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06"/>
  <workbookPr/>
  <mc:AlternateContent xmlns:mc="http://schemas.openxmlformats.org/markup-compatibility/2006">
    <mc:Choice Requires="x15">
      <x15ac:absPath xmlns:x15ac="http://schemas.microsoft.com/office/spreadsheetml/2010/11/ac" url="\\vortex-ho1\regfinance\Rate Applications\10 - Annual updates\2024 Annual Update-DX\"/>
    </mc:Choice>
  </mc:AlternateContent>
  <xr:revisionPtr revIDLastSave="11" documentId="8_{B238F5F2-AF65-4788-936A-84558649470A}" xr6:coauthVersionLast="47" xr6:coauthVersionMax="47" xr10:uidLastSave="{D8A8091E-67F1-48EB-BE70-F1D01E3F0758}"/>
  <bookViews>
    <workbookView xWindow="28680" yWindow="-120" windowWidth="29040" windowHeight="15840" activeTab="1" xr2:uid="{00000000-000D-0000-FFFF-FFFF00000000}"/>
  </bookViews>
  <sheets>
    <sheet name="1.  Information Sheet" sheetId="1" r:id="rId1"/>
    <sheet name="2. Continuity Schedule" sheetId="2" r:id="rId2"/>
    <sheet name="3. Appendix A" sheetId="4" r:id="rId3"/>
    <sheet name="4.  Billing Determinants" sheetId="5" state="hidden" r:id="rId4"/>
    <sheet name="5.  Allocation of Balances" sheetId="7" state="hidden" r:id="rId5"/>
    <sheet name="6. Class A consumption" sheetId="6" state="hidden" r:id="rId6"/>
    <sheet name="6.1 GA Balance" sheetId="8" state="hidden" r:id="rId7"/>
  </sheets>
  <definedNames>
    <definedName name="\p">#REF!</definedName>
    <definedName name="\s">#REF!</definedName>
    <definedName name="______PT1">#REF!</definedName>
    <definedName name="_____PT1">#REF!</definedName>
    <definedName name="____PT1">#REF!</definedName>
    <definedName name="____SUM1">#N/A</definedName>
    <definedName name="____SUM3">#REF!</definedName>
    <definedName name="___PT1">#REF!</definedName>
    <definedName name="___SUM1">#N/A</definedName>
    <definedName name="___SUM3">#REF!</definedName>
    <definedName name="__123Graph_A" hidden="1">#REF!</definedName>
    <definedName name="__123Graph_C" hidden="1">#REF!</definedName>
    <definedName name="__123Graph_D" hidden="1">#REF!</definedName>
    <definedName name="__FDS_HYPERLINK_TOGGLE_STATE__">"ON"</definedName>
    <definedName name="__N4">#REF!</definedName>
    <definedName name="__N6">#REF!</definedName>
    <definedName name="__PT1">#REF!</definedName>
    <definedName name="__SUM1">#N/A</definedName>
    <definedName name="__SUM2">#REF!</definedName>
    <definedName name="__SUM3">#REF!</definedName>
    <definedName name="_1st__250_KWH">#REF!</definedName>
    <definedName name="_bdm.40C3E29564914AC9A1449A8843FD3FCE.edm" hidden="1">#REF!</definedName>
    <definedName name="_bdm.823F3B3017984F5E9DA061ED83E4FCDD.edm" hidden="1">#REF!</definedName>
    <definedName name="_bdm.8F75408B241441CD9B71555373B79C05.edm" hidden="1">#REF!</definedName>
    <definedName name="_bdm.941933514BA141D4A5F9ADDE69A8EE5B.edm" hidden="1">#REF!</definedName>
    <definedName name="_bdm.E0ED6B041CFB449286A2DE50099204F7.edm" hidden="1">#REF!</definedName>
    <definedName name="_Category">#REF!</definedName>
    <definedName name="_CPI2">#REF!</definedName>
    <definedName name="_CPI3">#REF!</definedName>
    <definedName name="_CPI4">#REF!</definedName>
    <definedName name="_Currency">#REF!</definedName>
    <definedName name="_Fill" hidden="1">#REF!</definedName>
    <definedName name="_Jurisdiction">#REF!</definedName>
    <definedName name="_Key1" hidden="1">#REF!</definedName>
    <definedName name="_Key2" hidden="1">#REF!</definedName>
    <definedName name="_N4">#REF!</definedName>
    <definedName name="_N6">#REF!</definedName>
    <definedName name="_Order1">0</definedName>
    <definedName name="_Order2" hidden="1">255</definedName>
    <definedName name="_PT1">#REF!</definedName>
    <definedName name="_Regression_Int">1</definedName>
    <definedName name="_Sort" hidden="1">#REF!</definedName>
    <definedName name="_SUM1">#N/A</definedName>
    <definedName name="_SUM2">#REF!</definedName>
    <definedName name="_SUM3">#REF!</definedName>
    <definedName name="_Table2_In1" hidden="1">#REF!</definedName>
    <definedName name="_Table2_In2" hidden="1">#REF!</definedName>
    <definedName name="_Table2_Out" hidden="1">#REF!</definedName>
    <definedName name="a">#REF!</definedName>
    <definedName name="aa">#REF!</definedName>
    <definedName name="aaa">#REF!</definedName>
    <definedName name="aaaaaa">#REF!</definedName>
    <definedName name="AccDep_Distribution">#REF!</definedName>
    <definedName name="AccDep_Intangibles_Distribution">#REF!</definedName>
    <definedName name="ACCDEP1SL">#REF!</definedName>
    <definedName name="ACCDEP2SUSP">#REF!</definedName>
    <definedName name="ACCDEP3TIMING">#REF!</definedName>
    <definedName name="ACCDEP4SL">#REF!</definedName>
    <definedName name="ACCDEP5SUSP">#REF!</definedName>
    <definedName name="ACCDEP6TIMING">#REF!</definedName>
    <definedName name="ACCDEPINTANGPMYTD">#REF!</definedName>
    <definedName name="ACCDEPINTANGPMYTD_TARGET">#REF!</definedName>
    <definedName name="ACCDEPINTG1SL">#REF!</definedName>
    <definedName name="ACCDEPINTG2OTHER">#REF!</definedName>
    <definedName name="ACCDEPINTG3SL">#REF!</definedName>
    <definedName name="ACCDEPINTG4OTHER">#REF!</definedName>
    <definedName name="ACCDEPPMYTD">#REF!</definedName>
    <definedName name="ACCDEPPMYTD_TARGET">#REF!</definedName>
    <definedName name="ACQ.COST">#REF!</definedName>
    <definedName name="ActCumOU">#REF!</definedName>
    <definedName name="ActDirect">#REF!</definedName>
    <definedName name="ActDirectApr">#REF!</definedName>
    <definedName name="ActDirectAug">#REF!</definedName>
    <definedName name="ActDirectDec">#REF!</definedName>
    <definedName name="ActDirectFeb">#REF!</definedName>
    <definedName name="ActDirectJan">#REF!</definedName>
    <definedName name="ActDirectJuly">#REF!</definedName>
    <definedName name="ActDirectJune">#REF!</definedName>
    <definedName name="ActDirectMar">#REF!</definedName>
    <definedName name="ActDirectMay">#REF!</definedName>
    <definedName name="ActDirectNov">#REF!</definedName>
    <definedName name="ActDirectOct">#REF!</definedName>
    <definedName name="ActDirectSept">#REF!</definedName>
    <definedName name="ActELDC">#REF!</definedName>
    <definedName name="ActELDCApr">#REF!</definedName>
    <definedName name="ActELDCAug">#REF!</definedName>
    <definedName name="ActELDCDec">#REF!</definedName>
    <definedName name="ActELDCFeb">#REF!</definedName>
    <definedName name="ActELDCJan">#REF!</definedName>
    <definedName name="ActELDCJuly">#REF!</definedName>
    <definedName name="ActELDCJune">#REF!</definedName>
    <definedName name="ActELDCMar">#REF!</definedName>
    <definedName name="ActELDCMay">#REF!</definedName>
    <definedName name="ActELDCNov">#REF!</definedName>
    <definedName name="ActELDCOct">#REF!</definedName>
    <definedName name="ActELDCSept">#REF!</definedName>
    <definedName name="ActiveGLI_Cumactualtotal">#REF!</definedName>
    <definedName name="ActiveGLI_Cumpayment">#REF!</definedName>
    <definedName name="ActOMEU">#REF!</definedName>
    <definedName name="ActOMEUApr">#REF!</definedName>
    <definedName name="ActOMEUAug">#REF!</definedName>
    <definedName name="ActOMEUDec">#REF!</definedName>
    <definedName name="ActOMEUFeb">#REF!</definedName>
    <definedName name="ActOMEUJan">#REF!</definedName>
    <definedName name="ActOMEUJuly">#REF!</definedName>
    <definedName name="ActOMEUJune">#REF!</definedName>
    <definedName name="ActOMEUMar">#REF!</definedName>
    <definedName name="ActOMEUMay">#REF!</definedName>
    <definedName name="ActOMEUNov">#REF!</definedName>
    <definedName name="ActOMEUOct">#REF!</definedName>
    <definedName name="ActOMEUSept">#REF!</definedName>
    <definedName name="ActRetail">#REF!</definedName>
    <definedName name="ActRetailApr">#REF!</definedName>
    <definedName name="ActRetailAug">#REF!</definedName>
    <definedName name="ActRetailDec">#REF!</definedName>
    <definedName name="ActRetailFeb">#REF!</definedName>
    <definedName name="ActRetailJan">#REF!</definedName>
    <definedName name="ActRetailJuly">#REF!</definedName>
    <definedName name="ActRetailJune">#REF!</definedName>
    <definedName name="ActRetailMar">#REF!</definedName>
    <definedName name="ActRetailMay">#REF!</definedName>
    <definedName name="ActRetailNov">#REF!</definedName>
    <definedName name="ActRetailOct">#REF!</definedName>
    <definedName name="ActRetailSept">#REF!</definedName>
    <definedName name="ActRetJan">#REF!</definedName>
    <definedName name="ActTXLDC">#REF!</definedName>
    <definedName name="ActTXLDCApr">#REF!</definedName>
    <definedName name="ActTXLDCAug">#REF!</definedName>
    <definedName name="ActTXLDCDec">#REF!</definedName>
    <definedName name="ActTXLDCFeb">#REF!</definedName>
    <definedName name="ActTXLDCJan">#REF!</definedName>
    <definedName name="ActTXLDCJuly">#REF!</definedName>
    <definedName name="ActTXLDCJune">#REF!</definedName>
    <definedName name="ActTXLDCMar">#REF!</definedName>
    <definedName name="ActTXLDCMay">#REF!</definedName>
    <definedName name="ActTXLDCNov">#REF!</definedName>
    <definedName name="ActTXLDCOct">#REF!</definedName>
    <definedName name="ActTXLDCSept">#REF!</definedName>
    <definedName name="ActTXMEU">#REF!</definedName>
    <definedName name="ActTXMEUApr">#REF!</definedName>
    <definedName name="ActTXMEUAug">#REF!</definedName>
    <definedName name="ActTXMEUDec">#REF!</definedName>
    <definedName name="ActTXMEUFeb">#REF!</definedName>
    <definedName name="ActTXMEUJan">#REF!</definedName>
    <definedName name="ActTXMEUJuly">#REF!</definedName>
    <definedName name="ActTXMEUJune">#REF!</definedName>
    <definedName name="ActTXMEUMar">#REF!</definedName>
    <definedName name="ActTXMEUMay">#REF!</definedName>
    <definedName name="ActTXMEUNov">#REF!</definedName>
    <definedName name="ActTXMEUOct">#REF!</definedName>
    <definedName name="ActTXMEUSept">#REF!</definedName>
    <definedName name="Actual">#REF!</definedName>
    <definedName name="Actual_Points">#REF!</definedName>
    <definedName name="Actual_units">#REF!</definedName>
    <definedName name="ActualOH">#REF!</definedName>
    <definedName name="Actuals">#REF!</definedName>
    <definedName name="ActualYears">#REF!</definedName>
    <definedName name="Age">#REF!</definedName>
    <definedName name="AHEMC_03">#REF!</definedName>
    <definedName name="AHEMC_04">#REF!</definedName>
    <definedName name="AHEMC_05">#REF!</definedName>
    <definedName name="AHEMC_06">#REF!</definedName>
    <definedName name="AHEMC_07">#REF!</definedName>
    <definedName name="AHEMC_08">#REF!</definedName>
    <definedName name="AHEMC_09">#REF!</definedName>
    <definedName name="AHEMO_03">#REF!</definedName>
    <definedName name="AHEMO_04">#REF!</definedName>
    <definedName name="AHEMO_05">#REF!</definedName>
    <definedName name="AHEMO_06">#REF!</definedName>
    <definedName name="AHEMO_07">#REF!</definedName>
    <definedName name="AHEMO_08">#REF!</definedName>
    <definedName name="AHEMO_09">#REF!</definedName>
    <definedName name="Alloc0">#REF!</definedName>
    <definedName name="AllocAssets0">#REF!</definedName>
    <definedName name="AllocAssetsNames">#REF!</definedName>
    <definedName name="AllocNames">#REF!</definedName>
    <definedName name="AM_ACDEPN_CONT_SCHED">#REF!</definedName>
    <definedName name="am_cost_cont_sched">#REF!</definedName>
    <definedName name="ANEP_LOOKUP">#REF!</definedName>
    <definedName name="APN">#REF!</definedName>
    <definedName name="ApprovedYears">#REF!</definedName>
    <definedName name="APR">#REF!</definedName>
    <definedName name="area1enr">#REF!</definedName>
    <definedName name="area2enr">#REF!</definedName>
    <definedName name="area3enr">#REF!</definedName>
    <definedName name="area4enr">#REF!</definedName>
    <definedName name="area5enr">#REF!</definedName>
    <definedName name="area6enr">#REF!</definedName>
    <definedName name="as">#REF!</definedName>
    <definedName name="AS2DocOpenMode">"AS2DocumentEdit"</definedName>
    <definedName name="ASD">#REF!</definedName>
    <definedName name="ASOFDATE">#REF!</definedName>
    <definedName name="Assumptions_2002">#REF!</definedName>
    <definedName name="Assumptions_2003">#REF!</definedName>
    <definedName name="AUG">#REF!</definedName>
    <definedName name="B2MAsOf">#REF!</definedName>
    <definedName name="B2MTrending">#REF!</definedName>
    <definedName name="baseyr">#REF!</definedName>
    <definedName name="baseyr1">#REF!</definedName>
    <definedName name="bbbb">#REF!</definedName>
    <definedName name="bbbbb">#REF!</definedName>
    <definedName name="BLPH1" hidden="1">#REF!</definedName>
    <definedName name="Box_1">#REF!</definedName>
    <definedName name="Box_11">#REF!</definedName>
    <definedName name="Box_12">#REF!</definedName>
    <definedName name="Box_13">#REF!</definedName>
    <definedName name="Box_2">#REF!</definedName>
    <definedName name="Box_23">#REF!</definedName>
    <definedName name="Box_3">#REF!</definedName>
    <definedName name="Box_4">#REF!</definedName>
    <definedName name="Box_5">#REF!</definedName>
    <definedName name="Box11or12kwh">#REF!</definedName>
    <definedName name="Box1or2kwh">#REF!</definedName>
    <definedName name="Box23kwh">#REF!</definedName>
    <definedName name="Box3or4kwh">#REF!</definedName>
    <definedName name="BOY">#REF!</definedName>
    <definedName name="BPAGE">"1"</definedName>
    <definedName name="BPE_CUM_N">#REF!</definedName>
    <definedName name="BPE_Red_Ratio_Yr1">#REF!</definedName>
    <definedName name="BPE_Red_Ratio_Yr2">#REF!</definedName>
    <definedName name="BPE_Red_Ratio_Yr3">#REF!</definedName>
    <definedName name="BPE_Red_Ratio_Yr4">#REF!</definedName>
    <definedName name="BPE_Red_Ratio_Yr5">#REF!</definedName>
    <definedName name="BPE_Red_Ratio_Yr6">#REF!</definedName>
    <definedName name="BPE_Red_Ratio_Yr7">#REF!</definedName>
    <definedName name="BPO_s">#REF!</definedName>
    <definedName name="bu">#REF!</definedName>
    <definedName name="BudCumOU">#REF!</definedName>
    <definedName name="budget" hidden="1">{#N/A,#N/A,FALSE,"Aging Summary";#N/A,#N/A,FALSE,"Ratio Analysis";#N/A,#N/A,FALSE,"Test 120 Day Accts";#N/A,#N/A,FALSE,"Tickmarks"}</definedName>
    <definedName name="Budget_Inflation">#REF!</definedName>
    <definedName name="Budget_Points">#REF!</definedName>
    <definedName name="Budget_units">#REF!</definedName>
    <definedName name="BudgetCLA">#REF!</definedName>
    <definedName name="Buses">#REF!</definedName>
    <definedName name="BUV">#REF!</definedName>
    <definedName name="CAPEX_OPA_ADJ">#REF!</definedName>
    <definedName name="Capex_QAP_Distribution">#REF!</definedName>
    <definedName name="Capex_Quarter_check">#REF!</definedName>
    <definedName name="CapitalizedPensionOPEB">#REF!</definedName>
    <definedName name="Case">#REF!</definedName>
    <definedName name="CaseSelect">#REF!</definedName>
    <definedName name="cccc">#REF!</definedName>
    <definedName name="ccccc">#REF!</definedName>
    <definedName name="CCRefund_zrn_zro">#REF!</definedName>
    <definedName name="CGEY_Inflation">#REF!</definedName>
    <definedName name="Chart_Data">#REF!</definedName>
    <definedName name="CIP_CONTROL_CLSFY">#REF!</definedName>
    <definedName name="CIP_OPA_ADJ">#REF!</definedName>
    <definedName name="CIP_SUSP_CLSFY">#REF!</definedName>
    <definedName name="CIPPMYTD_TARGET">#REF!</definedName>
    <definedName name="CIQWBGuid">"099de4d7-8cd5-44af-9805-857947de0081"</definedName>
    <definedName name="CircBrk">#REF!</definedName>
    <definedName name="class">#REF!</definedName>
    <definedName name="CMYTDDATA">#REF!</definedName>
    <definedName name="CN">#REF!</definedName>
    <definedName name="COLA_1">#REF!</definedName>
    <definedName name="COLA_2">#REF!</definedName>
    <definedName name="COLA_Actual">#REF!</definedName>
    <definedName name="COLA2.1">#REF!</definedName>
    <definedName name="colActv">#REF!</definedName>
    <definedName name="colActv0">#REF!</definedName>
    <definedName name="colActvYr1">#REF!</definedName>
    <definedName name="colD1">#REF!</definedName>
    <definedName name="colDept">#REF!</definedName>
    <definedName name="colDriver">#REF!</definedName>
    <definedName name="colPctSvc">#REF!</definedName>
    <definedName name="colSvc">#REF!</definedName>
    <definedName name="colType">#REF!</definedName>
    <definedName name="Company">"Hydro One Brampton Networks"</definedName>
    <definedName name="COSTINTG1SL">#REF!</definedName>
    <definedName name="COSTINTG2OTHER">#REF!</definedName>
    <definedName name="COSTINTG3SL">#REF!</definedName>
    <definedName name="COSTINTG4OTHER">#REF!</definedName>
    <definedName name="Costs_Distribution">#REF!</definedName>
    <definedName name="COSTS_PMYTD">#REF!</definedName>
    <definedName name="COSTS_PMYTD_TARGET">#REF!</definedName>
    <definedName name="COSTS1SL">#REF!</definedName>
    <definedName name="COSTS2SUSP">#REF!</definedName>
    <definedName name="COSTS3TIMING">#REF!</definedName>
    <definedName name="COSTS4SL">#REF!</definedName>
    <definedName name="COSTS5SUSP">#REF!</definedName>
    <definedName name="COSTS6TIMING">#REF!</definedName>
    <definedName name="COSTSINTANGPMYTD">#REF!</definedName>
    <definedName name="COSTSINTANGPMYTD_TARGET">#REF!</definedName>
    <definedName name="CPAGE">"37"</definedName>
    <definedName name="CPI_02">#REF!</definedName>
    <definedName name="CPI_03">#REF!</definedName>
    <definedName name="CPI_04">#REF!</definedName>
    <definedName name="CPI_05">#REF!</definedName>
    <definedName name="CPI_06">#REF!</definedName>
    <definedName name="CPI_07">#REF!</definedName>
    <definedName name="CPI_08">#REF!</definedName>
    <definedName name="CPI_09">#REF!</definedName>
    <definedName name="CPNMB">"1"</definedName>
    <definedName name="_xlnm.Criteria">#REF!</definedName>
    <definedName name="CritSystems">#REF!</definedName>
    <definedName name="CS_Allocation_Cat">#REF!</definedName>
    <definedName name="CS_Deprn_Class">#REF!</definedName>
    <definedName name="CS_FV_Final">#REF!</definedName>
    <definedName name="CS_RCN_Final">#REF!</definedName>
    <definedName name="CS_weightedage">#REF!</definedName>
    <definedName name="CTIM2">"122801"</definedName>
    <definedName name="Current_1">#REF!</definedName>
    <definedName name="Current_2">#REF!</definedName>
    <definedName name="Current_3">#REF!</definedName>
    <definedName name="cy">#REF!</definedName>
    <definedName name="CY_TB">#REF!</definedName>
    <definedName name="CYCurrTaxStartRow">#REF!</definedName>
    <definedName name="CYData">#REF!</definedName>
    <definedName name="CYDefTaxStartRow">#REF!</definedName>
    <definedName name="CYTB">#REF!</definedName>
    <definedName name="d">#REF!</definedName>
    <definedName name="dad">#REF!</definedName>
    <definedName name="dasdfeeferfer">#REF!,#REF!,#REF!,#REF!,#REF!</definedName>
    <definedName name="DASH">""</definedName>
    <definedName name="DataTable">OFFSET(#REF!,0,0,COUNTA(#REF!),35)</definedName>
    <definedName name="date">#REF!</definedName>
    <definedName name="DATEINC">#REF!</definedName>
    <definedName name="DC_L">#REF!</definedName>
    <definedName name="DCCommon">#REF!</definedName>
    <definedName name="DCDevelopment">#REF!</definedName>
    <definedName name="DCOperating">#REF!</definedName>
    <definedName name="DCSustainment">#REF!</definedName>
    <definedName name="DD">"07"</definedName>
    <definedName name="ddd">#REF!</definedName>
    <definedName name="dddd">#REF!</definedName>
    <definedName name="ddddd">39969.400462963</definedName>
    <definedName name="de">0.00154386574286036</definedName>
    <definedName name="Debt_Financing">#REF!</definedName>
    <definedName name="debt_ratedBBB" hidden="1">{#N/A,#N/A,FALSE,"Aging Summary";#N/A,#N/A,FALSE,"Ratio Analysis";#N/A,#N/A,FALSE,"Test 120 Day Accts";#N/A,#N/A,FALSE,"Tickmarks"}</definedName>
    <definedName name="DEC">#REF!</definedName>
    <definedName name="Dec_02_Actual">#REF!</definedName>
    <definedName name="Dental_Esc_02">#REF!</definedName>
    <definedName name="Dental_Esc_03">#REF!</definedName>
    <definedName name="Dental_Esc_04">#REF!</definedName>
    <definedName name="Dental_Esc_05">#REF!</definedName>
    <definedName name="Dental_Esc_06">#REF!</definedName>
    <definedName name="Dental_Esc_07">#REF!</definedName>
    <definedName name="Dental_Esc_08">#REF!</definedName>
    <definedName name="Dental_Esc_09">#REF!</definedName>
    <definedName name="Dental_Esc_Rate">#REF!</definedName>
    <definedName name="DeptID">#REF!</definedName>
    <definedName name="dfe">37350.4474895833</definedName>
    <definedName name="DirectLoad">#REF!</definedName>
    <definedName name="DirectRate">#REF!</definedName>
    <definedName name="DisallowA">#REF!</definedName>
    <definedName name="DisallowR">#REF!</definedName>
    <definedName name="Disc_Rate">#REF!</definedName>
    <definedName name="DM_F">#REF!</definedName>
    <definedName name="DM_L">#REF!</definedName>
    <definedName name="DMCommon">#REF!</definedName>
    <definedName name="DMCustomer">#REF!</definedName>
    <definedName name="DMDevelopment">#REF!</definedName>
    <definedName name="DME_BeforeCloseCompleted">"False"</definedName>
    <definedName name="DMOperating">#REF!</definedName>
    <definedName name="DMSustainment">#REF!</definedName>
    <definedName name="DollarFormat">#REF!</definedName>
    <definedName name="DollarFormat_Area">#REF!</definedName>
    <definedName name="download">#REF!</definedName>
    <definedName name="drop_zone">#REF!</definedName>
    <definedName name="dsa">"V920"</definedName>
    <definedName name="DVNAM">"QSYSPRT"</definedName>
    <definedName name="DVTYP">"PRINTER"</definedName>
    <definedName name="DxActualDep">#REF!</definedName>
    <definedName name="DxAsOf">#REF!</definedName>
    <definedName name="DxBudgetDep">#REF!</definedName>
    <definedName name="DxCriteria">#REF!</definedName>
    <definedName name="DxDepAccs">#REF!</definedName>
    <definedName name="DXDepr99">#REF!</definedName>
    <definedName name="DxMonthly">#REF!</definedName>
    <definedName name="DxOp">#REF!</definedName>
    <definedName name="DxRateBase">#REF!</definedName>
    <definedName name="DxTime">#REF!</definedName>
    <definedName name="DxTrending">#REF!</definedName>
    <definedName name="e">#REF!</definedName>
    <definedName name="EBTAdjStartRow">#REF!</definedName>
    <definedName name="ee">#REF!</definedName>
    <definedName name="eee">#REF!</definedName>
    <definedName name="eeeeee">#REF!</definedName>
    <definedName name="eLDC_1505">#REF!</definedName>
    <definedName name="ELDCLoad">#REF!</definedName>
    <definedName name="ELDCRate">#REF!</definedName>
    <definedName name="EmpClass">#REF!</definedName>
    <definedName name="EPAGE">"1"</definedName>
    <definedName name="EPMWorkbookOptions_1" hidden="1">"eSwAAB+LCAAAAAAABADsvQdgHEmWJSYvbcp7f0r1StfgdKEIgGATJNiQQBDswYjN5pLsHWlHIymrKoHKZVZlXWYWQMztnbz33nvvvffee++997o7nU4n99//P1xmZAFs9s5K2smeIYCqyB8/fnwfPyIe/x7vFmV6mddNUS0/+2h3vPNRmi+n1axYXnz20bo939799KPf4+g3Th5/t6rfTqrq7Zerlpo2Kb23bB69a4rPPpq37erR3btXV1fj"</definedName>
    <definedName name="EPMWorkbookOptions_2" hidden="1">"q3vjqr64u7ezs3v39/7i+evpPF9k28WyabPlNP/IvjW7+a2PqNc0fXxSLZf5FH2+qU7WdZ0v258s8iv+Mvj6adZm+il9/iJb5NKb7anNF6t1XXBXXzV5/bLOz3OCN83HhNBHR7//s5df/P5PXp68+O7uzu//PX1ptS5/8ODTnd3x/HpWV9UyH0+rxaOD/fs7d5tsdXeymt79/u//vW//Pk9ffbn7+598+eL1l89//5evTl/Sh4RaU5XFLAN2"</definedName>
    <definedName name="EPMWorkbookOptions_3" hidden="1">"9Pd5Vjb59x/fBWoO0ePVqiymmUfUWyNsYIRQvI+VDkcBJh0EhIqOsOndwa++Xcxm+fJpsciXDaM73NSh2gRtqNXreXVlYZxUZVUftfU6f3w38sWmV3kUkTd7o9MXiQht/q59ll1WddESXjwf8nLvu1u8/6yom9ZDIP59B5DFcphAt23lt/tqWfyidc4jPz45+fKrF28e3419uQmGUJzk/f7O7r2DXQ9AbC743S/rWV4f7Ty+K79EoTerMrt+"</definedName>
    <definedName name="EPMWorkbookOptions_4" hidden="1">"WVervG6vj3bvf3r/PJ+cb9//dLa/vb93/nD74H6eb+9k+d7+bPJg/8HkHnoO34oAfp417eu8JNHPZ1/kiwlpsEizkCmjDaiJvO+R6XtKxO+Pv/fy+NXpizff3qVf3+zoQzLce2UA9LeLvM7q6fzaNU1JZz5aFuVnH4F3PuoIkfduZAJv9+7ju5sH/fjubajnMcDPHrN+9fTsze//5tXx2fOvz7A7O/sHOzu359fd/x/yq6NjyLNnL15+9eb/"</definedName>
    <definedName name="EPMWorkbookOptions_5" hidden="1">"6/z6jVPl+Pnz35+/PHv6I9p0aPPku7//Vy+ff3n8/3nK/L9Hy5189YrIe/L7fG0Vd+/e/fv7+/u3V3F776Hisvzh5OHD/Yfbs8nk3vb+/d2D7cn5g2w7+3R2b/Lw3v29vfPZ/wtUnCEisSj97/nJ/9fZ85uhw8mP5DRsdqtWA3JKKvDszdeX0k8f7O4cHDy4vZTeew8p/f+IIyIk7Ftb/vzs9PX/15n1m6TL6S4lPH7/vd3/z8cTPwtE2dv7"</definedName>
    <definedName name="EPMWorkbookOptions_6" hidden="1">"EVE8ojx8SEShf35ElB5RDv4/T5T/9xjAZ8+//O7XNn8Uh3/66b177xGI7///z/6BgiGbPvv9T55/+SMW9ZvdqtUAi569eHP66uTLr8+l753evP//Py5VInZSRb//my/fHD//Eav6zW7VaoBVX598+fL0h8ion74Ho/5/JOhnEoZs+vr3f/Hli9P/r3PpN0iQb3/5I5kNmt2q1YDMvjn74ocpsg9+rkX2mxdZUDBk0L2d3U/H/7+wLd8wTXZ2"</definedName>
    <definedName name="EPMWorkbookOptions_7" hidden="1">"f0SQkCA/b6P+IYLc+xFBPILsj3cO/r9OkP/32LqfPH31+uzLFz9Ec3fwHubu/yOhlBJRVmOOT9589f99K/f/Hg794vT49VevTl//EFn04f//WNRQUXj093nzoxXD92oUYBNv9Pju8WpVFtOsJTj28+BT05ygVcslIU6fPc3ajD/2P3xTdQf/+FV+XufN/Mvll6t8eXSelU3++G74Ibc7KfOsBtAvl6+zy9y07H7Mbb9b1W8nVfWW2LJlMprW"</definedName>
    <definedName name="EPMWorkbookOptions_8" hidden="1">"/S/C9lcznbXHZ81PZnWRTcr8i7y+cBB6n//GiQP75Uqo8f8EAAD//5rWt0x5LAAA"</definedName>
    <definedName name="EPS">#REF!</definedName>
    <definedName name="Escalation_Status">#REF!</definedName>
    <definedName name="ESPCAhours">2080</definedName>
    <definedName name="ESPCAot">5.4655%</definedName>
    <definedName name="ETR">#REF!</definedName>
    <definedName name="ETS_Taxable">#REF!</definedName>
    <definedName name="etswork0408c">#REF!</definedName>
    <definedName name="ev.Initialized" hidden="1">FALSE</definedName>
    <definedName name="EV__EVCOM_OPTIONS__">8</definedName>
    <definedName name="EV__EXPOPTIONS__">1</definedName>
    <definedName name="EV__LASTREFTIME__">"(GMT-05:00)2/26/2013 12:15:31 AM"</definedName>
    <definedName name="EV__MAXEXPCOLS__">200</definedName>
    <definedName name="EV__MAXEXPROWS__">20000</definedName>
    <definedName name="EV__MEMORYCVW__">0</definedName>
    <definedName name="EV__WBEVMODE__">0</definedName>
    <definedName name="EV__WBREFOPTIONS__">134217732</definedName>
    <definedName name="EV__WBVERSION__">0</definedName>
    <definedName name="EV__WSINFO__">"BPC"</definedName>
    <definedName name="Event_Label">OFFSET(#REF!,1,0,COUNT(#REF!),1)</definedName>
    <definedName name="Event_Label_Series">OFFSET(#REF!,1,0,COUNT(#REF!),1)</definedName>
    <definedName name="Event_Series">OFFSET(#REF!,1,0,COUNT(#REF!),1)</definedName>
    <definedName name="exclude">#REF!</definedName>
    <definedName name="f">#REF!</definedName>
    <definedName name="FA_CURRENT_YEAR">#REF!</definedName>
    <definedName name="FA_PRIOR_YEAR">#REF!</definedName>
    <definedName name="factor">#REF!</definedName>
    <definedName name="FAR_Allocation_Cat">#REF!</definedName>
    <definedName name="FAR_Cap_Cost">#REF!</definedName>
    <definedName name="FAR_CRN_RCN">#REF!</definedName>
    <definedName name="FAR_DT_Deprn_Code">#REF!</definedName>
    <definedName name="FAR_FV_Final">#REF!</definedName>
    <definedName name="FAR_FV_Final_USD">#REF!</definedName>
    <definedName name="FAR_FV_Pre_Obs">#REF!</definedName>
    <definedName name="FAR_Location">#REF!</definedName>
    <definedName name="FAR_NBV">#REF!</definedName>
    <definedName name="FAR_PER_CLIENT_CODE">#REF!</definedName>
    <definedName name="FAR_RCN_Final">#REF!</definedName>
    <definedName name="FAR_Trended_CRN">#REF!</definedName>
    <definedName name="FAR_Trended_FV_Final">#REF!</definedName>
    <definedName name="FAR_Weighted_RUL">#REF!</definedName>
    <definedName name="FAR_weightedage">#REF!</definedName>
    <definedName name="FDMbudget">#REF!</definedName>
    <definedName name="Feb">#REF!</definedName>
    <definedName name="FebActRetail">#REF!</definedName>
    <definedName name="ff">#REF!</definedName>
    <definedName name="fff">#REF!</definedName>
    <definedName name="ffff">#REF!</definedName>
    <definedName name="financials">#REF!</definedName>
    <definedName name="First_Page">#REF!</definedName>
    <definedName name="firstTimeRunReport">0</definedName>
    <definedName name="FITA_Data">#REF!</definedName>
    <definedName name="FITA_LOAD">#REF!</definedName>
    <definedName name="FMTYP">"SP1"</definedName>
    <definedName name="Footer">#REF!</definedName>
    <definedName name="ForCumOU">#REF!</definedName>
    <definedName name="fore_2009">#REF!</definedName>
    <definedName name="fore_2010">#REF!</definedName>
    <definedName name="Forecast">#REF!</definedName>
    <definedName name="Forecast_Points">#REF!</definedName>
    <definedName name="Forecast_Units">#REF!</definedName>
    <definedName name="ForYEOU">#REF!</definedName>
    <definedName name="Fringe_Rate">#REF!</definedName>
    <definedName name="FVRate0">#REF!</definedName>
    <definedName name="FVRate1">#REF!</definedName>
    <definedName name="FVRate2">#REF!</definedName>
    <definedName name="FVRate3">#REF!</definedName>
    <definedName name="FVRate4">#REF!</definedName>
    <definedName name="FXF">#REF!</definedName>
    <definedName name="FY4nv">#REF!</definedName>
    <definedName name="g">#REF!</definedName>
    <definedName name="GeneralLedgerA">#REF!</definedName>
    <definedName name="GeneralLedgerC">#REF!</definedName>
    <definedName name="GeneralLedgerR">#REF!</definedName>
    <definedName name="ggg">#REF!</definedName>
    <definedName name="gggg">#REF!</definedName>
    <definedName name="GL">#REF!</definedName>
    <definedName name="GL_ACCDEPN_LOOKUP">#REF!</definedName>
    <definedName name="gl_acdepn_susp">#REF!</definedName>
    <definedName name="GL_BAL_ALLBU_LOOKUP">#REF!</definedName>
    <definedName name="GL_CAPEX_LOOKUP">#REF!</definedName>
    <definedName name="GL_cost_susp">#REF!</definedName>
    <definedName name="GL_Prior_Year">#REF!</definedName>
    <definedName name="gl_tb_lookup">#REF!</definedName>
    <definedName name="GLBAL_LOOKUP">#REF!</definedName>
    <definedName name="Goodwill">#REF!</definedName>
    <definedName name="Group">#REF!</definedName>
    <definedName name="h">#REF!</definedName>
    <definedName name="HEADER1">"WORK ORDER ANALYSIS DETAIL  GAAP"</definedName>
    <definedName name="HEADER2">"2294"</definedName>
    <definedName name="HEADER3">"START DATE: JAN 2012     END DATE: FEB 2012"</definedName>
    <definedName name="HEADER4">""</definedName>
    <definedName name="Health_Esc_02">#REF!</definedName>
    <definedName name="Health_Esc_03">#REF!</definedName>
    <definedName name="Health_Esc_04">#REF!</definedName>
    <definedName name="Health_Esc_05">#REF!</definedName>
    <definedName name="Health_Esc_06">#REF!</definedName>
    <definedName name="Health_Esc_07">#REF!</definedName>
    <definedName name="Health_Esc_08">#REF!</definedName>
    <definedName name="Health_esc_09">#REF!</definedName>
    <definedName name="Health_Esc_Rate">#REF!</definedName>
    <definedName name="HH">"12"</definedName>
    <definedName name="hhh">#REF!</definedName>
    <definedName name="hhhh">#REF!</definedName>
    <definedName name="hn.ExtDb" hidden="1">FALSE</definedName>
    <definedName name="hn.ModelType" hidden="1">"DEAL"</definedName>
    <definedName name="hn.ModelVersion" hidden="1">1</definedName>
    <definedName name="hn.NoUpload" hidden="1">0</definedName>
    <definedName name="HOB_Reg_Assets">#REF!</definedName>
    <definedName name="HOI_HONI_">#REF!</definedName>
    <definedName name="HOI_HONI_Prior_Year">#REF!</definedName>
    <definedName name="HON_1505">#REF!</definedName>
    <definedName name="HTCSwitch">#REF!</definedName>
    <definedName name="HTML_CodePage" hidden="1">1252</definedName>
    <definedName name="HTML_Control" hidden="1">{"'2003 05 15'!$W$11:$AI$18","'2003 05 15'!$A$1:$V$30"}</definedName>
    <definedName name="HTML_Control_BIT">{"'2003 05 15'!$W$11:$AI$18","'2003 05 15'!$A$1:$V$30"}</definedName>
    <definedName name="HTML_Description" hidden="1">""</definedName>
    <definedName name="HTML_Email" hidden="1">""</definedName>
    <definedName name="HTML_Header" hidden="1">"2003 05 15"</definedName>
    <definedName name="HTML_LastUpdate" hidden="1">"5/15/2003"</definedName>
    <definedName name="HTML_LineAfter" hidden="1">FALSE</definedName>
    <definedName name="HTML_LineBefore" hidden="1">FALSE</definedName>
    <definedName name="HTML_Name" hidden="1">"Dave Sloan"</definedName>
    <definedName name="HTML_OBDlg2" hidden="1">TRUE</definedName>
    <definedName name="HTML_OBDlg4" hidden="1">TRUE</definedName>
    <definedName name="HTML_OS" hidden="1">0</definedName>
    <definedName name="HTML_PathFile" hidden="1">"N:\Time _ Cost Allocation\2003 03 AM Time Allocation\Results\MyHTML.htm"</definedName>
    <definedName name="HTML_Title" hidden="1">"2003 05 15 to Ian"</definedName>
    <definedName name="Huh?" hidden="1">{"'2003 05 15'!$W$11:$AI$18","'2003 05 15'!$A$1:$V$30"}</definedName>
    <definedName name="Huh?_BIT">{"'2003 05 15'!$W$11:$AI$18","'2003 05 15'!$A$1:$V$30"}</definedName>
    <definedName name="i">#REF!</definedName>
    <definedName name="IFRSTB">#REF!</definedName>
    <definedName name="ii">#REF!</definedName>
    <definedName name="iii">#REF!</definedName>
    <definedName name="iiiiii">#REF!</definedName>
    <definedName name="Imported">#REF!</definedName>
    <definedName name="InergiTitle">#REF!</definedName>
    <definedName name="Input">#REF!</definedName>
    <definedName name="Intangible_Costs_Distribution">#REF!</definedName>
    <definedName name="Intangible_pid_segment">#REF!</definedName>
    <definedName name="IPATH">"I:\Compleo\Compleo IDF"</definedName>
    <definedName name="IQ_ADDIN" hidden="1">"AUTO"</definedName>
    <definedName name="IQ_AVG_PRICE_TARGET">"c82"</definedName>
    <definedName name="IQ_BALANCE_GOODS_APR_FC_UNUSED_UNUSED_UNUSED">"c8353"</definedName>
    <definedName name="IQ_BALANCE_GOODS_APR_UNUSED_UNUSED_UNUSED">"c7473"</definedName>
    <definedName name="IQ_BALANCE_GOODS_FC_UNUSED_UNUSED_UNUSED">"c7693"</definedName>
    <definedName name="IQ_BALANCE_GOODS_POP_FC_UNUSED_UNUSED_UNUSED">"c7913"</definedName>
    <definedName name="IQ_BALANCE_GOODS_POP_UNUSED_UNUSED_UNUSED">"c7033"</definedName>
    <definedName name="IQ_BALANCE_GOODS_UNUSED_UNUSED_UNUSED">"c6813"</definedName>
    <definedName name="IQ_BALANCE_GOODS_YOY_FC_UNUSED_UNUSED_UNUSED">"c8133"</definedName>
    <definedName name="IQ_BALANCE_GOODS_YOY_UNUSED_UNUSED_UNUSED">"c7253"</definedName>
    <definedName name="IQ_BALANCE_SERV_APR_FC_UNUSED_UNUSED_UNUSED">"c8355"</definedName>
    <definedName name="IQ_BALANCE_SERV_APR_UNUSED_UNUSED_UNUSED">"c7475"</definedName>
    <definedName name="IQ_BALANCE_SERV_FC_UNUSED_UNUSED_UNUSED">"c7695"</definedName>
    <definedName name="IQ_BALANCE_SERV_POP_FC_UNUSED_UNUSED_UNUSED">"c7915"</definedName>
    <definedName name="IQ_BALANCE_SERV_POP_UNUSED_UNUSED_UNUSED">"c7035"</definedName>
    <definedName name="IQ_BALANCE_SERV_UNUSED_UNUSED_UNUSED">"c6815"</definedName>
    <definedName name="IQ_BALANCE_SERV_YOY_FC_UNUSED_UNUSED_UNUSED">"c8135"</definedName>
    <definedName name="IQ_BALANCE_SERV_YOY_UNUSED_UNUSED_UNUSED">"c7255"</definedName>
    <definedName name="IQ_BALANCE_TRADE_APR_FC_UNUSED_UNUSED_UNUSED">"c8357"</definedName>
    <definedName name="IQ_BALANCE_TRADE_APR_UNUSED_UNUSED_UNUSED">"c7477"</definedName>
    <definedName name="IQ_BALANCE_TRADE_FC_UNUSED_UNUSED_UNUSED">"c7697"</definedName>
    <definedName name="IQ_BALANCE_TRADE_POP_FC_UNUSED_UNUSED_UNUSED">"c7917"</definedName>
    <definedName name="IQ_BALANCE_TRADE_POP_UNUSED_UNUSED_UNUSED">"c7037"</definedName>
    <definedName name="IQ_BALANCE_TRADE_UNUSED_UNUSED_UNUSED">"c6817"</definedName>
    <definedName name="IQ_BALANCE_TRADE_YOY_FC_UNUSED_UNUSED_UNUSED">"c8137"</definedName>
    <definedName name="IQ_BALANCE_TRADE_YOY_UNUSED_UNUSED_UNUSED">"c7257"</definedName>
    <definedName name="IQ_BUDGET_BALANCE_APR_FC_UNUSED_UNUSED_UNUSED">"c8359"</definedName>
    <definedName name="IQ_BUDGET_BALANCE_APR_UNUSED_UNUSED_UNUSED">"c7479"</definedName>
    <definedName name="IQ_BUDGET_BALANCE_FC_UNUSED_UNUSED_UNUSED">"c7699"</definedName>
    <definedName name="IQ_BUDGET_BALANCE_POP_FC_UNUSED_UNUSED_UNUSED">"c7919"</definedName>
    <definedName name="IQ_BUDGET_BALANCE_POP_UNUSED_UNUSED_UNUSED">"c7039"</definedName>
    <definedName name="IQ_BUDGET_BALANCE_UNUSED_UNUSED_UNUSED">"c6819"</definedName>
    <definedName name="IQ_BUDGET_BALANCE_YOY_FC_UNUSED_UNUSED_UNUSED">"c8139"</definedName>
    <definedName name="IQ_BUDGET_BALANCE_YOY_UNUSED_UNUSED_UNUSED">"c7259"</definedName>
    <definedName name="IQ_BUDGET_RECEIPTS_APR_FC_UNUSED_UNUSED_UNUSED">"c8361"</definedName>
    <definedName name="IQ_BUDGET_RECEIPTS_APR_UNUSED_UNUSED_UNUSED">"c7481"</definedName>
    <definedName name="IQ_BUDGET_RECEIPTS_FC_UNUSED_UNUSED_UNUSED">"c7701"</definedName>
    <definedName name="IQ_BUDGET_RECEIPTS_POP_FC_UNUSED_UNUSED_UNUSED">"c7921"</definedName>
    <definedName name="IQ_BUDGET_RECEIPTS_POP_UNUSED_UNUSED_UNUSED">"c7041"</definedName>
    <definedName name="IQ_BUDGET_RECEIPTS_UNUSED_UNUSED_UNUSED">"c6821"</definedName>
    <definedName name="IQ_BUDGET_RECEIPTS_YOY_FC_UNUSED_UNUSED_UNUSED">"c8141"</definedName>
    <definedName name="IQ_BUDGET_RECEIPTS_YOY_UNUSED_UNUSED_UNUSED">"c7261"</definedName>
    <definedName name="IQ_CH" hidden="1">110000</definedName>
    <definedName name="IQ_CHANGE_INVENT_REAL_APR_FC_UNUSED_UNUSED_UNUSED">"c8500"</definedName>
    <definedName name="IQ_CHANGE_INVENT_REAL_APR_UNUSED_UNUSED_UNUSED">"c7620"</definedName>
    <definedName name="IQ_CHANGE_INVENT_REAL_FC_UNUSED_UNUSED_UNUSED">"c7840"</definedName>
    <definedName name="IQ_CHANGE_INVENT_REAL_POP_FC_UNUSED_UNUSED_UNUSED">"c8060"</definedName>
    <definedName name="IQ_CHANGE_INVENT_REAL_POP_UNUSED_UNUSED_UNUSED">"c7180"</definedName>
    <definedName name="IQ_CHANGE_INVENT_REAL_UNUSED_UNUSED_UNUSED">"c6960"</definedName>
    <definedName name="IQ_CHANGE_INVENT_REAL_YOY_FC_UNUSED_UNUSED_UNUSED">"c8280"</definedName>
    <definedName name="IQ_CHANGE_INVENT_REAL_YOY_UNUSED_UNUSED_UNUSED">"c7400"</definedName>
    <definedName name="IQ_CONTRACTS_OTHER_COMMODITIES_EQUITIES._FDIC">"c6522"</definedName>
    <definedName name="IQ_CONV_RATE">"c2192"</definedName>
    <definedName name="IQ_CORP_GOODS_PRICE_INDEX_APR_FC_UNUSED_UNUSED_UNUSED">"c8381"</definedName>
    <definedName name="IQ_CORP_GOODS_PRICE_INDEX_APR_UNUSED_UNUSED_UNUSED">"c7501"</definedName>
    <definedName name="IQ_CORP_GOODS_PRICE_INDEX_FC_UNUSED_UNUSED_UNUSED">"c7721"</definedName>
    <definedName name="IQ_CORP_GOODS_PRICE_INDEX_POP_FC_UNUSED_UNUSED_UNUSED">"c7941"</definedName>
    <definedName name="IQ_CORP_GOODS_PRICE_INDEX_POP_UNUSED_UNUSED_UNUSED">"c7061"</definedName>
    <definedName name="IQ_CORP_GOODS_PRICE_INDEX_UNUSED_UNUSED_UNUSED">"c6841"</definedName>
    <definedName name="IQ_CORP_GOODS_PRICE_INDEX_YOY_FC_UNUSED_UNUSED_UNUSED">"c8161"</definedName>
    <definedName name="IQ_CORP_GOODS_PRICE_INDEX_YOY_UNUSED_UNUSED_UNUSED">"c7281"</definedName>
    <definedName name="IQ_CQ" hidden="1">5000</definedName>
    <definedName name="IQ_CURR_ACCT_BALANCE_APR_FC_UNUSED_UNUSED_UNUSED">"c8387"</definedName>
    <definedName name="IQ_CURR_ACCT_BALANCE_APR_UNUSED_UNUSED_UNUSED">"c7507"</definedName>
    <definedName name="IQ_CURR_ACCT_BALANCE_FC_UNUSED_UNUSED_UNUSED">"c7727"</definedName>
    <definedName name="IQ_CURR_ACCT_BALANCE_POP_FC_UNUSED_UNUSED_UNUSED">"c7947"</definedName>
    <definedName name="IQ_CURR_ACCT_BALANCE_POP_UNUSED_UNUSED_UNUSED">"c7067"</definedName>
    <definedName name="IQ_CURR_ACCT_BALANCE_UNUSED_UNUSED_UNUSED">"c6847"</definedName>
    <definedName name="IQ_CURR_ACCT_BALANCE_YOY_FC_UNUSED_UNUSED_UNUSED">"c8167"</definedName>
    <definedName name="IQ_CURR_ACCT_BALANCE_YOY_UNUSED_UNUSED_UNUSED">"c7287"</definedName>
    <definedName name="IQ_CY" hidden="1">10000</definedName>
    <definedName name="IQ_DAILY" hidden="1">500000</definedName>
    <definedName name="IQ_DNTM" hidden="1">700000</definedName>
    <definedName name="IQ_ECO_METRIC_6825_UNUSED_UNUSED_UNUSED">"c6825"</definedName>
    <definedName name="IQ_ECO_METRIC_6839_UNUSED_UNUSED_UNUSED">"c6839"</definedName>
    <definedName name="IQ_ECO_METRIC_6896_UNUSED_UNUSED_UNUSED">"c6896"</definedName>
    <definedName name="IQ_ECO_METRIC_6897_UNUSED_UNUSED_UNUSED">"c6897"</definedName>
    <definedName name="IQ_ECO_METRIC_6988_UNUSED_UNUSED_UNUSED">"c6988"</definedName>
    <definedName name="IQ_ECO_METRIC_7045_UNUSED_UNUSED_UNUSED">"c7045"</definedName>
    <definedName name="IQ_ECO_METRIC_7059_UNUSED_UNUSED_UNUSED">"c7059"</definedName>
    <definedName name="IQ_ECO_METRIC_7116_UNUSED_UNUSED_UNUSED">"c7116"</definedName>
    <definedName name="IQ_ECO_METRIC_7117_UNUSED_UNUSED_UNUSED">"c7117"</definedName>
    <definedName name="IQ_ECO_METRIC_7208_UNUSED_UNUSED_UNUSED">"c7208"</definedName>
    <definedName name="IQ_ECO_METRIC_7265_UNUSED_UNUSED_UNUSED">"c7265"</definedName>
    <definedName name="IQ_ECO_METRIC_7279_UNUSED_UNUSED_UNUSED">"c7279"</definedName>
    <definedName name="IQ_ECO_METRIC_7336_UNUSED_UNUSED_UNUSED">"c7336"</definedName>
    <definedName name="IQ_ECO_METRIC_7337_UNUSED_UNUSED_UNUSED">"c7337"</definedName>
    <definedName name="IQ_ECO_METRIC_7428_UNUSED_UNUSED_UNUSED">"c7428"</definedName>
    <definedName name="IQ_ECO_METRIC_7556_UNUSED_UNUSED_UNUSED">"c7556"</definedName>
    <definedName name="IQ_ECO_METRIC_7557_UNUSED_UNUSED_UNUSED">"c7557"</definedName>
    <definedName name="IQ_ECO_METRIC_7648_UNUSED_UNUSED_UNUSED">"c7648"</definedName>
    <definedName name="IQ_ECO_METRIC_7705_UNUSED_UNUSED_UNUSED">"c7705"</definedName>
    <definedName name="IQ_ECO_METRIC_7719_UNUSED_UNUSED_UNUSED">"c7719"</definedName>
    <definedName name="IQ_ECO_METRIC_7776_UNUSED_UNUSED_UNUSED">"c7776"</definedName>
    <definedName name="IQ_ECO_METRIC_7777_UNUSED_UNUSED_UNUSED">"c7777"</definedName>
    <definedName name="IQ_ECO_METRIC_7868_UNUSED_UNUSED_UNUSED">"c7868"</definedName>
    <definedName name="IQ_ECO_METRIC_7925_UNUSED_UNUSED_UNUSED">"c7925"</definedName>
    <definedName name="IQ_ECO_METRIC_7939_UNUSED_UNUSED_UNUSED">"c7939"</definedName>
    <definedName name="IQ_ECO_METRIC_7996_UNUSED_UNUSED_UNUSED">"c7996"</definedName>
    <definedName name="IQ_ECO_METRIC_7997_UNUSED_UNUSED_UNUSED">"c7997"</definedName>
    <definedName name="IQ_ECO_METRIC_8088_UNUSED_UNUSED_UNUSED">"c8088"</definedName>
    <definedName name="IQ_ECO_METRIC_8145_UNUSED_UNUSED_UNUSED">"c8145"</definedName>
    <definedName name="IQ_ECO_METRIC_8159_UNUSED_UNUSED_UNUSED">"c8159"</definedName>
    <definedName name="IQ_ECO_METRIC_8216_UNUSED_UNUSED_UNUSED">"c8216"</definedName>
    <definedName name="IQ_ECO_METRIC_8217_UNUSED_UNUSED_UNUSED">"c8217"</definedName>
    <definedName name="IQ_ECO_METRIC_8308_UNUSED_UNUSED_UNUSED">"c8308"</definedName>
    <definedName name="IQ_ECO_METRIC_8436_UNUSED_UNUSED_UNUSED">"c8436"</definedName>
    <definedName name="IQ_ECO_METRIC_8437_UNUSED_UNUSED_UNUSED">"c8437"</definedName>
    <definedName name="IQ_ECO_METRIC_8528_UNUSED_UNUSED_UNUSED">"c8528"</definedName>
    <definedName name="IQ_EST_EPS_SURPRISE">"c1635"</definedName>
    <definedName name="IQ_EXPENSE_CODE_" hidden="1">"0"</definedName>
    <definedName name="IQ_EXPORTS_APR_FC_UNUSED_UNUSED_UNUSED">"c8401"</definedName>
    <definedName name="IQ_EXPORTS_APR_UNUSED_UNUSED_UNUSED">"c7521"</definedName>
    <definedName name="IQ_EXPORTS_FC_UNUSED_UNUSED_UNUSED">"c7741"</definedName>
    <definedName name="IQ_EXPORTS_GOODS_REAL_SAAR_APR_FC_UNUSED_UNUSED_UNUSED">"c8512"</definedName>
    <definedName name="IQ_EXPORTS_GOODS_REAL_SAAR_APR_UNUSED_UNUSED_UNUSED">"c7632"</definedName>
    <definedName name="IQ_EXPORTS_GOODS_REAL_SAAR_FC_UNUSED_UNUSED_UNUSED">"c7852"</definedName>
    <definedName name="IQ_EXPORTS_GOODS_REAL_SAAR_POP_FC_UNUSED_UNUSED_UNUSED">"c8072"</definedName>
    <definedName name="IQ_EXPORTS_GOODS_REAL_SAAR_POP_UNUSED_UNUSED_UNUSED">"c7192"</definedName>
    <definedName name="IQ_EXPORTS_GOODS_REAL_SAAR_UNUSED_UNUSED_UNUSED">"c6972"</definedName>
    <definedName name="IQ_EXPORTS_GOODS_REAL_SAAR_YOY_FC_UNUSED_UNUSED_UNUSED">"c8292"</definedName>
    <definedName name="IQ_EXPORTS_GOODS_REAL_SAAR_YOY_UNUSED_UNUSED_UNUSED">"c7412"</definedName>
    <definedName name="IQ_EXPORTS_POP_FC_UNUSED_UNUSED_UNUSED">"c7961"</definedName>
    <definedName name="IQ_EXPORTS_POP_UNUSED_UNUSED_UNUSED">"c7081"</definedName>
    <definedName name="IQ_EXPORTS_SERVICES_REAL_SAAR_APR_FC_UNUSED_UNUSED_UNUSED">"c8516"</definedName>
    <definedName name="IQ_EXPORTS_SERVICES_REAL_SAAR_APR_UNUSED_UNUSED_UNUSED">"c7636"</definedName>
    <definedName name="IQ_EXPORTS_SERVICES_REAL_SAAR_FC_UNUSED_UNUSED_UNUSED">"c7856"</definedName>
    <definedName name="IQ_EXPORTS_SERVICES_REAL_SAAR_POP_FC_UNUSED_UNUSED_UNUSED">"c8076"</definedName>
    <definedName name="IQ_EXPORTS_SERVICES_REAL_SAAR_POP_UNUSED_UNUSED_UNUSED">"c7196"</definedName>
    <definedName name="IQ_EXPORTS_SERVICES_REAL_SAAR_UNUSED_UNUSED_UNUSED">"c6976"</definedName>
    <definedName name="IQ_EXPORTS_SERVICES_REAL_SAAR_YOY_FC_UNUSED_UNUSED_UNUSED">"c8296"</definedName>
    <definedName name="IQ_EXPORTS_SERVICES_REAL_SAAR_YOY_UNUSED_UNUSED_UNUSED">"c7416"</definedName>
    <definedName name="IQ_EXPORTS_UNUSED_UNUSED_UNUSED">"c6861"</definedName>
    <definedName name="IQ_EXPORTS_YOY_FC_UNUSED_UNUSED_UNUSED">"c8181"</definedName>
    <definedName name="IQ_EXPORTS_YOY_UNUSED_UNUSED_UNUSED">"c7301"</definedName>
    <definedName name="IQ_FH" hidden="1">100000</definedName>
    <definedName name="IQ_FIXED_INVEST_APR_FC_UNUSED_UNUSED_UNUSED">"c8410"</definedName>
    <definedName name="IQ_FIXED_INVEST_APR_UNUSED_UNUSED_UNUSED">"c7530"</definedName>
    <definedName name="IQ_FIXED_INVEST_FC_UNUSED_UNUSED_UNUSED">"c7750"</definedName>
    <definedName name="IQ_FIXED_INVEST_POP_FC_UNUSED_UNUSED_UNUSED">"c7970"</definedName>
    <definedName name="IQ_FIXED_INVEST_POP_UNUSED_UNUSED_UNUSED">"c7090"</definedName>
    <definedName name="IQ_FIXED_INVEST_REAL_APR_FC_UNUSED_UNUSED_UNUSED">"c8518"</definedName>
    <definedName name="IQ_FIXED_INVEST_REAL_APR_UNUSED_UNUSED_UNUSED">"c7638"</definedName>
    <definedName name="IQ_FIXED_INVEST_REAL_FC_UNUSED_UNUSED_UNUSED">"c7858"</definedName>
    <definedName name="IQ_FIXED_INVEST_REAL_POP_FC_UNUSED_UNUSED_UNUSED">"c8078"</definedName>
    <definedName name="IQ_FIXED_INVEST_REAL_POP_UNUSED_UNUSED_UNUSED">"c7198"</definedName>
    <definedName name="IQ_FIXED_INVEST_REAL_UNUSED_UNUSED_UNUSED">"c6978"</definedName>
    <definedName name="IQ_FIXED_INVEST_REAL_YOY_FC_UNUSED_UNUSED_UNUSED">"c8298"</definedName>
    <definedName name="IQ_FIXED_INVEST_REAL_YOY_UNUSED_UNUSED_UNUSED">"c7418"</definedName>
    <definedName name="IQ_FIXED_INVEST_UNUSED_UNUSED_UNUSED">"c6870"</definedName>
    <definedName name="IQ_FIXED_INVEST_YOY_FC_UNUSED_UNUSED_UNUSED">"c8190"</definedName>
    <definedName name="IQ_FIXED_INVEST_YOY_UNUSED_UNUSED_UNUSED">"c7310"</definedName>
    <definedName name="IQ_FOREIGN_BRANCHES_U.S._BANKS_LOANS_FDIC">"c6438"</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HOUSING_COMPLETIONS_SINGLE_FAM_APR_FC_UNUSED_UNUSED_UNUSED">"c8422"</definedName>
    <definedName name="IQ_HOUSING_COMPLETIONS_SINGLE_FAM_APR_UNUSED_UNUSED_UNUSED">"c7542"</definedName>
    <definedName name="IQ_HOUSING_COMPLETIONS_SINGLE_FAM_FC_UNUSED_UNUSED_UNUSED">"c7762"</definedName>
    <definedName name="IQ_HOUSING_COMPLETIONS_SINGLE_FAM_POP_FC_UNUSED_UNUSED_UNUSED">"c7982"</definedName>
    <definedName name="IQ_HOUSING_COMPLETIONS_SINGLE_FAM_POP_UNUSED_UNUSED_UNUSED">"c7102"</definedName>
    <definedName name="IQ_HOUSING_COMPLETIONS_SINGLE_FAM_UNUSED_UNUSED_UNUSED">"c6882"</definedName>
    <definedName name="IQ_HOUSING_COMPLETIONS_SINGLE_FAM_YOY_FC_UNUSED_UNUSED_UNUSED">"c8202"</definedName>
    <definedName name="IQ_HOUSING_COMPLETIONS_SINGLE_FAM_YOY_UNUSED_UNUSED_UNUSED">"c7322"</definedName>
    <definedName name="IQ_IMPORTS_GOODS_REAL_SAAR_APR_FC_UNUSED_UNUSED_UNUSED">"c8523"</definedName>
    <definedName name="IQ_IMPORTS_GOODS_REAL_SAAR_APR_UNUSED_UNUSED_UNUSED">"c7643"</definedName>
    <definedName name="IQ_IMPORTS_GOODS_REAL_SAAR_FC_UNUSED_UNUSED_UNUSED">"c7863"</definedName>
    <definedName name="IQ_IMPORTS_GOODS_REAL_SAAR_POP_FC_UNUSED_UNUSED_UNUSED">"c8083"</definedName>
    <definedName name="IQ_IMPORTS_GOODS_REAL_SAAR_POP_UNUSED_UNUSED_UNUSED">"c7203"</definedName>
    <definedName name="IQ_IMPORTS_GOODS_REAL_SAAR_UNUSED_UNUSED_UNUSED">"c6983"</definedName>
    <definedName name="IQ_IMPORTS_GOODS_REAL_SAAR_YOY_FC_UNUSED_UNUSED_UNUSED">"c8303"</definedName>
    <definedName name="IQ_IMPORTS_GOODS_REAL_SAAR_YOY_UNUSED_UNUSED_UNUSED">"c7423"</definedName>
    <definedName name="IQ_IMPORTS_GOODS_SERVICES_APR_FC_UNUSED_UNUSED_UNUSED">"c8429"</definedName>
    <definedName name="IQ_IMPORTS_GOODS_SERVICES_APR_UNUSED_UNUSED_UNUSED">"c7549"</definedName>
    <definedName name="IQ_IMPORTS_GOODS_SERVICES_FC_UNUSED_UNUSED_UNUSED">"c7769"</definedName>
    <definedName name="IQ_IMPORTS_GOODS_SERVICES_POP_FC_UNUSED_UNUSED_UNUSED">"c7989"</definedName>
    <definedName name="IQ_IMPORTS_GOODS_SERVICES_POP_UNUSED_UNUSED_UNUSED">"c7109"</definedName>
    <definedName name="IQ_IMPORTS_GOODS_SERVICES_REAL_SAAR_APR_FC_UNUSED_UNUSED_UNUSED">"c8524"</definedName>
    <definedName name="IQ_IMPORTS_GOODS_SERVICES_REAL_SAAR_APR_UNUSED_UNUSED_UNUSED">"c7644"</definedName>
    <definedName name="IQ_IMPORTS_GOODS_SERVICES_REAL_SAAR_FC_UNUSED_UNUSED_UNUSED">"c7864"</definedName>
    <definedName name="IQ_IMPORTS_GOODS_SERVICES_REAL_SAAR_POP_FC_UNUSED_UNUSED_UNUSED">"c8084"</definedName>
    <definedName name="IQ_IMPORTS_GOODS_SERVICES_REAL_SAAR_POP_UNUSED_UNUSED_UNUSED">"c7204"</definedName>
    <definedName name="IQ_IMPORTS_GOODS_SERVICES_REAL_SAAR_UNUSED_UNUSED_UNUSED">"c6984"</definedName>
    <definedName name="IQ_IMPORTS_GOODS_SERVICES_REAL_SAAR_YOY_FC_UNUSED_UNUSED_UNUSED">"c8304"</definedName>
    <definedName name="IQ_IMPORTS_GOODS_SERVICES_REAL_SAAR_YOY_UNUSED_UNUSED_UNUSED">"c7424"</definedName>
    <definedName name="IQ_IMPORTS_GOODS_SERVICES_UNUSED_UNUSED_UNUSED">"c6889"</definedName>
    <definedName name="IQ_IMPORTS_GOODS_SERVICES_YOY_FC_UNUSED_UNUSED_UNUSED">"c8209"</definedName>
    <definedName name="IQ_IMPORTS_GOODS_SERVICES_YOY_UNUSED_UNUSED_UNUSED">"c7329"</definedName>
    <definedName name="IQ_ISM_SERVICES_APR_FC_UNUSED_UNUSED_UNUSED">"c8443"</definedName>
    <definedName name="IQ_ISM_SERVICES_APR_UNUSED_UNUSED_UNUSED">"c7563"</definedName>
    <definedName name="IQ_ISM_SERVICES_FC_UNUSED_UNUSED_UNUSED">"c7783"</definedName>
    <definedName name="IQ_ISM_SERVICES_POP_FC_UNUSED_UNUSED_UNUSED">"c8003"</definedName>
    <definedName name="IQ_ISM_SERVICES_POP_UNUSED_UNUSED_UNUSED">"c7123"</definedName>
    <definedName name="IQ_ISM_SERVICES_UNUSED_UNUSED_UNUSED">"c6903"</definedName>
    <definedName name="IQ_ISM_SERVICES_YOY_FC_UNUSED_UNUSED_UNUSED">"c8223"</definedName>
    <definedName name="IQ_ISM_SERVICES_YOY_UNUSED_UNUSED_UNUSED">"c7343"</definedName>
    <definedName name="IQ_LATESTK" hidden="1">1000</definedName>
    <definedName name="IQ_LATESTQ" hidden="1">500</definedName>
    <definedName name="IQ_LTM" hidden="1">2000</definedName>
    <definedName name="IQ_LTMMONTH" hidden="1">120000</definedName>
    <definedName name="IQ_MEDIAN_NEW_HOME_SALES_APR_FC_UNUSED_UNUSED_UNUSED">"c8460"</definedName>
    <definedName name="IQ_MEDIAN_NEW_HOME_SALES_APR_UNUSED_UNUSED_UNUSED">"c7580"</definedName>
    <definedName name="IQ_MEDIAN_NEW_HOME_SALES_FC_UNUSED_UNUSED_UNUSED">"c7800"</definedName>
    <definedName name="IQ_MEDIAN_NEW_HOME_SALES_POP_FC_UNUSED_UNUSED_UNUSED">"c8020"</definedName>
    <definedName name="IQ_MEDIAN_NEW_HOME_SALES_POP_UNUSED_UNUSED_UNUSED">"c7140"</definedName>
    <definedName name="IQ_MEDIAN_NEW_HOME_SALES_UNUSED_UNUSED_UNUSED">"c6920"</definedName>
    <definedName name="IQ_MEDIAN_NEW_HOME_SALES_YOY_FC_UNUSED_UNUSED_UNUSED">"c8240"</definedName>
    <definedName name="IQ_MEDIAN_NEW_HOME_SALES_YOY_UNUSED_UNUSED_UNUSED">"c7360"</definedName>
    <definedName name="IQ_MONTH" hidden="1">15000</definedName>
    <definedName name="IQ_MTD" hidden="1">800000</definedName>
    <definedName name="IQ_NAMES_REVISION_DATE_" hidden="1">40821.6202662037</definedName>
    <definedName name="IQ_NAMES_REVISION_DATE__1">42298.8973032407</definedName>
    <definedName name="IQ_NAV_ACT_OR_EST">"c2225"</definedName>
    <definedName name="IQ_NONRES_FIXED_INVEST_PRIV_APR_FC_UNUSED_UNUSED_UNUSED">"c8468"</definedName>
    <definedName name="IQ_NONRES_FIXED_INVEST_PRIV_APR_UNUSED_UNUSED_UNUSED">"c7588"</definedName>
    <definedName name="IQ_NONRES_FIXED_INVEST_PRIV_FC_UNUSED_UNUSED_UNUSED">"c7808"</definedName>
    <definedName name="IQ_NONRES_FIXED_INVEST_PRIV_POP_FC_UNUSED_UNUSED_UNUSED">"c8028"</definedName>
    <definedName name="IQ_NONRES_FIXED_INVEST_PRIV_POP_UNUSED_UNUSED_UNUSED">"c7148"</definedName>
    <definedName name="IQ_NONRES_FIXED_INVEST_PRIV_UNUSED_UNUSED_UNUSED">"c6928"</definedName>
    <definedName name="IQ_NONRES_FIXED_INVEST_PRIV_YOY_FC_UNUSED_UNUSED_UNUSED">"c8248"</definedName>
    <definedName name="IQ_NONRES_FIXED_INVEST_PRIV_YOY_UNUSED_UNUSED_UNUSED">"c7368"</definedName>
    <definedName name="IQ_NTM" hidden="1">6000</definedName>
    <definedName name="IQ_OG_TOTAL_OIL_PRODUCTON">"c2059"</definedName>
    <definedName name="IQ_OPENED55" hidden="1">1</definedName>
    <definedName name="IQ_PERCENT_CHANGE_EST_FFO_12MONTHS">"c1828"</definedName>
    <definedName name="IQ_PERCENT_CHANGE_EST_FFO_18MONTHS">"c1829"</definedName>
    <definedName name="IQ_PERCENT_CHANGE_EST_FFO_3MONTHS">"c1825"</definedName>
    <definedName name="IQ_PERCENT_CHANGE_EST_FFO_6MONTHS">"c1826"</definedName>
    <definedName name="IQ_PERCENT_CHANGE_EST_FFO_9MONTHS">"c1827"</definedName>
    <definedName name="IQ_PERCENT_CHANGE_EST_FFO_DAY">"c1822"</definedName>
    <definedName name="IQ_PERCENT_CHANGE_EST_FFO_MONTH">"c1824"</definedName>
    <definedName name="IQ_PERCENT_CHANGE_EST_FFO_WEEK">"c1823"</definedName>
    <definedName name="IQ_PRIVATE_CONST_TOTAL_APR_FC_UNUSED_UNUSED_UNUSED">"c8559"</definedName>
    <definedName name="IQ_PRIVATE_CONST_TOTAL_APR_UNUSED_UNUSED_UNUSED">"c7679"</definedName>
    <definedName name="IQ_PRIVATE_CONST_TOTAL_FC_UNUSED_UNUSED_UNUSED">"c7899"</definedName>
    <definedName name="IQ_PRIVATE_CONST_TOTAL_POP_FC_UNUSED_UNUSED_UNUSED">"c8119"</definedName>
    <definedName name="IQ_PRIVATE_CONST_TOTAL_POP_UNUSED_UNUSED_UNUSED">"c7239"</definedName>
    <definedName name="IQ_PRIVATE_CONST_TOTAL_UNUSED_UNUSED_UNUSED">"c7019"</definedName>
    <definedName name="IQ_PRIVATE_CONST_TOTAL_YOY_FC_UNUSED_UNUSED_UNUSED">"c8339"</definedName>
    <definedName name="IQ_PRIVATE_CONST_TOTAL_YOY_UNUSED_UNUSED_UNUSED">"c7459"</definedName>
    <definedName name="IQ_PRIVATE_RES_CONST_REAL_APR_FC_UNUSED_UNUSED_UNUSED">"c8535"</definedName>
    <definedName name="IQ_PRIVATE_RES_CONST_REAL_APR_UNUSED_UNUSED_UNUSED">"c7655"</definedName>
    <definedName name="IQ_PRIVATE_RES_CONST_REAL_FC_UNUSED_UNUSED_UNUSED">"c7875"</definedName>
    <definedName name="IQ_PRIVATE_RES_CONST_REAL_POP_FC_UNUSED_UNUSED_UNUSED">"c8095"</definedName>
    <definedName name="IQ_PRIVATE_RES_CONST_REAL_POP_UNUSED_UNUSED_UNUSED">"c7215"</definedName>
    <definedName name="IQ_PRIVATE_RES_CONST_REAL_UNUSED_UNUSED_UNUSED">"c6995"</definedName>
    <definedName name="IQ_PRIVATE_RES_CONST_REAL_YOY_FC_UNUSED_UNUSED_UNUSED">"c8315"</definedName>
    <definedName name="IQ_PRIVATE_RES_CONST_REAL_YOY_UNUSED_UNUSED_UNUSED">"c7435"</definedName>
    <definedName name="IQ_PURCHASES_EQUIP_NONRES_SAAR_APR_FC_UNUSED_UNUSED_UNUSED">"c8491"</definedName>
    <definedName name="IQ_PURCHASES_EQUIP_NONRES_SAAR_APR_UNUSED_UNUSED_UNUSED">"c7611"</definedName>
    <definedName name="IQ_PURCHASES_EQUIP_NONRES_SAAR_FC_UNUSED_UNUSED_UNUSED">"c7831"</definedName>
    <definedName name="IQ_PURCHASES_EQUIP_NONRES_SAAR_POP_FC_UNUSED_UNUSED_UNUSED">"c8051"</definedName>
    <definedName name="IQ_PURCHASES_EQUIP_NONRES_SAAR_POP_UNUSED_UNUSED_UNUSED">"c7171"</definedName>
    <definedName name="IQ_PURCHASES_EQUIP_NONRES_SAAR_UNUSED_UNUSED_UNUSED">"c6951"</definedName>
    <definedName name="IQ_PURCHASES_EQUIP_NONRES_SAAR_YOY_FC_UNUSED_UNUSED_UNUSED">"c8271"</definedName>
    <definedName name="IQ_PURCHASES_EQUIP_NONRES_SAAR_YOY_UNUSED_UNUSED_UNUSED">"c7391"</definedName>
    <definedName name="IQ_QTD" hidden="1">750000</definedName>
    <definedName name="IQ_RES_CONST_REAL_APR_FC_UNUSED_UNUSED_UNUSED">"c8536"</definedName>
    <definedName name="IQ_RES_CONST_REAL_APR_UNUSED_UNUSED_UNUSED">"c7656"</definedName>
    <definedName name="IQ_RES_CONST_REAL_FC_UNUSED_UNUSED_UNUSED">"c7876"</definedName>
    <definedName name="IQ_RES_CONST_REAL_POP_FC_UNUSED_UNUSED_UNUSED">"c8096"</definedName>
    <definedName name="IQ_RES_CONST_REAL_POP_UNUSED_UNUSED_UNUSED">"c7216"</definedName>
    <definedName name="IQ_RES_CONST_REAL_SAAR_APR_FC_UNUSED_UNUSED_UNUSED">"c8537"</definedName>
    <definedName name="IQ_RES_CONST_REAL_SAAR_APR_UNUSED_UNUSED_UNUSED">"c7657"</definedName>
    <definedName name="IQ_RES_CONST_REAL_SAAR_FC_UNUSED_UNUSED_UNUSED">"c7877"</definedName>
    <definedName name="IQ_RES_CONST_REAL_SAAR_POP_FC_UNUSED_UNUSED_UNUSED">"c8097"</definedName>
    <definedName name="IQ_RES_CONST_REAL_SAAR_POP_UNUSED_UNUSED_UNUSED">"c7217"</definedName>
    <definedName name="IQ_RES_CONST_REAL_SAAR_UNUSED_UNUSED_UNUSED">"c6997"</definedName>
    <definedName name="IQ_RES_CONST_REAL_SAAR_YOY_FC_UNUSED_UNUSED_UNUSED">"c8317"</definedName>
    <definedName name="IQ_RES_CONST_REAL_SAAR_YOY_UNUSED_UNUSED_UNUSED">"c7437"</definedName>
    <definedName name="IQ_RES_CONST_REAL_UNUSED_UNUSED_UNUSED">"c6996"</definedName>
    <definedName name="IQ_RES_CONST_REAL_YOY_FC_UNUSED_UNUSED_UNUSED">"c8316"</definedName>
    <definedName name="IQ_RES_CONST_REAL_YOY_UNUSED_UNUSED_UNUSED">"c7436"</definedName>
    <definedName name="IQ_RES_CONST_SAAR_APR_FC_UNUSED_UNUSED_UNUSED">"c8540"</definedName>
    <definedName name="IQ_RES_CONST_SAAR_APR_UNUSED_UNUSED_UNUSED">"c7660"</definedName>
    <definedName name="IQ_RES_CONST_SAAR_FC_UNUSED_UNUSED_UNUSED">"c7880"</definedName>
    <definedName name="IQ_RES_CONST_SAAR_POP_FC_UNUSED_UNUSED_UNUSED">"c8100"</definedName>
    <definedName name="IQ_RES_CONST_SAAR_POP_UNUSED_UNUSED_UNUSED">"c7220"</definedName>
    <definedName name="IQ_RES_CONST_SAAR_UNUSED_UNUSED_UNUSED">"c7000"</definedName>
    <definedName name="IQ_RES_CONST_SAAR_YOY_FC_UNUSED_UNUSED_UNUSED">"c8320"</definedName>
    <definedName name="IQ_RES_CONST_SAAR_YOY_UNUSED_UNUSED_UNUSED">"c7440"</definedName>
    <definedName name="IQ_SHAREOUTSTANDING">"c1347"</definedName>
    <definedName name="IQ_TODAY" hidden="1">0</definedName>
    <definedName name="IQ_TOTAL_PENSION_OBLIGATION">"c1292"</definedName>
    <definedName name="IQ_WEEK" hidden="1">50000</definedName>
    <definedName name="IQ_YTD" hidden="1">3000</definedName>
    <definedName name="IQ_YTDMONTH" hidden="1">130000</definedName>
    <definedName name="IQRA12">"$A$13:$A$272"</definedName>
    <definedName name="IQRA279">"$A$280:$A$539"</definedName>
    <definedName name="IQRAC12">"$AC$13"</definedName>
    <definedName name="IQRAC279">"$AC$280:$AC$539"</definedName>
    <definedName name="IQRAF12">"$AF$13"</definedName>
    <definedName name="IQRAF279">"$AF$280:$AF$339"</definedName>
    <definedName name="IQRAJ12">"$AJ$13"</definedName>
    <definedName name="IQRAJ279">"$AJ$280:$AJ$539"</definedName>
    <definedName name="IQRAM12">"$AM$13"</definedName>
    <definedName name="IQRAM279">"$AM$280:$AM$339"</definedName>
    <definedName name="IQRAQ12">"$AQ$13"</definedName>
    <definedName name="IQRAQ279">"$AQ$280:$AQ$539"</definedName>
    <definedName name="IQRAT12">"$AT$13"</definedName>
    <definedName name="IQRAT279">"$AT$280:$AT$339"</definedName>
    <definedName name="IQRAX12">"$AX$13"</definedName>
    <definedName name="IQRAX279">"$AX$280:$AX$539"</definedName>
    <definedName name="IQRBA12">"$BA$13"</definedName>
    <definedName name="IQRBA279">"$BA$280:$BA$339"</definedName>
    <definedName name="IQRBE12">"$BE$13"</definedName>
    <definedName name="IQRBE279">"$BE$280:$BE$539"</definedName>
    <definedName name="IQRBH12">"$BH$13"</definedName>
    <definedName name="IQRBH279">"$BH$280:$BH$339"</definedName>
    <definedName name="IQRBL12">"$BL$13"</definedName>
    <definedName name="IQRBL279">"$BL$280:$BL$539"</definedName>
    <definedName name="IQRBO12">"$BO$13"</definedName>
    <definedName name="IQRBO279">"$BO$280:$BO$339"</definedName>
    <definedName name="IQRBS11">"$BS$12:$BS$272"</definedName>
    <definedName name="IQRBS12">"$BS$13"</definedName>
    <definedName name="IQRBS279">"$BS$280:$BS$539"</definedName>
    <definedName name="IQRBV12">"$BV$13"</definedName>
    <definedName name="IQRBV279">"$BV$280:$BV$339"</definedName>
    <definedName name="IQRBZ12">"$BZ$13"</definedName>
    <definedName name="IQRBZ279">"$BZ$280:$BZ$539"</definedName>
    <definedName name="IQRCC12">"$CC$13"</definedName>
    <definedName name="IQRCC279">"$CC$280:$CC$339"</definedName>
    <definedName name="IQRCG12">"$CG$13"</definedName>
    <definedName name="IQRCG279">"$CG$280:$CG$539"</definedName>
    <definedName name="IQRCJ12">"$CJ$13"</definedName>
    <definedName name="IQRCJ279">"$CJ$280:$CJ$339"</definedName>
    <definedName name="IQRCN12">"$CN$13"</definedName>
    <definedName name="IQRCN279">"$CN$280:$CN$539"</definedName>
    <definedName name="IQRCQ12">"$CQ$13"</definedName>
    <definedName name="IQRCQ279">"$CQ$280:$CQ$339"</definedName>
    <definedName name="IQRCU12">"$CU$13"</definedName>
    <definedName name="IQRCU279">"$CU$280:$CU$539"</definedName>
    <definedName name="IQRCX12">"$CX$13"</definedName>
    <definedName name="IQRCX279">"$CX$280:$CX$339"</definedName>
    <definedName name="IQRD12">"$D$13:$D$71"</definedName>
    <definedName name="IQRD279">"$D$280:$D$339"</definedName>
    <definedName name="IQRH12">"$H$13"</definedName>
    <definedName name="IQRH279">"$H$280:$H$539"</definedName>
    <definedName name="IQRK12">"$K$13"</definedName>
    <definedName name="IQRK279">"$K$280:$K$339"</definedName>
    <definedName name="IQRO12">"$O$13"</definedName>
    <definedName name="IQRO279">"$O$280:$O$539"</definedName>
    <definedName name="IQRR12">"$R$13"</definedName>
    <definedName name="IQRR279">"$R$280:$R$339"</definedName>
    <definedName name="IQRV12">"$V$13"</definedName>
    <definedName name="IQRV279">"$V$280:$V$539"</definedName>
    <definedName name="IQRY12">"$Y$13"</definedName>
    <definedName name="IQRY279">"$Y$280:$Y$339"</definedName>
    <definedName name="IsColHidden" hidden="1">FALSE</definedName>
    <definedName name="IsLTMColHidden" hidden="1">FALSE</definedName>
    <definedName name="j">#REF!</definedName>
    <definedName name="JAN">#REF!</definedName>
    <definedName name="Jan_03_Estimate_p1">#REF!</definedName>
    <definedName name="Jan_03_Estimate_p2">#REF!</definedName>
    <definedName name="Jan_03_p3">#REF!</definedName>
    <definedName name="Jan_03_p4">#REF!</definedName>
    <definedName name="JBNAM">"WOANALYSIS"</definedName>
    <definedName name="JBNMB">"935083"</definedName>
    <definedName name="jj">#REF!</definedName>
    <definedName name="jjj">#REF!</definedName>
    <definedName name="jjjj">#REF!</definedName>
    <definedName name="JUL">#REF!</definedName>
    <definedName name="JUN">#REF!</definedName>
    <definedName name="k">#REF!</definedName>
    <definedName name="kk">#REF!</definedName>
    <definedName name="kkk">#REF!</definedName>
    <definedName name="kkkk">#REF!</definedName>
    <definedName name="l">#REF!</definedName>
    <definedName name="Labour_Esc_02">#REF!</definedName>
    <definedName name="Labour_Esc_03">#REF!</definedName>
    <definedName name="Labour_Esc_04">#REF!</definedName>
    <definedName name="Labour_Esc_05">#REF!</definedName>
    <definedName name="Labour_Esc_06">#REF!</definedName>
    <definedName name="Labour_Esc_07">#REF!</definedName>
    <definedName name="Labour_Esc_08">#REF!</definedName>
    <definedName name="Labour_Esc_09">#REF!</definedName>
    <definedName name="Language">#REF!</definedName>
    <definedName name="Last_Year">#REF!</definedName>
    <definedName name="LDC">#REF!</definedName>
    <definedName name="LDCkWh">#REF!</definedName>
    <definedName name="LDCkWh2">#REF!</definedName>
    <definedName name="LDCkWh3">#REF!</definedName>
    <definedName name="LDCLoads">#REF!</definedName>
    <definedName name="LDCRates">#REF!</definedName>
    <definedName name="LDCRates2">#REF!</definedName>
    <definedName name="LegalEntity">OFFSET(#REF!,0,0,1,COUNTA(#REF!,0)-2)</definedName>
    <definedName name="LegalEntityRR">OFFSET(#REF!,0,0,1,COUNTA(#REF!,0))</definedName>
    <definedName name="LegalEntityTAR">OFFSET(#REF!,0,0,1,COUNTA(#REF!,0))</definedName>
    <definedName name="LegalEntityTaxableIncome">OFFSET(#REF!,0,0,1,COUNTA(#REF!,0))</definedName>
    <definedName name="Leveraged_Discount_Rate">#REF!</definedName>
    <definedName name="listdata" localSheetId="5">#REF!</definedName>
    <definedName name="ListOffset">1</definedName>
    <definedName name="ll">#REF!</definedName>
    <definedName name="llll">#REF!</definedName>
    <definedName name="LoadForecast">#REF!</definedName>
    <definedName name="Loads">#REF!</definedName>
    <definedName name="LOB">#REF!</definedName>
    <definedName name="Location">#REF!</definedName>
    <definedName name="lookup_table">#REF!</definedName>
    <definedName name="LTD_Data">#REF!</definedName>
    <definedName name="LU">#REF!</definedName>
    <definedName name="LUP">#REF!</definedName>
    <definedName name="LUP_Subset">#REF!</definedName>
    <definedName name="LYN">#REF!</definedName>
    <definedName name="MACRO">#REF!</definedName>
    <definedName name="MACROS">#REF!</definedName>
    <definedName name="Manual">#REF!</definedName>
    <definedName name="Manual_Prior_Year">#REF!</definedName>
    <definedName name="MAR">#REF!</definedName>
    <definedName name="march">#REF!</definedName>
    <definedName name="MARCOS">#REF!</definedName>
    <definedName name="Max_Mat">#REF!</definedName>
    <definedName name="MAY">#REF!</definedName>
    <definedName name="MBRR">#REF!</definedName>
    <definedName name="MEULoads">#REF!</definedName>
    <definedName name="MEUR">#REF!</definedName>
    <definedName name="MEURates">#REF!</definedName>
    <definedName name="MEURTXLoad">#REF!</definedName>
    <definedName name="MEURTXRate">#REF!</definedName>
    <definedName name="MEWarning">0</definedName>
    <definedName name="MFA_ADDS">#REF!</definedName>
    <definedName name="mil">#REF!</definedName>
    <definedName name="million">#REF!</definedName>
    <definedName name="milner" hidden="1">{#N/A,#N/A,FALSE,"Aging Summary";#N/A,#N/A,FALSE,"Ratio Analysis";#N/A,#N/A,FALSE,"Test 120 Day Accts";#N/A,#N/A,FALSE,"Tickmarks"}</definedName>
    <definedName name="MIN">"28"</definedName>
    <definedName name="misc1">#REF!</definedName>
    <definedName name="misc2">#REF!</definedName>
    <definedName name="misc3">#REF!</definedName>
    <definedName name="misc4">#REF!</definedName>
    <definedName name="misc5">#REF!</definedName>
    <definedName name="misc6">#REF!</definedName>
    <definedName name="MktVal">#REF!</definedName>
    <definedName name="mmm">#REF!</definedName>
    <definedName name="mmmm">#REF!</definedName>
    <definedName name="mmmmm">#REF!</definedName>
    <definedName name="Model_Accounts">#REF!</definedName>
    <definedName name="Monica">#REF!</definedName>
    <definedName name="Month">#REF!</definedName>
    <definedName name="Month_Flag">#REF!</definedName>
    <definedName name="Month_identifier">#REF!</definedName>
    <definedName name="MonthDates">#REF!</definedName>
    <definedName name="MONTHS">#REF!</definedName>
    <definedName name="MSRates">#REF!</definedName>
    <definedName name="name">#REF!</definedName>
    <definedName name="NameTar">#REF!</definedName>
    <definedName name="NBV">#REF!</definedName>
    <definedName name="NBV_In_Scope">#REF!</definedName>
    <definedName name="NCV_IOWA_CURVE">#REF!</definedName>
    <definedName name="NCV_R2_OFFSET">#REF!</definedName>
    <definedName name="NCV_R3_OFFSET">#REF!</definedName>
    <definedName name="NCV_Round_Table">#REF!</definedName>
    <definedName name="NCV_RUL_Table">#REF!</definedName>
    <definedName name="NELDC_kWhs">#REF!</definedName>
    <definedName name="NewPensionBPERatio">#REF!</definedName>
    <definedName name="nmbmbm">"V2002-03-29"</definedName>
    <definedName name="nnbbmb">#REF!,#REF!,#REF!,#REF!</definedName>
    <definedName name="NNELDCkWhs">#REF!</definedName>
    <definedName name="nnnn">#REF!</definedName>
    <definedName name="nnnnn">#REF!</definedName>
    <definedName name="NON_Pensioners_ABO">#REF!</definedName>
    <definedName name="Non_Pensioners_PBO">#REF!</definedName>
    <definedName name="NoteStartRow">#REF!</definedName>
    <definedName name="NOV">#REF!</definedName>
    <definedName name="NR_RPY_CI_HOI_02">#REF!</definedName>
    <definedName name="NR_RPY_CI_HOI_03">#REF!</definedName>
    <definedName name="NR_RPY_CI_HOI_04">#REF!</definedName>
    <definedName name="NR_RPY_CI_HOI_05">#REF!</definedName>
    <definedName name="NR_RPY_CI_HOI_06">#REF!</definedName>
    <definedName name="NR_RPY_CI_HOI_07">#REF!</definedName>
    <definedName name="NR_RPY_CI_HOI_08">#REF!</definedName>
    <definedName name="NR_RPY_CI_HOI_09">#REF!</definedName>
    <definedName name="NR_RPY_CI_Mkt_02">#REF!</definedName>
    <definedName name="NR_RPY_CI_Mkt_03">#REF!</definedName>
    <definedName name="NR_RPY_CI_Ntw_02">#REF!</definedName>
    <definedName name="NR_RPY_CI_Ntw_03">#REF!</definedName>
    <definedName name="NR_RPY_CI_Ntw_04">#REF!</definedName>
    <definedName name="NR_RPY_CI_Ntw_05">#REF!</definedName>
    <definedName name="NR_RPY_CI_Ntw_06">#REF!</definedName>
    <definedName name="NR_RPY_CI_Ntw_07">#REF!</definedName>
    <definedName name="NR_RPY_CI_Ntw_08">#REF!</definedName>
    <definedName name="NR_RPY_CI_Ntw_09">#REF!</definedName>
    <definedName name="NR_RPY_CI_OHE_02">#REF!</definedName>
    <definedName name="NR_RPY_CI_OHE_03">#REF!</definedName>
    <definedName name="NR_RPY_CI_OHE_04">#REF!</definedName>
    <definedName name="NR_RPY_CI_OHE_05">#REF!</definedName>
    <definedName name="NR_RPY_CI_OHE_06">#REF!</definedName>
    <definedName name="NR_RPY_CI_OHE_07">#REF!</definedName>
    <definedName name="NR_RPY_CI_OHE_08">#REF!</definedName>
    <definedName name="NR_RPY_CI_RC_02">#REF!</definedName>
    <definedName name="NR_RPY_CI_RC_03">#REF!</definedName>
    <definedName name="NR_RPY_CI_RC_04">#REF!</definedName>
    <definedName name="NR_RPY_CI_RC_05">#REF!</definedName>
    <definedName name="NR_RPY_CI_RC_06">#REF!</definedName>
    <definedName name="NR_RPY_CI_RC_07">#REF!</definedName>
    <definedName name="NR_RPY_CI_RC_08">#REF!</definedName>
    <definedName name="NR_RPY_CI_RC_09">#REF!</definedName>
    <definedName name="NR_RPY_CI_Tel_02">#REF!</definedName>
    <definedName name="NR_RPY_CI_Tel_03">#REF!</definedName>
    <definedName name="NR_RPY_CI_Tel_04">#REF!</definedName>
    <definedName name="NR_RPY_CI_Tel_05">#REF!</definedName>
    <definedName name="NR_RPY_CI_Tel_06">#REF!</definedName>
    <definedName name="NR_RPY_CI_Tel_07">#REF!</definedName>
    <definedName name="NR_RPY_CI_Tel_08">#REF!</definedName>
    <definedName name="NR_RPY_CI_Tel_09">#REF!</definedName>
    <definedName name="NRPAsOf">#REF!</definedName>
    <definedName name="NRPTrending">#REF!</definedName>
    <definedName name="NT">#REF!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ACTIVITY_ID">"PROJ_ACTIVITY"</definedName>
    <definedName name="NvsValTbl.ANALYSIS_TYPE">"PROJ_ANTYPE_FS"</definedName>
    <definedName name="NvsValTbl.BUSINESS_UNIT">"BUS_UNIT_TBL_GL"</definedName>
    <definedName name="NvsValTbl.CATEGORY">"CATEGORY_TBL"</definedName>
    <definedName name="NvsValTbl.CURRENCY_CD">"CURRENCY_CD_TBL"</definedName>
    <definedName name="NvsValTbl.DEPTID">"DEPARTMENT_TBL"</definedName>
    <definedName name="NvsValTbl.OH_WORK_PROG">"OH_NVPROGRAM_VW"</definedName>
    <definedName name="NvsValTbl.PROJECT_ID">"OH_P300_TREE_VW"</definedName>
    <definedName name="NvsValTbl.PROJECT_TYPE">"PROJ_TYPE_TBL"</definedName>
    <definedName name="NvsValTbl.RESOURCE_TYPE">"PROJ_RES_TYPE"</definedName>
    <definedName name="NvsValTbl.STATISTICS_CODE">"STAT_TBL"</definedName>
    <definedName name="NvsValTbl.UNIT_OF_MEASURE">"UNITS_TBL"</definedName>
    <definedName name="o">#REF!</definedName>
    <definedName name="OCT">#REF!</definedName>
    <definedName name="OCTASSETS">#REF!</definedName>
    <definedName name="OHSC_GC_S_BOARD_OF_DIRECTORS">#REF!</definedName>
    <definedName name="Old_Print_Area_A">#REF!</definedName>
    <definedName name="OLOL">#REF!</definedName>
    <definedName name="OMA">#REF!</definedName>
    <definedName name="oo">#REF!</definedName>
    <definedName name="ooo">#REF!</definedName>
    <definedName name="oooooo">#REF!</definedName>
    <definedName name="OPRB_Cum_Plan">#REF!</definedName>
    <definedName name="OPRB_Plan">#REF!</definedName>
    <definedName name="OQLIB">"QUSRSYS"</definedName>
    <definedName name="OQNAM">"COMPLEO"</definedName>
    <definedName name="overhead">#REF!</definedName>
    <definedName name="p">#REF!</definedName>
    <definedName name="Page_Count">#REF!</definedName>
    <definedName name="PAGEW">"132"</definedName>
    <definedName name="PAT" hidden="1">#REF!</definedName>
    <definedName name="PATQ" hidden="1">#REF!</definedName>
    <definedName name="PC">#REF!</definedName>
    <definedName name="PC_Prior_Year">#REF!</definedName>
    <definedName name="PCDAT">"3/7/2012"</definedName>
    <definedName name="PCDAY">"07"</definedName>
    <definedName name="PCDT2">"20120307"</definedName>
    <definedName name="PCMON">"03"</definedName>
    <definedName name="PCTIM">"12:28:39 PM"</definedName>
    <definedName name="PCYEA">"2012"</definedName>
    <definedName name="PDStartRow">#REF!</definedName>
    <definedName name="PensionOPEBrate">#REF!</definedName>
    <definedName name="Percent_Area">#REF!,#REF!,#REF!,#REF!</definedName>
    <definedName name="PIVOT3_Green">{"'2003 05 15'!$W$11:$AI$18","'2003 05 15'!$A$1:$V$30"}</definedName>
    <definedName name="popoiuo">"V900"</definedName>
    <definedName name="pp">#REF!</definedName>
    <definedName name="PPI_factor_table">#REF!</definedName>
    <definedName name="ppp">#REF!</definedName>
    <definedName name="pppppp">#REF!</definedName>
    <definedName name="Price">OFFSET(#REF!,1,0,COUNT(#REF!),1)</definedName>
    <definedName name="_xlnm.Print_Area">#REF!</definedName>
    <definedName name="PRINT_BDCOMMSEC">#REF!</definedName>
    <definedName name="PRINT_DIRECTORATE">#REF!</definedName>
    <definedName name="Print_EO_Consolid">#REF!</definedName>
    <definedName name="PRINT_EXEC.SUPP.">#REF!</definedName>
    <definedName name="PRINT_LEGAL">#REF!</definedName>
    <definedName name="Print_List">#REF!</definedName>
    <definedName name="PRINT_OPTIONS">#REF!</definedName>
    <definedName name="Print_Preview">#REF!</definedName>
    <definedName name="PRINT_RECORDS">#REF!</definedName>
    <definedName name="PRINT_SEC_EXCL_CA">#REF!</definedName>
    <definedName name="PRINT_SECURITY">#REF!</definedName>
    <definedName name="PRINT_SUMMARIZED_WORKSHEET">#REF!</definedName>
    <definedName name="PRINT_SUMMARY">#REF!</definedName>
    <definedName name="Print_VPs_Monthlyflows">#REF!</definedName>
    <definedName name="PRIOR">" 5"</definedName>
    <definedName name="projectinfo0502">#REF!</definedName>
    <definedName name="projectinfo0502a">#REF!</definedName>
    <definedName name="ProrationBase">#REF!</definedName>
    <definedName name="Prudential_2002">#REF!</definedName>
    <definedName name="Prudential_2003">#REF!</definedName>
    <definedName name="PT_CCCE">#REF!,#REF!</definedName>
    <definedName name="PV_Rate">#REF!</definedName>
    <definedName name="PYCurrTaxStartRow">#REF!</definedName>
    <definedName name="PYData">#REF!</definedName>
    <definedName name="PYDefTaxStartRow">#REF!</definedName>
    <definedName name="PYInput">#REF!</definedName>
    <definedName name="PYTB">#REF!</definedName>
    <definedName name="q">#REF!</definedName>
    <definedName name="q1bpe">#REF!</definedName>
    <definedName name="QAP_EXTRACT_CA">#REF!</definedName>
    <definedName name="qq">#REF!</definedName>
    <definedName name="qqq">#REF!</definedName>
    <definedName name="qqqq">#REF!</definedName>
    <definedName name="qqqqqq">#REF!</definedName>
    <definedName name="Query3">#REF!</definedName>
    <definedName name="R_GL_AD_N">#REF!</definedName>
    <definedName name="R_GL_AD_R">#REF!</definedName>
    <definedName name="R_GL_AD_S">#REF!</definedName>
    <definedName name="R_GL_COST_ACCT_TYPE">#REF!</definedName>
    <definedName name="Range_name__gl_accdepn_lookup_txdx">"1.'SUPPORT 6A - LEDGER BAL CONTROL'!$I$1:$P$55"</definedName>
    <definedName name="RateLookup">#REF!</definedName>
    <definedName name="RateRecStartRow">#REF!</definedName>
    <definedName name="RatesScenarios">#REF!</definedName>
    <definedName name="RBU">#REF!</definedName>
    <definedName name="rDeptCode">#REF!</definedName>
    <definedName name="rDeptYrly">#REF!</definedName>
    <definedName name="Recalculation_Flag">#REF!</definedName>
    <definedName name="RecdTbl">#REF!</definedName>
    <definedName name="reg_act">#REF!</definedName>
    <definedName name="reg_bud">#REF!</definedName>
    <definedName name="Reg_Interest_Data_Input">#REF!</definedName>
    <definedName name="Reg_Summary">#REF!</definedName>
    <definedName name="REGRateRecStartRow">#REF!</definedName>
    <definedName name="REGTaxCreditStartRow">#REF!</definedName>
    <definedName name="REGTDStartRow">#REF!</definedName>
    <definedName name="Report_Date">#REF!</definedName>
    <definedName name="Report_Month">#REF!</definedName>
    <definedName name="Reporting_Month_Accomp">#REF!</definedName>
    <definedName name="ResultsData">#REF!</definedName>
    <definedName name="Retailers_1505">#REF!</definedName>
    <definedName name="RetailRates">#REF!</definedName>
    <definedName name="REVERSAL_VAL">#REF!</definedName>
    <definedName name="Revised_PV_Rates">#REF!</definedName>
    <definedName name="rFunc">#REF!</definedName>
    <definedName name="rGroup">#REF!</definedName>
    <definedName name="rGroupCode">#REF!</definedName>
    <definedName name="RID">#REF!</definedName>
    <definedName name="rIndex">#REF!</definedName>
    <definedName name="RMDepr">#REF!</definedName>
    <definedName name="rngAccount">#REF!</definedName>
    <definedName name="rngAddNewCYCurrTax">#REF!</definedName>
    <definedName name="rngAddNewCYDefTax">#REF!</definedName>
    <definedName name="rngAddNewEBTAdj">#REF!</definedName>
    <definedName name="rngAddNewNote">#REF!</definedName>
    <definedName name="rngAddNewPD">#REF!</definedName>
    <definedName name="rngAddNewPYCurrTax">#REF!</definedName>
    <definedName name="rngAddNewPYDefTax">#REF!</definedName>
    <definedName name="rngAddNewREGRR">#REF!</definedName>
    <definedName name="rngAddNewREGTaxCredit">#REF!</definedName>
    <definedName name="rngAddNewREGTD">#REF!</definedName>
    <definedName name="rngAddNewRR">#REF!</definedName>
    <definedName name="rngAddNewTaxCredit">#REF!</definedName>
    <definedName name="rngAddNewTaxLoss">#REF!</definedName>
    <definedName name="rngAddNewTD">#REF!</definedName>
    <definedName name="rngAttribute">#REF!</definedName>
    <definedName name="rngCategory">#REF!</definedName>
    <definedName name="rngCurrency">#REF!</definedName>
    <definedName name="rngJurisdiction">#REF!</definedName>
    <definedName name="rngOrg">#REF!</definedName>
    <definedName name="rngRefer">#REF!</definedName>
    <definedName name="rngTaxType">#REF!</definedName>
    <definedName name="rngYear">#REF!</definedName>
    <definedName name="rOUTGroup">#REF!</definedName>
    <definedName name="RoySwitch">#REF!</definedName>
    <definedName name="RptDate">#REF!</definedName>
    <definedName name="RPY_CI_Reg_HOI_02">#REF!</definedName>
    <definedName name="RPY_CI_Reg_HOI_03">#REF!</definedName>
    <definedName name="RPY_CI_Reg_HOI_04">#REF!</definedName>
    <definedName name="RPY_CI_Reg_HOI_05">#REF!</definedName>
    <definedName name="RPY_CI_Reg_HOI_06">#REF!</definedName>
    <definedName name="RPY_CI_Reg_HOI_07">#REF!</definedName>
    <definedName name="RPY_CI_Reg_HOI_08">#REF!</definedName>
    <definedName name="RPY_CI_Reg_HOI_09">#REF!</definedName>
    <definedName name="RPY_CI_Reg_Mkt_02">#REF!</definedName>
    <definedName name="RPY_CI_Reg_Mkt_03">#REF!</definedName>
    <definedName name="RPY_CI_Reg_Ntw_02">#REF!</definedName>
    <definedName name="RPY_CI_Reg_Ntw_03">#REF!</definedName>
    <definedName name="RPY_CI_Reg_Ntw_04">#REF!</definedName>
    <definedName name="RPY_CI_Reg_Ntw_05">#REF!</definedName>
    <definedName name="RPY_CI_Reg_Ntw_06">#REF!</definedName>
    <definedName name="RPY_CI_Reg_Ntw_07">#REF!</definedName>
    <definedName name="RPY_CI_Reg_Ntw_08">#REF!</definedName>
    <definedName name="RPY_CI_Reg_Ntw_09">#REF!</definedName>
    <definedName name="RPY_CI_Reg_OHE_02">#REF!</definedName>
    <definedName name="RPY_CI_Reg_OHE_03">#REF!</definedName>
    <definedName name="RPY_CI_Reg_OHE_04">#REF!</definedName>
    <definedName name="RPY_CI_Reg_OHE_05">#REF!</definedName>
    <definedName name="RPY_CI_Reg_OHE_06">#REF!</definedName>
    <definedName name="RPY_CI_Reg_OHE_07">#REF!</definedName>
    <definedName name="RPY_CI_Reg_OHE_08">#REF!</definedName>
    <definedName name="RPY_CI_Reg_RC_02">#REF!</definedName>
    <definedName name="RPY_CI_Reg_RC_03">#REF!</definedName>
    <definedName name="RPY_CI_Reg_RC_04">#REF!</definedName>
    <definedName name="RPY_CI_Reg_RC_05">#REF!</definedName>
    <definedName name="RPY_CI_Reg_RC_06">#REF!</definedName>
    <definedName name="RPY_CI_Reg_RC_07">#REF!</definedName>
    <definedName name="RPY_CI_Reg_RC_08">#REF!</definedName>
    <definedName name="RPY_CI_Reg_RC_09">#REF!</definedName>
    <definedName name="RPY_CI_Reg_Tel_02">#REF!</definedName>
    <definedName name="RPY_CI_Reg_Tel_03">#REF!</definedName>
    <definedName name="RPY_CI_Reg_Tel_04">#REF!</definedName>
    <definedName name="RPY_CI_Reg_Tel_05">#REF!</definedName>
    <definedName name="RPY_CI_Reg_Tel_06">#REF!</definedName>
    <definedName name="RPY_CI_Reg_Tel_07">#REF!</definedName>
    <definedName name="RPY_CI_Reg_Tel_08">#REF!</definedName>
    <definedName name="RPY_CI_Reg_Tel_09">#REF!</definedName>
    <definedName name="rr">#REF!</definedName>
    <definedName name="rrr">#REF!</definedName>
    <definedName name="rrrrrr">#REF!</definedName>
    <definedName name="rSCS">#REF!</definedName>
    <definedName name="rSMS">#REF!</definedName>
    <definedName name="RTT">#REF!</definedName>
    <definedName name="rundate">#REF!</definedName>
    <definedName name="rYrlyGroup">#REF!</definedName>
    <definedName name="s">#REF!</definedName>
    <definedName name="S8data">#REF!</definedName>
    <definedName name="sACCOMP">#REF!</definedName>
    <definedName name="Salary">#REF!</definedName>
    <definedName name="Savings_Factor">#REF!</definedName>
    <definedName name="sCC">#REF!</definedName>
    <definedName name="SCH9SCS">#REF!</definedName>
    <definedName name="SCN">#REF!</definedName>
    <definedName name="Scope_Inflation">#REF!</definedName>
    <definedName name="Seg220ProrationBase">#REF!</definedName>
    <definedName name="Seg222ProrationBase">#REF!</definedName>
    <definedName name="SensBreak">#REF!</definedName>
    <definedName name="SEP">#REF!</definedName>
    <definedName name="servco_switch">#REF!</definedName>
    <definedName name="Service">#REF!</definedName>
    <definedName name="set_hdr_dates">#REF!</definedName>
    <definedName name="SFD">#REF!</definedName>
    <definedName name="SFV">#REF!</definedName>
    <definedName name="sGross">#REF!</definedName>
    <definedName name="sINSERADD">#REF!</definedName>
    <definedName name="sNet">#REF!</definedName>
    <definedName name="SPATH">"S1042357:\QUSRSYS\COMPLEO"</definedName>
    <definedName name="SPDAT">"3/7/2012"</definedName>
    <definedName name="SPDAY">"07"</definedName>
    <definedName name="SPDT2">"20120307"</definedName>
    <definedName name="Split_kWh_First___Balance_040212b_Summary_Query">#REF!</definedName>
    <definedName name="SPMON">"03"</definedName>
    <definedName name="SPNAM">"QSYSPRT"</definedName>
    <definedName name="SPNMB">"1"</definedName>
    <definedName name="SPS_Active">#REF!</definedName>
    <definedName name="SPTIM">"12:28:01"</definedName>
    <definedName name="SPTM2">"122839"</definedName>
    <definedName name="SPYEA">"2012"</definedName>
    <definedName name="sRemoval">#REF!</definedName>
    <definedName name="ss">{"'2003 05 15'!$W$11:$AI$18","'2003 05 15'!$A$1:$V$30"}</definedName>
    <definedName name="sss">#REF!</definedName>
    <definedName name="ssss">#REF!</definedName>
    <definedName name="START_YR">#REF!</definedName>
    <definedName name="STATE">"*READY"</definedName>
    <definedName name="STD_TEXT_LOOKUP">#REF!</definedName>
    <definedName name="Sum_Allocation_Table">#REF!</definedName>
    <definedName name="Summary">#REF!</definedName>
    <definedName name="t">#REF!</definedName>
    <definedName name="Tax">#REF!</definedName>
    <definedName name="Tax_Class">#REF!</definedName>
    <definedName name="TaxCreditStartRow">#REF!</definedName>
    <definedName name="TaxLossStartRow">#REF!</definedName>
    <definedName name="TaxProv1">#REF!</definedName>
    <definedName name="TaxProv2">#REF!</definedName>
    <definedName name="TaxProv3">#REF!</definedName>
    <definedName name="TaxProv4">#REF!</definedName>
    <definedName name="TaxProv5">#REF!</definedName>
    <definedName name="TaxProv6">#REF!</definedName>
    <definedName name="taxrate06">#REF!</definedName>
    <definedName name="taxrate08">#REF!</definedName>
    <definedName name="taxrate09">#REF!</definedName>
    <definedName name="taxrate10">#REF!</definedName>
    <definedName name="TB">#REF!</definedName>
    <definedName name="TB_TAX">#REF!</definedName>
    <definedName name="TBAUG">#REF!</definedName>
    <definedName name="tblBudget">#REF!</definedName>
    <definedName name="tblCCCMAct">#REF!</definedName>
    <definedName name="tblCCCMBudget">#REF!</definedName>
    <definedName name="tblCCCMTime">#REF!</definedName>
    <definedName name="tblCCCMTimeact">#REF!</definedName>
    <definedName name="tblDrivers">#REF!</definedName>
    <definedName name="tblLabor">#REF!</definedName>
    <definedName name="tblNonLabor">#REF!</definedName>
    <definedName name="tblOtherBP">#REF!</definedName>
    <definedName name="tblOutYrly">#REF!</definedName>
    <definedName name="TC_L">#REF!</definedName>
    <definedName name="TCCommon">#REF!</definedName>
    <definedName name="TCDevelopment">#REF!</definedName>
    <definedName name="TCOperating">#REF!</definedName>
    <definedName name="TCSustainment">#REF!</definedName>
    <definedName name="TDStartRow">#REF!</definedName>
    <definedName name="TextRefCopyRangeCount">38</definedName>
    <definedName name="This_Year">#REF!</definedName>
    <definedName name="thou">#REF!</definedName>
    <definedName name="thousand">#REF!</definedName>
    <definedName name="Thousands">#REF!</definedName>
    <definedName name="Tier2_Lookup">#REF!</definedName>
    <definedName name="Tier2_reference">#REF!</definedName>
    <definedName name="Title">#REF!</definedName>
    <definedName name="Title1">#REF!</definedName>
    <definedName name="Title2">#REF!</definedName>
    <definedName name="Title3">#REF!</definedName>
    <definedName name="TM_F">#REF!</definedName>
    <definedName name="TM_L">#REF!</definedName>
    <definedName name="TMCommon">#REF!</definedName>
    <definedName name="TMCustomer">#REF!</definedName>
    <definedName name="TMDevelopment">#REF!</definedName>
    <definedName name="TMOperating">#REF!</definedName>
    <definedName name="TMSustaintment">#REF!</definedName>
    <definedName name="TotalBudCapOH">#REF!</definedName>
    <definedName name="TOTPG">"1"</definedName>
    <definedName name="TPATH">"C:\Documents and Settings\All Users\Application Data\Symtrax\Compleo Suite 4\Temp\e28ba150-e788-403e-a1b0-986113841a4f"</definedName>
    <definedName name="Trade_Month">#REF!</definedName>
    <definedName name="Trend">#REF!</definedName>
    <definedName name="TrendName">#REF!</definedName>
    <definedName name="trendy">#REF!</definedName>
    <definedName name="tt">#REF!</definedName>
    <definedName name="ttt">#REF!</definedName>
    <definedName name="tttttt">#REF!</definedName>
    <definedName name="ttype_lookup">#REF!</definedName>
    <definedName name="TxAsOf">#REF!</definedName>
    <definedName name="TxBase">#REF!</definedName>
    <definedName name="TxCriteria">#REF!</definedName>
    <definedName name="TxDx">#REF!</definedName>
    <definedName name="txdx_acdepn_cont_sched">#REF!+#REF!:#REF!</definedName>
    <definedName name="TXLDCLoad">#REF!</definedName>
    <definedName name="TXLDCRate">#REF!</definedName>
    <definedName name="TxMonthly">#REF!</definedName>
    <definedName name="TxOp">#REF!</definedName>
    <definedName name="TXProrationBase">#REF!</definedName>
    <definedName name="TxTrending">#REF!</definedName>
    <definedName name="u">#REF!</definedName>
    <definedName name="Union">#REF!</definedName>
    <definedName name="unit_bud">#REF!</definedName>
    <definedName name="unit_fcs">#REF!</definedName>
    <definedName name="Update_Date">#REF!</definedName>
    <definedName name="USDAT">"GRWO19B_1"</definedName>
    <definedName name="usdcad">#REF!</definedName>
    <definedName name="USNAM">"SPRESSEAUL"</definedName>
    <definedName name="usofa">#REF!</definedName>
    <definedName name="uu">#REF!</definedName>
    <definedName name="uuu">#REF!</definedName>
    <definedName name="uuuuuu">#REF!</definedName>
    <definedName name="V_Client">#REF!</definedName>
    <definedName name="V_FX_at_Val_Date">#REF!</definedName>
    <definedName name="V_Index_Name">#REF!</definedName>
    <definedName name="V_Index_Table">#REF!</definedName>
    <definedName name="V_Location_Factor_Table">#REF!</definedName>
    <definedName name="V_LOM_Table">#REF!</definedName>
    <definedName name="V_Val_Date">#REF!</definedName>
    <definedName name="V_Val_Period">#REF!</definedName>
    <definedName name="V_Val_Year">#REF!</definedName>
    <definedName name="V_Variable_Table2">#REF!</definedName>
    <definedName name="Volume">OFFSET(#REF!,1,0,COUNT(#REF!),1)</definedName>
    <definedName name="vvvv">#REF!</definedName>
    <definedName name="vvvvv">#REF!</definedName>
    <definedName name="w">#REF!</definedName>
    <definedName name="wageinfl06">#REF!</definedName>
    <definedName name="wageinfl08">#REF!</definedName>
    <definedName name="wageinfl09">#REF!</definedName>
    <definedName name="wageinfl10">#REF!</definedName>
    <definedName name="wageinfla09">#REF!</definedName>
    <definedName name="wageinfla10">#REF!</definedName>
    <definedName name="WBSA">#REF!</definedName>
    <definedName name="WBSR">#REF!</definedName>
    <definedName name="werere">37348.4370907407</definedName>
    <definedName name="wererere">0.000118634263344575</definedName>
    <definedName name="wererewr">"V2002-03-29"</definedName>
    <definedName name="werewryuyui">"%,FBUSINESS_UNIT,V940"</definedName>
    <definedName name="wrn.Aging._.and._.Trend._.Analysis." hidden="1">{#N/A,#N/A,FALSE,"Aging Summary";#N/A,#N/A,FALSE,"Ratio Analysis";#N/A,#N/A,FALSE,"Test 120 Day Accts";#N/A,#N/A,FALSE,"Tickmarks"}</definedName>
    <definedName name="wrn.August._.Ops._.Report." hidden="1">{#N/A,#N/A,FALSE,"Cover";#N/A,#N/A,FALSE,"SLA Performance";#N/A,#N/A,FALSE,"Trouble";#N/A,#N/A,FALSE,"NCONS";#N/A,#N/A,FALSE,"Upgrades";#N/A,#N/A,FALSE,"Dx Projects";#N/A,#N/A,FALSE,"Dx Project Data";#N/A,#N/A,FALSE,"Tx Projects";#N/A,#N/A,FALSE,"Productivity";#N/A,#N/A,FALSE,"Indicators";#N/A,#N/A,FALSE,"Scorecard"}</definedName>
    <definedName name="wrn.fdb1_Imprime_Print." hidden="1">{"fdb1_Rapport_Report",#N/A,FALSE,"Report"}</definedName>
    <definedName name="wrn.fdb2_print_rpt." hidden="1">{"fdb2_print",#N/A,FALSE,"Report"}</definedName>
    <definedName name="wrn.HO._.Cost._.Alloc."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print._.graphs." hidden="1">{"cap_structure",#N/A,FALSE,"Graph-Mkt Cap";"price",#N/A,FALSE,"Graph-Price";"ebit",#N/A,FALSE,"Graph-EBITDA";"ebitda",#N/A,FALSE,"Graph-EBITDA"}</definedName>
    <definedName name="wrn.print._.raw._.data._.entry." hidden="1">{"inputs raw data",#N/A,TRUE,"INPUT"}</definedName>
    <definedName name="wrn.print._.summary._.sheets." hidden="1">{"summary1",#N/A,TRUE,"Comps";"summary2",#N/A,TRUE,"Comps";"summary3",#N/A,TRUE,"Comps"}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#REF!</definedName>
    <definedName name="www">#REF!</definedName>
    <definedName name="wwww">#REF!</definedName>
    <definedName name="wwwwww">#REF!</definedName>
    <definedName name="xx">#REF!</definedName>
    <definedName name="xxxx">#REF!</definedName>
    <definedName name="xxxxx">#REF!</definedName>
    <definedName name="y">#REF!</definedName>
    <definedName name="Year">#REF!</definedName>
    <definedName name="YEB2MAsOf">#REF!</definedName>
    <definedName name="YEB2MTrend">#REF!</definedName>
    <definedName name="YEDxAsOf">#REF!</definedName>
    <definedName name="YEDxTrend">#REF!</definedName>
    <definedName name="YENRPAsOf">#REF!</definedName>
    <definedName name="YENRPTrend">#REF!</definedName>
    <definedName name="YesorNo">#REF!</definedName>
    <definedName name="YETrending">#REF!</definedName>
    <definedName name="YETxAsOf">#REF!</definedName>
    <definedName name="YeTxTrend">#REF!</definedName>
    <definedName name="Ytd_620260_620264_in_BMO_tapes">#REF!</definedName>
    <definedName name="yy">#REF!</definedName>
    <definedName name="yyy">#REF!</definedName>
    <definedName name="YYYY">"2012"</definedName>
    <definedName name="yyyyyy">#REF!</definedName>
    <definedName name="zz">#REF!</definedName>
    <definedName name="zzzz">#REF!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 i="2" l="1"/>
  <c r="AM21" i="2"/>
  <c r="AM22" i="2"/>
  <c r="AM23" i="2" l="1"/>
  <c r="AL32" i="2"/>
  <c r="AM32" i="2"/>
  <c r="AO42" i="2"/>
  <c r="AN8" i="2"/>
  <c r="AO8" i="2"/>
  <c r="AM42" i="2"/>
  <c r="AK21" i="2"/>
  <c r="AN22" i="2"/>
  <c r="AM26" i="2"/>
  <c r="AL26" i="2"/>
  <c r="AM25" i="2"/>
  <c r="AM9" i="2"/>
  <c r="AM10" i="2"/>
  <c r="AM11" i="2"/>
  <c r="AM12" i="2"/>
  <c r="AM13" i="2"/>
  <c r="AM14" i="2"/>
  <c r="AM15" i="2"/>
  <c r="AM18" i="2"/>
  <c r="AM19" i="2"/>
  <c r="AN19" i="2" s="1"/>
  <c r="AM20" i="2"/>
  <c r="AN20" i="2" s="1"/>
  <c r="AN21" i="2"/>
  <c r="AN23" i="2"/>
  <c r="AM24" i="2"/>
  <c r="AN24" i="2" s="1"/>
  <c r="AM27" i="2"/>
  <c r="AM28" i="2"/>
  <c r="AM29" i="2"/>
  <c r="AM33" i="2"/>
  <c r="AM8" i="2"/>
  <c r="V16" i="2"/>
  <c r="AN9" i="2"/>
  <c r="AN10" i="2"/>
  <c r="AN11" i="2"/>
  <c r="AN12" i="2"/>
  <c r="AN13" i="2"/>
  <c r="AN14" i="2"/>
  <c r="AN15" i="2"/>
  <c r="AN17" i="2"/>
  <c r="AN18" i="2"/>
  <c r="AN25" i="2"/>
  <c r="AN26" i="2"/>
  <c r="AN27" i="2"/>
  <c r="AN28" i="2"/>
  <c r="AN29" i="2"/>
  <c r="AN30" i="2"/>
  <c r="AN31" i="2"/>
  <c r="AN32" i="2"/>
  <c r="AN33" i="2"/>
  <c r="AB30" i="2" l="1"/>
  <c r="AH37" i="2" l="1"/>
  <c r="AJ30" i="2" l="1"/>
  <c r="AC30" i="2"/>
  <c r="AG30" i="2" s="1"/>
  <c r="AK30" i="2" l="1"/>
  <c r="AR30" i="2"/>
  <c r="AJ33" i="2"/>
  <c r="AL33" i="2" s="1"/>
  <c r="U10" i="2" l="1"/>
  <c r="AJ32" i="2" l="1"/>
  <c r="S26" i="2" l="1"/>
  <c r="W26" i="2" s="1"/>
  <c r="AC26" i="2" s="1"/>
  <c r="AG26" i="2" s="1"/>
  <c r="R26" i="2"/>
  <c r="X26" i="2" s="1"/>
  <c r="AB26" i="2" s="1"/>
  <c r="AJ26" i="2" l="1"/>
  <c r="AK26" i="2"/>
  <c r="AR26" i="2"/>
  <c r="U37" i="2" l="1"/>
  <c r="Z37" i="2"/>
  <c r="AE37" i="2"/>
  <c r="AK32" i="2"/>
  <c r="AK33" i="2"/>
  <c r="AJ34" i="2"/>
  <c r="AK34" i="2"/>
  <c r="AJ35" i="2"/>
  <c r="AK35" i="2"/>
  <c r="AC31" i="2" l="1"/>
  <c r="AG31" i="2" s="1"/>
  <c r="AK31" i="2" s="1"/>
  <c r="X31" i="2"/>
  <c r="AB31" i="2" s="1"/>
  <c r="AJ31" i="2" l="1"/>
  <c r="AR31" i="2" l="1"/>
  <c r="W29" i="2" l="1"/>
  <c r="AC29" i="2" s="1"/>
  <c r="AG29" i="2" s="1"/>
  <c r="X29" i="2"/>
  <c r="AB29" i="2" s="1"/>
  <c r="AH38" i="2" l="1"/>
  <c r="AJ29" i="2"/>
  <c r="AL29" i="2" s="1"/>
  <c r="AI37" i="2"/>
  <c r="AR29" i="2"/>
  <c r="AK29" i="2" l="1"/>
  <c r="R27" i="2" l="1"/>
  <c r="P37" i="2"/>
  <c r="S27" i="2"/>
  <c r="W27" i="2" s="1"/>
  <c r="AC27" i="2" l="1"/>
  <c r="X27" i="2"/>
  <c r="AB27" i="2" l="1"/>
  <c r="AG27" i="2"/>
  <c r="AK27" i="2" s="1"/>
  <c r="AJ27" i="2" l="1"/>
  <c r="AR27" i="2"/>
  <c r="AL27" i="2" l="1"/>
  <c r="AQ9" i="2"/>
  <c r="V37" i="2" l="1"/>
  <c r="AF16" i="2"/>
  <c r="AF37" i="2" s="1"/>
  <c r="AA16" i="2"/>
  <c r="AA37" i="2" s="1"/>
  <c r="L10" i="2" l="1"/>
  <c r="G10" i="2"/>
  <c r="G37" i="2" l="1"/>
  <c r="G39" i="2" l="1"/>
  <c r="G38" i="2"/>
  <c r="H9" i="2"/>
  <c r="H10" i="2"/>
  <c r="H11" i="2"/>
  <c r="H12" i="2"/>
  <c r="H13" i="2"/>
  <c r="H14" i="2"/>
  <c r="H15" i="2"/>
  <c r="H16" i="2"/>
  <c r="H17" i="2"/>
  <c r="N17" i="2" s="1"/>
  <c r="H8" i="2"/>
  <c r="Q37" i="2" l="1"/>
  <c r="N11" i="2"/>
  <c r="L37" i="2"/>
  <c r="I37" i="2"/>
  <c r="J37" i="2"/>
  <c r="K37" i="2"/>
  <c r="E37" i="2" l="1"/>
  <c r="N12" i="2" l="1"/>
  <c r="R12" i="2" s="1"/>
  <c r="M12" i="2" l="1"/>
  <c r="M21" i="2" l="1"/>
  <c r="H21" i="2"/>
  <c r="M18" i="2" l="1"/>
  <c r="M19" i="2"/>
  <c r="M20" i="2"/>
  <c r="M22" i="2"/>
  <c r="M23" i="2"/>
  <c r="M17" i="2"/>
  <c r="H18" i="2"/>
  <c r="H19" i="2"/>
  <c r="H20" i="2"/>
  <c r="H22" i="2"/>
  <c r="H23" i="2"/>
  <c r="F37" i="2" l="1"/>
  <c r="D37" i="2"/>
  <c r="M25" i="2"/>
  <c r="S25" i="2" s="1"/>
  <c r="W25" i="2" s="1"/>
  <c r="M28" i="2"/>
  <c r="H25" i="2"/>
  <c r="N25" i="2" s="1"/>
  <c r="R25" i="2" s="1"/>
  <c r="AC25" i="2" l="1"/>
  <c r="X25" i="2"/>
  <c r="AB25" i="2" s="1"/>
  <c r="AJ25" i="2" l="1"/>
  <c r="AL25" i="2" s="1"/>
  <c r="AG25" i="2"/>
  <c r="AR25" i="2" s="1"/>
  <c r="AK25" i="2" l="1"/>
  <c r="AI39" i="2"/>
  <c r="AH39" i="2"/>
  <c r="AI38" i="2"/>
  <c r="F184" i="8"/>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F23" i="8"/>
  <c r="H22" i="8"/>
  <c r="G22" i="8"/>
  <c r="F22" i="8"/>
  <c r="E22" i="8"/>
  <c r="C20" i="8"/>
  <c r="C19" i="8"/>
  <c r="G18" i="8"/>
  <c r="F18" i="8" s="1"/>
  <c r="E18" i="8" s="1"/>
  <c r="D18" i="8" s="1"/>
  <c r="F6" i="7"/>
  <c r="G6" i="7"/>
  <c r="D53" i="7"/>
  <c r="D20" i="7"/>
  <c r="D77" i="7"/>
  <c r="D57" i="7"/>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A313" i="6"/>
  <c r="D313" i="6"/>
  <c r="B313" i="6"/>
  <c r="AB313" i="6" s="1"/>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C23" i="8" l="1"/>
  <c r="O69" i="7"/>
  <c r="G69" i="7"/>
  <c r="W69" i="7"/>
  <c r="G184" i="8"/>
  <c r="G23" i="8" s="1"/>
  <c r="K68" i="7"/>
  <c r="D22" i="8"/>
  <c r="C22" i="8" s="1"/>
  <c r="C24" i="8" s="1"/>
  <c r="C28" i="8" s="1"/>
  <c r="C29" i="8" s="1"/>
  <c r="C21" i="8"/>
  <c r="C32" i="8"/>
  <c r="C184" i="8"/>
  <c r="I61" i="8" s="1"/>
  <c r="H184" i="8"/>
  <c r="H23" i="8" s="1"/>
  <c r="D60" i="7"/>
  <c r="D61" i="7" s="1"/>
  <c r="D71" i="7"/>
  <c r="AC41" i="5"/>
  <c r="AB41" i="5"/>
  <c r="AA41" i="5"/>
  <c r="Z41" i="5"/>
  <c r="Y41" i="5"/>
  <c r="X41" i="5"/>
  <c r="W41" i="5"/>
  <c r="V41" i="5"/>
  <c r="U41" i="5"/>
  <c r="N41" i="5"/>
  <c r="K41" i="5"/>
  <c r="J41" i="5"/>
  <c r="I41" i="5"/>
  <c r="H41" i="5"/>
  <c r="G41" i="5"/>
  <c r="S41" i="5" s="1"/>
  <c r="F41" i="5"/>
  <c r="E41" i="5"/>
  <c r="D41" i="5"/>
  <c r="T40" i="5"/>
  <c r="S40" i="5"/>
  <c r="M40" i="5"/>
  <c r="L40" i="5"/>
  <c r="T39" i="5"/>
  <c r="S39" i="5"/>
  <c r="M39" i="5"/>
  <c r="L39" i="5"/>
  <c r="T38" i="5"/>
  <c r="S38" i="5"/>
  <c r="M38" i="5"/>
  <c r="L38" i="5"/>
  <c r="T37" i="5"/>
  <c r="S37" i="5"/>
  <c r="M37" i="5"/>
  <c r="L37" i="5"/>
  <c r="T36" i="5"/>
  <c r="S36" i="5"/>
  <c r="M36" i="5"/>
  <c r="L36" i="5"/>
  <c r="T35" i="5"/>
  <c r="S35" i="5"/>
  <c r="M35" i="5"/>
  <c r="L35" i="5"/>
  <c r="T34" i="5"/>
  <c r="S34" i="5"/>
  <c r="M34" i="5"/>
  <c r="L34" i="5"/>
  <c r="T33" i="5"/>
  <c r="S33" i="5"/>
  <c r="M33" i="5"/>
  <c r="L33" i="5"/>
  <c r="T32" i="5"/>
  <c r="S32" i="5"/>
  <c r="M32" i="5"/>
  <c r="L32" i="5"/>
  <c r="T31" i="5"/>
  <c r="S31" i="5"/>
  <c r="M31" i="5"/>
  <c r="L31" i="5"/>
  <c r="T30" i="5"/>
  <c r="S30" i="5"/>
  <c r="M30" i="5"/>
  <c r="L30" i="5"/>
  <c r="T29" i="5"/>
  <c r="S29" i="5"/>
  <c r="M29" i="5"/>
  <c r="L29" i="5"/>
  <c r="T28" i="5"/>
  <c r="S28" i="5"/>
  <c r="M28" i="5"/>
  <c r="L28" i="5"/>
  <c r="T27" i="5"/>
  <c r="S27" i="5"/>
  <c r="M27" i="5"/>
  <c r="L27" i="5"/>
  <c r="T26" i="5"/>
  <c r="S26" i="5"/>
  <c r="M26" i="5"/>
  <c r="L26" i="5"/>
  <c r="T25" i="5"/>
  <c r="S25" i="5"/>
  <c r="M25" i="5"/>
  <c r="L25" i="5"/>
  <c r="T24" i="5"/>
  <c r="S24" i="5"/>
  <c r="M24" i="5"/>
  <c r="L24" i="5"/>
  <c r="T23" i="5"/>
  <c r="S23" i="5"/>
  <c r="M23" i="5"/>
  <c r="L23" i="5"/>
  <c r="AD22" i="5"/>
  <c r="T22" i="5"/>
  <c r="S22" i="5"/>
  <c r="M22" i="5"/>
  <c r="L22" i="5"/>
  <c r="AD21" i="5"/>
  <c r="T21" i="5"/>
  <c r="S21" i="5"/>
  <c r="M21" i="5"/>
  <c r="L21" i="5"/>
  <c r="AF39" i="2"/>
  <c r="AE39" i="2"/>
  <c r="AA39" i="2"/>
  <c r="Z39" i="2"/>
  <c r="Y39" i="2"/>
  <c r="AF38" i="2"/>
  <c r="AA38" i="2"/>
  <c r="V39" i="2"/>
  <c r="U39" i="2"/>
  <c r="Q39" i="2"/>
  <c r="P39" i="2"/>
  <c r="V38" i="2"/>
  <c r="U38" i="2"/>
  <c r="Q38" i="2"/>
  <c r="P38" i="2"/>
  <c r="L39" i="2"/>
  <c r="K39" i="2"/>
  <c r="J39" i="2"/>
  <c r="I39" i="2"/>
  <c r="F39" i="2"/>
  <c r="E39" i="2"/>
  <c r="D39" i="2"/>
  <c r="S28" i="2"/>
  <c r="H28" i="2"/>
  <c r="N28" i="2" s="1"/>
  <c r="R28" i="2" s="1"/>
  <c r="X28" i="2" s="1"/>
  <c r="AB28" i="2" s="1"/>
  <c r="M24" i="2"/>
  <c r="S24" i="2" s="1"/>
  <c r="W24" i="2" s="1"/>
  <c r="AC24" i="2" s="1"/>
  <c r="H24" i="2"/>
  <c r="N24" i="2" s="1"/>
  <c r="R24" i="2" s="1"/>
  <c r="X24" i="2" s="1"/>
  <c r="S23" i="2"/>
  <c r="N23" i="2"/>
  <c r="S22" i="2"/>
  <c r="N22" i="2"/>
  <c r="S21" i="2"/>
  <c r="N21" i="2"/>
  <c r="S20" i="2"/>
  <c r="W20" i="2" s="1"/>
  <c r="AC20" i="2" s="1"/>
  <c r="N20" i="2"/>
  <c r="R20" i="2" s="1"/>
  <c r="S19" i="2"/>
  <c r="W19" i="2" s="1"/>
  <c r="AC19" i="2" s="1"/>
  <c r="N19" i="2"/>
  <c r="R19" i="2" s="1"/>
  <c r="X19" i="2" s="1"/>
  <c r="S18" i="2"/>
  <c r="W18" i="2" s="1"/>
  <c r="AC18" i="2" s="1"/>
  <c r="N18" i="2"/>
  <c r="R18" i="2" s="1"/>
  <c r="S17" i="2"/>
  <c r="W17" i="2" s="1"/>
  <c r="AC17" i="2" s="1"/>
  <c r="M16" i="2"/>
  <c r="H39" i="2"/>
  <c r="M15" i="2"/>
  <c r="S15" i="2" s="1"/>
  <c r="N15" i="2"/>
  <c r="R15" i="2" s="1"/>
  <c r="M14" i="2"/>
  <c r="S14" i="2" s="1"/>
  <c r="N14" i="2"/>
  <c r="M13" i="2"/>
  <c r="S13" i="2" s="1"/>
  <c r="N13" i="2"/>
  <c r="S12" i="2"/>
  <c r="M11" i="2"/>
  <c r="R11" i="2"/>
  <c r="M10" i="2"/>
  <c r="N10" i="2"/>
  <c r="M9" i="2"/>
  <c r="S9" i="2" s="1"/>
  <c r="N9" i="2"/>
  <c r="M8" i="2"/>
  <c r="AJ28" i="2" l="1"/>
  <c r="AL28" i="2" s="1"/>
  <c r="W28" i="2"/>
  <c r="AC28" i="2" s="1"/>
  <c r="AG28" i="2" s="1"/>
  <c r="AK28" i="2" s="1"/>
  <c r="Q68" i="7"/>
  <c r="R9" i="2"/>
  <c r="X9" i="2" s="1"/>
  <c r="W23" i="2"/>
  <c r="AC23" i="2" s="1"/>
  <c r="W15" i="2"/>
  <c r="AC15" i="2" s="1"/>
  <c r="W12" i="2"/>
  <c r="W9" i="2"/>
  <c r="AC9" i="2" s="1"/>
  <c r="R13" i="2"/>
  <c r="X13" i="2" s="1"/>
  <c r="W21" i="2"/>
  <c r="AC21" i="2" s="1"/>
  <c r="R23" i="2"/>
  <c r="X23" i="2" s="1"/>
  <c r="W13" i="2"/>
  <c r="AC13" i="2" s="1"/>
  <c r="R22" i="2"/>
  <c r="X22" i="2" s="1"/>
  <c r="W14" i="2"/>
  <c r="AC14" i="2" s="1"/>
  <c r="R14" i="2"/>
  <c r="X14" i="2" s="1"/>
  <c r="W22" i="2"/>
  <c r="AC22" i="2" s="1"/>
  <c r="U68" i="7"/>
  <c r="R57" i="7"/>
  <c r="H77" i="7"/>
  <c r="G57" i="7"/>
  <c r="X68" i="7"/>
  <c r="M68" i="7"/>
  <c r="H37" i="2"/>
  <c r="R10" i="2"/>
  <c r="X10" i="2" s="1"/>
  <c r="S10" i="2"/>
  <c r="M37" i="2"/>
  <c r="P68" i="7"/>
  <c r="S68" i="7"/>
  <c r="L68" i="7"/>
  <c r="X77" i="7"/>
  <c r="N8" i="2"/>
  <c r="S16" i="2"/>
  <c r="M39" i="2"/>
  <c r="T68" i="7"/>
  <c r="L41" i="5"/>
  <c r="S11" i="2"/>
  <c r="W11" i="2" s="1"/>
  <c r="M41" i="5"/>
  <c r="I181" i="8"/>
  <c r="J181" i="8" s="1"/>
  <c r="K181" i="8" s="1"/>
  <c r="Q35" i="5"/>
  <c r="Q27" i="5"/>
  <c r="T41" i="5"/>
  <c r="R17" i="2"/>
  <c r="R21" i="2"/>
  <c r="T77" i="7"/>
  <c r="E38" i="2"/>
  <c r="D38" i="2"/>
  <c r="F38" i="2"/>
  <c r="I38" i="2"/>
  <c r="J38" i="2"/>
  <c r="K38" i="2"/>
  <c r="L38" i="2"/>
  <c r="X15" i="2"/>
  <c r="AB15" i="2" s="1"/>
  <c r="X20" i="2"/>
  <c r="AB24" i="2"/>
  <c r="X18"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K73" i="7" s="1"/>
  <c r="O57" i="7"/>
  <c r="O73" i="7" s="1"/>
  <c r="J57" i="7"/>
  <c r="J73" i="7" s="1"/>
  <c r="M67" i="7"/>
  <c r="H68" i="7"/>
  <c r="V68" i="7"/>
  <c r="R68" i="7"/>
  <c r="S67" i="7"/>
  <c r="J68" i="7"/>
  <c r="U67" i="7"/>
  <c r="U53" i="7"/>
  <c r="F68" i="7"/>
  <c r="L67" i="7"/>
  <c r="H67" i="7"/>
  <c r="O68" i="7"/>
  <c r="T67" i="7"/>
  <c r="J67" i="7"/>
  <c r="K67" i="7"/>
  <c r="W20" i="7"/>
  <c r="O20" i="7"/>
  <c r="G20" i="7"/>
  <c r="K5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O39" i="2" l="1"/>
  <c r="W8" i="2"/>
  <c r="S37" i="2"/>
  <c r="T39" i="2"/>
  <c r="AR28" i="2"/>
  <c r="AJ24" i="2"/>
  <c r="AO24" i="2" s="1"/>
  <c r="W10" i="2"/>
  <c r="AJ11" i="2"/>
  <c r="AL11" i="2" s="1"/>
  <c r="AJ15" i="2"/>
  <c r="AL15" i="2" s="1"/>
  <c r="N37" i="2"/>
  <c r="S38" i="2"/>
  <c r="AG24" i="2"/>
  <c r="AK24" i="2" s="1"/>
  <c r="S39" i="2"/>
  <c r="AB18" i="2"/>
  <c r="AB20" i="2"/>
  <c r="AB9" i="2"/>
  <c r="R8" i="2"/>
  <c r="AB22" i="2"/>
  <c r="AB14" i="2"/>
  <c r="AB13" i="2"/>
  <c r="AE38" i="2"/>
  <c r="AB23" i="2"/>
  <c r="X12" i="2"/>
  <c r="AB12" i="2" s="1"/>
  <c r="AC11" i="2"/>
  <c r="AG11" i="2" s="1"/>
  <c r="AK11" i="2" s="1"/>
  <c r="AC12" i="2"/>
  <c r="X21" i="2"/>
  <c r="X17" i="2"/>
  <c r="AG19" i="2"/>
  <c r="AK19" i="2" s="1"/>
  <c r="H38" i="2"/>
  <c r="M38" i="2"/>
  <c r="N39" i="2"/>
  <c r="Q41" i="5"/>
  <c r="I184" i="8"/>
  <c r="J34" i="8"/>
  <c r="D68" i="7"/>
  <c r="D73" i="7"/>
  <c r="D69" i="7"/>
  <c r="D67" i="7"/>
  <c r="AL24" i="2" l="1"/>
  <c r="O37" i="2"/>
  <c r="O38" i="2" s="1"/>
  <c r="R16" i="2"/>
  <c r="R37" i="2" s="1"/>
  <c r="T37" i="2"/>
  <c r="T38" i="2" s="1"/>
  <c r="AB10" i="2"/>
  <c r="AJ10" i="2" s="1"/>
  <c r="AR24" i="2"/>
  <c r="AJ13" i="2"/>
  <c r="AL13" i="2" s="1"/>
  <c r="W16" i="2"/>
  <c r="W37" i="2" s="1"/>
  <c r="W38" i="2" s="1"/>
  <c r="AJ22" i="2"/>
  <c r="AR11" i="2"/>
  <c r="AG20" i="2"/>
  <c r="AK20" i="2" s="1"/>
  <c r="AJ20" i="2"/>
  <c r="AO20" i="2" s="1"/>
  <c r="AG23" i="2"/>
  <c r="AK23" i="2" s="1"/>
  <c r="AJ23" i="2"/>
  <c r="AL23" i="2" s="1"/>
  <c r="AO11" i="2"/>
  <c r="AG18" i="2"/>
  <c r="AK18" i="2" s="1"/>
  <c r="AJ18" i="2"/>
  <c r="AO18" i="2" s="1"/>
  <c r="AJ9" i="2"/>
  <c r="AL9" i="2" s="1"/>
  <c r="AJ12" i="2"/>
  <c r="AL12" i="2" s="1"/>
  <c r="AG14" i="2"/>
  <c r="AK14" i="2" s="1"/>
  <c r="AJ14" i="2"/>
  <c r="AL14" i="2" s="1"/>
  <c r="AG13" i="2"/>
  <c r="AK13" i="2" s="1"/>
  <c r="AG15" i="2"/>
  <c r="AK15" i="2" s="1"/>
  <c r="AC10" i="2"/>
  <c r="AC8" i="2"/>
  <c r="AG22" i="2"/>
  <c r="AK22" i="2" s="1"/>
  <c r="Z38" i="2"/>
  <c r="X8" i="2"/>
  <c r="AB17" i="2"/>
  <c r="AB21" i="2"/>
  <c r="AG9" i="2"/>
  <c r="AK9" i="2" s="1"/>
  <c r="AB19" i="2"/>
  <c r="N38" i="2"/>
  <c r="J184" i="8"/>
  <c r="K34" i="8"/>
  <c r="R39" i="2" l="1"/>
  <c r="AL10" i="2"/>
  <c r="AL22" i="2"/>
  <c r="X16" i="2"/>
  <c r="X39" i="2" s="1"/>
  <c r="Y37" i="2"/>
  <c r="X37" i="2"/>
  <c r="X38" i="2" s="1"/>
  <c r="AD37" i="2"/>
  <c r="AR18" i="2"/>
  <c r="AR23" i="2"/>
  <c r="AR20" i="2"/>
  <c r="AR22" i="2"/>
  <c r="AJ17" i="2"/>
  <c r="AO17" i="2" s="1"/>
  <c r="AJ21" i="2"/>
  <c r="AJ42" i="2" s="1"/>
  <c r="AR14" i="2"/>
  <c r="AO15" i="2"/>
  <c r="AR15" i="2"/>
  <c r="E11" i="4" s="1"/>
  <c r="AR13" i="2"/>
  <c r="AJ19" i="2"/>
  <c r="AO19" i="2" s="1"/>
  <c r="AR19" i="2"/>
  <c r="AC16" i="2"/>
  <c r="AC39" i="2" s="1"/>
  <c r="W39" i="2"/>
  <c r="AR9" i="2"/>
  <c r="AO23" i="2"/>
  <c r="AO13" i="2"/>
  <c r="AO9" i="2"/>
  <c r="AO14" i="2"/>
  <c r="AG17" i="2"/>
  <c r="AG10" i="2"/>
  <c r="AK10" i="2" s="1"/>
  <c r="AG21" i="2"/>
  <c r="AK42" i="2" s="1"/>
  <c r="R38" i="2"/>
  <c r="AL21" i="2" l="1"/>
  <c r="AB16" i="2"/>
  <c r="AB8" i="2"/>
  <c r="AC37" i="2"/>
  <c r="AC38" i="2" s="1"/>
  <c r="Y38" i="2"/>
  <c r="AK17" i="2"/>
  <c r="AR17" i="2"/>
  <c r="AR21" i="2"/>
  <c r="AG12" i="2"/>
  <c r="AB37" i="2" l="1"/>
  <c r="AJ8" i="2"/>
  <c r="AL8" i="2" s="1"/>
  <c r="AJ16" i="2"/>
  <c r="AB39" i="2"/>
  <c r="AN42" i="2"/>
  <c r="AL42" i="2"/>
  <c r="AR10" i="2"/>
  <c r="AK12" i="2"/>
  <c r="AG8" i="2"/>
  <c r="AD38" i="2"/>
  <c r="AB38" i="2"/>
  <c r="AD39" i="2"/>
  <c r="AG16" i="2"/>
  <c r="AL16" i="2" l="1"/>
  <c r="AM16" i="2"/>
  <c r="AL39" i="2"/>
  <c r="AJ37" i="2"/>
  <c r="AL37" i="2"/>
  <c r="AL38" i="2" s="1"/>
  <c r="AJ39" i="2"/>
  <c r="AJ41" i="2"/>
  <c r="AL41" i="2"/>
  <c r="AO12" i="2"/>
  <c r="AG37" i="2"/>
  <c r="AR16" i="2"/>
  <c r="E12" i="4" s="1"/>
  <c r="AK16" i="2"/>
  <c r="AN16" i="2" s="1"/>
  <c r="AK8" i="2"/>
  <c r="AR8" i="2"/>
  <c r="AJ38" i="2"/>
  <c r="AO10" i="2"/>
  <c r="AG39" i="2"/>
  <c r="AM41" i="2" l="1"/>
  <c r="AM37" i="2"/>
  <c r="AM38" i="2" s="1"/>
  <c r="AM39" i="2"/>
  <c r="AK37" i="2"/>
  <c r="AK41" i="2"/>
  <c r="AO16" i="2"/>
  <c r="AO41" i="2" s="1"/>
  <c r="AN41" i="2"/>
  <c r="AG38" i="2"/>
  <c r="AK39" i="2"/>
  <c r="AN37" i="2" l="1"/>
  <c r="AN38" i="2" s="1"/>
  <c r="AO37" i="2"/>
  <c r="AK38" i="2"/>
  <c r="AN39" i="2"/>
  <c r="AO38" i="2" l="1"/>
  <c r="AO3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6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6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<sst xmlns="http://schemas.openxmlformats.org/spreadsheetml/2006/main" count="1660" uniqueCount="646">
  <si>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</si>
  <si>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</si>
  <si>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</si>
  <si>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</si>
  <si>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</si>
  <si>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</si>
  <si>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</si>
  <si>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</si>
  <si>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</si>
  <si>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</si>
  <si>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</si>
  <si>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</si>
  <si>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</si>
  <si>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</si>
  <si>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</si>
  <si>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</si>
  <si>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</si>
  <si>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</si>
  <si>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</si>
  <si>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</si>
  <si>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</si>
  <si>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</si>
  <si>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EB-2023-0030</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</si>
  <si>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</si>
  <si>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</si>
  <si>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</si>
  <si>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</si>
  <si>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</si>
  <si>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</si>
  <si>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</si>
  <si>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</si>
  <si>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</si>
  <si>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</si>
  <si>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</si>
  <si>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</si>
  <si>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</si>
  <si>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</si>
  <si>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</si>
  <si>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</si>
  <si>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</si>
  <si>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</si>
  <si>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</si>
  <si>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</si>
  <si>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</si>
  <si>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</si>
  <si>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</si>
  <si>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</si>
  <si>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</si>
  <si>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</si>
  <si>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</si>
  <si>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</si>
  <si>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</si>
  <si>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</si>
  <si>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</si>
  <si>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</si>
  <si>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</si>
  <si>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</si>
  <si>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</si>
  <si>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</si>
  <si>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</si>
  <si>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</si>
  <si>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</si>
  <si>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</si>
  <si>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</si>
  <si>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</si>
  <si>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</si>
  <si>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</si>
  <si>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</si>
  <si>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</si>
  <si>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</si>
  <si>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</si>
  <si>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</si>
  <si>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</si>
  <si>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</si>
  <si>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</si>
  <si>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</si>
  <si>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</si>
  <si>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</si>
  <si>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</si>
  <si>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</si>
  <si>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</si>
  <si>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</si>
  <si>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</si>
  <si>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</si>
  <si>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</si>
  <si>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Yes</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</si>
  <si>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</si>
  <si>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</si>
  <si>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</si>
  <si>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</si>
  <si>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</si>
  <si>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</si>
  <si>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</si>
  <si>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</si>
  <si>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</si>
  <si>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</si>
  <si>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</si>
  <si>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</si>
  <si>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</si>
  <si>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</si>
  <si>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</si>
  <si>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</si>
  <si>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</si>
  <si>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</si>
  <si>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</si>
  <si>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</si>
  <si>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</si>
  <si>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</si>
  <si>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</si>
  <si>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</si>
  <si>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Projected Interest on Dec-31-22 Balances</t>
  </si>
  <si>
    <t>2.1.7 RRR</t>
  </si>
  <si>
    <t>Account Descriptions</t>
  </si>
  <si>
    <t>Account Number</t>
  </si>
  <si>
    <t>Opening Principal Amounts as of Jan-1-20</t>
  </si>
  <si>
    <t>Transactions(1) Debit / (Credit) during 2020</t>
  </si>
  <si>
    <t>OEB-Approved Disposition during 2020</t>
  </si>
  <si>
    <t>Principal Adjustments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</si>
  <si>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</si>
  <si>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</si>
  <si>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</si>
  <si>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</si>
  <si>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</si>
  <si>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</si>
  <si>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</si>
  <si>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</si>
  <si>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 xml:space="preserve">Principal Adjustments(1) during 2023 and 2024 </t>
  </si>
  <si>
    <t>Closing Principal Balance as of Dec-31-21</t>
  </si>
  <si>
    <t>Opening Interest Amounts as of Jan-1-21</t>
  </si>
  <si>
    <t>Interest Jan-1 to Dec-31-21</t>
  </si>
  <si>
    <t>Interest Adjustments(1) during 2023 and 2024</t>
  </si>
  <si>
    <t>Closing Interest Amounts as of Dec-31-21</t>
  </si>
  <si>
    <t>Opening Principal Amounts as of Jan-1-22</t>
  </si>
  <si>
    <t>Transactions Debit / (Credit) during 2022</t>
  </si>
  <si>
    <t>OEB-Approved Disposition during 2022</t>
  </si>
  <si>
    <t>Principal Adjustments(1) during 2023</t>
  </si>
  <si>
    <t>Closing Principal Balance as of Dec-31-22</t>
  </si>
  <si>
    <t>Opening Interest Amounts as of Jan-1-22</t>
  </si>
  <si>
    <t>Interest Jan-1 to Dec-31-22</t>
  </si>
  <si>
    <t>Interest Adjustments(1) during 2023</t>
  </si>
  <si>
    <t>Closing Interest Amounts as of Dec-31-22</t>
  </si>
  <si>
    <t>Principal Disposition during 2023 - instructed by  OEB</t>
  </si>
  <si>
    <t>Interest Disposition during 2023- instructed by  OEB</t>
  </si>
  <si>
    <t>Closing Principal Balances as of Dec 31-22 Adjusted for Dispositions during 2023</t>
  </si>
  <si>
    <t>Closing Interest Balances as of Dec 31-22 Adjusted for Dispositions during 2023</t>
  </si>
  <si>
    <t>Projected Interest  from Jan 1, 2023 to December 31, 2023 on  Dec 31-22 balance adjusted for disposition during 2023 (2)</t>
  </si>
  <si>
    <t>Projected Interest  from Jan 1, 2024 to June 30, 2024 on  Dec 31-22 balance adjusted for disposition during 2023 (2)</t>
  </si>
  <si>
    <t>Total Interest</t>
  </si>
  <si>
    <t>Total Claim</t>
  </si>
  <si>
    <t>Accounts To Dispose
Yes/No</t>
  </si>
  <si>
    <t>As of Dec 31-22</t>
  </si>
  <si>
    <t>Variance                           RRR vs. 2022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</si>
  <si>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</si>
  <si>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</si>
  <si>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</si>
  <si>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</si>
  <si>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</si>
  <si>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</si>
  <si>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No</t>
  </si>
  <si>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</si>
  <si>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</si>
  <si>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</si>
  <si>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</si>
  <si>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</si>
  <si>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</si>
  <si>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(2016)</t>
  </si>
  <si>
    <t>Disposition and Recovery/Refund of Regulatory Balances (2017)-Haldimand</t>
  </si>
  <si>
    <t xml:space="preserve">Disposition and Recovery/Refund of Regulatory Balances (2018) </t>
  </si>
  <si>
    <t>Disposition and Recovery/Refund of Regulatory Balances (2018) - Norfolk</t>
  </si>
  <si>
    <t>Disposition and Recovery/Refund of Regulatory Balances (2018) - Woodstock</t>
  </si>
  <si>
    <t>Disposition and Recovery/Refund of Regulatory Balances (2019) - HONI</t>
  </si>
  <si>
    <t>Disposition and Recovery/Refund of Regulatory Balances (2020)</t>
  </si>
  <si>
    <t xml:space="preserve">Disposition and Recovery/Refund of Regulatory Balances (2021) - HONI and Acquired LDCs </t>
  </si>
  <si>
    <t>Disposition and Recovery/Refund of Regulatory Balances (2021) - OPDC PDI</t>
  </si>
  <si>
    <t>Disposition and Recovery/Refund of Regulatory Balances (2021) - DTA -HONI</t>
  </si>
  <si>
    <t>Disposition and Recovery/Refund of Regulatory Balances (2022)-Acquired LDCs Group 2</t>
  </si>
  <si>
    <t>Disposition and Recovery/Refund of Regulatory Balances (2022)-Acquired LDCs LRAMVA</t>
  </si>
  <si>
    <t>Disposition and Recovery/Refund of Regulatory Balances (2022)-CGAAP-Woodstock</t>
  </si>
  <si>
    <t>Disposition and Recovery/Refund of Regulatory Balances (2022) CGAAP-OPDC</t>
  </si>
  <si>
    <t>Disposition and Recovery/Refund of Regulatory Balances (2023) HONI and LDCs</t>
  </si>
  <si>
    <t>Disposition and Recovery/Refund of Regulatory Balances (2023) OPDC PDI</t>
  </si>
  <si>
    <t>Refer to the Filing Requirements for disposition eligibility.</t>
  </si>
  <si>
    <t>Group 1 Sub-Total (including Account 1589 - Global Adjustment)</t>
  </si>
  <si>
    <t>Group 1 Sub-Total (excluding Account 1589 - Global Adjustment)</t>
  </si>
  <si>
    <t xml:space="preserve">RSVA - Global Adjustment </t>
  </si>
  <si>
    <t>Total Regulatory Accounts Seeking Disposition – Group 1</t>
  </si>
  <si>
    <t xml:space="preserve">Total Regulatory Accounts Not Seeking Disposition – Group 1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</si>
  <si>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</si>
  <si>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</si>
  <si>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</si>
  <si>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</si>
  <si>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</si>
  <si>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</si>
  <si>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</si>
  <si>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</si>
  <si>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</si>
  <si>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t>RSVA - Power (excluding Global Adjustment)</t>
  </si>
  <si>
    <t>Embedded LDC settlement revenue correction as described in A-04-01</t>
  </si>
  <si>
    <t>RSVA - Global Adjustment</t>
  </si>
  <si>
    <t>Embedded LDC settlement revenue correction as described in A-04-01 and Peterborough 10% reduction as per settlement instructions.</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</si>
  <si>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</si>
  <si>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</si>
  <si>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</si>
  <si>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</si>
  <si>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</si>
  <si>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</si>
  <si>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</si>
  <si>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</si>
  <si>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</si>
  <si>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</si>
  <si>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</si>
  <si>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</si>
  <si>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</si>
  <si>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</si>
  <si>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</si>
  <si>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</si>
  <si>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</si>
  <si>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</si>
  <si>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</si>
  <si>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</si>
  <si>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</si>
  <si>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</si>
  <si>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</si>
  <si>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</si>
  <si>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</si>
  <si>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</si>
  <si>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</si>
  <si>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</si>
  <si>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</si>
  <si>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</si>
  <si>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</si>
  <si>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</si>
  <si>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</si>
  <si>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</si>
  <si>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</si>
  <si>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</si>
  <si>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</si>
  <si>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</si>
  <si>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</si>
  <si>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</si>
  <si>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</si>
  <si>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</si>
  <si>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</si>
  <si>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0</t>
  </si>
  <si>
    <t>kWh</t>
  </si>
  <si>
    <t>RSVA - Wholesale Market Service Charge</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</si>
  <si>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</si>
  <si>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</si>
  <si>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</si>
  <si>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</si>
  <si>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</si>
  <si>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</si>
  <si>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(2017)</t>
  </si>
  <si>
    <t>Disposition and Recovery/Refund of Regulatory Balances (2018)</t>
  </si>
  <si>
    <t>Disposition and Recovery/Refund of Regulatory Balances (2019)</t>
  </si>
  <si>
    <t>Total of Group 1 Accounts (excluding 1589)</t>
  </si>
  <si>
    <t>Other Regulatory Assets - Sub-Account - Deferred IFRS Transition Costs</t>
  </si>
  <si>
    <t>Pole Attachment Revenue Variance</t>
  </si>
  <si>
    <t>Distribution Rev.</t>
  </si>
  <si>
    <t>Retail Service Charge Incremental Revenue</t>
  </si>
  <si>
    <t>Other Regulatory Assets - Sub-Account - Other</t>
  </si>
  <si>
    <t>Retail Cost Variance Account - Retail</t>
  </si>
  <si>
    <t>Pension &amp; OPEB Forecast Accrual versus Actual Cash Payment Differential Carrying Charges</t>
  </si>
  <si>
    <t>Misc. Deferred Debits</t>
  </si>
  <si>
    <t>Retail Cost Variance Account - STR</t>
  </si>
  <si>
    <t>Extra-Ordinary Event Costs</t>
  </si>
  <si>
    <t>Deferred Rate Impact Amounts</t>
  </si>
  <si>
    <t>RSVA - One-time</t>
  </si>
  <si>
    <t>Other Deferred Credits</t>
  </si>
  <si>
    <t>Total of Group 2 Accounts</t>
  </si>
  <si>
    <t>PILs and Tax Variance for 2006 and Subsequent Years 
      (excludes sub-account and contra account)</t>
  </si>
  <si>
    <t>PILs and Tax Variance for 2006 and Subsequent Years- Sub-account CCA Changes</t>
  </si>
  <si>
    <t>Total of Account 1592</t>
  </si>
  <si>
    <r>
      <t xml:space="preserve">LRAM Variance Account </t>
    </r>
    <r>
      <rPr>
        <b/>
        <sz val="10"/>
        <color rgb="FFFF0000"/>
        <rFont val="Arial"/>
        <family val="2"/>
      </rPr>
      <t>(Enter dollar amount for each class)</t>
    </r>
  </si>
  <si>
    <t>(Account 1568 - total amount allocated to classes)</t>
  </si>
  <si>
    <t>Renewable Generation Connection OM&amp;A Deferral Account</t>
  </si>
  <si>
    <t>Smart Meter Capital and Recovery Offset Variance - Sub-Account - Stranded Meter Costs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</si>
  <si>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</si>
  <si>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</si>
  <si>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</si>
  <si>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</si>
  <si>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</si>
  <si>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</si>
  <si>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IFRS-CGAAP Transition PP&amp;E Amounts Balance + Return Component</t>
  </si>
  <si>
    <t>Accounting Changes Under CGAAP Balance + Return Component</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</si>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</sst>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quot;$&quot;#,##0.00;[Red]&quot;$&quot;#,##0.00"/>
    <numFmt numFmtId="176" formatCode="_(* #,##0_);_(* \(#,##0\);_(* &quot;-&quot;??_);_(@_)"/>
  </numFmts>
  <fonts count="50">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12"/>
      <color rgb="FFFF0000"/>
      <name val="Calibri"/>
      <family val="2"/>
      <scheme val="minor"/>
    </font>
    <font>
      <sz val="10"/>
      <color rgb="FF000000"/>
      <name val="Arial"/>
      <family val="2"/>
    </font>
  </fonts>
  <fills count="1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style="thin">
        <color auto="1"/>
      </left>
      <right/>
      <top style="medium">
        <color indexed="12"/>
      </top>
      <bottom/>
      <diagonal/>
    </border>
    <border>
      <left/>
      <right style="medium">
        <color indexed="64"/>
      </right>
      <top style="medium">
        <color indexed="12"/>
      </top>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64"/>
      </bottom>
      <diagonal/>
    </border>
    <border>
      <left style="medium">
        <color indexed="64"/>
      </left>
      <right/>
      <top style="medium">
        <color indexed="9"/>
      </top>
      <bottom style="medium">
        <color indexed="9"/>
      </bottom>
      <diagonal/>
    </border>
    <border>
      <left style="medium">
        <color indexed="64"/>
      </left>
      <right/>
      <top style="thin">
        <color theme="0"/>
      </top>
      <bottom style="thin">
        <color theme="0"/>
      </bottom>
      <diagonal/>
    </border>
    <border>
      <left/>
      <right/>
      <top/>
      <bottom style="medium">
        <color auto="1"/>
      </bottom>
      <diagonal/>
    </border>
    <border>
      <left style="medium">
        <color indexed="64"/>
      </left>
      <right style="medium">
        <color indexed="64"/>
      </right>
      <top/>
      <bottom style="medium">
        <color indexed="12"/>
      </bottom>
      <diagonal/>
    </border>
    <border>
      <left style="medium">
        <color indexed="64"/>
      </left>
      <right style="medium">
        <color indexed="64"/>
      </right>
      <top style="medium">
        <color indexed="9"/>
      </top>
      <bottom style="medium">
        <color indexed="64"/>
      </bottom>
      <diagonal/>
    </border>
    <border>
      <left style="medium">
        <color indexed="64"/>
      </left>
      <right style="medium">
        <color indexed="9"/>
      </right>
      <top/>
      <bottom style="medium">
        <color indexed="9"/>
      </bottom>
      <diagonal/>
    </border>
    <border>
      <left style="thin">
        <color auto="1"/>
      </left>
      <right/>
      <top/>
      <bottom style="medium">
        <color indexed="12"/>
      </bottom>
      <diagonal/>
    </border>
    <border>
      <left/>
      <right/>
      <top/>
      <bottom style="medium">
        <color indexed="12"/>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9"/>
      </left>
      <right style="medium">
        <color indexed="9"/>
      </right>
      <top/>
      <bottom style="medium">
        <color indexed="9"/>
      </bottom>
      <diagonal/>
    </border>
    <border>
      <left/>
      <right style="medium">
        <color indexed="64"/>
      </right>
      <top/>
      <bottom style="medium">
        <color auto="1"/>
      </bottom>
      <diagonal/>
    </border>
  </borders>
  <cellStyleXfs count="36">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xf numFmtId="43" fontId="12" fillId="0" borderId="0" applyFont="0" applyFill="0" applyBorder="0" applyAlignment="0" applyProtection="0"/>
    <xf numFmtId="0" fontId="49" fillId="0" borderId="0"/>
  </cellStyleXfs>
  <cellXfs count="501">
    <xf numFmtId="0" fontId="0" fillId="0" borderId="0" xfId="0"/>
    <xf numFmtId="0" fontId="1" fillId="0" borderId="0" xfId="2"/>
    <xf numFmtId="0" fontId="1" fillId="0" borderId="0" xfId="2" applyAlignment="1">
      <alignment horizontal="center"/>
    </xf>
    <xf numFmtId="0" fontId="0" fillId="0" borderId="1" xfId="0" applyBorder="1"/>
    <xf numFmtId="0" fontId="1" fillId="2" borderId="0" xfId="2" applyFill="1" applyAlignment="1">
      <alignment horizontal="left"/>
    </xf>
    <xf numFmtId="0" fontId="3" fillId="0" borderId="0" xfId="2" applyFont="1"/>
    <xf numFmtId="164" fontId="2" fillId="0" borderId="0" xfId="2" applyNumberFormat="1" applyFont="1" applyAlignment="1">
      <alignment horizontal="left"/>
    </xf>
    <xf numFmtId="0" fontId="4" fillId="0" borderId="0" xfId="2" applyFont="1" applyAlignment="1">
      <alignment horizontal="right" vertical="center"/>
    </xf>
    <xf numFmtId="0" fontId="1" fillId="0" borderId="0" xfId="2" applyAlignment="1">
      <alignment horizontal="right" vertical="center"/>
    </xf>
    <xf numFmtId="0" fontId="1" fillId="0" borderId="0" xfId="2" applyAlignment="1">
      <alignment vertical="center"/>
    </xf>
    <xf numFmtId="0" fontId="4" fillId="0" borderId="0" xfId="2" applyFont="1" applyAlignment="1">
      <alignment horizontal="right" vertical="center" indent="1"/>
    </xf>
    <xf numFmtId="0" fontId="5" fillId="0" borderId="0" xfId="2" applyFont="1"/>
    <xf numFmtId="0" fontId="5" fillId="0" borderId="0" xfId="2" applyFont="1" applyAlignment="1">
      <alignment horizontal="right" vertical="center"/>
    </xf>
    <xf numFmtId="0" fontId="4" fillId="0" borderId="5" xfId="2" applyFont="1" applyBorder="1"/>
    <xf numFmtId="0" fontId="4" fillId="0" borderId="0" xfId="2" applyFont="1"/>
    <xf numFmtId="0" fontId="5" fillId="0" borderId="0" xfId="2" applyFont="1" applyAlignment="1">
      <alignment vertical="center"/>
    </xf>
    <xf numFmtId="0" fontId="5" fillId="0" borderId="0" xfId="2" applyFont="1" applyAlignment="1">
      <alignment horizontal="center"/>
    </xf>
    <xf numFmtId="0" fontId="7" fillId="0" borderId="0" xfId="2" applyFont="1"/>
    <xf numFmtId="0" fontId="5" fillId="0" borderId="0" xfId="2" applyFont="1" applyAlignment="1">
      <alignment wrapText="1"/>
    </xf>
    <xf numFmtId="0" fontId="0" fillId="0" borderId="0" xfId="0" applyAlignment="1">
      <alignment wrapText="1"/>
    </xf>
    <xf numFmtId="0" fontId="0" fillId="0" borderId="0" xfId="0" applyAlignment="1">
      <alignment horizontal="center"/>
    </xf>
    <xf numFmtId="0" fontId="8" fillId="0" borderId="0" xfId="2" applyFont="1"/>
    <xf numFmtId="0" fontId="5" fillId="3" borderId="6" xfId="2" applyFont="1" applyFill="1" applyBorder="1" applyAlignment="1" applyProtection="1">
      <alignment horizontal="center"/>
      <protection locked="0"/>
    </xf>
    <xf numFmtId="0" fontId="9" fillId="0" borderId="0" xfId="2" applyFont="1" applyAlignment="1">
      <alignment horizontal="left"/>
    </xf>
    <xf numFmtId="0" fontId="5" fillId="0" borderId="0" xfId="2" applyFont="1" applyAlignment="1">
      <alignment horizontal="left" wrapText="1"/>
    </xf>
    <xf numFmtId="0" fontId="5" fillId="0" borderId="0" xfId="2" applyFont="1" applyAlignment="1">
      <alignment horizontal="center" vertical="center"/>
    </xf>
    <xf numFmtId="0" fontId="5" fillId="0" borderId="0" xfId="2" applyFont="1" applyAlignment="1">
      <alignment horizontal="left" vertical="top" wrapText="1"/>
    </xf>
    <xf numFmtId="0" fontId="5" fillId="0" borderId="0" xfId="2" applyFont="1" applyAlignment="1">
      <alignment horizontal="center" vertical="top" wrapText="1"/>
    </xf>
    <xf numFmtId="0" fontId="11" fillId="0" borderId="0" xfId="2" applyFont="1"/>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Alignment="1">
      <alignment vertical="top"/>
    </xf>
    <xf numFmtId="0" fontId="14" fillId="0" borderId="0" xfId="0" applyFont="1" applyAlignment="1">
      <alignment vertical="center"/>
    </xf>
    <xf numFmtId="0" fontId="0" fillId="0" borderId="0" xfId="2" applyFont="1"/>
    <xf numFmtId="0" fontId="15" fillId="0" borderId="0" xfId="4" applyFont="1"/>
    <xf numFmtId="0" fontId="16" fillId="0" borderId="0" xfId="4" applyFont="1" applyAlignment="1">
      <alignment wrapText="1"/>
    </xf>
    <xf numFmtId="0" fontId="18" fillId="0" borderId="6" xfId="4" applyFont="1" applyBorder="1" applyAlignment="1">
      <alignment horizontal="center"/>
    </xf>
    <xf numFmtId="0" fontId="18" fillId="0" borderId="15" xfId="4" applyFont="1" applyBorder="1"/>
    <xf numFmtId="0" fontId="22" fillId="0" borderId="16" xfId="4" applyFont="1" applyBorder="1" applyAlignment="1">
      <alignment vertical="center"/>
    </xf>
    <xf numFmtId="0" fontId="23" fillId="0" borderId="17" xfId="4" applyFont="1" applyBorder="1"/>
    <xf numFmtId="0" fontId="23" fillId="0" borderId="11" xfId="4" applyFont="1" applyBorder="1"/>
    <xf numFmtId="0" fontId="23" fillId="0" borderId="10" xfId="4" applyFont="1" applyBorder="1" applyAlignment="1">
      <alignment horizontal="center"/>
    </xf>
    <xf numFmtId="166" fontId="23" fillId="0" borderId="10" xfId="4" applyNumberFormat="1" applyFont="1" applyBorder="1"/>
    <xf numFmtId="0" fontId="23" fillId="0" borderId="11" xfId="4" applyFont="1" applyBorder="1" applyAlignment="1">
      <alignment horizontal="left"/>
    </xf>
    <xf numFmtId="0" fontId="23" fillId="0" borderId="11" xfId="2" applyFont="1" applyBorder="1" applyAlignment="1">
      <alignment horizontal="left" wrapText="1"/>
    </xf>
    <xf numFmtId="0" fontId="23" fillId="0" borderId="10" xfId="4" applyFont="1" applyBorder="1" applyAlignment="1">
      <alignment horizontal="center" vertical="top"/>
    </xf>
    <xf numFmtId="0" fontId="23" fillId="0" borderId="11" xfId="0" applyFont="1" applyBorder="1" applyAlignment="1">
      <alignment horizontal="left"/>
    </xf>
    <xf numFmtId="0" fontId="25" fillId="0" borderId="11" xfId="4" applyFont="1" applyBorder="1" applyAlignment="1">
      <alignment horizontal="left"/>
    </xf>
    <xf numFmtId="166" fontId="23" fillId="0" borderId="26" xfId="4" applyNumberFormat="1" applyFont="1" applyBorder="1" applyProtection="1">
      <protection locked="0"/>
    </xf>
    <xf numFmtId="0" fontId="23" fillId="0" borderId="10" xfId="4" applyFont="1" applyBorder="1"/>
    <xf numFmtId="0" fontId="16" fillId="0" borderId="11" xfId="4" applyFont="1" applyBorder="1"/>
    <xf numFmtId="0" fontId="16" fillId="0" borderId="10" xfId="4" applyFont="1" applyBorder="1"/>
    <xf numFmtId="0" fontId="16" fillId="0" borderId="11" xfId="4" applyFont="1" applyBorder="1" applyAlignment="1">
      <alignment horizontal="left"/>
    </xf>
    <xf numFmtId="0" fontId="16" fillId="0" borderId="10" xfId="4" applyFont="1" applyBorder="1" applyAlignment="1">
      <alignment horizontal="center"/>
    </xf>
    <xf numFmtId="0" fontId="23" fillId="0" borderId="28" xfId="4" applyFont="1" applyBorder="1"/>
    <xf numFmtId="166" fontId="23" fillId="0" borderId="29" xfId="4" applyNumberFormat="1" applyFont="1" applyBorder="1"/>
    <xf numFmtId="166" fontId="23" fillId="0" borderId="28" xfId="4" applyNumberFormat="1" applyFont="1" applyBorder="1"/>
    <xf numFmtId="166" fontId="0" fillId="0" borderId="0" xfId="0" applyNumberFormat="1"/>
    <xf numFmtId="0" fontId="28" fillId="0" borderId="0" xfId="4" applyFont="1"/>
    <xf numFmtId="0" fontId="12" fillId="0" borderId="0" xfId="4"/>
    <xf numFmtId="166" fontId="28" fillId="0" borderId="0" xfId="4" applyNumberFormat="1" applyFont="1"/>
    <xf numFmtId="0" fontId="28" fillId="0" borderId="0" xfId="12" applyFont="1"/>
    <xf numFmtId="0" fontId="23" fillId="0" borderId="10" xfId="0" applyFont="1" applyBorder="1"/>
    <xf numFmtId="0" fontId="29" fillId="0" borderId="0" xfId="14" applyFont="1"/>
    <xf numFmtId="0" fontId="24" fillId="0" borderId="0" xfId="14" applyFont="1" applyAlignment="1">
      <alignment vertical="top"/>
    </xf>
    <xf numFmtId="0" fontId="12" fillId="0" borderId="0" xfId="14" applyAlignment="1">
      <alignment horizontal="left" vertical="top" wrapText="1"/>
    </xf>
    <xf numFmtId="165" fontId="12" fillId="0" borderId="0" xfId="14" applyNumberFormat="1" applyAlignment="1">
      <alignment vertical="top"/>
    </xf>
    <xf numFmtId="0" fontId="12" fillId="0" borderId="0" xfId="14" applyAlignment="1">
      <alignment vertical="top" wrapText="1"/>
    </xf>
    <xf numFmtId="0" fontId="0" fillId="0" borderId="0" xfId="0" applyAlignment="1">
      <alignment vertical="center"/>
    </xf>
    <xf numFmtId="166" fontId="12" fillId="0" borderId="7" xfId="4" applyNumberFormat="1" applyBorder="1" applyProtection="1">
      <protection locked="0"/>
    </xf>
    <xf numFmtId="166" fontId="23" fillId="8" borderId="26"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lignment horizontal="left" vertical="top" wrapText="1"/>
    </xf>
    <xf numFmtId="0" fontId="0" fillId="0" borderId="0" xfId="0"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29"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lignment horizontal="left" vertical="center"/>
    </xf>
    <xf numFmtId="0" fontId="12" fillId="3" borderId="1" xfId="0" applyFont="1" applyFill="1" applyBorder="1" applyAlignment="1">
      <alignment horizontal="center" vertical="center"/>
    </xf>
    <xf numFmtId="0" fontId="0" fillId="11" borderId="0" xfId="0" applyFill="1"/>
    <xf numFmtId="0" fontId="12" fillId="4" borderId="1" xfId="0" applyFont="1" applyFill="1" applyBorder="1" applyAlignment="1" applyProtection="1">
      <alignment horizontal="left" vertical="center"/>
      <protection locked="0"/>
    </xf>
    <xf numFmtId="0" fontId="29" fillId="0" borderId="0" xfId="0" applyFont="1"/>
    <xf numFmtId="0" fontId="29" fillId="0" borderId="1" xfId="0" applyFont="1" applyBorder="1"/>
    <xf numFmtId="3" fontId="29" fillId="0" borderId="1" xfId="0" applyNumberFormat="1" applyFont="1" applyBorder="1"/>
    <xf numFmtId="171" fontId="29" fillId="0" borderId="1" xfId="1" applyNumberFormat="1" applyFont="1" applyBorder="1" applyProtection="1"/>
    <xf numFmtId="9" fontId="29" fillId="0" borderId="1" xfId="22" applyFont="1" applyBorder="1" applyProtection="1"/>
    <xf numFmtId="169" fontId="29" fillId="2" borderId="1" xfId="16" applyNumberFormat="1" applyFont="1" applyFill="1" applyBorder="1" applyProtection="1"/>
    <xf numFmtId="0" fontId="12" fillId="0" borderId="0" xfId="0" applyFont="1"/>
    <xf numFmtId="0" fontId="36" fillId="0" borderId="0" xfId="0" applyFont="1" applyAlignment="1">
      <alignment horizontal="right" indent="1"/>
    </xf>
    <xf numFmtId="171" fontId="36" fillId="0" borderId="0" xfId="1" applyNumberFormat="1" applyFont="1" applyAlignment="1" applyProtection="1">
      <alignment horizontal="right" indent="1"/>
    </xf>
    <xf numFmtId="171" fontId="36" fillId="0" borderId="0" xfId="0" applyNumberFormat="1" applyFont="1" applyAlignment="1">
      <alignment horizontal="right" indent="1"/>
    </xf>
    <xf numFmtId="169" fontId="0" fillId="0" borderId="0" xfId="0" applyNumberFormat="1"/>
    <xf numFmtId="0" fontId="37" fillId="0" borderId="0" xfId="0" applyFont="1"/>
    <xf numFmtId="0" fontId="4" fillId="0" borderId="0" xfId="23" applyFont="1" applyAlignment="1">
      <alignment horizontal="left"/>
    </xf>
    <xf numFmtId="0" fontId="4" fillId="0" borderId="0" xfId="23" applyFont="1" applyAlignment="1">
      <alignment horizontal="left" vertical="center" wrapText="1"/>
    </xf>
    <xf numFmtId="0" fontId="1" fillId="0" borderId="1" xfId="23" applyBorder="1" applyAlignment="1">
      <alignment horizontal="center"/>
    </xf>
    <xf numFmtId="0" fontId="1" fillId="0" borderId="0" xfId="23"/>
    <xf numFmtId="0" fontId="40" fillId="0" borderId="0" xfId="23" applyFont="1"/>
    <xf numFmtId="0" fontId="42"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lignment horizontal="left" wrapText="1"/>
    </xf>
    <xf numFmtId="169" fontId="0" fillId="4" borderId="1" xfId="24" applyNumberFormat="1" applyFont="1" applyFill="1" applyBorder="1" applyProtection="1">
      <protection locked="0"/>
    </xf>
    <xf numFmtId="0" fontId="41" fillId="0" borderId="0" xfId="23" applyFont="1"/>
    <xf numFmtId="0" fontId="43" fillId="0" borderId="0" xfId="23" applyFont="1"/>
    <xf numFmtId="0" fontId="44" fillId="0" borderId="0" xfId="23" applyFont="1"/>
    <xf numFmtId="0" fontId="3" fillId="0" borderId="30" xfId="23" applyFont="1" applyBorder="1" applyAlignment="1">
      <alignment horizontal="center"/>
    </xf>
    <xf numFmtId="0" fontId="3" fillId="0" borderId="31" xfId="23" applyFont="1" applyBorder="1" applyAlignment="1">
      <alignment horizontal="center"/>
    </xf>
    <xf numFmtId="0" fontId="3" fillId="0" borderId="1" xfId="23" applyFont="1" applyBorder="1" applyAlignment="1">
      <alignment horizontal="center"/>
    </xf>
    <xf numFmtId="0" fontId="1" fillId="0" borderId="30" xfId="23" applyBorder="1" applyAlignment="1">
      <alignment horizontal="left" vertical="top"/>
    </xf>
    <xf numFmtId="0" fontId="1" fillId="3" borderId="1" xfId="23" applyFill="1" applyBorder="1" applyProtection="1">
      <protection locked="0"/>
    </xf>
    <xf numFmtId="0" fontId="1" fillId="0" borderId="30" xfId="23" applyBorder="1" applyAlignment="1">
      <alignment horizontal="right"/>
    </xf>
    <xf numFmtId="0" fontId="1" fillId="0" borderId="35" xfId="23" applyBorder="1" applyAlignment="1">
      <alignment horizontal="left" vertical="top"/>
    </xf>
    <xf numFmtId="0" fontId="41" fillId="0" borderId="30" xfId="23" applyFont="1" applyBorder="1"/>
    <xf numFmtId="0" fontId="1" fillId="0" borderId="35" xfId="23" applyBorder="1" applyAlignment="1">
      <alignment horizontal="right"/>
    </xf>
    <xf numFmtId="0" fontId="1" fillId="0" borderId="31" xfId="23" applyBorder="1" applyAlignment="1">
      <alignment vertical="top"/>
    </xf>
    <xf numFmtId="0" fontId="1" fillId="0" borderId="1" xfId="23" applyBorder="1"/>
    <xf numFmtId="0" fontId="1" fillId="0" borderId="31" xfId="23" applyBorder="1" applyAlignment="1">
      <alignment horizontal="right"/>
    </xf>
    <xf numFmtId="0" fontId="1" fillId="0" borderId="1" xfId="23" applyBorder="1" applyProtection="1">
      <protection locked="0"/>
    </xf>
    <xf numFmtId="0" fontId="1" fillId="0" borderId="30" xfId="23" applyBorder="1" applyAlignment="1">
      <alignment vertical="top"/>
    </xf>
    <xf numFmtId="0" fontId="1" fillId="0" borderId="35" xfId="23" applyBorder="1" applyAlignment="1">
      <alignment vertical="top"/>
    </xf>
    <xf numFmtId="0" fontId="1" fillId="0" borderId="0" xfId="23" applyAlignment="1">
      <alignment horizontal="right"/>
    </xf>
    <xf numFmtId="169" fontId="0" fillId="0" borderId="0" xfId="24" applyNumberFormat="1" applyFont="1" applyFill="1"/>
    <xf numFmtId="0" fontId="5" fillId="0" borderId="0" xfId="23" applyFont="1" applyAlignment="1">
      <alignment wrapText="1"/>
    </xf>
    <xf numFmtId="0" fontId="4" fillId="0" borderId="33" xfId="23" applyFont="1" applyBorder="1" applyAlignment="1">
      <alignment horizontal="center" wrapText="1"/>
    </xf>
    <xf numFmtId="0" fontId="4" fillId="0" borderId="0" xfId="23" applyFont="1" applyAlignment="1">
      <alignment horizontal="center"/>
    </xf>
    <xf numFmtId="0" fontId="39" fillId="0" borderId="32" xfId="23" applyFont="1" applyBorder="1" applyAlignment="1">
      <alignment horizontal="center"/>
    </xf>
    <xf numFmtId="0" fontId="3" fillId="0" borderId="34" xfId="23" applyFont="1" applyBorder="1" applyAlignment="1">
      <alignment horizontal="center"/>
    </xf>
    <xf numFmtId="0" fontId="41" fillId="0" borderId="32" xfId="23" applyFont="1" applyBorder="1" applyAlignment="1">
      <alignment horizontal="left" vertical="top"/>
    </xf>
    <xf numFmtId="0" fontId="1" fillId="3" borderId="34" xfId="23" applyFill="1" applyBorder="1" applyProtection="1">
      <protection locked="0"/>
    </xf>
    <xf numFmtId="0" fontId="1" fillId="0" borderId="1" xfId="23" applyBorder="1" applyAlignment="1">
      <alignment horizontal="right"/>
    </xf>
    <xf numFmtId="169" fontId="0" fillId="4" borderId="33"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1" fillId="0" borderId="34" xfId="23" applyFont="1" applyBorder="1"/>
    <xf numFmtId="0" fontId="41" fillId="0" borderId="32" xfId="23" applyFont="1" applyBorder="1" applyAlignment="1">
      <alignment vertical="top"/>
    </xf>
    <xf numFmtId="0" fontId="41" fillId="0" borderId="34" xfId="23" applyFont="1" applyBorder="1" applyProtection="1">
      <protection locked="0"/>
    </xf>
    <xf numFmtId="0" fontId="12" fillId="0" borderId="0" xfId="0" applyFont="1" applyAlignment="1">
      <alignment horizontal="center"/>
    </xf>
    <xf numFmtId="0" fontId="29" fillId="0" borderId="30" xfId="0" applyFont="1" applyBorder="1" applyAlignment="1">
      <alignment horizontal="center" vertical="center" wrapText="1"/>
    </xf>
    <xf numFmtId="0" fontId="29" fillId="0" borderId="30" xfId="0" applyFont="1" applyBorder="1" applyAlignment="1">
      <alignment horizontal="center" vertical="center"/>
    </xf>
    <xf numFmtId="0" fontId="12" fillId="0" borderId="1" xfId="0" applyFont="1" applyBorder="1"/>
    <xf numFmtId="0" fontId="12" fillId="0" borderId="1" xfId="0" applyFont="1" applyBorder="1" applyAlignment="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167" fontId="12" fillId="0" borderId="1" xfId="25" applyNumberFormat="1" applyFont="1" applyBorder="1" applyAlignment="1" applyProtection="1">
      <alignment horizontal="center" vertical="center"/>
    </xf>
    <xf numFmtId="0" fontId="12" fillId="0" borderId="1" xfId="0" applyFont="1" applyBorder="1" applyAlignment="1">
      <alignment horizontal="left"/>
    </xf>
    <xf numFmtId="167" fontId="12" fillId="0" borderId="1" xfId="1" applyNumberFormat="1" applyFont="1" applyFill="1" applyBorder="1" applyAlignment="1" applyProtection="1">
      <alignment horizontal="center" vertical="center"/>
    </xf>
    <xf numFmtId="0" fontId="29" fillId="10" borderId="1" xfId="0" applyFont="1" applyFill="1" applyBorder="1" applyProtection="1">
      <protection locked="0"/>
    </xf>
    <xf numFmtId="167" fontId="29" fillId="10" borderId="1" xfId="1" applyNumberFormat="1" applyFont="1" applyFill="1" applyBorder="1" applyAlignment="1" applyProtection="1">
      <alignment horizontal="center" vertical="center"/>
      <protection locked="0"/>
    </xf>
    <xf numFmtId="167" fontId="29" fillId="10" borderId="1" xfId="0" applyNumberFormat="1" applyFont="1" applyFill="1" applyBorder="1" applyAlignment="1" applyProtection="1">
      <alignment horizontal="center" vertical="center"/>
      <protection locked="0"/>
    </xf>
    <xf numFmtId="171" fontId="29" fillId="0" borderId="0" xfId="1" applyNumberFormat="1" applyFont="1" applyAlignment="1" applyProtection="1">
      <alignment horizontal="center"/>
    </xf>
    <xf numFmtId="0" fontId="29" fillId="0" borderId="0" xfId="0" applyFont="1" applyAlignment="1" applyProtection="1">
      <alignment horizontal="center" vertical="center"/>
      <protection locked="0"/>
    </xf>
    <xf numFmtId="0" fontId="12" fillId="0" borderId="1" xfId="0" applyFont="1" applyBorder="1" applyAlignment="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lignment wrapText="1"/>
    </xf>
    <xf numFmtId="0" fontId="29" fillId="10" borderId="1" xfId="0" applyFont="1" applyFill="1" applyBorder="1" applyAlignment="1" applyProtection="1">
      <alignment horizontal="center" vertical="center"/>
      <protection locked="0"/>
    </xf>
    <xf numFmtId="167" fontId="12" fillId="0" borderId="0" xfId="1" applyNumberFormat="1" applyFont="1" applyBorder="1" applyAlignment="1" applyProtection="1">
      <alignment horizontal="center" vertical="center"/>
    </xf>
    <xf numFmtId="0" fontId="12" fillId="0" borderId="0" xfId="0" applyFont="1" applyAlignment="1" applyProtection="1">
      <alignment horizontal="center" vertical="center"/>
      <protection locked="0"/>
    </xf>
    <xf numFmtId="0" fontId="12" fillId="0" borderId="1" xfId="0" applyFont="1" applyBorder="1" applyAlignment="1">
      <alignment horizontal="left" vertical="center" wrapText="1"/>
    </xf>
    <xf numFmtId="171" fontId="12" fillId="0" borderId="0" xfId="1" applyNumberFormat="1" applyFont="1" applyBorder="1" applyAlignment="1" applyProtection="1">
      <alignment horizontal="center"/>
    </xf>
    <xf numFmtId="0" fontId="29" fillId="12" borderId="0" xfId="0" applyFont="1" applyFill="1"/>
    <xf numFmtId="0" fontId="29" fillId="12" borderId="1" xfId="0" applyFont="1" applyFill="1" applyBorder="1" applyAlignment="1">
      <alignment horizontal="left" vertical="center" wrapText="1"/>
    </xf>
    <xf numFmtId="0" fontId="29" fillId="12" borderId="1" xfId="0" applyFont="1" applyFill="1" applyBorder="1" applyAlignment="1">
      <alignment horizontal="center" vertical="center"/>
    </xf>
    <xf numFmtId="167" fontId="29" fillId="12" borderId="1" xfId="1" applyNumberFormat="1" applyFont="1" applyFill="1" applyBorder="1" applyAlignment="1" applyProtection="1">
      <alignment horizontal="center" vertical="center"/>
    </xf>
    <xf numFmtId="167" fontId="12" fillId="0" borderId="1" xfId="0" applyNumberFormat="1" applyFont="1" applyBorder="1" applyAlignment="1">
      <alignment horizontal="center" vertical="center"/>
    </xf>
    <xf numFmtId="167" fontId="29" fillId="0" borderId="1" xfId="1" applyNumberFormat="1" applyFont="1" applyBorder="1" applyAlignment="1" applyProtection="1">
      <alignment horizontal="center" vertical="center"/>
    </xf>
    <xf numFmtId="0" fontId="12" fillId="2" borderId="0" xfId="0" applyFont="1" applyFill="1" applyAlignment="1">
      <alignment horizontal="center" vertical="center"/>
    </xf>
    <xf numFmtId="0" fontId="29" fillId="0" borderId="0" xfId="0" applyFont="1" applyAlignment="1">
      <alignment horizontal="right" vertical="center" wrapText="1" indent="1"/>
    </xf>
    <xf numFmtId="167" fontId="29" fillId="0" borderId="0" xfId="1" applyNumberFormat="1" applyFont="1" applyBorder="1" applyAlignment="1" applyProtection="1">
      <alignment horizontal="center" vertical="center"/>
    </xf>
    <xf numFmtId="0" fontId="12" fillId="0" borderId="1" xfId="0" applyFont="1" applyBorder="1" applyAlignment="1">
      <alignment vertical="center" wrapText="1"/>
    </xf>
    <xf numFmtId="0" fontId="12" fillId="0" borderId="1" xfId="0" applyFont="1" applyBorder="1" applyAlignment="1">
      <alignment horizontal="right" vertical="center" wrapText="1" indent="1"/>
    </xf>
    <xf numFmtId="0" fontId="29" fillId="12" borderId="0" xfId="0" applyFont="1" applyFill="1" applyAlignment="1">
      <alignment horizontal="left"/>
    </xf>
    <xf numFmtId="0" fontId="29" fillId="12" borderId="1" xfId="0" applyFont="1" applyFill="1" applyBorder="1" applyAlignment="1">
      <alignment horizontal="left" vertical="center" wrapText="1" indent="1"/>
    </xf>
    <xf numFmtId="0" fontId="12" fillId="12" borderId="1" xfId="0" applyFont="1" applyFill="1" applyBorder="1" applyAlignment="1" applyProtection="1">
      <alignment horizontal="center" vertical="center"/>
      <protection locked="0"/>
    </xf>
    <xf numFmtId="0" fontId="12" fillId="12" borderId="0" xfId="0" applyFont="1" applyFill="1" applyAlignment="1">
      <alignment horizontal="left"/>
    </xf>
    <xf numFmtId="167" fontId="29" fillId="7" borderId="1" xfId="1" applyNumberFormat="1" applyFont="1" applyFill="1" applyBorder="1" applyAlignment="1" applyProtection="1">
      <alignment horizontal="center" vertical="center"/>
    </xf>
    <xf numFmtId="0" fontId="12" fillId="7" borderId="0" xfId="0" applyFont="1" applyFill="1"/>
    <xf numFmtId="0" fontId="12" fillId="12" borderId="0" xfId="0" applyFont="1" applyFill="1"/>
    <xf numFmtId="0" fontId="29" fillId="12" borderId="1" xfId="0" applyFont="1" applyFill="1" applyBorder="1" applyAlignment="1" applyProtection="1">
      <alignment horizontal="left"/>
      <protection locked="0"/>
    </xf>
    <xf numFmtId="167" fontId="29" fillId="12" borderId="1" xfId="1" applyNumberFormat="1" applyFont="1" applyFill="1" applyBorder="1" applyAlignment="1" applyProtection="1">
      <alignment horizontal="center" vertical="center"/>
      <protection locked="0"/>
    </xf>
    <xf numFmtId="0" fontId="29" fillId="11" borderId="1" xfId="0" applyFont="1" applyFill="1" applyBorder="1" applyAlignment="1">
      <alignment vertical="center"/>
    </xf>
    <xf numFmtId="0" fontId="29" fillId="2" borderId="1" xfId="0" applyFont="1" applyFill="1" applyBorder="1" applyAlignment="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xf numFmtId="0" fontId="1" fillId="0" borderId="0" xfId="26"/>
    <xf numFmtId="0" fontId="4" fillId="0" borderId="0" xfId="26" applyFont="1" applyAlignment="1">
      <alignment horizontal="left" wrapText="1"/>
    </xf>
    <xf numFmtId="0" fontId="1" fillId="0" borderId="0" xfId="26" applyAlignment="1">
      <alignment wrapText="1"/>
    </xf>
    <xf numFmtId="0" fontId="4" fillId="0" borderId="0" xfId="26" applyFont="1" applyAlignment="1">
      <alignment horizontal="left" vertical="center" wrapText="1"/>
    </xf>
    <xf numFmtId="0" fontId="4" fillId="0" borderId="1" xfId="26" applyFont="1" applyBorder="1" applyAlignment="1">
      <alignment horizontal="center" vertical="center" wrapText="1"/>
    </xf>
    <xf numFmtId="0" fontId="3" fillId="0" borderId="0" xfId="26" applyFont="1" applyAlignment="1">
      <alignment horizontal="left" wrapText="1"/>
    </xf>
    <xf numFmtId="0" fontId="3" fillId="0" borderId="30" xfId="26" applyFont="1" applyBorder="1" applyAlignment="1">
      <alignment horizontal="center" wrapText="1"/>
    </xf>
    <xf numFmtId="0" fontId="3" fillId="0" borderId="1" xfId="26" applyFont="1" applyBorder="1" applyAlignment="1">
      <alignment horizontal="center"/>
    </xf>
    <xf numFmtId="0" fontId="3" fillId="0" borderId="34" xfId="26" applyFont="1" applyBorder="1" applyAlignment="1">
      <alignment horizontal="center"/>
    </xf>
    <xf numFmtId="0" fontId="45" fillId="0" borderId="1" xfId="23" applyFont="1" applyBorder="1" applyAlignment="1">
      <alignment wrapText="1"/>
    </xf>
    <xf numFmtId="0" fontId="45" fillId="0" borderId="1" xfId="27" applyFont="1" applyBorder="1" applyAlignment="1">
      <alignment horizontal="center" wrapText="1"/>
    </xf>
    <xf numFmtId="169" fontId="45" fillId="0" borderId="1" xfId="28" applyNumberFormat="1" applyFont="1" applyBorder="1" applyProtection="1"/>
    <xf numFmtId="0" fontId="45" fillId="0" borderId="1" xfId="27" applyFont="1" applyBorder="1" applyAlignment="1">
      <alignment wrapText="1"/>
    </xf>
    <xf numFmtId="169" fontId="0" fillId="0" borderId="34" xfId="24" applyNumberFormat="1" applyFont="1" applyBorder="1" applyAlignment="1" applyProtection="1">
      <alignment vertical="center"/>
    </xf>
    <xf numFmtId="0" fontId="3" fillId="0" borderId="0" xfId="26" applyFont="1"/>
    <xf numFmtId="0" fontId="46" fillId="0" borderId="1" xfId="23" applyFont="1" applyBorder="1" applyAlignment="1">
      <alignment wrapText="1"/>
    </xf>
    <xf numFmtId="169" fontId="45" fillId="0" borderId="1" xfId="28" applyNumberFormat="1" applyFont="1" applyFill="1" applyBorder="1" applyAlignment="1" applyProtection="1">
      <alignment vertical="center"/>
    </xf>
    <xf numFmtId="169" fontId="45" fillId="0" borderId="1" xfId="28" applyNumberFormat="1" applyFont="1" applyBorder="1" applyAlignment="1" applyProtection="1">
      <alignment vertical="center"/>
    </xf>
    <xf numFmtId="0" fontId="46" fillId="0" borderId="1" xfId="23" applyFont="1" applyBorder="1" applyAlignment="1">
      <alignment horizontal="left" wrapText="1"/>
    </xf>
    <xf numFmtId="10" fontId="46" fillId="0" borderId="1" xfId="29" applyNumberFormat="1" applyFont="1" applyBorder="1" applyProtection="1"/>
    <xf numFmtId="10" fontId="3" fillId="0" borderId="1" xfId="30" applyNumberFormat="1" applyFont="1" applyBorder="1" applyProtection="1"/>
    <xf numFmtId="0" fontId="4" fillId="0" borderId="0" xfId="26" applyFont="1" applyAlignment="1">
      <alignment horizontal="left"/>
    </xf>
    <xf numFmtId="169" fontId="1" fillId="0" borderId="0" xfId="26" applyNumberFormat="1"/>
    <xf numFmtId="0" fontId="45" fillId="0" borderId="5" xfId="26" applyFont="1" applyBorder="1"/>
    <xf numFmtId="0" fontId="1" fillId="0" borderId="0" xfId="26" applyAlignment="1">
      <alignment horizontal="left"/>
    </xf>
    <xf numFmtId="0" fontId="45" fillId="0" borderId="1" xfId="26" applyFont="1" applyBorder="1"/>
    <xf numFmtId="0" fontId="45" fillId="0" borderId="33" xfId="0" applyFont="1" applyBorder="1"/>
    <xf numFmtId="171" fontId="0" fillId="0" borderId="1" xfId="31" applyNumberFormat="1" applyFont="1" applyBorder="1" applyProtection="1"/>
    <xf numFmtId="171" fontId="0" fillId="0" borderId="0" xfId="31" applyNumberFormat="1" applyFont="1" applyBorder="1" applyProtection="1"/>
    <xf numFmtId="0" fontId="45" fillId="0" borderId="1" xfId="26" applyFont="1" applyBorder="1" applyAlignment="1">
      <alignment wrapText="1"/>
    </xf>
    <xf numFmtId="0" fontId="45" fillId="0" borderId="33" xfId="0" applyFont="1" applyBorder="1" applyAlignment="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6" fillId="0" borderId="30" xfId="26" applyFont="1" applyBorder="1" applyAlignment="1">
      <alignment wrapText="1"/>
    </xf>
    <xf numFmtId="0" fontId="1" fillId="0" borderId="30" xfId="26" applyBorder="1" applyAlignment="1">
      <alignment horizontal="center"/>
    </xf>
    <xf numFmtId="0" fontId="1" fillId="0" borderId="0" xfId="26" applyAlignment="1">
      <alignment horizontal="center"/>
    </xf>
    <xf numFmtId="0" fontId="1" fillId="0" borderId="5" xfId="26" applyBorder="1"/>
    <xf numFmtId="0" fontId="46" fillId="0" borderId="1" xfId="26" applyFont="1" applyBorder="1"/>
    <xf numFmtId="0" fontId="46" fillId="0" borderId="1" xfId="26" applyFont="1" applyBorder="1" applyAlignment="1">
      <alignment vertical="center" wrapText="1"/>
    </xf>
    <xf numFmtId="0" fontId="3" fillId="0" borderId="1" xfId="26" applyFont="1" applyBorder="1" applyAlignment="1">
      <alignment horizontal="center" wrapText="1"/>
    </xf>
    <xf numFmtId="0" fontId="46" fillId="0" borderId="34" xfId="26" applyFont="1" applyBorder="1" applyAlignment="1">
      <alignment wrapText="1"/>
    </xf>
    <xf numFmtId="0" fontId="46" fillId="0" borderId="32" xfId="26" applyFont="1" applyBorder="1" applyAlignment="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36" xfId="26" applyBorder="1"/>
    <xf numFmtId="167" fontId="1" fillId="0" borderId="36" xfId="26" applyNumberFormat="1" applyBorder="1"/>
    <xf numFmtId="10" fontId="1" fillId="0" borderId="36" xfId="26" applyNumberFormat="1" applyBorder="1"/>
    <xf numFmtId="171" fontId="1" fillId="0" borderId="36" xfId="26" applyNumberFormat="1" applyBorder="1"/>
    <xf numFmtId="0" fontId="1" fillId="0" borderId="33" xfId="26" applyBorder="1"/>
    <xf numFmtId="167" fontId="1" fillId="0" borderId="33" xfId="26" applyNumberFormat="1" applyBorder="1"/>
    <xf numFmtId="10" fontId="1" fillId="0" borderId="33" xfId="26" applyNumberFormat="1" applyBorder="1"/>
    <xf numFmtId="171" fontId="1" fillId="0" borderId="37" xfId="26" applyNumberFormat="1" applyBorder="1"/>
    <xf numFmtId="0" fontId="1" fillId="0" borderId="38" xfId="26" applyBorder="1"/>
    <xf numFmtId="167" fontId="1" fillId="0" borderId="38" xfId="26" applyNumberFormat="1" applyBorder="1"/>
    <xf numFmtId="10" fontId="1" fillId="0" borderId="38" xfId="26" applyNumberFormat="1" applyBorder="1"/>
    <xf numFmtId="171" fontId="1" fillId="0" borderId="38" xfId="26" applyNumberFormat="1" applyBorder="1"/>
    <xf numFmtId="171" fontId="1" fillId="0" borderId="31" xfId="26" applyNumberFormat="1" applyBorder="1"/>
    <xf numFmtId="171" fontId="1" fillId="0" borderId="33" xfId="26" applyNumberFormat="1" applyBorder="1"/>
    <xf numFmtId="171" fontId="1" fillId="0" borderId="34" xfId="26" applyNumberFormat="1" applyBorder="1"/>
    <xf numFmtId="0" fontId="1" fillId="10" borderId="6" xfId="2" applyFill="1" applyBorder="1" applyProtection="1">
      <protection locked="0"/>
    </xf>
    <xf numFmtId="0" fontId="5" fillId="10" borderId="6" xfId="3" applyFont="1" applyFill="1" applyBorder="1" applyAlignment="1" applyProtection="1">
      <alignment horizontal="center" vertical="center"/>
      <protection locked="0"/>
    </xf>
    <xf numFmtId="0" fontId="47" fillId="0" borderId="0" xfId="0" applyFont="1" applyAlignment="1">
      <alignment vertical="center"/>
    </xf>
    <xf numFmtId="0" fontId="47" fillId="0" borderId="0" xfId="0" applyFont="1"/>
    <xf numFmtId="166" fontId="23" fillId="0" borderId="41" xfId="4" applyNumberFormat="1" applyFont="1" applyBorder="1"/>
    <xf numFmtId="166" fontId="23" fillId="0" borderId="22" xfId="4" applyNumberFormat="1" applyFont="1" applyBorder="1"/>
    <xf numFmtId="166" fontId="1" fillId="0" borderId="10" xfId="0" applyNumberFormat="1" applyFont="1" applyBorder="1"/>
    <xf numFmtId="0" fontId="1" fillId="0" borderId="0" xfId="0" applyFont="1"/>
    <xf numFmtId="0" fontId="3" fillId="0" borderId="0" xfId="0" applyFont="1"/>
    <xf numFmtId="166" fontId="16" fillId="0" borderId="26" xfId="4" applyNumberFormat="1" applyFont="1" applyBorder="1" applyProtection="1">
      <protection locked="0"/>
    </xf>
    <xf numFmtId="166" fontId="16" fillId="0" borderId="10" xfId="4" applyNumberFormat="1" applyFont="1" applyBorder="1"/>
    <xf numFmtId="0" fontId="31" fillId="0" borderId="0" xfId="12" applyFont="1"/>
    <xf numFmtId="175" fontId="0" fillId="0" borderId="0" xfId="0" applyNumberFormat="1"/>
    <xf numFmtId="43" fontId="23" fillId="0" borderId="21"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23" fillId="8" borderId="39" xfId="33" applyFont="1" applyFill="1" applyBorder="1" applyProtection="1">
      <protection locked="0"/>
    </xf>
    <xf numFmtId="43" fontId="23" fillId="0" borderId="39" xfId="33" applyFont="1" applyFill="1" applyBorder="1" applyProtection="1"/>
    <xf numFmtId="43" fontId="23" fillId="0" borderId="10" xfId="33" applyFont="1" applyFill="1" applyBorder="1" applyProtection="1"/>
    <xf numFmtId="43" fontId="23" fillId="9" borderId="23"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39" xfId="33" applyFont="1" applyFill="1" applyBorder="1" applyProtection="1">
      <protection locked="0"/>
    </xf>
    <xf numFmtId="43" fontId="23" fillId="0" borderId="40"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xf numFmtId="0" fontId="23" fillId="0" borderId="6" xfId="0" applyFont="1" applyBorder="1"/>
    <xf numFmtId="0" fontId="23" fillId="0" borderId="15" xfId="0" applyFont="1" applyBorder="1"/>
    <xf numFmtId="0" fontId="16" fillId="0" borderId="0" xfId="0" applyFont="1" applyAlignment="1">
      <alignment vertical="center"/>
    </xf>
    <xf numFmtId="43" fontId="5" fillId="0" borderId="0" xfId="33" applyFont="1" applyProtection="1"/>
    <xf numFmtId="43" fontId="0" fillId="0" borderId="0" xfId="33" applyFont="1" applyProtection="1"/>
    <xf numFmtId="0" fontId="48" fillId="0" borderId="0" xfId="0" applyFont="1" applyAlignment="1">
      <alignment vertical="center"/>
    </xf>
    <xf numFmtId="0" fontId="8" fillId="0" borderId="0" xfId="0" applyFont="1"/>
    <xf numFmtId="0" fontId="48" fillId="0" borderId="0" xfId="0" applyFont="1"/>
    <xf numFmtId="43" fontId="48" fillId="0" borderId="0" xfId="33" applyFont="1" applyProtection="1"/>
    <xf numFmtId="0" fontId="40" fillId="0" borderId="0" xfId="0" applyFont="1"/>
    <xf numFmtId="0" fontId="23" fillId="0" borderId="8" xfId="0" applyFont="1" applyBorder="1"/>
    <xf numFmtId="0" fontId="23" fillId="0" borderId="10" xfId="0" applyFont="1" applyBorder="1" applyAlignment="1">
      <alignment horizontal="right"/>
    </xf>
    <xf numFmtId="37" fontId="23" fillId="0" borderId="8" xfId="0" applyNumberFormat="1" applyFont="1" applyBorder="1"/>
    <xf numFmtId="0" fontId="23" fillId="0" borderId="0" xfId="0" applyFont="1"/>
    <xf numFmtId="0" fontId="23" fillId="0" borderId="9" xfId="0" applyFont="1" applyBorder="1"/>
    <xf numFmtId="166" fontId="23" fillId="0" borderId="8" xfId="4" applyNumberFormat="1" applyFont="1" applyBorder="1" applyProtection="1">
      <protection locked="0"/>
    </xf>
    <xf numFmtId="43" fontId="16" fillId="0" borderId="10" xfId="33" applyFont="1" applyFill="1" applyBorder="1" applyProtection="1"/>
    <xf numFmtId="166" fontId="16" fillId="0" borderId="8" xfId="4" applyNumberFormat="1" applyFont="1" applyBorder="1" applyProtection="1">
      <protection locked="0"/>
    </xf>
    <xf numFmtId="0" fontId="15" fillId="0" borderId="0" xfId="12" applyFont="1"/>
    <xf numFmtId="0" fontId="8" fillId="0" borderId="0" xfId="12" applyFont="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23" fillId="8" borderId="40" xfId="33" applyFont="1" applyFill="1" applyBorder="1" applyProtection="1">
      <protection locked="0"/>
    </xf>
    <xf numFmtId="43" fontId="23" fillId="9" borderId="39" xfId="33" applyFont="1" applyFill="1" applyBorder="1" applyProtection="1"/>
    <xf numFmtId="176" fontId="23" fillId="0" borderId="0" xfId="33" applyNumberFormat="1" applyFont="1" applyFill="1" applyBorder="1" applyProtection="1"/>
    <xf numFmtId="176" fontId="23" fillId="8" borderId="39" xfId="33" applyNumberFormat="1" applyFont="1" applyFill="1" applyBorder="1" applyProtection="1">
      <protection locked="0"/>
    </xf>
    <xf numFmtId="176" fontId="23" fillId="9" borderId="24" xfId="33" applyNumberFormat="1" applyFont="1" applyFill="1" applyBorder="1" applyProtection="1"/>
    <xf numFmtId="176" fontId="23" fillId="9" borderId="39" xfId="33" applyNumberFormat="1" applyFont="1" applyFill="1" applyBorder="1" applyProtection="1"/>
    <xf numFmtId="176" fontId="23" fillId="0" borderId="11" xfId="33" applyNumberFormat="1" applyFont="1" applyFill="1" applyBorder="1" applyProtection="1"/>
    <xf numFmtId="176" fontId="23" fillId="0" borderId="39" xfId="33" applyNumberFormat="1" applyFont="1" applyFill="1" applyBorder="1" applyProtection="1"/>
    <xf numFmtId="176" fontId="23" fillId="0" borderId="10" xfId="33" applyNumberFormat="1" applyFont="1" applyFill="1" applyBorder="1" applyProtection="1"/>
    <xf numFmtId="176" fontId="23" fillId="8" borderId="40" xfId="33" applyNumberFormat="1" applyFont="1" applyFill="1" applyBorder="1" applyProtection="1">
      <protection locked="0"/>
    </xf>
    <xf numFmtId="176" fontId="23" fillId="8" borderId="42" xfId="33" applyNumberFormat="1" applyFont="1" applyFill="1" applyBorder="1" applyProtection="1">
      <protection locked="0"/>
    </xf>
    <xf numFmtId="176" fontId="23" fillId="8" borderId="26" xfId="33" applyNumberFormat="1" applyFont="1" applyFill="1" applyBorder="1" applyProtection="1">
      <protection locked="0"/>
    </xf>
    <xf numFmtId="176" fontId="1" fillId="0" borderId="10" xfId="33" applyNumberFormat="1" applyFont="1" applyBorder="1"/>
    <xf numFmtId="176" fontId="28" fillId="0" borderId="0" xfId="33" applyNumberFormat="1" applyFont="1"/>
    <xf numFmtId="176" fontId="0" fillId="0" borderId="0" xfId="33" applyNumberFormat="1" applyFont="1"/>
    <xf numFmtId="176" fontId="23" fillId="9" borderId="27" xfId="33" applyNumberFormat="1" applyFont="1" applyFill="1" applyBorder="1" applyProtection="1"/>
    <xf numFmtId="176" fontId="23" fillId="9" borderId="23" xfId="33" applyNumberFormat="1" applyFont="1" applyFill="1" applyBorder="1" applyProtection="1"/>
    <xf numFmtId="176" fontId="23" fillId="9" borderId="25" xfId="33" applyNumberFormat="1" applyFont="1" applyFill="1" applyBorder="1" applyProtection="1"/>
    <xf numFmtId="176" fontId="0" fillId="0" borderId="0" xfId="0" applyNumberFormat="1"/>
    <xf numFmtId="43" fontId="0" fillId="0" borderId="0" xfId="0" applyNumberFormat="1"/>
    <xf numFmtId="43" fontId="23" fillId="8" borderId="0" xfId="33" applyFont="1" applyFill="1" applyBorder="1" applyProtection="1">
      <protection locked="0"/>
    </xf>
    <xf numFmtId="176" fontId="23" fillId="8" borderId="0" xfId="33" applyNumberFormat="1" applyFont="1" applyFill="1" applyBorder="1" applyProtection="1">
      <protection locked="0"/>
    </xf>
    <xf numFmtId="43" fontId="16" fillId="0" borderId="8" xfId="33" applyFont="1" applyFill="1" applyBorder="1" applyProtection="1"/>
    <xf numFmtId="165" fontId="12" fillId="0" borderId="11" xfId="4" applyNumberFormat="1" applyBorder="1"/>
    <xf numFmtId="176" fontId="4" fillId="3" borderId="43" xfId="33" applyNumberFormat="1" applyFont="1" applyFill="1" applyBorder="1" applyAlignment="1" applyProtection="1">
      <alignment horizontal="center" vertical="center"/>
      <protection locked="0"/>
    </xf>
    <xf numFmtId="0" fontId="4" fillId="3" borderId="43" xfId="4" applyFont="1" applyFill="1" applyBorder="1" applyAlignment="1" applyProtection="1">
      <alignment horizontal="center" vertical="center"/>
      <protection locked="0"/>
    </xf>
    <xf numFmtId="0" fontId="4" fillId="3" borderId="11" xfId="4" applyFont="1" applyFill="1" applyBorder="1" applyAlignment="1" applyProtection="1">
      <alignment horizontal="center" vertical="center"/>
      <protection locked="0"/>
    </xf>
    <xf numFmtId="165" fontId="12" fillId="0" borderId="11" xfId="4" applyNumberFormat="1" applyBorder="1" applyAlignment="1">
      <alignment horizontal="center"/>
    </xf>
    <xf numFmtId="165" fontId="12" fillId="0" borderId="8" xfId="4" applyNumberFormat="1" applyBorder="1"/>
    <xf numFmtId="165" fontId="23" fillId="0" borderId="11" xfId="4" applyNumberFormat="1" applyFont="1" applyBorder="1"/>
    <xf numFmtId="165" fontId="16" fillId="0" borderId="11" xfId="4" applyNumberFormat="1" applyFont="1" applyBorder="1"/>
    <xf numFmtId="165" fontId="12" fillId="0" borderId="28" xfId="4" applyNumberFormat="1" applyBorder="1"/>
    <xf numFmtId="176" fontId="23" fillId="0" borderId="10" xfId="33" applyNumberFormat="1" applyFont="1" applyBorder="1" applyProtection="1"/>
    <xf numFmtId="43" fontId="23" fillId="0" borderId="10" xfId="33" applyFont="1" applyBorder="1" applyProtection="1"/>
    <xf numFmtId="166" fontId="23" fillId="0" borderId="44" xfId="4" applyNumberFormat="1" applyFont="1" applyBorder="1"/>
    <xf numFmtId="43" fontId="12" fillId="0" borderId="17" xfId="33" applyFont="1" applyFill="1" applyBorder="1" applyAlignment="1" applyProtection="1">
      <alignment wrapText="1"/>
    </xf>
    <xf numFmtId="43" fontId="12" fillId="0" borderId="8" xfId="33" applyFont="1" applyFill="1" applyBorder="1" applyProtection="1"/>
    <xf numFmtId="43" fontId="23" fillId="8" borderId="26" xfId="33" applyFont="1" applyFill="1" applyBorder="1" applyProtection="1">
      <protection locked="0"/>
    </xf>
    <xf numFmtId="43" fontId="23" fillId="0" borderId="26" xfId="33" applyFont="1" applyFill="1" applyBorder="1" applyProtection="1">
      <protection locked="0"/>
    </xf>
    <xf numFmtId="43" fontId="23" fillId="0" borderId="8" xfId="33" applyFont="1" applyFill="1" applyBorder="1" applyProtection="1">
      <protection locked="0"/>
    </xf>
    <xf numFmtId="43" fontId="12" fillId="0" borderId="8" xfId="33" applyFont="1" applyBorder="1" applyProtection="1"/>
    <xf numFmtId="43" fontId="23" fillId="0" borderId="8" xfId="33" applyFont="1" applyFill="1" applyBorder="1" applyProtection="1"/>
    <xf numFmtId="166" fontId="23" fillId="0" borderId="46" xfId="4" applyNumberFormat="1" applyFont="1" applyBorder="1"/>
    <xf numFmtId="43" fontId="12" fillId="0" borderId="16" xfId="33" applyFont="1" applyFill="1" applyBorder="1" applyProtection="1"/>
    <xf numFmtId="43" fontId="12" fillId="0" borderId="18" xfId="33" applyFont="1" applyBorder="1" applyProtection="1"/>
    <xf numFmtId="43" fontId="12" fillId="0" borderId="17" xfId="33" applyFont="1" applyBorder="1" applyProtection="1"/>
    <xf numFmtId="43" fontId="23" fillId="0" borderId="47" xfId="33" applyFont="1" applyFill="1" applyBorder="1" applyProtection="1">
      <protection locked="0"/>
    </xf>
    <xf numFmtId="176" fontId="23" fillId="9" borderId="53" xfId="33" applyNumberFormat="1" applyFont="1" applyFill="1" applyBorder="1" applyProtection="1"/>
    <xf numFmtId="43" fontId="23" fillId="0" borderId="53" xfId="33" applyFont="1" applyFill="1" applyBorder="1" applyProtection="1">
      <protection locked="0"/>
    </xf>
    <xf numFmtId="0" fontId="23" fillId="0" borderId="54" xfId="4" applyFont="1" applyBorder="1" applyAlignment="1">
      <alignment horizontal="center"/>
    </xf>
    <xf numFmtId="166" fontId="23" fillId="0" borderId="54" xfId="4" applyNumberFormat="1" applyFont="1" applyBorder="1"/>
    <xf numFmtId="0" fontId="23" fillId="0" borderId="54" xfId="0" applyFont="1" applyBorder="1"/>
    <xf numFmtId="0" fontId="12" fillId="0" borderId="11" xfId="2" applyFont="1" applyBorder="1" applyAlignment="1">
      <alignment horizontal="left" vertical="top" wrapText="1"/>
    </xf>
    <xf numFmtId="0" fontId="12" fillId="0" borderId="0" xfId="2" applyFont="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5" fillId="0" borderId="0" xfId="2" applyFont="1" applyAlignment="1">
      <alignment horizontal="left" wrapText="1"/>
    </xf>
    <xf numFmtId="0" fontId="5" fillId="0" borderId="0" xfId="2" applyFont="1" applyAlignment="1">
      <alignment wrapText="1"/>
    </xf>
    <xf numFmtId="0" fontId="5" fillId="0" borderId="10" xfId="2" applyFont="1" applyBorder="1" applyAlignment="1">
      <alignment wrapText="1"/>
    </xf>
    <xf numFmtId="0" fontId="5" fillId="0" borderId="0" xfId="2" applyFont="1" applyAlignment="1">
      <alignment horizontal="left" vertical="top" wrapText="1"/>
    </xf>
    <xf numFmtId="0" fontId="1" fillId="0" borderId="0" xfId="2" applyAlignment="1">
      <alignment horizontal="left" vertical="top" wrapText="1"/>
    </xf>
    <xf numFmtId="0" fontId="1" fillId="0" borderId="0" xfId="2" applyAlignment="1">
      <alignment horizontal="left"/>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Alignment="1">
      <alignment horizontal="left" wrapText="1" indent="4"/>
    </xf>
    <xf numFmtId="0" fontId="0" fillId="0" borderId="0" xfId="0" applyAlignment="1">
      <alignment horizontal="left" wrapText="1" indent="4"/>
    </xf>
    <xf numFmtId="0" fontId="5" fillId="10" borderId="2" xfId="3" applyFont="1" applyFill="1" applyBorder="1" applyAlignment="1" applyProtection="1">
      <alignment horizontal="left" vertical="center"/>
      <protection locked="0"/>
    </xf>
    <xf numFmtId="0" fontId="5" fillId="10" borderId="3" xfId="3" applyFont="1" applyFill="1" applyBorder="1" applyAlignment="1" applyProtection="1">
      <alignment horizontal="left" vertical="center"/>
      <protection locked="0"/>
    </xf>
    <xf numFmtId="0" fontId="5" fillId="10" borderId="4" xfId="3"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0" borderId="2" xfId="2" applyFont="1" applyFill="1" applyBorder="1" applyAlignment="1" applyProtection="1">
      <alignment horizontal="left" vertical="center"/>
      <protection locked="0"/>
    </xf>
    <xf numFmtId="0" fontId="6" fillId="10" borderId="3" xfId="2" applyFont="1" applyFill="1" applyBorder="1" applyAlignment="1" applyProtection="1">
      <alignment horizontal="left" vertical="center"/>
      <protection locked="0"/>
    </xf>
    <xf numFmtId="0" fontId="6" fillId="10" borderId="4" xfId="2" applyFont="1" applyFill="1" applyBorder="1" applyAlignment="1" applyProtection="1">
      <alignment horizontal="left" vertical="center"/>
      <protection locked="0"/>
    </xf>
    <xf numFmtId="0" fontId="12" fillId="0" borderId="0" xfId="14" applyAlignment="1">
      <alignment horizontal="left" vertical="top" wrapText="1"/>
    </xf>
    <xf numFmtId="165" fontId="20" fillId="0" borderId="7" xfId="4" applyNumberFormat="1" applyFont="1" applyBorder="1" applyAlignment="1">
      <alignment horizontal="center" vertical="center" wrapText="1"/>
    </xf>
    <xf numFmtId="165" fontId="20" fillId="0" borderId="8" xfId="4" applyNumberFormat="1" applyFont="1" applyBorder="1" applyAlignment="1">
      <alignment horizontal="center" vertical="center" wrapText="1"/>
    </xf>
    <xf numFmtId="165" fontId="20" fillId="0" borderId="52" xfId="4" applyNumberFormat="1" applyFont="1" applyBorder="1" applyAlignment="1">
      <alignment horizontal="center" vertical="center" wrapText="1"/>
    </xf>
    <xf numFmtId="165" fontId="20" fillId="0" borderId="18" xfId="4" applyNumberFormat="1" applyFont="1" applyBorder="1" applyAlignment="1">
      <alignment horizontal="center" vertical="center" wrapText="1"/>
    </xf>
    <xf numFmtId="165" fontId="21" fillId="0" borderId="0" xfId="4" applyNumberFormat="1" applyFont="1" applyAlignment="1">
      <alignment horizontal="center" vertical="center" wrapText="1"/>
    </xf>
    <xf numFmtId="165" fontId="20" fillId="0" borderId="16" xfId="4" applyNumberFormat="1" applyFont="1" applyBorder="1" applyAlignment="1">
      <alignment horizontal="center" vertical="center" wrapText="1"/>
    </xf>
    <xf numFmtId="165" fontId="20" fillId="0" borderId="11" xfId="4" applyNumberFormat="1" applyFont="1" applyBorder="1" applyAlignment="1">
      <alignment horizontal="center" vertical="center" wrapText="1"/>
    </xf>
    <xf numFmtId="165" fontId="20" fillId="8" borderId="0" xfId="4" applyNumberFormat="1" applyFont="1" applyFill="1" applyAlignment="1">
      <alignment horizontal="center" vertical="center" wrapText="1"/>
    </xf>
    <xf numFmtId="165" fontId="21" fillId="8" borderId="0" xfId="4" applyNumberFormat="1" applyFont="1" applyFill="1" applyAlignment="1">
      <alignment horizontal="center" vertical="center" wrapText="1"/>
    </xf>
    <xf numFmtId="165" fontId="20" fillId="0" borderId="0" xfId="4" applyNumberFormat="1" applyFont="1" applyAlignment="1">
      <alignment horizontal="center" vertical="center" wrapText="1"/>
    </xf>
    <xf numFmtId="165" fontId="21" fillId="0" borderId="49" xfId="4" applyNumberFormat="1" applyFont="1" applyBorder="1" applyAlignment="1">
      <alignment horizontal="center" vertical="center" wrapText="1"/>
    </xf>
    <xf numFmtId="165" fontId="20" fillId="0" borderId="49" xfId="4" applyNumberFormat="1" applyFont="1" applyBorder="1" applyAlignment="1">
      <alignment horizontal="center" vertical="center" wrapText="1"/>
    </xf>
    <xf numFmtId="165" fontId="21" fillId="8" borderId="49" xfId="4" applyNumberFormat="1" applyFont="1" applyFill="1" applyBorder="1" applyAlignment="1">
      <alignment horizontal="center" vertical="center" wrapText="1"/>
    </xf>
    <xf numFmtId="165" fontId="20" fillId="0" borderId="17" xfId="4" applyNumberFormat="1" applyFont="1" applyBorder="1" applyAlignment="1">
      <alignment horizontal="center" vertical="center" wrapText="1"/>
    </xf>
    <xf numFmtId="165" fontId="21" fillId="0" borderId="10" xfId="4" applyNumberFormat="1" applyFont="1" applyBorder="1" applyAlignment="1">
      <alignment horizontal="center" vertical="center" wrapText="1"/>
    </xf>
    <xf numFmtId="165" fontId="20" fillId="0" borderId="45" xfId="4" applyNumberFormat="1" applyFont="1" applyBorder="1" applyAlignment="1">
      <alignment horizontal="center" vertical="center" wrapText="1"/>
    </xf>
    <xf numFmtId="165" fontId="21" fillId="0" borderId="11" xfId="4" applyNumberFormat="1" applyFont="1" applyBorder="1" applyAlignment="1">
      <alignment horizontal="center" vertical="center" wrapText="1"/>
    </xf>
    <xf numFmtId="165" fontId="20" fillId="0" borderId="10" xfId="4" applyNumberFormat="1" applyFont="1" applyBorder="1" applyAlignment="1">
      <alignment horizontal="center" vertical="center" wrapText="1"/>
    </xf>
    <xf numFmtId="165" fontId="20" fillId="0" borderId="51" xfId="4" applyNumberFormat="1" applyFont="1" applyBorder="1" applyAlignment="1">
      <alignment horizontal="center" vertical="center" wrapText="1"/>
    </xf>
    <xf numFmtId="0" fontId="16" fillId="0" borderId="0" xfId="14" applyFont="1" applyAlignment="1">
      <alignment horizontal="left" vertical="top" wrapText="1"/>
    </xf>
    <xf numFmtId="165" fontId="20" fillId="0" borderId="50" xfId="4" applyNumberFormat="1" applyFont="1" applyBorder="1" applyAlignment="1">
      <alignment horizontal="center" vertical="center" wrapText="1"/>
    </xf>
    <xf numFmtId="165" fontId="20" fillId="8" borderId="49" xfId="4" applyNumberFormat="1" applyFont="1" applyFill="1" applyBorder="1" applyAlignment="1">
      <alignment horizontal="center" vertical="center" wrapText="1"/>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7" fillId="0" borderId="15" xfId="4" applyFont="1" applyBorder="1" applyAlignment="1">
      <alignment horizontal="center" vertical="center"/>
    </xf>
    <xf numFmtId="0" fontId="18" fillId="0" borderId="14" xfId="4" applyFont="1" applyBorder="1" applyAlignment="1">
      <alignment horizontal="center" wrapText="1"/>
    </xf>
    <xf numFmtId="0" fontId="18" fillId="0" borderId="15" xfId="4" applyFont="1" applyBorder="1" applyAlignment="1">
      <alignment horizontal="center" wrapText="1"/>
    </xf>
    <xf numFmtId="0" fontId="19" fillId="0" borderId="16" xfId="4" applyFont="1" applyBorder="1" applyAlignment="1">
      <alignment horizontal="left" vertical="center"/>
    </xf>
    <xf numFmtId="0" fontId="19" fillId="0" borderId="11" xfId="4" applyFont="1" applyBorder="1" applyAlignment="1">
      <alignment horizontal="left" vertical="center"/>
    </xf>
    <xf numFmtId="0" fontId="20" fillId="0" borderId="17" xfId="4" applyFont="1" applyBorder="1" applyAlignment="1">
      <alignment horizontal="center" vertical="center" wrapText="1"/>
    </xf>
    <xf numFmtId="0" fontId="20" fillId="0" borderId="10" xfId="4" applyFont="1" applyBorder="1" applyAlignment="1">
      <alignment horizontal="center" vertical="center" wrapText="1"/>
    </xf>
    <xf numFmtId="0" fontId="17" fillId="0" borderId="13" xfId="4" applyFont="1" applyBorder="1" applyAlignment="1" applyProtection="1">
      <alignment horizontal="center" vertical="center"/>
      <protection locked="0"/>
    </xf>
    <xf numFmtId="0" fontId="17" fillId="0" borderId="14" xfId="4" applyFont="1" applyBorder="1" applyAlignment="1" applyProtection="1">
      <alignment horizontal="center" vertical="center"/>
      <protection locked="0"/>
    </xf>
    <xf numFmtId="0" fontId="17" fillId="0" borderId="15" xfId="4" applyFont="1" applyBorder="1" applyAlignment="1" applyProtection="1">
      <alignment horizontal="center" vertical="center"/>
      <protection locked="0"/>
    </xf>
    <xf numFmtId="165" fontId="20" fillId="0" borderId="19" xfId="4" applyNumberFormat="1" applyFont="1" applyBorder="1" applyAlignment="1">
      <alignment horizontal="center" vertical="center" wrapText="1"/>
    </xf>
    <xf numFmtId="165" fontId="20" fillId="8" borderId="20" xfId="4" applyNumberFormat="1" applyFont="1" applyFill="1" applyBorder="1" applyAlignment="1">
      <alignment horizontal="center" vertical="center" wrapText="1"/>
    </xf>
    <xf numFmtId="165" fontId="20" fillId="8" borderId="48" xfId="4" applyNumberFormat="1" applyFont="1" applyFill="1" applyBorder="1" applyAlignment="1">
      <alignment horizontal="center" vertical="center" wrapText="1"/>
    </xf>
    <xf numFmtId="0" fontId="16" fillId="0" borderId="0" xfId="0" applyFont="1" applyAlignment="1">
      <alignment horizontal="left" vertical="top"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37" fillId="0" borderId="0" xfId="0" applyFont="1" applyAlignment="1">
      <alignment horizontal="left" vertical="top" wrapText="1"/>
    </xf>
    <xf numFmtId="0" fontId="12" fillId="0" borderId="0" xfId="0" applyFont="1" applyAlignment="1">
      <alignment horizontal="left" wrapText="1"/>
    </xf>
    <xf numFmtId="10" fontId="29" fillId="2" borderId="1" xfId="15" applyNumberFormat="1" applyFont="1" applyFill="1" applyBorder="1" applyAlignment="1">
      <alignment horizontal="center" vertical="center" wrapText="1"/>
    </xf>
    <xf numFmtId="167" fontId="29" fillId="2" borderId="1" xfId="15" applyNumberFormat="1" applyFont="1" applyFill="1" applyBorder="1" applyAlignment="1">
      <alignment horizontal="center" vertical="center" wrapText="1"/>
    </xf>
    <xf numFmtId="0" fontId="29" fillId="0" borderId="1" xfId="15" applyFont="1" applyBorder="1" applyAlignment="1">
      <alignment horizontal="center" vertical="center" wrapText="1"/>
    </xf>
    <xf numFmtId="0" fontId="29" fillId="0" borderId="1" xfId="15" applyFont="1" applyBorder="1" applyAlignment="1">
      <alignment horizontal="center" vertical="center"/>
    </xf>
    <xf numFmtId="0" fontId="29" fillId="2" borderId="1" xfId="15" applyFont="1" applyFill="1" applyBorder="1" applyAlignment="1">
      <alignment horizontal="center" vertical="center"/>
    </xf>
    <xf numFmtId="167" fontId="29" fillId="2" borderId="1" xfId="15" applyNumberFormat="1" applyFont="1" applyFill="1" applyBorder="1" applyAlignment="1">
      <alignment horizontal="center" vertical="center"/>
    </xf>
    <xf numFmtId="0" fontId="29" fillId="2" borderId="1" xfId="15"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0" borderId="31" xfId="0" applyFont="1" applyBorder="1" applyAlignment="1">
      <alignment wrapText="1"/>
    </xf>
    <xf numFmtId="167" fontId="29" fillId="7" borderId="1" xfId="15"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0" borderId="0" xfId="0" applyFont="1" applyAlignment="1">
      <alignment horizontal="left" vertical="top" wrapText="1"/>
    </xf>
    <xf numFmtId="0" fontId="12" fillId="0" borderId="1" xfId="0" quotePrefix="1" applyFont="1" applyBorder="1" applyAlignment="1">
      <alignment horizontal="center" vertical="center"/>
    </xf>
    <xf numFmtId="0" fontId="0" fillId="0" borderId="1" xfId="0" applyBorder="1" applyAlignment="1">
      <alignment horizontal="center" vertical="center"/>
    </xf>
    <xf numFmtId="0" fontId="29" fillId="12" borderId="1" xfId="0" applyFont="1" applyFill="1" applyBorder="1" applyAlignment="1">
      <alignment horizontal="left" vertical="center" wrapText="1" indent="1"/>
    </xf>
    <xf numFmtId="0" fontId="12" fillId="0" borderId="1" xfId="0" applyFont="1" applyBorder="1" applyAlignment="1">
      <alignment horizontal="right" vertical="center" wrapText="1" indent="1"/>
    </xf>
    <xf numFmtId="0" fontId="29" fillId="0" borderId="1" xfId="0" applyFont="1" applyBorder="1" applyAlignment="1">
      <alignment horizontal="right" vertical="center" wrapText="1" indent="1"/>
    </xf>
    <xf numFmtId="0" fontId="29" fillId="7" borderId="1" xfId="0" applyFont="1" applyFill="1" applyBorder="1" applyAlignment="1">
      <alignment horizontal="right" vertical="center" wrapText="1" indent="1"/>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33" xfId="23" applyBorder="1" applyAlignment="1">
      <alignment horizontal="center"/>
    </xf>
    <xf numFmtId="0" fontId="3" fillId="0" borderId="30" xfId="23" applyFont="1" applyBorder="1" applyAlignment="1">
      <alignment horizontal="center"/>
    </xf>
    <xf numFmtId="0" fontId="3" fillId="0" borderId="31" xfId="23" applyFont="1" applyBorder="1" applyAlignment="1">
      <alignment horizontal="center"/>
    </xf>
    <xf numFmtId="0" fontId="3" fillId="0" borderId="33" xfId="23" applyFont="1" applyBorder="1" applyAlignment="1">
      <alignment horizontal="center"/>
    </xf>
    <xf numFmtId="0" fontId="1" fillId="0" borderId="34" xfId="23" applyBorder="1" applyAlignment="1">
      <alignment horizontal="center"/>
    </xf>
    <xf numFmtId="0" fontId="4" fillId="0" borderId="20" xfId="23" applyFont="1" applyBorder="1" applyAlignment="1">
      <alignment horizontal="left" vertical="center" wrapText="1" indent="1"/>
    </xf>
    <xf numFmtId="0" fontId="4" fillId="0" borderId="0" xfId="23" applyFont="1" applyAlignment="1">
      <alignment horizontal="left" vertical="center" wrapText="1" indent="1"/>
    </xf>
    <xf numFmtId="0" fontId="4" fillId="0" borderId="0" xfId="23" applyFont="1" applyAlignment="1">
      <alignment horizontal="left" vertical="center" wrapText="1"/>
    </xf>
    <xf numFmtId="0" fontId="1" fillId="0" borderId="0" xfId="23" applyAlignment="1">
      <alignment horizontal="left" vertical="center" wrapText="1"/>
    </xf>
    <xf numFmtId="0" fontId="1" fillId="0" borderId="32" xfId="23" applyBorder="1" applyAlignment="1">
      <alignment horizontal="left" vertical="center" wrapText="1"/>
    </xf>
    <xf numFmtId="169" fontId="0" fillId="4" borderId="1" xfId="24" applyNumberFormat="1" applyFont="1" applyFill="1" applyBorder="1" applyAlignment="1" applyProtection="1">
      <protection locked="0"/>
    </xf>
    <xf numFmtId="169" fontId="0" fillId="4" borderId="33" xfId="24" applyNumberFormat="1" applyFont="1" applyFill="1" applyBorder="1" applyAlignment="1" applyProtection="1">
      <protection locked="0"/>
    </xf>
    <xf numFmtId="0" fontId="4" fillId="0" borderId="0" xfId="26" applyFont="1" applyAlignment="1">
      <alignment horizontal="left" wrapText="1"/>
    </xf>
    <xf numFmtId="0" fontId="1" fillId="0" borderId="0" xfId="26" applyAlignment="1">
      <alignment wrapText="1"/>
    </xf>
    <xf numFmtId="0" fontId="4" fillId="0" borderId="20" xfId="26" applyFont="1" applyBorder="1" applyAlignment="1">
      <alignment horizontal="left" vertical="center" wrapText="1" indent="1"/>
    </xf>
    <xf numFmtId="0" fontId="4" fillId="0" borderId="0" xfId="26" applyFont="1" applyAlignment="1">
      <alignment horizontal="left" vertical="center" wrapText="1" indent="1"/>
    </xf>
    <xf numFmtId="0" fontId="4" fillId="0" borderId="0" xfId="26" applyFont="1" applyAlignment="1">
      <alignment horizontal="left"/>
    </xf>
    <xf numFmtId="0" fontId="4" fillId="0" borderId="5" xfId="26" applyFont="1" applyBorder="1" applyAlignment="1">
      <alignment horizontal="left" wrapText="1"/>
    </xf>
    <xf numFmtId="0" fontId="1" fillId="0" borderId="34" xfId="23" applyBorder="1" applyAlignment="1"/>
    <xf numFmtId="0" fontId="1" fillId="0" borderId="1" xfId="23" applyBorder="1" applyAlignment="1" applyProtection="1">
      <protection locked="0"/>
    </xf>
    <xf numFmtId="0" fontId="1" fillId="0" borderId="34" xfId="23" applyBorder="1" applyAlignment="1" applyProtection="1">
      <protection locked="0"/>
    </xf>
  </cellXfs>
  <cellStyles count="36">
    <cellStyle name="Comma" xfId="33" builtinId="3"/>
    <cellStyle name="Comma 10 27" xfId="34" xr:uid="{00000000-0005-0000-0000-000001000000}"/>
    <cellStyle name="Comma 2 2 2 5" xfId="24" xr:uid="{00000000-0005-0000-0000-000002000000}"/>
    <cellStyle name="Comma 2 2 4 2" xfId="28" xr:uid="{00000000-0005-0000-0000-000003000000}"/>
    <cellStyle name="Comma 32" xfId="16" xr:uid="{00000000-0005-0000-0000-000004000000}"/>
    <cellStyle name="Comma 33" xfId="17" xr:uid="{00000000-0005-0000-0000-000005000000}"/>
    <cellStyle name="Comma 34" xfId="18" xr:uid="{00000000-0005-0000-0000-000006000000}"/>
    <cellStyle name="Comma 35" xfId="19" xr:uid="{00000000-0005-0000-0000-000007000000}"/>
    <cellStyle name="Comma 36" xfId="20" xr:uid="{00000000-0005-0000-0000-000008000000}"/>
    <cellStyle name="Currency" xfId="1" builtinId="4"/>
    <cellStyle name="Currency 2" xfId="25" xr:uid="{00000000-0005-0000-0000-00000A000000}"/>
    <cellStyle name="Currency 4 2 4" xfId="31" xr:uid="{00000000-0005-0000-0000-00000B000000}"/>
    <cellStyle name="Normal" xfId="0" builtinId="0"/>
    <cellStyle name="Normal 10 12" xfId="14" xr:uid="{00000000-0005-0000-0000-00000D000000}"/>
    <cellStyle name="Normal 11 2" xfId="23" xr:uid="{00000000-0005-0000-0000-00000E000000}"/>
    <cellStyle name="Normal 12 2" xfId="27" xr:uid="{00000000-0005-0000-0000-00000F000000}"/>
    <cellStyle name="Normal 15" xfId="26" xr:uid="{00000000-0005-0000-0000-000010000000}"/>
    <cellStyle name="Normal 19" xfId="5" xr:uid="{00000000-0005-0000-0000-000011000000}"/>
    <cellStyle name="Normal 2" xfId="2" xr:uid="{00000000-0005-0000-0000-000012000000}"/>
    <cellStyle name="Normal 2 10 10" xfId="13" xr:uid="{00000000-0005-0000-0000-000013000000}"/>
    <cellStyle name="Normal 2 2" xfId="3" xr:uid="{00000000-0005-0000-0000-000014000000}"/>
    <cellStyle name="Normal 2 5" xfId="12" xr:uid="{00000000-0005-0000-0000-000015000000}"/>
    <cellStyle name="Normal 25" xfId="9" xr:uid="{00000000-0005-0000-0000-000016000000}"/>
    <cellStyle name="Normal 30" xfId="6" xr:uid="{00000000-0005-0000-0000-000017000000}"/>
    <cellStyle name="Normal 31" xfId="10" xr:uid="{00000000-0005-0000-0000-000018000000}"/>
    <cellStyle name="Normal 32" xfId="8" xr:uid="{00000000-0005-0000-0000-000019000000}"/>
    <cellStyle name="Normal 33" xfId="4" xr:uid="{00000000-0005-0000-0000-00001A000000}"/>
    <cellStyle name="Normal 41" xfId="7" xr:uid="{00000000-0005-0000-0000-00001B000000}"/>
    <cellStyle name="Normal 42" xfId="11" xr:uid="{00000000-0005-0000-0000-00001C000000}"/>
    <cellStyle name="Normal 5" xfId="35" xr:uid="{0989926A-53BD-49FD-9816-E2E2386E1179}"/>
    <cellStyle name="Normal 57" xfId="32" xr:uid="{00000000-0005-0000-0000-00001D000000}"/>
    <cellStyle name="Normal_6. Cost Allocation for Def-Var" xfId="15" xr:uid="{00000000-0005-0000-0000-00001E000000}"/>
    <cellStyle name="Percent 10" xfId="22" xr:uid="{00000000-0005-0000-0000-00001F000000}"/>
    <cellStyle name="Percent 10 3" xfId="30" xr:uid="{00000000-0005-0000-0000-000020000000}"/>
    <cellStyle name="Percent 48" xfId="21" xr:uid="{00000000-0005-0000-0000-000021000000}"/>
    <cellStyle name="Percent 54 2" xfId="29" xr:uid="{00000000-0005-0000-0000-00002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2217" y="17105641"/>
          <a:ext cx="9081051"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0" y="0"/>
          <a:ext cx="9171745" cy="1820516"/>
          <a:chOff x="0" y="0"/>
          <a:chExt cx="8857420" cy="1915766"/>
        </a:xfrm>
      </xdr:grpSpPr>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000-000005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000-000007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a:extLst>
            <a:ext uri="{FF2B5EF4-FFF2-40B4-BE49-F238E27FC236}">
              <a16:creationId xmlns:a16="http://schemas.microsoft.com/office/drawing/2014/main" id="{00000000-0008-0000-0400-000005000000}"/>
            </a:ext>
          </a:extLst>
        </xdr:cNvPr>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2239624" cy="2038349"/>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527050</xdr:colOff>
          <xdr:row>24</xdr:row>
          <xdr:rowOff>31750</xdr:rowOff>
        </xdr:from>
        <xdr:to>
          <xdr:col>3</xdr:col>
          <xdr:colOff>2241550</xdr:colOff>
          <xdr:row>25</xdr:row>
          <xdr:rowOff>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488950</xdr:colOff>
          <xdr:row>486</xdr:row>
          <xdr:rowOff>184150</xdr:rowOff>
        </xdr:from>
        <xdr:to>
          <xdr:col>3</xdr:col>
          <xdr:colOff>2203450</xdr:colOff>
          <xdr:row>486</xdr:row>
          <xdr:rowOff>533400</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211049" cy="1943100"/>
          <a:chOff x="200024" y="4499942"/>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15"/>
  <sheetViews>
    <sheetView showGridLines="0" topLeftCell="A31" zoomScaleNormal="100" workbookViewId="0">
      <selection activeCell="D39" sqref="D39"/>
    </sheetView>
  </sheetViews>
  <sheetFormatPr defaultColWidth="9" defaultRowHeight="14.45"/>
  <cols>
    <col min="1" max="1" width="13.42578125" style="1" customWidth="1"/>
    <col min="2" max="4" width="9" style="1"/>
    <col min="5" max="5" width="9" style="1" customWidth="1"/>
    <col min="6" max="10" width="9" style="1"/>
    <col min="11" max="11" width="15.42578125" style="1" customWidth="1"/>
    <col min="12" max="12" width="9" style="2"/>
    <col min="13" max="21" width="9" style="1"/>
    <col min="22" max="22" width="54" style="1" hidden="1" customWidth="1"/>
    <col min="23" max="16384" width="9" style="1"/>
  </cols>
  <sheetData>
    <row r="1" spans="2:22">
      <c r="V1" s="3" t="s">
        <v>0</v>
      </c>
    </row>
    <row r="2" spans="2:22">
      <c r="V2" s="3" t="s">
        <v>1</v>
      </c>
    </row>
    <row r="3" spans="2:22">
      <c r="V3" s="3" t="s">
        <v>2</v>
      </c>
    </row>
    <row r="4" spans="2:22">
      <c r="V4" s="3" t="s">
        <v>3</v>
      </c>
    </row>
    <row r="5" spans="2:22">
      <c r="V5" s="3" t="s">
        <v>4</v>
      </c>
    </row>
    <row r="6" spans="2:22">
      <c r="V6" s="3" t="s">
        <v>5</v>
      </c>
    </row>
    <row r="7" spans="2:22">
      <c r="V7" s="3" t="s">
        <v>6</v>
      </c>
    </row>
    <row r="8" spans="2:22">
      <c r="V8" s="3" t="s">
        <v>7</v>
      </c>
    </row>
    <row r="9" spans="2:22">
      <c r="V9" s="3" t="s">
        <v>8</v>
      </c>
    </row>
    <row r="10" spans="2:22">
      <c r="P10" s="36"/>
      <c r="V10" s="3" t="s">
        <v>9</v>
      </c>
    </row>
    <row r="11" spans="2:22">
      <c r="V11" s="3" t="s">
        <v>10</v>
      </c>
    </row>
    <row r="12" spans="2:22">
      <c r="B12" s="4"/>
      <c r="C12" s="4"/>
      <c r="D12" s="4"/>
      <c r="E12" s="4"/>
      <c r="F12" s="4"/>
      <c r="M12" s="5"/>
      <c r="N12" s="6"/>
      <c r="V12" s="3" t="s">
        <v>11</v>
      </c>
    </row>
    <row r="13" spans="2:22" ht="15" thickBot="1">
      <c r="V13" s="3" t="s">
        <v>12</v>
      </c>
    </row>
    <row r="14" spans="2:22" ht="15.6" thickTop="1" thickBot="1">
      <c r="E14" s="7" t="s">
        <v>13</v>
      </c>
      <c r="F14" s="406" t="s">
        <v>14</v>
      </c>
      <c r="G14" s="407"/>
      <c r="H14" s="407"/>
      <c r="I14" s="407"/>
      <c r="J14" s="407"/>
      <c r="K14" s="407"/>
      <c r="L14" s="408"/>
      <c r="V14" s="3" t="s">
        <v>15</v>
      </c>
    </row>
    <row r="15" spans="2:22" ht="15" thickBot="1">
      <c r="E15" s="8"/>
      <c r="F15" s="9"/>
      <c r="G15" s="9"/>
      <c r="H15" s="9"/>
      <c r="I15" s="9"/>
      <c r="J15" s="9"/>
      <c r="V15" s="3" t="s">
        <v>16</v>
      </c>
    </row>
    <row r="16" spans="2:22" ht="15.6" thickTop="1" thickBot="1">
      <c r="E16" s="10" t="s">
        <v>17</v>
      </c>
      <c r="F16" s="409" t="s">
        <v>18</v>
      </c>
      <c r="G16" s="410"/>
      <c r="H16" s="410"/>
      <c r="I16" s="410"/>
      <c r="J16" s="411"/>
      <c r="V16" s="3" t="s">
        <v>19</v>
      </c>
    </row>
    <row r="17" spans="1:22" ht="15" thickBot="1">
      <c r="E17" s="11"/>
      <c r="V17" s="3" t="s">
        <v>20</v>
      </c>
    </row>
    <row r="18" spans="1:22" ht="15.6" thickTop="1" thickBot="1">
      <c r="E18" s="10" t="s">
        <v>21</v>
      </c>
      <c r="F18" s="403" t="s">
        <v>22</v>
      </c>
      <c r="G18" s="404"/>
      <c r="H18" s="404"/>
      <c r="I18" s="404"/>
      <c r="J18" s="405"/>
      <c r="V18" s="3" t="s">
        <v>23</v>
      </c>
    </row>
    <row r="19" spans="1:22" ht="12.75" customHeight="1" thickBot="1">
      <c r="E19" s="11"/>
      <c r="V19" s="3" t="s">
        <v>24</v>
      </c>
    </row>
    <row r="20" spans="1:22" ht="15.6" thickTop="1" thickBot="1">
      <c r="E20" s="10" t="s">
        <v>25</v>
      </c>
      <c r="F20" s="403"/>
      <c r="G20" s="404"/>
      <c r="H20" s="404"/>
      <c r="I20" s="404"/>
      <c r="J20" s="405"/>
      <c r="V20" s="3" t="s">
        <v>26</v>
      </c>
    </row>
    <row r="21" spans="1:22" ht="15" thickBot="1">
      <c r="E21" s="12"/>
      <c r="F21" s="9"/>
      <c r="G21" s="9"/>
      <c r="H21" s="9"/>
      <c r="I21" s="9"/>
      <c r="J21" s="9"/>
      <c r="V21" s="3" t="s">
        <v>27</v>
      </c>
    </row>
    <row r="22" spans="1:22" ht="15.6" thickTop="1" thickBot="1">
      <c r="E22" s="7" t="s">
        <v>28</v>
      </c>
      <c r="F22" s="403"/>
      <c r="G22" s="404"/>
      <c r="H22" s="404"/>
      <c r="I22" s="404"/>
      <c r="J22" s="405"/>
      <c r="V22" s="3" t="s">
        <v>29</v>
      </c>
    </row>
    <row r="23" spans="1:22" ht="15" thickBot="1">
      <c r="E23" s="12"/>
      <c r="F23" s="9"/>
      <c r="G23" s="9"/>
      <c r="H23" s="9"/>
      <c r="I23" s="9"/>
      <c r="J23" s="9"/>
      <c r="V23" s="3" t="s">
        <v>30</v>
      </c>
    </row>
    <row r="24" spans="1:22" ht="15.6" thickTop="1" thickBot="1">
      <c r="E24" s="7" t="s">
        <v>31</v>
      </c>
      <c r="F24" s="403"/>
      <c r="G24" s="404"/>
      <c r="H24" s="404"/>
      <c r="I24" s="404"/>
      <c r="J24" s="405"/>
      <c r="V24" s="3" t="s">
        <v>32</v>
      </c>
    </row>
    <row r="25" spans="1:22">
      <c r="E25" s="12"/>
      <c r="F25" s="9"/>
      <c r="G25" s="9"/>
      <c r="H25" s="9"/>
      <c r="I25" s="9"/>
      <c r="J25" s="9"/>
      <c r="V25" s="3" t="s">
        <v>33</v>
      </c>
    </row>
    <row r="26" spans="1:22">
      <c r="A26" s="13" t="s">
        <v>34</v>
      </c>
      <c r="E26" s="7"/>
      <c r="I26" s="9"/>
      <c r="J26" s="9"/>
      <c r="V26" s="3" t="s">
        <v>35</v>
      </c>
    </row>
    <row r="27" spans="1:22">
      <c r="A27" s="14"/>
      <c r="B27" s="11"/>
      <c r="C27" s="11"/>
      <c r="D27" s="11"/>
      <c r="E27" s="12"/>
      <c r="F27" s="15"/>
      <c r="G27" s="15"/>
      <c r="H27" s="15"/>
      <c r="I27" s="15"/>
      <c r="J27" s="15"/>
      <c r="K27" s="11"/>
      <c r="L27" s="16"/>
      <c r="M27" s="11"/>
      <c r="N27" s="11"/>
      <c r="O27" s="11"/>
      <c r="P27" s="11"/>
      <c r="Q27" s="11"/>
      <c r="R27" s="11"/>
      <c r="S27" s="11"/>
      <c r="T27" s="11"/>
      <c r="V27" s="3" t="s">
        <v>36</v>
      </c>
    </row>
    <row r="28" spans="1:22">
      <c r="A28" s="14" t="s">
        <v>37</v>
      </c>
      <c r="B28" s="11"/>
      <c r="C28" s="11"/>
      <c r="D28" s="11"/>
      <c r="E28" s="12"/>
      <c r="F28" s="15"/>
      <c r="G28" s="15"/>
      <c r="H28" s="15"/>
      <c r="I28" s="15"/>
      <c r="J28" s="15"/>
      <c r="K28" s="11"/>
      <c r="L28" s="16"/>
      <c r="M28" s="11"/>
      <c r="N28" s="11"/>
      <c r="O28" s="11"/>
      <c r="P28" s="11"/>
      <c r="Q28" s="11"/>
      <c r="R28" s="11"/>
      <c r="S28" s="11"/>
      <c r="T28" s="11"/>
      <c r="V28" s="3" t="s">
        <v>38</v>
      </c>
    </row>
    <row r="29" spans="1:22" ht="29.25" customHeight="1">
      <c r="A29" s="17" t="s">
        <v>39</v>
      </c>
      <c r="B29" s="11"/>
      <c r="C29" s="11"/>
      <c r="D29" s="11"/>
      <c r="E29" s="12"/>
      <c r="F29" s="15"/>
      <c r="G29" s="15"/>
      <c r="H29" s="15"/>
      <c r="I29" s="15"/>
      <c r="J29" s="15"/>
      <c r="K29" s="11"/>
      <c r="L29" s="16"/>
      <c r="M29" s="11"/>
      <c r="N29" s="11"/>
      <c r="O29" s="11"/>
      <c r="P29" s="11"/>
      <c r="Q29" s="11"/>
      <c r="R29" s="11"/>
      <c r="S29" s="11"/>
      <c r="T29" s="11"/>
      <c r="V29" s="3" t="s">
        <v>40</v>
      </c>
    </row>
    <row r="30" spans="1:22" ht="17.25" customHeight="1" thickBot="1">
      <c r="A30" s="392" t="s">
        <v>41</v>
      </c>
      <c r="B30" s="392"/>
      <c r="C30" s="392"/>
      <c r="D30" s="392"/>
      <c r="E30" s="392"/>
      <c r="F30" s="392"/>
      <c r="G30" s="392"/>
      <c r="H30" s="392"/>
      <c r="I30" s="392"/>
      <c r="J30" s="392"/>
      <c r="K30" s="392"/>
      <c r="M30"/>
      <c r="N30"/>
      <c r="O30"/>
      <c r="P30"/>
      <c r="Q30" s="11"/>
      <c r="R30" s="11"/>
      <c r="S30" s="11"/>
      <c r="T30" s="11"/>
      <c r="V30" s="3" t="s">
        <v>42</v>
      </c>
    </row>
    <row r="31" spans="1:22" ht="17.25" customHeight="1" thickBot="1">
      <c r="A31" s="392" t="s">
        <v>43</v>
      </c>
      <c r="B31" s="397"/>
      <c r="C31" s="397"/>
      <c r="D31" s="397"/>
      <c r="E31" s="397"/>
      <c r="F31" s="397"/>
      <c r="G31" s="397"/>
      <c r="H31" s="397"/>
      <c r="I31" s="397"/>
      <c r="J31" s="397"/>
      <c r="K31" s="397"/>
      <c r="L31" s="272">
        <v>2020</v>
      </c>
      <c r="M31"/>
      <c r="N31"/>
      <c r="O31"/>
      <c r="P31"/>
      <c r="Q31" s="11"/>
      <c r="R31" s="11"/>
      <c r="S31" s="11"/>
      <c r="T31" s="11"/>
      <c r="V31" s="3" t="s">
        <v>44</v>
      </c>
    </row>
    <row r="32" spans="1:22" ht="17.25" customHeight="1" thickBot="1">
      <c r="A32" s="18"/>
      <c r="B32" s="19"/>
      <c r="C32" s="19"/>
      <c r="D32" s="19"/>
      <c r="E32" s="19"/>
      <c r="F32" s="19"/>
      <c r="G32" s="19"/>
      <c r="H32" s="19"/>
      <c r="I32" s="19"/>
      <c r="J32" s="19"/>
      <c r="K32" s="19"/>
      <c r="L32" s="20"/>
      <c r="M32"/>
      <c r="N32"/>
      <c r="O32"/>
      <c r="P32"/>
      <c r="Q32" s="11"/>
      <c r="R32" s="11"/>
      <c r="S32" s="11"/>
      <c r="T32" s="11"/>
      <c r="V32" s="3" t="s">
        <v>45</v>
      </c>
    </row>
    <row r="33" spans="1:22" ht="27" customHeight="1">
      <c r="A33" s="392" t="s">
        <v>46</v>
      </c>
      <c r="B33" s="397"/>
      <c r="C33" s="397"/>
      <c r="D33" s="397"/>
      <c r="E33" s="397"/>
      <c r="F33" s="397"/>
      <c r="G33" s="397"/>
      <c r="H33" s="397"/>
      <c r="I33" s="397"/>
      <c r="J33" s="397"/>
      <c r="K33" s="397"/>
      <c r="L33" s="398">
        <v>2020</v>
      </c>
      <c r="M33"/>
      <c r="N33"/>
      <c r="O33"/>
      <c r="P33"/>
      <c r="Q33" s="11"/>
      <c r="R33" s="11"/>
      <c r="S33" s="11"/>
      <c r="T33" s="11"/>
      <c r="V33" s="3" t="s">
        <v>47</v>
      </c>
    </row>
    <row r="34" spans="1:22" ht="18" customHeight="1">
      <c r="A34" s="392" t="s">
        <v>48</v>
      </c>
      <c r="B34" s="397"/>
      <c r="C34" s="397"/>
      <c r="D34" s="397"/>
      <c r="E34" s="397"/>
      <c r="F34" s="397"/>
      <c r="G34" s="397"/>
      <c r="H34" s="397"/>
      <c r="I34" s="397"/>
      <c r="J34" s="397"/>
      <c r="K34" s="397"/>
      <c r="L34" s="399"/>
      <c r="M34"/>
      <c r="N34"/>
      <c r="O34"/>
      <c r="P34"/>
      <c r="Q34" s="11"/>
      <c r="R34" s="11"/>
      <c r="S34" s="11"/>
      <c r="T34" s="11"/>
      <c r="V34" s="3" t="s">
        <v>14</v>
      </c>
    </row>
    <row r="35" spans="1:22" ht="30" customHeight="1">
      <c r="A35" s="401" t="s">
        <v>49</v>
      </c>
      <c r="B35" s="402"/>
      <c r="C35" s="402"/>
      <c r="D35" s="402"/>
      <c r="E35" s="402"/>
      <c r="F35" s="402"/>
      <c r="G35" s="402"/>
      <c r="H35" s="402"/>
      <c r="I35" s="402"/>
      <c r="J35" s="402"/>
      <c r="K35" s="402"/>
      <c r="L35" s="399"/>
      <c r="M35"/>
      <c r="N35"/>
      <c r="O35"/>
      <c r="P35"/>
      <c r="Q35" s="11"/>
      <c r="R35" s="11"/>
      <c r="S35" s="11"/>
      <c r="T35" s="11"/>
      <c r="V35" s="3" t="s">
        <v>50</v>
      </c>
    </row>
    <row r="36" spans="1:22" ht="33" customHeight="1" thickBot="1">
      <c r="A36" s="401" t="s">
        <v>51</v>
      </c>
      <c r="B36" s="402"/>
      <c r="C36" s="402"/>
      <c r="D36" s="402"/>
      <c r="E36" s="402"/>
      <c r="F36" s="402"/>
      <c r="G36" s="402"/>
      <c r="H36" s="402"/>
      <c r="I36" s="402"/>
      <c r="J36" s="402"/>
      <c r="K36" s="402"/>
      <c r="L36" s="400"/>
      <c r="M36"/>
      <c r="N36"/>
      <c r="O36"/>
      <c r="P36"/>
      <c r="Q36" s="11"/>
      <c r="R36" s="11"/>
      <c r="S36" s="11"/>
      <c r="T36" s="11"/>
      <c r="V36" s="3" t="s">
        <v>52</v>
      </c>
    </row>
    <row r="37" spans="1:22" ht="16.5" customHeight="1">
      <c r="A37" s="392" t="s">
        <v>53</v>
      </c>
      <c r="B37" s="397"/>
      <c r="C37" s="397"/>
      <c r="D37" s="397"/>
      <c r="E37" s="397"/>
      <c r="F37" s="397"/>
      <c r="G37" s="397"/>
      <c r="H37" s="397"/>
      <c r="I37" s="397"/>
      <c r="J37" s="397"/>
      <c r="K37" s="397"/>
      <c r="L37" s="20"/>
      <c r="M37"/>
      <c r="N37"/>
      <c r="O37"/>
      <c r="P37"/>
      <c r="Q37" s="11"/>
      <c r="R37" s="11"/>
      <c r="S37" s="11"/>
      <c r="T37" s="11"/>
      <c r="V37" s="3" t="s">
        <v>54</v>
      </c>
    </row>
    <row r="38" spans="1:22">
      <c r="A38" s="14"/>
      <c r="B38" s="11"/>
      <c r="C38" s="11"/>
      <c r="D38" s="11"/>
      <c r="E38" s="12"/>
      <c r="F38" s="15"/>
      <c r="G38" s="15"/>
      <c r="H38" s="15"/>
      <c r="I38" s="15"/>
      <c r="J38" s="15"/>
      <c r="K38" s="11"/>
      <c r="L38" s="16"/>
      <c r="N38" s="11"/>
      <c r="O38" s="11"/>
      <c r="P38" s="11"/>
      <c r="Q38" s="11"/>
      <c r="R38" s="11"/>
      <c r="S38" s="11"/>
      <c r="T38" s="11"/>
      <c r="V38" s="3" t="s">
        <v>55</v>
      </c>
    </row>
    <row r="39" spans="1:22">
      <c r="A39" s="17" t="s">
        <v>56</v>
      </c>
      <c r="B39" s="11"/>
      <c r="C39" s="11"/>
      <c r="D39" s="11"/>
      <c r="E39" s="12"/>
      <c r="F39" s="15"/>
      <c r="G39" s="15"/>
      <c r="H39" s="15"/>
      <c r="I39" s="15"/>
      <c r="J39" s="15"/>
      <c r="K39" s="11"/>
      <c r="L39" s="16"/>
      <c r="N39" s="11"/>
      <c r="O39" s="11"/>
      <c r="P39" s="11"/>
      <c r="Q39" s="11"/>
      <c r="R39" s="11"/>
      <c r="S39" s="11"/>
      <c r="T39" s="11"/>
      <c r="V39" s="3" t="s">
        <v>57</v>
      </c>
    </row>
    <row r="40" spans="1:22" ht="15" thickBot="1">
      <c r="A40" s="392" t="s">
        <v>58</v>
      </c>
      <c r="B40" s="392"/>
      <c r="C40" s="392"/>
      <c r="D40" s="392"/>
      <c r="E40" s="392"/>
      <c r="F40" s="392"/>
      <c r="G40" s="392"/>
      <c r="H40" s="392"/>
      <c r="I40" s="392"/>
      <c r="J40" s="392"/>
      <c r="K40" s="392"/>
      <c r="L40" s="16"/>
      <c r="N40" s="11"/>
      <c r="O40" s="11"/>
      <c r="P40" s="11"/>
      <c r="Q40" s="11"/>
      <c r="R40" s="11"/>
      <c r="S40" s="11"/>
      <c r="T40" s="11"/>
      <c r="V40" s="3" t="s">
        <v>59</v>
      </c>
    </row>
    <row r="41" spans="1:22" ht="15" thickBot="1">
      <c r="A41" s="392" t="s">
        <v>43</v>
      </c>
      <c r="B41" s="392"/>
      <c r="C41" s="392"/>
      <c r="D41" s="392"/>
      <c r="E41" s="392"/>
      <c r="F41" s="392"/>
      <c r="G41" s="392"/>
      <c r="H41" s="392"/>
      <c r="I41" s="392"/>
      <c r="J41" s="392"/>
      <c r="K41" s="392"/>
      <c r="L41" s="272">
        <v>2020</v>
      </c>
      <c r="N41" s="21"/>
      <c r="O41" s="11"/>
      <c r="P41" s="11"/>
      <c r="Q41" s="11"/>
      <c r="R41" s="11"/>
      <c r="S41" s="11"/>
      <c r="T41" s="11"/>
      <c r="V41" s="3" t="s">
        <v>60</v>
      </c>
    </row>
    <row r="42" spans="1:22" ht="15" thickBot="1">
      <c r="A42" s="18"/>
      <c r="B42" s="18"/>
      <c r="C42" s="18"/>
      <c r="D42" s="18"/>
      <c r="E42" s="18"/>
      <c r="F42" s="18"/>
      <c r="G42" s="18"/>
      <c r="H42" s="18"/>
      <c r="I42" s="18"/>
      <c r="J42" s="18"/>
      <c r="K42" s="18"/>
      <c r="L42" s="20"/>
      <c r="N42" s="21"/>
      <c r="O42" s="11"/>
      <c r="P42" s="11"/>
      <c r="Q42" s="11"/>
      <c r="R42" s="11"/>
      <c r="S42" s="11"/>
      <c r="T42" s="11"/>
      <c r="V42" s="3" t="s">
        <v>61</v>
      </c>
    </row>
    <row r="43" spans="1:22" ht="27.75" customHeight="1">
      <c r="A43" s="392" t="s">
        <v>46</v>
      </c>
      <c r="B43" s="397"/>
      <c r="C43" s="397"/>
      <c r="D43" s="397"/>
      <c r="E43" s="397"/>
      <c r="F43" s="397"/>
      <c r="G43" s="397"/>
      <c r="H43" s="397"/>
      <c r="I43" s="397"/>
      <c r="J43" s="397"/>
      <c r="K43" s="397"/>
      <c r="L43" s="398">
        <v>2020</v>
      </c>
      <c r="N43" s="21"/>
      <c r="O43" s="11"/>
      <c r="P43" s="11"/>
      <c r="Q43" s="11"/>
      <c r="R43" s="11"/>
      <c r="S43" s="11"/>
      <c r="T43" s="11"/>
      <c r="V43" s="3" t="s">
        <v>62</v>
      </c>
    </row>
    <row r="44" spans="1:22" ht="18.75" customHeight="1">
      <c r="A44" s="392" t="s">
        <v>48</v>
      </c>
      <c r="B44" s="397"/>
      <c r="C44" s="397"/>
      <c r="D44" s="397"/>
      <c r="E44" s="397"/>
      <c r="F44" s="397"/>
      <c r="G44" s="397"/>
      <c r="H44" s="397"/>
      <c r="I44" s="397"/>
      <c r="J44" s="397"/>
      <c r="K44" s="397"/>
      <c r="L44" s="399"/>
      <c r="N44" s="21"/>
      <c r="O44" s="11"/>
      <c r="P44" s="11"/>
      <c r="Q44" s="11"/>
      <c r="R44" s="11"/>
      <c r="S44" s="11"/>
      <c r="T44" s="11"/>
      <c r="V44" s="3" t="s">
        <v>63</v>
      </c>
    </row>
    <row r="45" spans="1:22" ht="31.5" customHeight="1">
      <c r="A45" s="401" t="s">
        <v>49</v>
      </c>
      <c r="B45" s="402"/>
      <c r="C45" s="402"/>
      <c r="D45" s="402"/>
      <c r="E45" s="402"/>
      <c r="F45" s="402"/>
      <c r="G45" s="402"/>
      <c r="H45" s="402"/>
      <c r="I45" s="402"/>
      <c r="J45" s="402"/>
      <c r="K45" s="402"/>
      <c r="L45" s="399"/>
      <c r="N45" s="21"/>
      <c r="O45" s="11"/>
      <c r="P45" s="11"/>
      <c r="Q45" s="11"/>
      <c r="R45" s="11"/>
      <c r="S45" s="11"/>
      <c r="T45" s="11"/>
      <c r="V45" s="3" t="s">
        <v>64</v>
      </c>
    </row>
    <row r="46" spans="1:22" ht="28.5" customHeight="1" thickBot="1">
      <c r="A46" s="401" t="s">
        <v>51</v>
      </c>
      <c r="B46" s="402"/>
      <c r="C46" s="402"/>
      <c r="D46" s="402"/>
      <c r="E46" s="402"/>
      <c r="F46" s="402"/>
      <c r="G46" s="402"/>
      <c r="H46" s="402"/>
      <c r="I46" s="402"/>
      <c r="J46" s="402"/>
      <c r="K46" s="402"/>
      <c r="L46" s="400"/>
      <c r="N46" s="21"/>
      <c r="O46" s="11"/>
      <c r="P46" s="11"/>
      <c r="Q46" s="11"/>
      <c r="R46" s="11"/>
      <c r="S46" s="11"/>
      <c r="T46" s="11"/>
      <c r="V46" s="3" t="s">
        <v>65</v>
      </c>
    </row>
    <row r="47" spans="1:22">
      <c r="A47" s="11"/>
      <c r="B47" s="11"/>
      <c r="C47" s="11"/>
      <c r="D47" s="11"/>
      <c r="E47" s="12"/>
      <c r="F47" s="15"/>
      <c r="G47" s="15"/>
      <c r="H47" s="15"/>
      <c r="I47" s="15"/>
      <c r="J47" s="15"/>
      <c r="K47" s="11"/>
      <c r="L47" s="20"/>
      <c r="N47" s="21"/>
      <c r="O47" s="11"/>
      <c r="P47" s="11"/>
      <c r="Q47" s="11"/>
      <c r="R47" s="11"/>
      <c r="S47" s="11"/>
      <c r="T47" s="11"/>
      <c r="V47" s="3" t="s">
        <v>66</v>
      </c>
    </row>
    <row r="48" spans="1:22" ht="15" thickBot="1">
      <c r="A48" s="17" t="s">
        <v>67</v>
      </c>
      <c r="B48" s="11"/>
      <c r="C48" s="11"/>
      <c r="D48" s="11"/>
      <c r="E48" s="12"/>
      <c r="F48" s="15"/>
      <c r="G48" s="15"/>
      <c r="H48" s="15"/>
      <c r="I48" s="15"/>
      <c r="J48" s="15"/>
      <c r="K48" s="11"/>
      <c r="L48" s="20"/>
      <c r="N48" s="21"/>
      <c r="O48" s="11"/>
      <c r="P48" s="11"/>
      <c r="Q48" s="11"/>
      <c r="R48" s="11"/>
      <c r="S48" s="11"/>
      <c r="T48" s="11"/>
      <c r="V48" s="3" t="s">
        <v>68</v>
      </c>
    </row>
    <row r="49" spans="1:22" ht="16.5" customHeight="1" thickBot="1">
      <c r="A49" s="391" t="s">
        <v>69</v>
      </c>
      <c r="B49" s="391"/>
      <c r="C49" s="391"/>
      <c r="D49" s="391"/>
      <c r="E49" s="391"/>
      <c r="F49" s="391"/>
      <c r="G49" s="391"/>
      <c r="H49" s="391"/>
      <c r="I49" s="391"/>
      <c r="J49" s="391"/>
      <c r="K49" s="391"/>
      <c r="L49" s="22"/>
      <c r="N49" s="21"/>
      <c r="O49" s="11"/>
      <c r="P49" s="11"/>
      <c r="Q49" s="11"/>
      <c r="R49" s="11"/>
      <c r="S49" s="11"/>
      <c r="T49" s="11"/>
      <c r="V49" s="3" t="s">
        <v>70</v>
      </c>
    </row>
    <row r="50" spans="1:22">
      <c r="A50" s="23" t="s">
        <v>71</v>
      </c>
      <c r="B50" s="24"/>
      <c r="C50" s="24"/>
      <c r="D50" s="24"/>
      <c r="E50" s="24"/>
      <c r="F50" s="24"/>
      <c r="G50" s="24"/>
      <c r="H50" s="24"/>
      <c r="I50" s="24"/>
      <c r="J50" s="24"/>
      <c r="K50" s="24"/>
      <c r="L50" s="25"/>
      <c r="N50" s="21"/>
      <c r="O50" s="11"/>
      <c r="P50" s="11"/>
      <c r="Q50" s="11"/>
      <c r="R50" s="11"/>
      <c r="S50" s="11"/>
      <c r="T50" s="11"/>
      <c r="V50" s="3" t="s">
        <v>72</v>
      </c>
    </row>
    <row r="51" spans="1:22">
      <c r="A51" s="11"/>
      <c r="B51" s="11"/>
      <c r="C51" s="11"/>
      <c r="D51" s="11"/>
      <c r="E51" s="12"/>
      <c r="F51" s="15"/>
      <c r="G51" s="15"/>
      <c r="H51" s="15"/>
      <c r="I51" s="15"/>
      <c r="J51" s="15"/>
      <c r="K51" s="11"/>
      <c r="L51" s="16"/>
      <c r="N51" s="11"/>
      <c r="O51" s="11"/>
      <c r="P51" s="11"/>
      <c r="Q51" s="11"/>
      <c r="R51" s="11"/>
      <c r="S51" s="11"/>
      <c r="T51" s="11"/>
      <c r="V51" s="3" t="s">
        <v>73</v>
      </c>
    </row>
    <row r="52" spans="1:22" ht="15" thickBot="1">
      <c r="A52" s="17" t="s">
        <v>74</v>
      </c>
      <c r="B52" s="11"/>
      <c r="C52" s="11"/>
      <c r="D52" s="11"/>
      <c r="E52" s="12"/>
      <c r="F52" s="15"/>
      <c r="G52" s="15"/>
      <c r="H52" s="15"/>
      <c r="I52" s="15"/>
      <c r="J52" s="15"/>
      <c r="K52" s="11"/>
      <c r="L52" s="16"/>
      <c r="N52" s="11"/>
      <c r="O52" s="11"/>
      <c r="P52" s="11"/>
      <c r="Q52" s="11"/>
      <c r="R52" s="11"/>
      <c r="S52" s="11"/>
      <c r="T52" s="11"/>
      <c r="V52" s="3" t="s">
        <v>75</v>
      </c>
    </row>
    <row r="53" spans="1:22" ht="35.25" customHeight="1" thickBot="1">
      <c r="A53" s="392" t="s">
        <v>76</v>
      </c>
      <c r="B53" s="392"/>
      <c r="C53" s="392"/>
      <c r="D53" s="392"/>
      <c r="E53" s="392"/>
      <c r="F53" s="392"/>
      <c r="G53" s="392"/>
      <c r="H53" s="392"/>
      <c r="I53" s="392"/>
      <c r="J53" s="392"/>
      <c r="K53" s="393"/>
      <c r="L53" s="22"/>
      <c r="N53" s="21"/>
      <c r="O53" s="11"/>
      <c r="P53" s="11"/>
      <c r="Q53" s="11"/>
      <c r="R53" s="11"/>
      <c r="S53" s="11"/>
      <c r="T53" s="11"/>
      <c r="V53" s="3" t="s">
        <v>77</v>
      </c>
    </row>
    <row r="54" spans="1:22">
      <c r="A54" s="11"/>
      <c r="B54" s="11"/>
      <c r="C54" s="11"/>
      <c r="D54" s="11"/>
      <c r="E54" s="12"/>
      <c r="F54" s="15"/>
      <c r="G54" s="15"/>
      <c r="H54" s="15"/>
      <c r="I54" s="15"/>
      <c r="J54" s="15"/>
      <c r="K54" s="11"/>
      <c r="L54" s="16"/>
      <c r="N54" s="11"/>
      <c r="O54" s="11"/>
      <c r="P54" s="11"/>
      <c r="Q54" s="11"/>
      <c r="R54" s="11"/>
      <c r="S54" s="11"/>
      <c r="T54" s="11"/>
      <c r="V54" s="3" t="s">
        <v>78</v>
      </c>
    </row>
    <row r="55" spans="1:22">
      <c r="A55" s="14" t="s">
        <v>79</v>
      </c>
      <c r="B55" s="11"/>
      <c r="C55" s="11"/>
      <c r="D55" s="11"/>
      <c r="E55" s="12"/>
      <c r="F55" s="15"/>
      <c r="G55" s="15"/>
      <c r="H55" s="15"/>
      <c r="I55" s="15"/>
      <c r="J55" s="15"/>
      <c r="K55" s="11"/>
      <c r="L55" s="16"/>
      <c r="N55" s="11"/>
      <c r="O55" s="11"/>
      <c r="P55" s="11"/>
      <c r="Q55" s="11"/>
      <c r="R55" s="11"/>
      <c r="S55" s="11"/>
      <c r="T55" s="11"/>
      <c r="V55" s="3" t="s">
        <v>80</v>
      </c>
    </row>
    <row r="56" spans="1:22">
      <c r="A56" s="11"/>
      <c r="B56" s="11"/>
      <c r="C56" s="11"/>
      <c r="D56" s="11"/>
      <c r="E56" s="12"/>
      <c r="F56" s="15"/>
      <c r="G56" s="15"/>
      <c r="H56" s="15"/>
      <c r="I56" s="15"/>
      <c r="J56" s="15"/>
      <c r="K56" s="11"/>
      <c r="L56" s="16"/>
      <c r="N56" s="11"/>
      <c r="O56" s="11"/>
      <c r="P56" s="11"/>
      <c r="Q56" s="11"/>
      <c r="R56" s="11"/>
      <c r="S56" s="11"/>
      <c r="T56" s="11"/>
      <c r="V56" s="3" t="s">
        <v>81</v>
      </c>
    </row>
    <row r="57" spans="1:22" ht="15" thickBot="1">
      <c r="A57" s="17" t="s">
        <v>82</v>
      </c>
      <c r="B57" s="11"/>
      <c r="C57" s="11"/>
      <c r="D57" s="11"/>
      <c r="E57" s="12"/>
      <c r="F57" s="15"/>
      <c r="G57" s="15"/>
      <c r="H57" s="15"/>
      <c r="I57" s="15"/>
      <c r="J57" s="15"/>
      <c r="K57" s="11"/>
      <c r="L57" s="16"/>
      <c r="N57" s="11"/>
      <c r="O57" s="11"/>
      <c r="P57" s="11"/>
      <c r="Q57" s="11"/>
      <c r="R57" s="11"/>
      <c r="S57" s="11"/>
      <c r="T57" s="11"/>
      <c r="V57" s="3" t="s">
        <v>83</v>
      </c>
    </row>
    <row r="58" spans="1:22" ht="30.75" customHeight="1" thickBot="1">
      <c r="A58" s="394" t="s">
        <v>84</v>
      </c>
      <c r="B58" s="394"/>
      <c r="C58" s="394"/>
      <c r="D58" s="394"/>
      <c r="E58" s="394"/>
      <c r="F58" s="394"/>
      <c r="G58" s="394"/>
      <c r="H58" s="394"/>
      <c r="I58" s="394"/>
      <c r="J58" s="394"/>
      <c r="K58" s="394"/>
      <c r="L58" s="22" t="s">
        <v>85</v>
      </c>
      <c r="N58" s="21"/>
      <c r="O58" s="11"/>
      <c r="P58" s="11"/>
      <c r="Q58" s="11"/>
      <c r="R58" s="11"/>
      <c r="S58" s="11"/>
      <c r="T58" s="11"/>
      <c r="V58" s="3" t="s">
        <v>86</v>
      </c>
    </row>
    <row r="59" spans="1:22" ht="15" customHeight="1">
      <c r="A59" s="26"/>
      <c r="B59" s="26"/>
      <c r="C59" s="26"/>
      <c r="D59" s="26"/>
      <c r="E59" s="26"/>
      <c r="F59" s="26"/>
      <c r="G59" s="26"/>
      <c r="H59" s="26"/>
      <c r="I59" s="26"/>
      <c r="J59" s="26"/>
      <c r="K59" s="26"/>
      <c r="L59" s="20"/>
      <c r="N59" s="21"/>
      <c r="O59" s="11"/>
      <c r="P59" s="11"/>
      <c r="Q59" s="11"/>
      <c r="R59" s="11"/>
      <c r="S59" s="11"/>
      <c r="T59" s="11"/>
      <c r="V59" s="3" t="s">
        <v>87</v>
      </c>
    </row>
    <row r="60" spans="1:22" ht="15" thickBot="1">
      <c r="A60" s="17" t="s">
        <v>88</v>
      </c>
      <c r="B60" s="11"/>
      <c r="C60" s="11"/>
      <c r="D60" s="11"/>
      <c r="E60" s="12"/>
      <c r="F60" s="15"/>
      <c r="G60" s="15"/>
      <c r="H60" s="15"/>
      <c r="I60" s="15"/>
      <c r="J60" s="15"/>
      <c r="K60" s="11"/>
      <c r="L60" s="16"/>
      <c r="N60" s="11"/>
      <c r="O60" s="11"/>
      <c r="P60" s="11"/>
      <c r="Q60" s="11"/>
      <c r="R60" s="11"/>
      <c r="S60" s="11"/>
      <c r="T60" s="11"/>
      <c r="V60" s="3" t="s">
        <v>89</v>
      </c>
    </row>
    <row r="61" spans="1:22" ht="45" customHeight="1" thickBot="1">
      <c r="A61" s="392" t="s">
        <v>90</v>
      </c>
      <c r="B61" s="392"/>
      <c r="C61" s="392"/>
      <c r="D61" s="392"/>
      <c r="E61" s="392"/>
      <c r="F61" s="392"/>
      <c r="G61" s="392"/>
      <c r="H61" s="392"/>
      <c r="I61" s="392"/>
      <c r="J61" s="392"/>
      <c r="K61" s="392"/>
      <c r="L61" s="22" t="s">
        <v>85</v>
      </c>
      <c r="N61" s="21"/>
      <c r="O61" s="11"/>
      <c r="P61" s="11"/>
      <c r="Q61" s="11"/>
      <c r="R61" s="11"/>
      <c r="S61" s="11"/>
      <c r="T61" s="11"/>
      <c r="V61" s="3" t="s">
        <v>91</v>
      </c>
    </row>
    <row r="62" spans="1:22">
      <c r="A62" s="26"/>
      <c r="B62" s="26"/>
      <c r="C62" s="26"/>
      <c r="D62" s="26"/>
      <c r="E62" s="26"/>
      <c r="F62" s="26"/>
      <c r="G62" s="26"/>
      <c r="H62" s="26"/>
      <c r="I62" s="26"/>
      <c r="J62" s="26"/>
      <c r="K62" s="26"/>
      <c r="L62" s="27"/>
      <c r="M62" s="11"/>
      <c r="N62" s="21"/>
      <c r="O62" s="11"/>
      <c r="P62" s="11"/>
      <c r="Q62" s="11"/>
      <c r="R62" s="11"/>
      <c r="S62" s="11"/>
      <c r="T62" s="11"/>
      <c r="V62" s="3" t="s">
        <v>92</v>
      </c>
    </row>
    <row r="63" spans="1:22">
      <c r="E63" s="7"/>
      <c r="I63" s="9"/>
      <c r="J63" s="9"/>
      <c r="V63" s="3" t="s">
        <v>93</v>
      </c>
    </row>
    <row r="64" spans="1:22">
      <c r="E64" s="7"/>
      <c r="I64" s="9"/>
      <c r="J64" s="9"/>
      <c r="V64" s="3" t="s">
        <v>94</v>
      </c>
    </row>
    <row r="65" spans="2:22">
      <c r="B65" s="395" t="s">
        <v>95</v>
      </c>
      <c r="C65" s="395"/>
      <c r="D65" s="395"/>
      <c r="E65" s="395"/>
      <c r="F65" s="395"/>
      <c r="G65" s="395"/>
      <c r="H65" s="395"/>
      <c r="I65" s="395"/>
      <c r="J65" s="395"/>
      <c r="K65" s="395"/>
      <c r="L65" s="395"/>
      <c r="M65" s="395"/>
      <c r="V65" s="3" t="s">
        <v>96</v>
      </c>
    </row>
    <row r="66" spans="2:22">
      <c r="V66" s="3" t="s">
        <v>97</v>
      </c>
    </row>
    <row r="67" spans="2:22">
      <c r="B67" s="28" t="s">
        <v>98</v>
      </c>
      <c r="V67" s="3" t="s">
        <v>99</v>
      </c>
    </row>
    <row r="68" spans="2:22" ht="15" thickBot="1">
      <c r="V68" s="3" t="s">
        <v>100</v>
      </c>
    </row>
    <row r="69" spans="2:22" ht="15" thickBot="1">
      <c r="B69" s="271"/>
      <c r="C69" s="396" t="s">
        <v>101</v>
      </c>
      <c r="D69" s="396"/>
      <c r="E69" s="396"/>
      <c r="F69" s="396"/>
      <c r="G69" s="396"/>
      <c r="H69" s="396"/>
      <c r="I69" s="396"/>
      <c r="J69" s="396"/>
      <c r="K69" s="396"/>
      <c r="L69" s="396"/>
      <c r="V69" s="3" t="s">
        <v>102</v>
      </c>
    </row>
    <row r="70" spans="2:22" ht="15" thickBot="1">
      <c r="V70" s="3" t="s">
        <v>103</v>
      </c>
    </row>
    <row r="71" spans="2:22" ht="15" thickBot="1">
      <c r="B71" s="29"/>
      <c r="C71" s="385" t="s">
        <v>104</v>
      </c>
      <c r="D71" s="386"/>
      <c r="E71" s="386"/>
      <c r="F71" s="386"/>
      <c r="G71" s="386"/>
      <c r="H71" s="386"/>
      <c r="I71" s="386"/>
      <c r="J71" s="386"/>
      <c r="K71" s="386"/>
      <c r="L71" s="386"/>
      <c r="M71" s="386"/>
      <c r="N71" s="386"/>
      <c r="V71" s="3" t="s">
        <v>105</v>
      </c>
    </row>
    <row r="72" spans="2:22" ht="15" thickBot="1">
      <c r="B72" s="30"/>
      <c r="V72" s="3" t="s">
        <v>106</v>
      </c>
    </row>
    <row r="73" spans="2:22" ht="15" thickBot="1">
      <c r="B73" s="31"/>
      <c r="C73" s="387" t="s">
        <v>107</v>
      </c>
      <c r="D73" s="388"/>
      <c r="E73" s="388"/>
      <c r="F73" s="388"/>
      <c r="G73" s="388"/>
      <c r="H73" s="388"/>
      <c r="I73" s="388"/>
      <c r="J73" s="388"/>
      <c r="K73" s="388"/>
      <c r="L73" s="388"/>
      <c r="M73" s="388"/>
      <c r="V73" s="3" t="s">
        <v>108</v>
      </c>
    </row>
    <row r="74" spans="2:22" ht="15" thickBot="1">
      <c r="V74" s="32"/>
    </row>
    <row r="75" spans="2:22" ht="15" thickBot="1">
      <c r="B75" s="33"/>
      <c r="C75" s="389" t="s">
        <v>109</v>
      </c>
      <c r="D75" s="390"/>
      <c r="E75" s="390"/>
      <c r="F75" s="390"/>
      <c r="G75" s="390"/>
      <c r="H75" s="390"/>
      <c r="I75" s="390"/>
      <c r="J75" s="390"/>
      <c r="K75" s="390"/>
      <c r="L75" s="390"/>
      <c r="V75" s="32"/>
    </row>
    <row r="76" spans="2:22">
      <c r="V76" s="32"/>
    </row>
    <row r="77" spans="2:22">
      <c r="V77" s="32"/>
    </row>
    <row r="78" spans="2:22">
      <c r="V78" s="32"/>
    </row>
    <row r="79" spans="2:22">
      <c r="V79" s="32"/>
    </row>
    <row r="80" spans="2:22">
      <c r="V80" s="32"/>
    </row>
    <row r="81" spans="22:22">
      <c r="V81" s="3"/>
    </row>
    <row r="82" spans="22:22">
      <c r="V82" s="3"/>
    </row>
    <row r="83" spans="22:22">
      <c r="V83" s="3"/>
    </row>
    <row r="84" spans="22:22">
      <c r="V84" s="3"/>
    </row>
    <row r="85" spans="22:22">
      <c r="V85" s="3"/>
    </row>
    <row r="86" spans="22:22">
      <c r="V86" s="3"/>
    </row>
    <row r="87" spans="22:22">
      <c r="V87" s="3"/>
    </row>
    <row r="88" spans="22:22">
      <c r="V88" s="3"/>
    </row>
    <row r="89" spans="22:22">
      <c r="V89" s="3"/>
    </row>
    <row r="90" spans="22:22">
      <c r="V90" s="3"/>
    </row>
    <row r="104" spans="22:22">
      <c r="V104"/>
    </row>
    <row r="105" spans="22:22">
      <c r="V105"/>
    </row>
    <row r="106" spans="22:22">
      <c r="V106"/>
    </row>
    <row r="107" spans="22:22">
      <c r="V107"/>
    </row>
    <row r="108" spans="22:22">
      <c r="V108"/>
    </row>
    <row r="109" spans="22:22">
      <c r="V109"/>
    </row>
    <row r="110" spans="22:22">
      <c r="V110"/>
    </row>
    <row r="111" spans="22:22" ht="15.6">
      <c r="V111" s="34"/>
    </row>
    <row r="112" spans="22:22" ht="15.6">
      <c r="V112" s="34"/>
    </row>
    <row r="113" spans="22:22" ht="15.6">
      <c r="V113" s="34"/>
    </row>
    <row r="114" spans="22:22" ht="15.6">
      <c r="V114" s="35"/>
    </row>
    <row r="115" spans="22:22">
      <c r="V115"/>
    </row>
  </sheetData>
  <mergeCells count="30">
    <mergeCell ref="F24:J24"/>
    <mergeCell ref="F14:L14"/>
    <mergeCell ref="F16:J16"/>
    <mergeCell ref="F18:J18"/>
    <mergeCell ref="F20:J20"/>
    <mergeCell ref="F22:J22"/>
    <mergeCell ref="A30:K30"/>
    <mergeCell ref="A31:K31"/>
    <mergeCell ref="A33:K33"/>
    <mergeCell ref="L33:L36"/>
    <mergeCell ref="A34:K34"/>
    <mergeCell ref="A35:K35"/>
    <mergeCell ref="A36:K36"/>
    <mergeCell ref="A37:K37"/>
    <mergeCell ref="A40:K40"/>
    <mergeCell ref="A41:K41"/>
    <mergeCell ref="A43:K43"/>
    <mergeCell ref="L43:L46"/>
    <mergeCell ref="A44:K44"/>
    <mergeCell ref="A45:K45"/>
    <mergeCell ref="A46:K46"/>
    <mergeCell ref="C71:N71"/>
    <mergeCell ref="C73:M73"/>
    <mergeCell ref="C75:L75"/>
    <mergeCell ref="A49:K49"/>
    <mergeCell ref="A53:K53"/>
    <mergeCell ref="A58:K58"/>
    <mergeCell ref="A61:K61"/>
    <mergeCell ref="B65:M65"/>
    <mergeCell ref="C69:L69"/>
  </mergeCells>
  <dataValidations count="4">
    <dataValidation type="list" allowBlank="1" showInputMessage="1" showErrorMessage="1" sqref="F14:L14" xr:uid="{00000000-0002-0000-0000-000000000000}">
      <formula1>$V$1:$V$73</formula1>
    </dataValidation>
    <dataValidation type="list" allowBlank="1" showInputMessage="1" showErrorMessage="1" sqref="L61 L58" xr:uid="{00000000-0002-0000-0000-000001000000}">
      <formula1>"Yes,No"</formula1>
    </dataValidation>
    <dataValidation type="list" allowBlank="1" showInputMessage="1" showErrorMessage="1" sqref="L53 L47:L49" xr:uid="{00000000-0002-0000-0000-000002000000}">
      <formula1>"2014,2015,2016,2017,2018"</formula1>
    </dataValidation>
    <dataValidation allowBlank="1" showInputMessage="1" showErrorMessage="1" prompt="First and last name, title" sqref="F20:J20" xr:uid="{00000000-0002-0000-0000-000003000000}"/>
  </dataValidations>
  <pageMargins left="0.7" right="0.7" top="0.75" bottom="0.75" header="0.3" footer="0.3"/>
  <pageSetup scale="3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54"/>
  <sheetViews>
    <sheetView showGridLines="0" tabSelected="1" zoomScale="90" zoomScaleNormal="90" workbookViewId="0">
      <pane xSplit="3" ySplit="6" topLeftCell="N7" activePane="bottomRight" state="frozen"/>
      <selection pane="bottomRight" activeCell="Q17" sqref="Q17"/>
      <selection pane="bottomLeft" activeCell="A9" sqref="A9"/>
      <selection pane="topRight" activeCell="D1" sqref="D1"/>
    </sheetView>
  </sheetViews>
  <sheetFormatPr defaultColWidth="8.42578125" defaultRowHeight="14.45"/>
  <cols>
    <col min="2" max="2" width="75.5703125" customWidth="1"/>
    <col min="3" max="3" width="11.42578125" customWidth="1"/>
    <col min="4" max="4" width="11.5703125" customWidth="1"/>
    <col min="5" max="5" width="22.42578125" customWidth="1"/>
    <col min="6" max="6" width="12.42578125" customWidth="1"/>
    <col min="7" max="7" width="19.42578125" customWidth="1"/>
    <col min="8" max="8" width="20.5703125" customWidth="1"/>
    <col min="9" max="9" width="11.7109375" customWidth="1"/>
    <col min="10" max="10" width="16" customWidth="1"/>
    <col min="11" max="11" width="13.5703125" customWidth="1"/>
    <col min="12" max="12" width="18.42578125" customWidth="1"/>
    <col min="13" max="13" width="16.5703125" customWidth="1"/>
    <col min="14" max="14" width="22.42578125" customWidth="1"/>
    <col min="15" max="15" width="23.42578125" customWidth="1"/>
    <col min="16" max="16" width="21.28515625" customWidth="1"/>
    <col min="17" max="17" width="17.42578125" customWidth="1"/>
    <col min="18" max="18" width="19.5703125" customWidth="1"/>
    <col min="19" max="20" width="18.5703125" customWidth="1"/>
    <col min="21" max="21" width="17.42578125" customWidth="1"/>
    <col min="22" max="22" width="15.42578125" customWidth="1"/>
    <col min="23" max="23" width="17" customWidth="1"/>
    <col min="24" max="24" width="20.42578125" customWidth="1"/>
    <col min="25" max="25" width="19.42578125" customWidth="1"/>
    <col min="26" max="26" width="20.42578125" customWidth="1"/>
    <col min="27" max="27" width="18.5703125" customWidth="1"/>
    <col min="28" max="28" width="19.42578125" customWidth="1"/>
    <col min="29" max="29" width="16.42578125" customWidth="1"/>
    <col min="30" max="31" width="17.5703125" customWidth="1"/>
    <col min="32" max="32" width="17" customWidth="1"/>
    <col min="33" max="33" width="18.5703125" customWidth="1"/>
    <col min="34" max="34" width="23.5703125" customWidth="1"/>
    <col min="35" max="35" width="19.7109375" customWidth="1"/>
    <col min="36" max="36" width="20.42578125" customWidth="1"/>
    <col min="37" max="37" width="18.42578125" customWidth="1"/>
    <col min="38" max="39" width="25.5703125" customWidth="1"/>
    <col min="40" max="40" width="18.5703125" customWidth="1"/>
    <col min="41" max="41" width="30.5703125" bestFit="1" customWidth="1"/>
    <col min="42" max="42" width="13.42578125" customWidth="1"/>
    <col min="43" max="43" width="16.5703125" customWidth="1"/>
    <col min="44" max="44" width="13.42578125" customWidth="1"/>
    <col min="46" max="46" width="13" customWidth="1"/>
    <col min="47" max="47" width="10.42578125" bestFit="1" customWidth="1"/>
  </cols>
  <sheetData>
    <row r="1" spans="2:46">
      <c r="M1" s="351"/>
      <c r="Z1" s="283"/>
      <c r="AJ1" s="60"/>
      <c r="AN1" s="60"/>
      <c r="AO1" s="60"/>
    </row>
    <row r="2" spans="2:46" ht="15" thickBot="1"/>
    <row r="3" spans="2:46" ht="56.25" customHeight="1" thickBot="1">
      <c r="B3" s="37"/>
      <c r="C3" s="38"/>
      <c r="D3" s="444">
        <v>2020</v>
      </c>
      <c r="E3" s="445"/>
      <c r="F3" s="445"/>
      <c r="G3" s="445"/>
      <c r="H3" s="445"/>
      <c r="I3" s="445"/>
      <c r="J3" s="445"/>
      <c r="K3" s="445"/>
      <c r="L3" s="445"/>
      <c r="M3" s="446"/>
      <c r="N3" s="435">
        <v>2021</v>
      </c>
      <c r="O3" s="436"/>
      <c r="P3" s="436"/>
      <c r="Q3" s="436"/>
      <c r="R3" s="436"/>
      <c r="S3" s="436"/>
      <c r="T3" s="436"/>
      <c r="U3" s="436"/>
      <c r="V3" s="436"/>
      <c r="W3" s="437"/>
      <c r="X3" s="435">
        <v>2022</v>
      </c>
      <c r="Y3" s="436"/>
      <c r="Z3" s="436"/>
      <c r="AA3" s="436"/>
      <c r="AB3" s="436"/>
      <c r="AC3" s="436"/>
      <c r="AD3" s="436"/>
      <c r="AE3" s="436"/>
      <c r="AF3" s="436"/>
      <c r="AG3" s="436"/>
      <c r="AH3" s="435">
        <v>2023</v>
      </c>
      <c r="AI3" s="436"/>
      <c r="AJ3" s="436"/>
      <c r="AK3" s="437"/>
      <c r="AL3" s="438" t="s">
        <v>110</v>
      </c>
      <c r="AM3" s="438"/>
      <c r="AN3" s="438"/>
      <c r="AO3" s="439"/>
      <c r="AP3" s="39"/>
      <c r="AQ3" s="39" t="s">
        <v>111</v>
      </c>
      <c r="AR3" s="40"/>
      <c r="AS3" s="61"/>
    </row>
    <row r="4" spans="2:46" ht="15" customHeight="1">
      <c r="B4" s="440" t="s">
        <v>112</v>
      </c>
      <c r="C4" s="442" t="s">
        <v>113</v>
      </c>
      <c r="D4" s="447" t="s">
        <v>114</v>
      </c>
      <c r="E4" s="416" t="s">
        <v>115</v>
      </c>
      <c r="F4" s="416" t="s">
        <v>116</v>
      </c>
      <c r="G4" s="416" t="s">
        <v>117</v>
      </c>
      <c r="H4" s="416" t="s">
        <v>118</v>
      </c>
      <c r="I4" s="416" t="s">
        <v>119</v>
      </c>
      <c r="J4" s="416" t="s">
        <v>120</v>
      </c>
      <c r="K4" s="416" t="s">
        <v>116</v>
      </c>
      <c r="L4" s="416" t="s">
        <v>121</v>
      </c>
      <c r="M4" s="416" t="s">
        <v>122</v>
      </c>
      <c r="N4" s="418" t="s">
        <v>123</v>
      </c>
      <c r="O4" s="416" t="s">
        <v>124</v>
      </c>
      <c r="P4" s="416" t="s">
        <v>125</v>
      </c>
      <c r="Q4" s="416" t="s">
        <v>126</v>
      </c>
      <c r="R4" s="416" t="s">
        <v>127</v>
      </c>
      <c r="S4" s="416" t="s">
        <v>128</v>
      </c>
      <c r="T4" s="416" t="s">
        <v>129</v>
      </c>
      <c r="U4" s="416" t="s">
        <v>125</v>
      </c>
      <c r="V4" s="416" t="s">
        <v>130</v>
      </c>
      <c r="W4" s="426" t="s">
        <v>131</v>
      </c>
      <c r="X4" s="418" t="s">
        <v>132</v>
      </c>
      <c r="Y4" s="416" t="s">
        <v>133</v>
      </c>
      <c r="Z4" s="416" t="s">
        <v>134</v>
      </c>
      <c r="AA4" s="416" t="s">
        <v>135</v>
      </c>
      <c r="AB4" s="416" t="s">
        <v>136</v>
      </c>
      <c r="AC4" s="416" t="s">
        <v>137</v>
      </c>
      <c r="AD4" s="416" t="s">
        <v>138</v>
      </c>
      <c r="AE4" s="416" t="s">
        <v>134</v>
      </c>
      <c r="AF4" s="416" t="s">
        <v>139</v>
      </c>
      <c r="AG4" s="416" t="s">
        <v>140</v>
      </c>
      <c r="AH4" s="418" t="s">
        <v>141</v>
      </c>
      <c r="AI4" s="416" t="s">
        <v>142</v>
      </c>
      <c r="AJ4" s="416" t="s">
        <v>143</v>
      </c>
      <c r="AK4" s="426" t="s">
        <v>144</v>
      </c>
      <c r="AL4" s="413" t="s">
        <v>145</v>
      </c>
      <c r="AM4" s="416" t="s">
        <v>146</v>
      </c>
      <c r="AN4" s="416" t="s">
        <v>147</v>
      </c>
      <c r="AO4" s="426" t="s">
        <v>148</v>
      </c>
      <c r="AP4" s="413" t="s">
        <v>149</v>
      </c>
      <c r="AQ4" s="426" t="s">
        <v>150</v>
      </c>
      <c r="AR4" s="426" t="s">
        <v>151</v>
      </c>
      <c r="AS4" s="62"/>
    </row>
    <row r="5" spans="2:46">
      <c r="B5" s="441"/>
      <c r="C5" s="443"/>
      <c r="D5" s="448"/>
      <c r="E5" s="420"/>
      <c r="F5" s="421"/>
      <c r="G5" s="421"/>
      <c r="H5" s="417"/>
      <c r="I5" s="420"/>
      <c r="J5" s="421"/>
      <c r="K5" s="421"/>
      <c r="L5" s="421"/>
      <c r="M5" s="422"/>
      <c r="N5" s="419"/>
      <c r="O5" s="420"/>
      <c r="P5" s="421"/>
      <c r="Q5" s="421"/>
      <c r="R5" s="417"/>
      <c r="S5" s="422"/>
      <c r="T5" s="421"/>
      <c r="U5" s="421"/>
      <c r="V5" s="421"/>
      <c r="W5" s="430"/>
      <c r="X5" s="419"/>
      <c r="Y5" s="420"/>
      <c r="Z5" s="421"/>
      <c r="AA5" s="417"/>
      <c r="AB5" s="417"/>
      <c r="AC5" s="422"/>
      <c r="AD5" s="421"/>
      <c r="AE5" s="417"/>
      <c r="AF5" s="417"/>
      <c r="AG5" s="422"/>
      <c r="AH5" s="429"/>
      <c r="AI5" s="417"/>
      <c r="AJ5" s="417"/>
      <c r="AK5" s="427"/>
      <c r="AL5" s="414"/>
      <c r="AM5" s="422"/>
      <c r="AN5" s="422"/>
      <c r="AO5" s="430"/>
      <c r="AP5" s="414"/>
      <c r="AQ5" s="430"/>
      <c r="AR5" s="430"/>
      <c r="AS5" s="62"/>
    </row>
    <row r="6" spans="2:46" ht="52.5" customHeight="1" thickBot="1">
      <c r="B6" s="441"/>
      <c r="C6" s="443"/>
      <c r="D6" s="449"/>
      <c r="E6" s="434"/>
      <c r="F6" s="425"/>
      <c r="G6" s="425"/>
      <c r="H6" s="423"/>
      <c r="I6" s="434"/>
      <c r="J6" s="425"/>
      <c r="K6" s="425"/>
      <c r="L6" s="425"/>
      <c r="M6" s="424"/>
      <c r="N6" s="433"/>
      <c r="O6" s="434"/>
      <c r="P6" s="425"/>
      <c r="Q6" s="425"/>
      <c r="R6" s="423"/>
      <c r="S6" s="424"/>
      <c r="T6" s="425"/>
      <c r="U6" s="425"/>
      <c r="V6" s="425"/>
      <c r="W6" s="431"/>
      <c r="X6" s="419"/>
      <c r="Y6" s="420"/>
      <c r="Z6" s="421"/>
      <c r="AA6" s="417"/>
      <c r="AB6" s="417"/>
      <c r="AC6" s="422"/>
      <c r="AD6" s="421"/>
      <c r="AE6" s="417"/>
      <c r="AF6" s="417"/>
      <c r="AG6" s="422"/>
      <c r="AH6" s="429"/>
      <c r="AI6" s="417"/>
      <c r="AJ6" s="417"/>
      <c r="AK6" s="427"/>
      <c r="AL6" s="428"/>
      <c r="AM6" s="422"/>
      <c r="AN6" s="422" t="s">
        <v>152</v>
      </c>
      <c r="AO6" s="430" t="s">
        <v>152</v>
      </c>
      <c r="AP6" s="415"/>
      <c r="AQ6" s="431"/>
      <c r="AR6" s="431"/>
      <c r="AS6" s="62"/>
    </row>
    <row r="7" spans="2:46" ht="24.75" customHeight="1" thickBot="1">
      <c r="B7" s="41" t="s">
        <v>153</v>
      </c>
      <c r="C7" s="42"/>
      <c r="D7" s="284"/>
      <c r="E7" s="285"/>
      <c r="F7" s="286"/>
      <c r="G7" s="286"/>
      <c r="H7" s="286"/>
      <c r="I7" s="286"/>
      <c r="J7" s="286"/>
      <c r="K7" s="286"/>
      <c r="L7" s="286"/>
      <c r="M7" s="287"/>
      <c r="N7" s="288"/>
      <c r="O7" s="285"/>
      <c r="P7" s="286"/>
      <c r="Q7" s="286"/>
      <c r="R7" s="286"/>
      <c r="S7" s="286"/>
      <c r="T7" s="286"/>
      <c r="U7" s="286"/>
      <c r="V7" s="286"/>
      <c r="W7" s="289"/>
      <c r="X7" s="290"/>
      <c r="Y7" s="291"/>
      <c r="Z7" s="292"/>
      <c r="AA7" s="292"/>
      <c r="AB7" s="292"/>
      <c r="AC7" s="292"/>
      <c r="AD7" s="292"/>
      <c r="AE7" s="292"/>
      <c r="AF7" s="292"/>
      <c r="AG7" s="331"/>
      <c r="AH7" s="332"/>
      <c r="AI7" s="292"/>
      <c r="AJ7" s="292"/>
      <c r="AK7" s="368"/>
      <c r="AL7" s="369"/>
      <c r="AM7" s="376"/>
      <c r="AN7" s="377"/>
      <c r="AO7" s="378"/>
      <c r="AP7" s="356"/>
      <c r="AQ7" s="72"/>
      <c r="AR7" s="276"/>
      <c r="AS7" s="63"/>
    </row>
    <row r="8" spans="2:46" s="347" customFormat="1" ht="15" thickBot="1">
      <c r="B8" s="46" t="s">
        <v>154</v>
      </c>
      <c r="C8" s="44">
        <v>1550</v>
      </c>
      <c r="D8" s="337"/>
      <c r="E8" s="380"/>
      <c r="F8" s="338"/>
      <c r="G8" s="336">
        <v>10924412.75</v>
      </c>
      <c r="H8" s="335">
        <f>G8</f>
        <v>10924412.75</v>
      </c>
      <c r="I8" s="338"/>
      <c r="J8" s="338"/>
      <c r="K8" s="338"/>
      <c r="L8" s="336">
        <v>217711.33</v>
      </c>
      <c r="M8" s="335">
        <f>L8</f>
        <v>217711.33</v>
      </c>
      <c r="N8" s="339">
        <f>H8</f>
        <v>10924412.75</v>
      </c>
      <c r="O8" s="336">
        <v>7379576.6999999993</v>
      </c>
      <c r="P8" s="336">
        <v>8898526.75</v>
      </c>
      <c r="Q8" s="336"/>
      <c r="R8" s="335">
        <f>N8+O8-P8+Q8</f>
        <v>9405462.6999999993</v>
      </c>
      <c r="S8" s="340">
        <f>M8</f>
        <v>217711.33</v>
      </c>
      <c r="T8" s="336">
        <v>194346.20281250004</v>
      </c>
      <c r="U8" s="336">
        <v>209924.58281250001</v>
      </c>
      <c r="V8" s="336"/>
      <c r="W8" s="341">
        <f>S8+T8-U8+V8</f>
        <v>202132.95</v>
      </c>
      <c r="X8" s="339">
        <f>R8</f>
        <v>9405462.6999999993</v>
      </c>
      <c r="Y8" s="336">
        <v>1864098.2300000004</v>
      </c>
      <c r="Z8" s="336"/>
      <c r="AA8" s="336"/>
      <c r="AB8" s="335">
        <f>X8+Y8-Z8+AA8</f>
        <v>11269560.93</v>
      </c>
      <c r="AC8" s="335">
        <f>W8</f>
        <v>202132.95</v>
      </c>
      <c r="AD8" s="336">
        <v>204907.7</v>
      </c>
      <c r="AE8" s="336"/>
      <c r="AF8" s="336"/>
      <c r="AG8" s="335">
        <f>AC8+AD8-AE8+AF8</f>
        <v>407040.65</v>
      </c>
      <c r="AH8" s="342">
        <v>6851133.6100000003</v>
      </c>
      <c r="AI8" s="336">
        <v>344056.65</v>
      </c>
      <c r="AJ8" s="335">
        <f>AB8-AH8</f>
        <v>4418427.3199999994</v>
      </c>
      <c r="AK8" s="341">
        <f>AG8-AI8</f>
        <v>62984</v>
      </c>
      <c r="AL8" s="344">
        <f>(AB8+AJ8)/2*5.49%</f>
        <v>430635.27746250003</v>
      </c>
      <c r="AM8" s="343">
        <f>(AJ8*5.49%)*6/12</f>
        <v>121285.82993399999</v>
      </c>
      <c r="AN8" s="336">
        <f>AK8+AL8+AM8</f>
        <v>614905.10739650007</v>
      </c>
      <c r="AO8" s="365">
        <f>AJ8+AN8</f>
        <v>5033332.4273964996</v>
      </c>
      <c r="AP8" s="357" t="s">
        <v>85</v>
      </c>
      <c r="AQ8" s="344">
        <v>11676601.58</v>
      </c>
      <c r="AR8" s="345">
        <f>AQ8-SUM(AB8,AG8)</f>
        <v>0</v>
      </c>
      <c r="AS8" s="346"/>
    </row>
    <row r="9" spans="2:46" s="347" customFormat="1" ht="15" thickBot="1">
      <c r="B9" s="46" t="s">
        <v>155</v>
      </c>
      <c r="C9" s="44">
        <v>1551</v>
      </c>
      <c r="D9" s="337"/>
      <c r="E9" s="380"/>
      <c r="F9" s="338"/>
      <c r="G9" s="336">
        <v>-2266398.9300000002</v>
      </c>
      <c r="H9" s="335">
        <f t="shared" ref="H9:H17" si="0">G9</f>
        <v>-2266398.9300000002</v>
      </c>
      <c r="I9" s="348"/>
      <c r="J9" s="338"/>
      <c r="K9" s="338"/>
      <c r="L9" s="336">
        <v>-109163.78</v>
      </c>
      <c r="M9" s="335">
        <f t="shared" ref="M9:M16" si="1">L9</f>
        <v>-109163.78</v>
      </c>
      <c r="N9" s="339">
        <f t="shared" ref="N9:N28" si="2">H9</f>
        <v>-2266398.9300000002</v>
      </c>
      <c r="O9" s="336">
        <v>-954109.61585233966</v>
      </c>
      <c r="P9" s="336">
        <v>-2119761.7358523398</v>
      </c>
      <c r="Q9" s="336"/>
      <c r="R9" s="335">
        <f>N9+O9-P9+Q9</f>
        <v>-1100746.81</v>
      </c>
      <c r="S9" s="340">
        <f t="shared" ref="S9:S28" si="3">M9</f>
        <v>-109163.78</v>
      </c>
      <c r="T9" s="336">
        <v>-5768.323906606005</v>
      </c>
      <c r="U9" s="336">
        <v>-109330.57390660601</v>
      </c>
      <c r="V9" s="336"/>
      <c r="W9" s="341">
        <f t="shared" ref="W9:W24" si="4">S9+T9-U9+V9</f>
        <v>-5601.5299999999988</v>
      </c>
      <c r="X9" s="339">
        <f t="shared" ref="X9:X23" si="5">R9</f>
        <v>-1100746.81</v>
      </c>
      <c r="Y9" s="336">
        <v>-3778683.0500000003</v>
      </c>
      <c r="Z9" s="336"/>
      <c r="AA9" s="336"/>
      <c r="AB9" s="335">
        <f>X9+Y9-Z9+AA9</f>
        <v>-4879429.8600000003</v>
      </c>
      <c r="AC9" s="335">
        <f t="shared" ref="AC9:AC24" si="6">W9</f>
        <v>-5601.5299999999988</v>
      </c>
      <c r="AD9" s="336">
        <v>-47036.79</v>
      </c>
      <c r="AE9" s="336"/>
      <c r="AF9" s="336"/>
      <c r="AG9" s="335">
        <f>AC9+AD9-AE9+AF9</f>
        <v>-52638.32</v>
      </c>
      <c r="AH9" s="342">
        <v>-198260.7</v>
      </c>
      <c r="AI9" s="336">
        <v>-11216.62</v>
      </c>
      <c r="AJ9" s="335">
        <f t="shared" ref="AJ9:AJ25" si="7">AB9-AH9</f>
        <v>-4681169.16</v>
      </c>
      <c r="AK9" s="341">
        <f>AG9-AI9</f>
        <v>-41421.699999999997</v>
      </c>
      <c r="AL9" s="344">
        <f t="shared" ref="AL9:AL16" si="8">(AB9+AJ9)/2*5.49%</f>
        <v>-262438.44309900003</v>
      </c>
      <c r="AM9" s="343">
        <f t="shared" ref="AM9:AM33" si="9">(AJ9*5.49%)*6/12</f>
        <v>-128498.09344200003</v>
      </c>
      <c r="AN9" s="336">
        <f t="shared" ref="AN9:AN33" si="10">AK9+AL9+AM9</f>
        <v>-432358.23654100008</v>
      </c>
      <c r="AO9" s="365">
        <f t="shared" ref="AO9:AO14" si="11">AJ9+AN9</f>
        <v>-5113527.3965410003</v>
      </c>
      <c r="AP9" s="357" t="s">
        <v>85</v>
      </c>
      <c r="AQ9" s="344">
        <f>-4929877.46-2190.72</f>
        <v>-4932068.18</v>
      </c>
      <c r="AR9" s="345">
        <f t="shared" ref="AR9:AR31" si="12">AQ9-SUM(AB9,AG9)</f>
        <v>0</v>
      </c>
      <c r="AS9" s="346"/>
      <c r="AT9" s="347">
        <v>0</v>
      </c>
    </row>
    <row r="10" spans="2:46" s="347" customFormat="1" ht="17.45" thickBot="1">
      <c r="B10" s="46" t="s">
        <v>156</v>
      </c>
      <c r="C10" s="44">
        <v>1580</v>
      </c>
      <c r="D10" s="349"/>
      <c r="E10" s="338"/>
      <c r="F10" s="338"/>
      <c r="G10" s="336">
        <f>-95184590.6-G12</f>
        <v>-91321535.147890627</v>
      </c>
      <c r="H10" s="335">
        <f t="shared" si="0"/>
        <v>-91321535.147890627</v>
      </c>
      <c r="I10" s="348"/>
      <c r="J10" s="338"/>
      <c r="K10" s="338"/>
      <c r="L10" s="336">
        <f>-206218.12-L12</f>
        <v>-385838.41778693919</v>
      </c>
      <c r="M10" s="335">
        <f t="shared" si="1"/>
        <v>-385838.41778693919</v>
      </c>
      <c r="N10" s="339">
        <f t="shared" si="2"/>
        <v>-91321535.147890627</v>
      </c>
      <c r="O10" s="336">
        <v>6278680.7314779889</v>
      </c>
      <c r="P10" s="336">
        <v>-69917742.296412632</v>
      </c>
      <c r="Q10" s="336"/>
      <c r="R10" s="335">
        <f>N10+O10-P10+Q10</f>
        <v>-15125112.120000005</v>
      </c>
      <c r="S10" s="340">
        <f t="shared" si="3"/>
        <v>-385838.41778693919</v>
      </c>
      <c r="T10" s="336">
        <v>-309245.21745195379</v>
      </c>
      <c r="U10" s="336">
        <f>-100247.489337635-U12</f>
        <v>-296496.69523889304</v>
      </c>
      <c r="V10" s="336"/>
      <c r="W10" s="341">
        <f t="shared" si="4"/>
        <v>-398586.93999999994</v>
      </c>
      <c r="X10" s="339">
        <f t="shared" si="5"/>
        <v>-15125112.120000005</v>
      </c>
      <c r="Y10" s="336">
        <v>44524268.625280261</v>
      </c>
      <c r="Z10" s="336"/>
      <c r="AA10" s="336"/>
      <c r="AB10" s="335">
        <f>X10+Y10-Z10+AA10</f>
        <v>29399156.505280256</v>
      </c>
      <c r="AC10" s="335">
        <f t="shared" si="6"/>
        <v>-398586.93999999994</v>
      </c>
      <c r="AD10" s="336">
        <v>406312.78773421689</v>
      </c>
      <c r="AE10" s="336"/>
      <c r="AF10" s="336"/>
      <c r="AG10" s="335">
        <f>AC10+AD10-AE10+AF10</f>
        <v>7725.8477342169499</v>
      </c>
      <c r="AH10" s="342">
        <v>-24955530.609508026</v>
      </c>
      <c r="AI10" s="336">
        <v>-998621.25845608499</v>
      </c>
      <c r="AJ10" s="335">
        <f>AB10-AH10</f>
        <v>54354687.114788279</v>
      </c>
      <c r="AK10" s="341">
        <f>AG10-AI10</f>
        <v>1006347.1061903019</v>
      </c>
      <c r="AL10" s="344">
        <f t="shared" si="8"/>
        <v>2299043.0073708813</v>
      </c>
      <c r="AM10" s="343">
        <f t="shared" si="9"/>
        <v>1492036.1613009383</v>
      </c>
      <c r="AN10" s="336">
        <f t="shared" si="10"/>
        <v>4797426.2748621218</v>
      </c>
      <c r="AO10" s="365">
        <f>AJ10+AN10</f>
        <v>59152113.389650404</v>
      </c>
      <c r="AP10" s="357" t="s">
        <v>85</v>
      </c>
      <c r="AQ10" s="344">
        <v>15985189.969999999</v>
      </c>
      <c r="AR10" s="345">
        <f>AQ10-SUM(AB10,AG10,AB12,AG12)</f>
        <v>0</v>
      </c>
      <c r="AS10" s="346"/>
    </row>
    <row r="11" spans="2:46" s="347" customFormat="1" ht="17.45" thickBot="1">
      <c r="B11" s="46" t="s">
        <v>157</v>
      </c>
      <c r="C11" s="44">
        <v>1580</v>
      </c>
      <c r="D11" s="349"/>
      <c r="E11" s="338"/>
      <c r="F11" s="338"/>
      <c r="G11" s="336"/>
      <c r="H11" s="335">
        <f t="shared" si="0"/>
        <v>0</v>
      </c>
      <c r="I11" s="350"/>
      <c r="J11" s="350"/>
      <c r="K11" s="338"/>
      <c r="L11" s="336"/>
      <c r="M11" s="335">
        <f t="shared" si="1"/>
        <v>0</v>
      </c>
      <c r="N11" s="339">
        <f t="shared" si="2"/>
        <v>0</v>
      </c>
      <c r="O11" s="336"/>
      <c r="P11" s="336">
        <v>0</v>
      </c>
      <c r="Q11" s="336"/>
      <c r="R11" s="335">
        <f t="shared" ref="R11:R24" si="13">N11+O11-P11+Q11</f>
        <v>0</v>
      </c>
      <c r="S11" s="340">
        <f t="shared" si="3"/>
        <v>0</v>
      </c>
      <c r="T11" s="336"/>
      <c r="U11" s="336"/>
      <c r="V11" s="336"/>
      <c r="W11" s="341">
        <f t="shared" si="4"/>
        <v>0</v>
      </c>
      <c r="X11" s="339">
        <f t="shared" si="5"/>
        <v>0</v>
      </c>
      <c r="Y11" s="336"/>
      <c r="Z11" s="336"/>
      <c r="AA11" s="336"/>
      <c r="AB11" s="335">
        <f t="shared" ref="AB11:AB24" si="14">X11+Y11-Z11+AA11</f>
        <v>0</v>
      </c>
      <c r="AC11" s="335">
        <f t="shared" si="6"/>
        <v>0</v>
      </c>
      <c r="AD11" s="336"/>
      <c r="AE11" s="336"/>
      <c r="AF11" s="336"/>
      <c r="AG11" s="335">
        <f t="shared" ref="AG11:AG27" si="15">AC11+AD11-AE11+AF11</f>
        <v>0</v>
      </c>
      <c r="AH11" s="342"/>
      <c r="AI11" s="336"/>
      <c r="AJ11" s="335">
        <f t="shared" si="7"/>
        <v>0</v>
      </c>
      <c r="AK11" s="341">
        <f t="shared" ref="AK11:AK29" si="16">AG11-AI11</f>
        <v>0</v>
      </c>
      <c r="AL11" s="344">
        <f t="shared" si="8"/>
        <v>0</v>
      </c>
      <c r="AM11" s="343">
        <f t="shared" si="9"/>
        <v>0</v>
      </c>
      <c r="AN11" s="336">
        <f t="shared" si="10"/>
        <v>0</v>
      </c>
      <c r="AO11" s="365">
        <f t="shared" si="11"/>
        <v>0</v>
      </c>
      <c r="AP11" s="357" t="s">
        <v>158</v>
      </c>
      <c r="AQ11" s="344"/>
      <c r="AR11" s="345">
        <f t="shared" si="12"/>
        <v>0</v>
      </c>
      <c r="AS11" s="346"/>
    </row>
    <row r="12" spans="2:46" s="347" customFormat="1" ht="17.45" thickBot="1">
      <c r="B12" s="46" t="s">
        <v>159</v>
      </c>
      <c r="C12" s="44">
        <v>1580</v>
      </c>
      <c r="D12" s="349"/>
      <c r="E12" s="338"/>
      <c r="F12" s="338"/>
      <c r="G12" s="336">
        <v>-3863055.4521093694</v>
      </c>
      <c r="H12" s="335">
        <f t="shared" si="0"/>
        <v>-3863055.4521093694</v>
      </c>
      <c r="I12" s="350"/>
      <c r="J12" s="350"/>
      <c r="K12" s="338"/>
      <c r="L12" s="336">
        <v>179620.29778693922</v>
      </c>
      <c r="M12" s="335">
        <f t="shared" si="1"/>
        <v>179620.29778693922</v>
      </c>
      <c r="N12" s="339">
        <f t="shared" si="2"/>
        <v>-3863055.4521093694</v>
      </c>
      <c r="O12" s="336">
        <v>-5190642.9714779966</v>
      </c>
      <c r="P12" s="336">
        <v>-1118145.0935873664</v>
      </c>
      <c r="Q12" s="336"/>
      <c r="R12" s="335">
        <f>N12+O12-P12+Q12</f>
        <v>-7935553.3300000001</v>
      </c>
      <c r="S12" s="340">
        <f t="shared" si="3"/>
        <v>179620.29778693922</v>
      </c>
      <c r="T12" s="336">
        <v>-30884.141885681223</v>
      </c>
      <c r="U12" s="336">
        <v>196249.20590125801</v>
      </c>
      <c r="V12" s="336"/>
      <c r="W12" s="341">
        <f>S12+T12-U12+V12</f>
        <v>-47513.050000000017</v>
      </c>
      <c r="X12" s="339">
        <f t="shared" si="5"/>
        <v>-7935553.3300000001</v>
      </c>
      <c r="Y12" s="336">
        <v>-5200550.4852802604</v>
      </c>
      <c r="Z12" s="336"/>
      <c r="AA12" s="336"/>
      <c r="AB12" s="335">
        <f>X12+Y12-Z12+AA12</f>
        <v>-13136103.815280261</v>
      </c>
      <c r="AC12" s="335">
        <f t="shared" si="6"/>
        <v>-47513.050000000017</v>
      </c>
      <c r="AD12" s="336">
        <v>-238075.5177342169</v>
      </c>
      <c r="AE12" s="336"/>
      <c r="AF12" s="336"/>
      <c r="AG12" s="335">
        <f>AC12+AD12-AE12+AF12</f>
        <v>-285588.56773421692</v>
      </c>
      <c r="AH12" s="342">
        <v>-3277802.1621093694</v>
      </c>
      <c r="AI12" s="336">
        <v>133378.50894239239</v>
      </c>
      <c r="AJ12" s="335">
        <f t="shared" si="7"/>
        <v>-9858301.6531708911</v>
      </c>
      <c r="AK12" s="341">
        <f t="shared" si="16"/>
        <v>-418967.07667660934</v>
      </c>
      <c r="AL12" s="344">
        <f t="shared" si="8"/>
        <v>-631196.43010898412</v>
      </c>
      <c r="AM12" s="343">
        <f t="shared" si="9"/>
        <v>-270610.38037954096</v>
      </c>
      <c r="AN12" s="336">
        <f t="shared" si="10"/>
        <v>-1320773.8871651343</v>
      </c>
      <c r="AO12" s="365">
        <f t="shared" si="11"/>
        <v>-11179075.540336026</v>
      </c>
      <c r="AP12" s="357" t="s">
        <v>85</v>
      </c>
      <c r="AQ12" s="344"/>
      <c r="AR12" s="345"/>
      <c r="AS12" s="346"/>
    </row>
    <row r="13" spans="2:46" s="347" customFormat="1" ht="14.1" customHeight="1" thickBot="1">
      <c r="B13" s="46" t="s">
        <v>160</v>
      </c>
      <c r="C13" s="44">
        <v>1584</v>
      </c>
      <c r="D13" s="349"/>
      <c r="E13" s="338"/>
      <c r="F13" s="338"/>
      <c r="G13" s="336">
        <v>-61067610.420000002</v>
      </c>
      <c r="H13" s="335">
        <f t="shared" si="0"/>
        <v>-61067610.420000002</v>
      </c>
      <c r="I13" s="380"/>
      <c r="J13" s="338"/>
      <c r="K13" s="338"/>
      <c r="L13" s="336">
        <v>-4693264.75</v>
      </c>
      <c r="M13" s="335">
        <f t="shared" si="1"/>
        <v>-4693264.75</v>
      </c>
      <c r="N13" s="339">
        <f t="shared" si="2"/>
        <v>-61067610.420000002</v>
      </c>
      <c r="O13" s="336">
        <v>35247155.260409296</v>
      </c>
      <c r="P13" s="336">
        <v>-46426944.219590709</v>
      </c>
      <c r="Q13" s="336"/>
      <c r="R13" s="335">
        <f t="shared" si="13"/>
        <v>20606489.060000002</v>
      </c>
      <c r="S13" s="340">
        <f t="shared" si="3"/>
        <v>-4693264.75</v>
      </c>
      <c r="T13" s="336">
        <v>-52391.388460259885</v>
      </c>
      <c r="U13" s="336">
        <v>-4609166.1484602597</v>
      </c>
      <c r="V13" s="336"/>
      <c r="W13" s="341">
        <f t="shared" si="4"/>
        <v>-136489.99000000022</v>
      </c>
      <c r="X13" s="339">
        <f t="shared" si="5"/>
        <v>20606489.060000002</v>
      </c>
      <c r="Y13" s="336">
        <v>4905244.2399999984</v>
      </c>
      <c r="Z13" s="336"/>
      <c r="AA13" s="336"/>
      <c r="AB13" s="335">
        <f t="shared" si="14"/>
        <v>25511733.300000001</v>
      </c>
      <c r="AC13" s="335">
        <f t="shared" si="6"/>
        <v>-136489.99000000022</v>
      </c>
      <c r="AD13" s="336">
        <v>383885.08000000019</v>
      </c>
      <c r="AE13" s="336"/>
      <c r="AF13" s="336"/>
      <c r="AG13" s="335">
        <f>AC13+AD13-AE13+AF13</f>
        <v>247395.08999999997</v>
      </c>
      <c r="AH13" s="342">
        <v>-14167062.460000001</v>
      </c>
      <c r="AI13" s="336">
        <v>-394703.79</v>
      </c>
      <c r="AJ13" s="335">
        <f>AB13-AH13</f>
        <v>39678795.760000005</v>
      </c>
      <c r="AK13" s="341">
        <f t="shared" si="16"/>
        <v>642098.87999999989</v>
      </c>
      <c r="AL13" s="344">
        <f t="shared" si="8"/>
        <v>1789480.0226970003</v>
      </c>
      <c r="AM13" s="343">
        <f t="shared" si="9"/>
        <v>1089182.9436120002</v>
      </c>
      <c r="AN13" s="336">
        <f t="shared" si="10"/>
        <v>3520761.8463090006</v>
      </c>
      <c r="AO13" s="365">
        <f t="shared" si="11"/>
        <v>43199557.606309004</v>
      </c>
      <c r="AP13" s="357" t="s">
        <v>85</v>
      </c>
      <c r="AQ13" s="344">
        <v>25759128.390000001</v>
      </c>
      <c r="AR13" s="345">
        <f t="shared" si="12"/>
        <v>0</v>
      </c>
      <c r="AS13" s="346"/>
    </row>
    <row r="14" spans="2:46" s="347" customFormat="1" ht="15" thickBot="1">
      <c r="B14" s="46" t="s">
        <v>161</v>
      </c>
      <c r="C14" s="44">
        <v>1586</v>
      </c>
      <c r="D14" s="349"/>
      <c r="E14" s="338"/>
      <c r="F14" s="338"/>
      <c r="G14" s="336">
        <v>86000190.620000005</v>
      </c>
      <c r="H14" s="335">
        <f t="shared" si="0"/>
        <v>86000190.620000005</v>
      </c>
      <c r="I14" s="338"/>
      <c r="J14" s="338"/>
      <c r="K14" s="338"/>
      <c r="L14" s="336">
        <v>5208438.8099999996</v>
      </c>
      <c r="M14" s="335">
        <f t="shared" si="1"/>
        <v>5208438.8099999996</v>
      </c>
      <c r="N14" s="339">
        <f t="shared" si="2"/>
        <v>86000190.620000005</v>
      </c>
      <c r="O14" s="336">
        <v>-11680602.863405123</v>
      </c>
      <c r="P14" s="336">
        <v>100854479.89659488</v>
      </c>
      <c r="Q14" s="336"/>
      <c r="R14" s="335">
        <f t="shared" si="13"/>
        <v>-26534892.140000001</v>
      </c>
      <c r="S14" s="340">
        <f t="shared" si="3"/>
        <v>5208438.8099999996</v>
      </c>
      <c r="T14" s="336">
        <v>-85909.401314919814</v>
      </c>
      <c r="U14" s="336">
        <v>5303146.0786850797</v>
      </c>
      <c r="V14" s="336"/>
      <c r="W14" s="341">
        <f t="shared" si="4"/>
        <v>-180616.66999999993</v>
      </c>
      <c r="X14" s="339">
        <f t="shared" si="5"/>
        <v>-26534892.140000001</v>
      </c>
      <c r="Y14" s="336">
        <v>-3175083.5700000003</v>
      </c>
      <c r="Z14" s="336"/>
      <c r="AA14" s="336"/>
      <c r="AB14" s="335">
        <f t="shared" si="14"/>
        <v>-29709975.710000001</v>
      </c>
      <c r="AC14" s="335">
        <f t="shared" si="6"/>
        <v>-180616.66999999993</v>
      </c>
      <c r="AD14" s="336">
        <v>-582934.82000000007</v>
      </c>
      <c r="AE14" s="336"/>
      <c r="AF14" s="336"/>
      <c r="AG14" s="335">
        <f t="shared" si="15"/>
        <v>-763551.49</v>
      </c>
      <c r="AH14" s="342">
        <v>-14093701.43</v>
      </c>
      <c r="AI14" s="336">
        <v>39082.959999999999</v>
      </c>
      <c r="AJ14" s="335">
        <f t="shared" si="7"/>
        <v>-15616274.280000001</v>
      </c>
      <c r="AK14" s="341">
        <f t="shared" si="16"/>
        <v>-802634.45</v>
      </c>
      <c r="AL14" s="344">
        <f t="shared" si="8"/>
        <v>-1244205.5622255001</v>
      </c>
      <c r="AM14" s="343">
        <f t="shared" si="9"/>
        <v>-428666.728986</v>
      </c>
      <c r="AN14" s="336">
        <f t="shared" si="10"/>
        <v>-2475506.7412115</v>
      </c>
      <c r="AO14" s="365">
        <f t="shared" si="11"/>
        <v>-18091781.021211501</v>
      </c>
      <c r="AP14" s="357" t="s">
        <v>85</v>
      </c>
      <c r="AQ14" s="344">
        <v>-30473527.199999999</v>
      </c>
      <c r="AR14" s="345">
        <f t="shared" si="12"/>
        <v>0</v>
      </c>
      <c r="AS14" s="346"/>
    </row>
    <row r="15" spans="2:46" s="347" customFormat="1" ht="17.45" thickBot="1">
      <c r="B15" s="46" t="s">
        <v>162</v>
      </c>
      <c r="C15" s="44">
        <v>1588</v>
      </c>
      <c r="D15" s="349"/>
      <c r="E15" s="338"/>
      <c r="F15" s="338"/>
      <c r="G15" s="336">
        <v>9852971.4000000004</v>
      </c>
      <c r="H15" s="335">
        <f t="shared" si="0"/>
        <v>9852971.4000000004</v>
      </c>
      <c r="I15" s="338"/>
      <c r="J15" s="338"/>
      <c r="K15" s="338"/>
      <c r="L15" s="336">
        <v>1508048.75</v>
      </c>
      <c r="M15" s="335">
        <f t="shared" si="1"/>
        <v>1508048.75</v>
      </c>
      <c r="N15" s="339">
        <f t="shared" si="2"/>
        <v>9852971.4000000004</v>
      </c>
      <c r="O15" s="336">
        <v>-37083614.640973747</v>
      </c>
      <c r="P15" s="336">
        <v>12799632.639026254</v>
      </c>
      <c r="Q15" s="336">
        <v>24748877.379999999</v>
      </c>
      <c r="R15" s="335">
        <f>N15+O15-P15+Q15</f>
        <v>-15281398.500000004</v>
      </c>
      <c r="S15" s="340">
        <f t="shared" si="3"/>
        <v>1508048.75</v>
      </c>
      <c r="T15" s="336">
        <v>-322252.88343766984</v>
      </c>
      <c r="U15" s="336">
        <v>1567406.2465623301</v>
      </c>
      <c r="V15" s="336">
        <v>67874.64</v>
      </c>
      <c r="W15" s="341">
        <f t="shared" si="4"/>
        <v>-313735.73999999987</v>
      </c>
      <c r="X15" s="339">
        <f t="shared" si="5"/>
        <v>-15281398.500000004</v>
      </c>
      <c r="Y15" s="336">
        <v>-45318425.550000004</v>
      </c>
      <c r="Z15" s="336"/>
      <c r="AA15" s="336">
        <v>20162335.274034601</v>
      </c>
      <c r="AB15" s="335">
        <f>X15+Y15-Z15+AA15</f>
        <v>-40437488.775965407</v>
      </c>
      <c r="AC15" s="335">
        <f t="shared" si="6"/>
        <v>-313735.73999999987</v>
      </c>
      <c r="AD15" s="336">
        <v>-1438374.58</v>
      </c>
      <c r="AE15" s="336"/>
      <c r="AF15" s="336">
        <v>756256.17</v>
      </c>
      <c r="AG15" s="335">
        <f t="shared" si="15"/>
        <v>-995854.14999999979</v>
      </c>
      <c r="AH15" s="342">
        <v>-4231111.24</v>
      </c>
      <c r="AI15" s="336">
        <v>-113230.14</v>
      </c>
      <c r="AJ15" s="335">
        <f>AB15-AH15</f>
        <v>-36206377.535965405</v>
      </c>
      <c r="AK15" s="341">
        <f t="shared" si="16"/>
        <v>-882624.00999999978</v>
      </c>
      <c r="AL15" s="344">
        <f t="shared" si="8"/>
        <v>-2103874.1302625006</v>
      </c>
      <c r="AM15" s="343">
        <f t="shared" si="9"/>
        <v>-993865.06336225045</v>
      </c>
      <c r="AN15" s="336">
        <f t="shared" si="10"/>
        <v>-3980363.203624751</v>
      </c>
      <c r="AO15" s="365">
        <f>AJ15+AN15</f>
        <v>-40186740.739590153</v>
      </c>
      <c r="AP15" s="357" t="s">
        <v>85</v>
      </c>
      <c r="AQ15" s="344">
        <v>-87168686.390000001</v>
      </c>
      <c r="AR15" s="345">
        <f>AQ15-SUM(AB15,AG15)</f>
        <v>-45735343.464034595</v>
      </c>
      <c r="AS15" s="346"/>
    </row>
    <row r="16" spans="2:46" s="347" customFormat="1" ht="17.45" thickBot="1">
      <c r="B16" s="46" t="s">
        <v>163</v>
      </c>
      <c r="C16" s="44">
        <v>1589</v>
      </c>
      <c r="D16" s="349"/>
      <c r="E16" s="338"/>
      <c r="F16" s="338"/>
      <c r="G16" s="336">
        <v>-45910647.052300036</v>
      </c>
      <c r="H16" s="335">
        <f t="shared" si="0"/>
        <v>-45910647.052300036</v>
      </c>
      <c r="I16" s="338"/>
      <c r="J16" s="338"/>
      <c r="K16" s="338"/>
      <c r="L16" s="336">
        <v>1428771</v>
      </c>
      <c r="M16" s="335">
        <f t="shared" si="1"/>
        <v>1428771</v>
      </c>
      <c r="N16" s="339">
        <f t="shared" si="2"/>
        <v>-45910647.052300036</v>
      </c>
      <c r="O16" s="336">
        <v>16298778.231182501</v>
      </c>
      <c r="P16" s="336">
        <v>-32439788.151117601</v>
      </c>
      <c r="Q16" s="336">
        <f>-24748877.38-88018.1</f>
        <v>-24836895.48</v>
      </c>
      <c r="R16" s="335">
        <f>N16+O16-P16+Q16</f>
        <v>-22008976.149999935</v>
      </c>
      <c r="S16" s="340">
        <f t="shared" si="3"/>
        <v>1428771</v>
      </c>
      <c r="T16" s="336">
        <v>67807.676642730134</v>
      </c>
      <c r="U16" s="336">
        <v>1517756.3666427301</v>
      </c>
      <c r="V16" s="336">
        <f>-V15-1590.55</f>
        <v>-69465.19</v>
      </c>
      <c r="W16" s="341">
        <f t="shared" si="4"/>
        <v>-90642.879999999946</v>
      </c>
      <c r="X16" s="339">
        <f t="shared" si="5"/>
        <v>-22008976.149999935</v>
      </c>
      <c r="Y16" s="336">
        <v>8539617.1199999992</v>
      </c>
      <c r="Z16" s="336"/>
      <c r="AA16" s="336">
        <f>-AA15</f>
        <v>-20162335.274034601</v>
      </c>
      <c r="AB16" s="335">
        <f t="shared" si="14"/>
        <v>-33631694.304034539</v>
      </c>
      <c r="AC16" s="335">
        <f t="shared" si="6"/>
        <v>-90642.879999999946</v>
      </c>
      <c r="AD16" s="336">
        <v>205635.73</v>
      </c>
      <c r="AE16" s="336"/>
      <c r="AF16" s="336">
        <f>-AF15</f>
        <v>-756256.17</v>
      </c>
      <c r="AG16" s="335">
        <f>AC16+AD16-AE16+AF16</f>
        <v>-641263.31999999995</v>
      </c>
      <c r="AH16" s="342">
        <v>-11520395.949999999</v>
      </c>
      <c r="AI16" s="336">
        <v>-246274.33</v>
      </c>
      <c r="AJ16" s="335">
        <f t="shared" si="7"/>
        <v>-22111298.354034539</v>
      </c>
      <c r="AK16" s="341">
        <f t="shared" si="16"/>
        <v>-394988.99</v>
      </c>
      <c r="AL16" s="344">
        <f t="shared" si="8"/>
        <v>-1530145.1484639961</v>
      </c>
      <c r="AM16" s="343">
        <f t="shared" si="9"/>
        <v>-606955.13981824811</v>
      </c>
      <c r="AN16" s="336">
        <f t="shared" si="10"/>
        <v>-2532089.2782822442</v>
      </c>
      <c r="AO16" s="365">
        <f>AJ16+AN16</f>
        <v>-24643387.632316783</v>
      </c>
      <c r="AP16" s="357" t="s">
        <v>85</v>
      </c>
      <c r="AQ16" s="344">
        <v>11551994.489999998</v>
      </c>
      <c r="AR16" s="345">
        <f t="shared" si="12"/>
        <v>45824952.114034534</v>
      </c>
      <c r="AS16" s="346"/>
    </row>
    <row r="17" spans="2:47" ht="17.45" thickBot="1">
      <c r="B17" s="46" t="s">
        <v>164</v>
      </c>
      <c r="C17" s="44">
        <v>1595</v>
      </c>
      <c r="D17" s="296"/>
      <c r="E17" s="334"/>
      <c r="F17" s="334"/>
      <c r="G17" s="293">
        <v>-6553235.7699999996</v>
      </c>
      <c r="H17" s="285">
        <f t="shared" si="0"/>
        <v>-6553235.7699999996</v>
      </c>
      <c r="I17" s="334"/>
      <c r="J17" s="334"/>
      <c r="K17" s="334"/>
      <c r="L17" s="293">
        <v>36097.350000000006</v>
      </c>
      <c r="M17" s="285">
        <f t="shared" ref="M17:M23" si="17">I17+J17-K17+L17</f>
        <v>36097.350000000006</v>
      </c>
      <c r="N17" s="288">
        <f>H17</f>
        <v>-6553235.7699999996</v>
      </c>
      <c r="O17" s="293">
        <v>-501.77</v>
      </c>
      <c r="P17" s="293">
        <v>-6553737.54</v>
      </c>
      <c r="Q17" s="293"/>
      <c r="R17" s="285">
        <f t="shared" si="13"/>
        <v>9.3132257461547852E-10</v>
      </c>
      <c r="S17" s="294">
        <f t="shared" si="3"/>
        <v>36097.350000000006</v>
      </c>
      <c r="T17" s="293">
        <v>-11219.24</v>
      </c>
      <c r="U17" s="293">
        <v>24878.108824999999</v>
      </c>
      <c r="V17" s="293"/>
      <c r="W17" s="295">
        <f t="shared" si="4"/>
        <v>1.1750000085157808E-3</v>
      </c>
      <c r="X17" s="288">
        <f t="shared" si="5"/>
        <v>9.3132257461547852E-10</v>
      </c>
      <c r="Y17" s="293"/>
      <c r="Z17" s="293"/>
      <c r="AA17" s="293"/>
      <c r="AB17" s="285">
        <f t="shared" si="14"/>
        <v>9.3132257461547852E-10</v>
      </c>
      <c r="AC17" s="285">
        <f t="shared" si="6"/>
        <v>1.1750000085157808E-3</v>
      </c>
      <c r="AD17" s="293"/>
      <c r="AE17" s="293"/>
      <c r="AF17" s="293"/>
      <c r="AG17" s="285">
        <f t="shared" si="15"/>
        <v>1.1750000085157808E-3</v>
      </c>
      <c r="AH17" s="333"/>
      <c r="AI17" s="293"/>
      <c r="AJ17" s="285">
        <f t="shared" si="7"/>
        <v>9.3132257461547852E-10</v>
      </c>
      <c r="AK17" s="341">
        <f t="shared" si="16"/>
        <v>1.1750000085157808E-3</v>
      </c>
      <c r="AL17" s="370"/>
      <c r="AM17" s="343"/>
      <c r="AN17" s="336">
        <f t="shared" si="10"/>
        <v>1.1750000085157808E-3</v>
      </c>
      <c r="AO17" s="365">
        <f t="shared" ref="AO17:AO24" si="18">AJ17+AN17</f>
        <v>1.1750009398383554E-3</v>
      </c>
      <c r="AP17" s="358" t="s">
        <v>158</v>
      </c>
      <c r="AQ17" s="73"/>
      <c r="AR17" s="345">
        <f t="shared" si="12"/>
        <v>-1.1750009398383554E-3</v>
      </c>
      <c r="AS17" s="64"/>
      <c r="AT17" s="60"/>
    </row>
    <row r="18" spans="2:47" ht="15" thickBot="1">
      <c r="B18" s="46" t="s">
        <v>165</v>
      </c>
      <c r="C18" s="44">
        <v>1595</v>
      </c>
      <c r="D18" s="296"/>
      <c r="E18" s="334"/>
      <c r="F18" s="334"/>
      <c r="G18" s="293"/>
      <c r="H18" s="285">
        <f t="shared" ref="H18:H23" si="19">D18+E18-F18+G18</f>
        <v>0</v>
      </c>
      <c r="I18" s="334"/>
      <c r="J18" s="334"/>
      <c r="K18" s="334"/>
      <c r="L18" s="293">
        <v>0</v>
      </c>
      <c r="M18" s="285">
        <f t="shared" si="17"/>
        <v>0</v>
      </c>
      <c r="N18" s="288">
        <f t="shared" si="2"/>
        <v>0</v>
      </c>
      <c r="O18" s="293"/>
      <c r="P18" s="293">
        <v>0</v>
      </c>
      <c r="Q18" s="293"/>
      <c r="R18" s="285">
        <f t="shared" si="13"/>
        <v>0</v>
      </c>
      <c r="S18" s="294">
        <f t="shared" si="3"/>
        <v>0</v>
      </c>
      <c r="T18" s="293"/>
      <c r="U18" s="293"/>
      <c r="V18" s="293"/>
      <c r="W18" s="295">
        <f t="shared" si="4"/>
        <v>0</v>
      </c>
      <c r="X18" s="288">
        <f t="shared" si="5"/>
        <v>0</v>
      </c>
      <c r="Y18" s="293"/>
      <c r="Z18" s="293"/>
      <c r="AA18" s="293"/>
      <c r="AB18" s="285">
        <f t="shared" si="14"/>
        <v>0</v>
      </c>
      <c r="AC18" s="285">
        <f t="shared" si="6"/>
        <v>0</v>
      </c>
      <c r="AD18" s="293"/>
      <c r="AE18" s="293"/>
      <c r="AF18" s="293"/>
      <c r="AG18" s="285">
        <f t="shared" si="15"/>
        <v>0</v>
      </c>
      <c r="AH18" s="333"/>
      <c r="AI18" s="293"/>
      <c r="AJ18" s="285">
        <f t="shared" si="7"/>
        <v>0</v>
      </c>
      <c r="AK18" s="341">
        <f t="shared" si="16"/>
        <v>0</v>
      </c>
      <c r="AL18" s="370"/>
      <c r="AM18" s="343">
        <f t="shared" si="9"/>
        <v>0</v>
      </c>
      <c r="AN18" s="336">
        <f t="shared" si="10"/>
        <v>0</v>
      </c>
      <c r="AO18" s="365">
        <f t="shared" si="18"/>
        <v>0</v>
      </c>
      <c r="AP18" s="358" t="s">
        <v>158</v>
      </c>
      <c r="AQ18" s="73"/>
      <c r="AR18" s="345">
        <f t="shared" si="12"/>
        <v>0</v>
      </c>
      <c r="AS18" s="64"/>
      <c r="AT18" s="60"/>
    </row>
    <row r="19" spans="2:47" ht="15" thickBot="1">
      <c r="B19" s="46" t="s">
        <v>166</v>
      </c>
      <c r="C19" s="44">
        <v>1595</v>
      </c>
      <c r="D19" s="296"/>
      <c r="E19" s="334"/>
      <c r="F19" s="334"/>
      <c r="G19" s="293">
        <v>-3904.2200000001976</v>
      </c>
      <c r="H19" s="285">
        <f t="shared" si="19"/>
        <v>-3904.2200000001976</v>
      </c>
      <c r="I19" s="334"/>
      <c r="J19" s="334"/>
      <c r="K19" s="334"/>
      <c r="L19" s="293">
        <v>-172096.71</v>
      </c>
      <c r="M19" s="285">
        <f t="shared" si="17"/>
        <v>-172096.71</v>
      </c>
      <c r="N19" s="288">
        <f t="shared" si="2"/>
        <v>-3904.2200000001976</v>
      </c>
      <c r="O19" s="293"/>
      <c r="P19" s="293">
        <v>-3904.2200000001976</v>
      </c>
      <c r="Q19" s="293"/>
      <c r="R19" s="285">
        <f t="shared" si="13"/>
        <v>0</v>
      </c>
      <c r="S19" s="294">
        <f t="shared" si="3"/>
        <v>-172096.71</v>
      </c>
      <c r="T19" s="293"/>
      <c r="U19" s="293">
        <v>-172096.71</v>
      </c>
      <c r="V19" s="293"/>
      <c r="W19" s="295">
        <f t="shared" si="4"/>
        <v>0</v>
      </c>
      <c r="X19" s="288">
        <f>R19</f>
        <v>0</v>
      </c>
      <c r="Y19" s="293"/>
      <c r="Z19" s="293"/>
      <c r="AA19" s="293"/>
      <c r="AB19" s="285">
        <f t="shared" si="14"/>
        <v>0</v>
      </c>
      <c r="AC19" s="285">
        <f t="shared" si="6"/>
        <v>0</v>
      </c>
      <c r="AD19" s="293"/>
      <c r="AE19" s="293"/>
      <c r="AF19" s="293"/>
      <c r="AG19" s="285">
        <f t="shared" si="15"/>
        <v>0</v>
      </c>
      <c r="AH19" s="333"/>
      <c r="AI19" s="293"/>
      <c r="AJ19" s="285">
        <f t="shared" si="7"/>
        <v>0</v>
      </c>
      <c r="AK19" s="341">
        <f t="shared" si="16"/>
        <v>0</v>
      </c>
      <c r="AL19" s="370"/>
      <c r="AM19" s="343">
        <f t="shared" si="9"/>
        <v>0</v>
      </c>
      <c r="AN19" s="336">
        <f t="shared" si="10"/>
        <v>0</v>
      </c>
      <c r="AO19" s="365">
        <f t="shared" si="18"/>
        <v>0</v>
      </c>
      <c r="AP19" s="358" t="s">
        <v>158</v>
      </c>
      <c r="AQ19" s="73"/>
      <c r="AR19" s="345">
        <f t="shared" si="12"/>
        <v>0</v>
      </c>
      <c r="AS19" s="64"/>
    </row>
    <row r="20" spans="2:47" ht="15" thickBot="1">
      <c r="B20" s="47" t="s">
        <v>167</v>
      </c>
      <c r="C20" s="48">
        <v>1595</v>
      </c>
      <c r="D20" s="296"/>
      <c r="E20" s="334"/>
      <c r="F20" s="334"/>
      <c r="G20" s="293">
        <v>0</v>
      </c>
      <c r="H20" s="285">
        <f t="shared" si="19"/>
        <v>0</v>
      </c>
      <c r="I20" s="334"/>
      <c r="J20" s="334"/>
      <c r="K20" s="334"/>
      <c r="L20" s="293">
        <v>0</v>
      </c>
      <c r="M20" s="285">
        <f t="shared" si="17"/>
        <v>0</v>
      </c>
      <c r="N20" s="288">
        <f t="shared" si="2"/>
        <v>0</v>
      </c>
      <c r="O20" s="293"/>
      <c r="P20" s="293"/>
      <c r="Q20" s="293"/>
      <c r="R20" s="285">
        <f t="shared" si="13"/>
        <v>0</v>
      </c>
      <c r="S20" s="294">
        <f t="shared" si="3"/>
        <v>0</v>
      </c>
      <c r="T20" s="293"/>
      <c r="U20" s="293"/>
      <c r="V20" s="293"/>
      <c r="W20" s="295">
        <f t="shared" si="4"/>
        <v>0</v>
      </c>
      <c r="X20" s="288">
        <f t="shared" si="5"/>
        <v>0</v>
      </c>
      <c r="Y20" s="293"/>
      <c r="Z20" s="293"/>
      <c r="AA20" s="293"/>
      <c r="AB20" s="285">
        <f t="shared" si="14"/>
        <v>0</v>
      </c>
      <c r="AC20" s="285">
        <f t="shared" si="6"/>
        <v>0</v>
      </c>
      <c r="AD20" s="293"/>
      <c r="AE20" s="293"/>
      <c r="AF20" s="293"/>
      <c r="AG20" s="285">
        <f t="shared" si="15"/>
        <v>0</v>
      </c>
      <c r="AH20" s="333"/>
      <c r="AI20" s="293"/>
      <c r="AJ20" s="285">
        <f t="shared" si="7"/>
        <v>0</v>
      </c>
      <c r="AK20" s="341">
        <f t="shared" si="16"/>
        <v>0</v>
      </c>
      <c r="AL20" s="370"/>
      <c r="AM20" s="343">
        <f t="shared" si="9"/>
        <v>0</v>
      </c>
      <c r="AN20" s="336">
        <f t="shared" si="10"/>
        <v>0</v>
      </c>
      <c r="AO20" s="365">
        <f t="shared" si="18"/>
        <v>0</v>
      </c>
      <c r="AP20" s="358" t="s">
        <v>158</v>
      </c>
      <c r="AQ20" s="73"/>
      <c r="AR20" s="345">
        <f t="shared" si="12"/>
        <v>0</v>
      </c>
      <c r="AS20" s="64"/>
      <c r="AT20" s="60"/>
    </row>
    <row r="21" spans="2:47" ht="15" thickBot="1">
      <c r="B21" s="49" t="s">
        <v>168</v>
      </c>
      <c r="C21" s="48">
        <v>1595</v>
      </c>
      <c r="D21" s="296"/>
      <c r="E21" s="334"/>
      <c r="F21" s="334"/>
      <c r="G21" s="293">
        <v>-70978.19</v>
      </c>
      <c r="H21" s="285">
        <f>D21+E21-F21+G21</f>
        <v>-70978.19</v>
      </c>
      <c r="I21" s="334"/>
      <c r="J21" s="334"/>
      <c r="K21" s="334"/>
      <c r="L21" s="293">
        <v>16843.240000000002</v>
      </c>
      <c r="M21" s="285">
        <f>I21+J21-K21+L21</f>
        <v>16843.240000000002</v>
      </c>
      <c r="N21" s="288">
        <f t="shared" si="2"/>
        <v>-70978.19</v>
      </c>
      <c r="O21" s="293">
        <v>27.220000000001164</v>
      </c>
      <c r="P21" s="293"/>
      <c r="Q21" s="293"/>
      <c r="R21" s="335">
        <f t="shared" si="13"/>
        <v>-70950.97</v>
      </c>
      <c r="S21" s="340">
        <f t="shared" si="3"/>
        <v>16843.240000000002</v>
      </c>
      <c r="T21" s="336">
        <v>-404.5</v>
      </c>
      <c r="U21" s="336"/>
      <c r="V21" s="336"/>
      <c r="W21" s="341">
        <f t="shared" si="4"/>
        <v>16438.740000000002</v>
      </c>
      <c r="X21" s="339">
        <f t="shared" si="5"/>
        <v>-70950.97</v>
      </c>
      <c r="Y21" s="336">
        <v>3.7299999999959255</v>
      </c>
      <c r="Z21" s="336"/>
      <c r="AA21" s="336"/>
      <c r="AB21" s="335">
        <f t="shared" si="14"/>
        <v>-70947.240000000005</v>
      </c>
      <c r="AC21" s="335">
        <f t="shared" si="6"/>
        <v>16438.740000000002</v>
      </c>
      <c r="AD21" s="336">
        <v>-1365.590000000002</v>
      </c>
      <c r="AE21" s="336"/>
      <c r="AF21" s="336"/>
      <c r="AG21" s="335">
        <f t="shared" si="15"/>
        <v>15073.15</v>
      </c>
      <c r="AH21" s="342">
        <v>-70978.19</v>
      </c>
      <c r="AI21" s="336">
        <v>16034.09</v>
      </c>
      <c r="AJ21" s="335">
        <f>AB21-AH21</f>
        <v>30.94999999999709</v>
      </c>
      <c r="AK21" s="341">
        <f>AG21-AI21</f>
        <v>-960.94000000000051</v>
      </c>
      <c r="AL21" s="344">
        <f>(AB21+AJ21)/2*5.49%</f>
        <v>-1946.6521605000005</v>
      </c>
      <c r="AM21" s="343">
        <f>(AJ21*5.49%)*6/12</f>
        <v>0.84957749999992016</v>
      </c>
      <c r="AN21" s="336">
        <f t="shared" si="10"/>
        <v>-2906.7425830000011</v>
      </c>
      <c r="AO21" s="365"/>
      <c r="AP21" s="358" t="s">
        <v>158</v>
      </c>
      <c r="AQ21" s="73">
        <v>-55874.090000000004</v>
      </c>
      <c r="AR21" s="345">
        <f t="shared" si="12"/>
        <v>0</v>
      </c>
      <c r="AS21" s="64"/>
      <c r="AT21" s="60"/>
    </row>
    <row r="22" spans="2:47" ht="15" thickBot="1">
      <c r="B22" s="49" t="s">
        <v>169</v>
      </c>
      <c r="C22" s="48">
        <v>1595</v>
      </c>
      <c r="D22" s="296"/>
      <c r="E22" s="334"/>
      <c r="F22" s="334"/>
      <c r="G22" s="293">
        <v>-125470.08</v>
      </c>
      <c r="H22" s="285">
        <f t="shared" si="19"/>
        <v>-125470.08</v>
      </c>
      <c r="I22" s="334"/>
      <c r="J22" s="334"/>
      <c r="K22" s="334"/>
      <c r="L22" s="293">
        <v>100526.5</v>
      </c>
      <c r="M22" s="285">
        <f t="shared" si="17"/>
        <v>100526.5</v>
      </c>
      <c r="N22" s="288">
        <f t="shared" si="2"/>
        <v>-125470.08</v>
      </c>
      <c r="O22" s="293">
        <v>3.0200000000040745</v>
      </c>
      <c r="P22" s="293"/>
      <c r="Q22" s="293"/>
      <c r="R22" s="335">
        <f t="shared" si="13"/>
        <v>-125467.06</v>
      </c>
      <c r="S22" s="340">
        <f t="shared" si="3"/>
        <v>100526.5</v>
      </c>
      <c r="T22" s="336">
        <v>-715.16000000000349</v>
      </c>
      <c r="U22" s="336"/>
      <c r="V22" s="336"/>
      <c r="W22" s="341">
        <f t="shared" si="4"/>
        <v>99811.34</v>
      </c>
      <c r="X22" s="339">
        <f t="shared" si="5"/>
        <v>-125467.06</v>
      </c>
      <c r="Y22" s="336">
        <v>17.679999999993015</v>
      </c>
      <c r="Z22" s="336"/>
      <c r="AA22" s="336"/>
      <c r="AB22" s="335">
        <f t="shared" si="14"/>
        <v>-125449.38</v>
      </c>
      <c r="AC22" s="335">
        <f t="shared" si="6"/>
        <v>99811.34</v>
      </c>
      <c r="AD22" s="336">
        <v>-2414.8300000000017</v>
      </c>
      <c r="AE22" s="336"/>
      <c r="AF22" s="336"/>
      <c r="AG22" s="335">
        <f t="shared" si="15"/>
        <v>97396.51</v>
      </c>
      <c r="AH22" s="342">
        <v>-125470.08</v>
      </c>
      <c r="AI22" s="336">
        <v>99096.141088000004</v>
      </c>
      <c r="AJ22" s="335">
        <f t="shared" si="7"/>
        <v>20.69999999999709</v>
      </c>
      <c r="AK22" s="341">
        <f t="shared" si="16"/>
        <v>-1699.6310880000092</v>
      </c>
      <c r="AL22" s="344">
        <f t="shared" ref="AL22:AL33" si="20">(AB22+AJ22)/2*5.49%</f>
        <v>-3443.0172660000003</v>
      </c>
      <c r="AM22" s="343">
        <f t="shared" si="9"/>
        <v>0.5682149999999202</v>
      </c>
      <c r="AN22" s="336">
        <f t="shared" si="10"/>
        <v>-5142.0801390000097</v>
      </c>
      <c r="AO22" s="365"/>
      <c r="AP22" s="358" t="s">
        <v>158</v>
      </c>
      <c r="AQ22" s="73">
        <v>-28052.87000000001</v>
      </c>
      <c r="AR22" s="345">
        <f t="shared" si="12"/>
        <v>0</v>
      </c>
      <c r="AS22" s="64"/>
      <c r="AT22" s="60"/>
    </row>
    <row r="23" spans="2:47" ht="15" thickBot="1">
      <c r="B23" s="47" t="s">
        <v>170</v>
      </c>
      <c r="C23" s="48">
        <v>1595</v>
      </c>
      <c r="D23" s="296"/>
      <c r="E23" s="334"/>
      <c r="F23" s="334"/>
      <c r="G23" s="293">
        <v>9024716.75</v>
      </c>
      <c r="H23" s="285">
        <f t="shared" si="19"/>
        <v>9024716.75</v>
      </c>
      <c r="I23" s="334"/>
      <c r="J23" s="334"/>
      <c r="K23" s="334"/>
      <c r="L23" s="293">
        <v>-3523711.98</v>
      </c>
      <c r="M23" s="285">
        <f t="shared" si="17"/>
        <v>-3523711.98</v>
      </c>
      <c r="N23" s="288">
        <f t="shared" si="2"/>
        <v>9024716.75</v>
      </c>
      <c r="O23" s="293">
        <v>8258.1800000108778</v>
      </c>
      <c r="P23" s="293"/>
      <c r="Q23" s="293"/>
      <c r="R23" s="335">
        <f>N23+O23-P23+Q23</f>
        <v>9032974.9300000109</v>
      </c>
      <c r="S23" s="340">
        <f t="shared" si="3"/>
        <v>-3523711.98</v>
      </c>
      <c r="T23" s="336">
        <v>50999.930000000168</v>
      </c>
      <c r="U23" s="336"/>
      <c r="V23" s="336"/>
      <c r="W23" s="341">
        <f t="shared" si="4"/>
        <v>-3472712.05</v>
      </c>
      <c r="X23" s="339">
        <f t="shared" si="5"/>
        <v>9032974.9300000109</v>
      </c>
      <c r="Y23" s="336">
        <v>-6814.6700000017881</v>
      </c>
      <c r="Z23" s="336"/>
      <c r="AA23" s="336"/>
      <c r="AB23" s="335">
        <f t="shared" si="14"/>
        <v>9026160.2600000091</v>
      </c>
      <c r="AC23" s="335">
        <f t="shared" si="6"/>
        <v>-3472712.05</v>
      </c>
      <c r="AD23" s="336">
        <v>173426.58999999985</v>
      </c>
      <c r="AE23" s="336"/>
      <c r="AF23" s="336"/>
      <c r="AG23" s="335">
        <f t="shared" si="15"/>
        <v>-3299285.46</v>
      </c>
      <c r="AH23" s="342"/>
      <c r="AI23" s="336"/>
      <c r="AJ23" s="335">
        <f t="shared" si="7"/>
        <v>9026160.2600000091</v>
      </c>
      <c r="AK23" s="341">
        <f t="shared" si="16"/>
        <v>-3299285.46</v>
      </c>
      <c r="AL23" s="344">
        <f t="shared" si="20"/>
        <v>495536.19827400055</v>
      </c>
      <c r="AM23" s="343">
        <f>(AJ23*5.49%)*6/12</f>
        <v>247768.09913700027</v>
      </c>
      <c r="AN23" s="336">
        <f t="shared" si="10"/>
        <v>-2555981.1625889991</v>
      </c>
      <c r="AO23" s="365">
        <f>AJ23+AN23</f>
        <v>6470179.0974110104</v>
      </c>
      <c r="AP23" s="358" t="s">
        <v>85</v>
      </c>
      <c r="AQ23" s="73">
        <v>5726874.799999997</v>
      </c>
      <c r="AR23" s="345">
        <f t="shared" si="12"/>
        <v>-1.2107193470001221E-8</v>
      </c>
      <c r="AS23" s="64"/>
      <c r="AT23" s="60"/>
      <c r="AU23" s="60"/>
    </row>
    <row r="24" spans="2:47" ht="15" thickBot="1">
      <c r="B24" s="47" t="s">
        <v>171</v>
      </c>
      <c r="C24" s="48">
        <v>1595</v>
      </c>
      <c r="D24" s="297"/>
      <c r="E24" s="298"/>
      <c r="F24" s="298"/>
      <c r="G24" s="298"/>
      <c r="H24" s="285">
        <f t="shared" ref="H24:H28" si="21">G24</f>
        <v>0</v>
      </c>
      <c r="I24" s="298"/>
      <c r="J24" s="298"/>
      <c r="K24" s="298"/>
      <c r="L24" s="298"/>
      <c r="M24" s="285">
        <f t="shared" ref="M24:M28" si="22">L24</f>
        <v>0</v>
      </c>
      <c r="N24" s="288">
        <f t="shared" si="2"/>
        <v>0</v>
      </c>
      <c r="O24" s="293"/>
      <c r="P24" s="293"/>
      <c r="Q24" s="293"/>
      <c r="R24" s="335">
        <f t="shared" si="13"/>
        <v>0</v>
      </c>
      <c r="S24" s="340">
        <f t="shared" si="3"/>
        <v>0</v>
      </c>
      <c r="T24" s="336"/>
      <c r="U24" s="336"/>
      <c r="V24" s="336"/>
      <c r="W24" s="341">
        <f t="shared" si="4"/>
        <v>0</v>
      </c>
      <c r="X24" s="339">
        <f t="shared" ref="X24:X26" si="23">R24</f>
        <v>0</v>
      </c>
      <c r="Y24" s="336"/>
      <c r="Z24" s="336"/>
      <c r="AA24" s="336"/>
      <c r="AB24" s="335">
        <f t="shared" si="14"/>
        <v>0</v>
      </c>
      <c r="AC24" s="335">
        <f t="shared" si="6"/>
        <v>0</v>
      </c>
      <c r="AD24" s="336"/>
      <c r="AE24" s="336"/>
      <c r="AF24" s="336"/>
      <c r="AG24" s="335">
        <f t="shared" si="15"/>
        <v>0</v>
      </c>
      <c r="AH24" s="342"/>
      <c r="AI24" s="336"/>
      <c r="AJ24" s="335">
        <f t="shared" si="7"/>
        <v>0</v>
      </c>
      <c r="AK24" s="341">
        <f t="shared" si="16"/>
        <v>0</v>
      </c>
      <c r="AL24" s="344">
        <f t="shared" si="20"/>
        <v>0</v>
      </c>
      <c r="AM24" s="343">
        <f t="shared" si="9"/>
        <v>0</v>
      </c>
      <c r="AN24" s="336">
        <f t="shared" si="10"/>
        <v>0</v>
      </c>
      <c r="AO24" s="365">
        <f t="shared" si="18"/>
        <v>0</v>
      </c>
      <c r="AP24" s="358" t="s">
        <v>158</v>
      </c>
      <c r="AQ24" s="73"/>
      <c r="AR24" s="345">
        <f t="shared" si="12"/>
        <v>0</v>
      </c>
      <c r="AS24" s="64"/>
    </row>
    <row r="25" spans="2:47" ht="31.15" customHeight="1" thickBot="1">
      <c r="B25" s="47" t="s">
        <v>172</v>
      </c>
      <c r="C25" s="48">
        <v>1595</v>
      </c>
      <c r="D25" s="297"/>
      <c r="E25" s="298"/>
      <c r="F25" s="298"/>
      <c r="G25" s="298"/>
      <c r="H25" s="285">
        <f t="shared" si="21"/>
        <v>0</v>
      </c>
      <c r="I25" s="298"/>
      <c r="J25" s="298"/>
      <c r="K25" s="298"/>
      <c r="L25" s="298"/>
      <c r="M25" s="285">
        <f t="shared" si="22"/>
        <v>0</v>
      </c>
      <c r="N25" s="288">
        <f t="shared" si="2"/>
        <v>0</v>
      </c>
      <c r="O25" s="293">
        <v>49367731.439999998</v>
      </c>
      <c r="P25" s="293">
        <v>57447913.109322101</v>
      </c>
      <c r="Q25" s="293"/>
      <c r="R25" s="335">
        <f t="shared" ref="R25:R28" si="24">N25+O25-P25+Q25</f>
        <v>-8080181.6693221033</v>
      </c>
      <c r="S25" s="340">
        <f t="shared" ref="S25:S27" si="25">M25</f>
        <v>0</v>
      </c>
      <c r="T25" s="336">
        <v>-180758.62</v>
      </c>
      <c r="U25" s="336">
        <v>-3337737.9947731402</v>
      </c>
      <c r="V25" s="336"/>
      <c r="W25" s="341">
        <f t="shared" ref="W25:W27" si="26">S25+T25-U25+V25</f>
        <v>3156979.3747731401</v>
      </c>
      <c r="X25" s="339">
        <f t="shared" si="23"/>
        <v>-8080181.6693221033</v>
      </c>
      <c r="Y25" s="336">
        <v>3030102.899322113</v>
      </c>
      <c r="Z25" s="336"/>
      <c r="AA25" s="336"/>
      <c r="AB25" s="335">
        <f t="shared" ref="AB25:AB27" si="27">X25+Y25-Z25+AA25</f>
        <v>-5050078.7699999902</v>
      </c>
      <c r="AC25" s="335">
        <f>W25</f>
        <v>3156979.3747731401</v>
      </c>
      <c r="AD25" s="336">
        <v>-83234.464773139916</v>
      </c>
      <c r="AE25" s="336"/>
      <c r="AF25" s="336"/>
      <c r="AG25" s="335">
        <f>AC25+AD25-AE25+AF25</f>
        <v>3073744.91</v>
      </c>
      <c r="AH25" s="342"/>
      <c r="AI25" s="336"/>
      <c r="AJ25" s="335">
        <f t="shared" si="7"/>
        <v>-5050078.7699999902</v>
      </c>
      <c r="AK25" s="341">
        <f t="shared" si="16"/>
        <v>3073744.91</v>
      </c>
      <c r="AL25" s="344">
        <f t="shared" si="20"/>
        <v>-277249.32447299949</v>
      </c>
      <c r="AM25" s="343">
        <f>(AJ25*5.49%)*6/12</f>
        <v>-138624.66223649975</v>
      </c>
      <c r="AN25" s="336">
        <f t="shared" si="10"/>
        <v>2657870.9232905009</v>
      </c>
      <c r="AO25" s="365"/>
      <c r="AP25" s="358" t="s">
        <v>158</v>
      </c>
      <c r="AQ25" s="73">
        <v>-1976333.8599999901</v>
      </c>
      <c r="AR25" s="345">
        <f>AQ25-SUM(AB25,AG25)</f>
        <v>0</v>
      </c>
      <c r="AS25" s="64"/>
      <c r="AU25" s="60"/>
    </row>
    <row r="26" spans="2:47" ht="22.15" customHeight="1" thickBot="1">
      <c r="B26" s="47" t="s">
        <v>173</v>
      </c>
      <c r="C26" s="48">
        <v>1595</v>
      </c>
      <c r="D26" s="297"/>
      <c r="E26" s="298"/>
      <c r="F26" s="298"/>
      <c r="G26" s="298"/>
      <c r="H26" s="285"/>
      <c r="I26" s="298"/>
      <c r="J26" s="298"/>
      <c r="K26" s="298"/>
      <c r="L26" s="298"/>
      <c r="M26" s="285"/>
      <c r="N26" s="288"/>
      <c r="O26" s="293">
        <v>326082.72000000003</v>
      </c>
      <c r="P26" s="293"/>
      <c r="Q26" s="293"/>
      <c r="R26" s="335">
        <f t="shared" ref="R26" si="28">N26+O26-P26+Q26</f>
        <v>326082.72000000003</v>
      </c>
      <c r="S26" s="340">
        <f t="shared" si="25"/>
        <v>0</v>
      </c>
      <c r="T26" s="336">
        <v>192885.33</v>
      </c>
      <c r="U26" s="336"/>
      <c r="V26" s="336"/>
      <c r="W26" s="341">
        <f t="shared" si="26"/>
        <v>192885.33</v>
      </c>
      <c r="X26" s="339">
        <f t="shared" si="23"/>
        <v>326082.72000000003</v>
      </c>
      <c r="Y26" s="336">
        <v>0</v>
      </c>
      <c r="Z26" s="336"/>
      <c r="AA26" s="336"/>
      <c r="AB26" s="335">
        <f t="shared" si="27"/>
        <v>326082.72000000003</v>
      </c>
      <c r="AC26" s="335">
        <f>W26</f>
        <v>192885.33</v>
      </c>
      <c r="AD26" s="336">
        <v>6276.5400000000081</v>
      </c>
      <c r="AE26" s="336"/>
      <c r="AF26" s="336"/>
      <c r="AG26" s="335">
        <f>AC26+AD26-AE26+AF26</f>
        <v>199161.87</v>
      </c>
      <c r="AH26" s="342">
        <v>326081.26</v>
      </c>
      <c r="AI26" s="336">
        <v>200856.633737</v>
      </c>
      <c r="AJ26" s="335">
        <f>AB26-AH26</f>
        <v>1.4600000000209548</v>
      </c>
      <c r="AK26" s="341">
        <f t="shared" ref="AK26" si="29">AG26-AI26</f>
        <v>-1694.7637370000011</v>
      </c>
      <c r="AL26" s="344">
        <f>(AB26+AJ26)/2*5.49%</f>
        <v>8951.0107410000019</v>
      </c>
      <c r="AM26" s="343">
        <f>(AJ26*5.49%)*6/12</f>
        <v>4.0077000000575208E-2</v>
      </c>
      <c r="AN26" s="336">
        <f t="shared" si="10"/>
        <v>7256.2870810000013</v>
      </c>
      <c r="AO26" s="365"/>
      <c r="AP26" s="358" t="s">
        <v>158</v>
      </c>
      <c r="AQ26" s="73">
        <v>525244.59000000008</v>
      </c>
      <c r="AR26" s="345">
        <f t="shared" si="12"/>
        <v>0</v>
      </c>
      <c r="AS26" s="64"/>
      <c r="AU26" s="60"/>
    </row>
    <row r="27" spans="2:47" ht="22.15" customHeight="1" thickBot="1">
      <c r="B27" s="47" t="s">
        <v>174</v>
      </c>
      <c r="C27" s="48">
        <v>1595</v>
      </c>
      <c r="D27" s="297"/>
      <c r="E27" s="298"/>
      <c r="F27" s="298"/>
      <c r="G27" s="298"/>
      <c r="H27" s="285"/>
      <c r="I27" s="298"/>
      <c r="J27" s="298"/>
      <c r="K27" s="298"/>
      <c r="L27" s="298"/>
      <c r="M27" s="285"/>
      <c r="N27" s="288"/>
      <c r="O27" s="293">
        <v>-22260161.060000002</v>
      </c>
      <c r="P27" s="293">
        <v>-92381275.390000001</v>
      </c>
      <c r="Q27" s="293"/>
      <c r="R27" s="335">
        <f t="shared" si="24"/>
        <v>70121114.329999998</v>
      </c>
      <c r="S27" s="340">
        <f t="shared" si="25"/>
        <v>0</v>
      </c>
      <c r="T27" s="336">
        <v>-43749.066369149834</v>
      </c>
      <c r="U27" s="336">
        <v>-3562816.6063691499</v>
      </c>
      <c r="V27" s="336"/>
      <c r="W27" s="341">
        <f t="shared" si="26"/>
        <v>3519067.54</v>
      </c>
      <c r="X27" s="339">
        <f t="shared" ref="X27:X28" si="30">R27</f>
        <v>70121114.329999998</v>
      </c>
      <c r="Y27" s="336">
        <v>-49230068.069999993</v>
      </c>
      <c r="Z27" s="336"/>
      <c r="AA27" s="336"/>
      <c r="AB27" s="335">
        <f t="shared" si="27"/>
        <v>20891046.260000005</v>
      </c>
      <c r="AC27" s="335">
        <f t="shared" ref="AC27:AC28" si="31">W27</f>
        <v>3519067.54</v>
      </c>
      <c r="AD27" s="336">
        <v>-124268.52000000002</v>
      </c>
      <c r="AE27" s="336"/>
      <c r="AF27" s="336"/>
      <c r="AG27" s="335">
        <f t="shared" si="15"/>
        <v>3394799.02</v>
      </c>
      <c r="AH27" s="342"/>
      <c r="AI27" s="336"/>
      <c r="AJ27" s="335">
        <f t="shared" ref="AJ27:AJ32" si="32">AB27-AH27</f>
        <v>20891046.260000005</v>
      </c>
      <c r="AK27" s="341">
        <f t="shared" si="16"/>
        <v>3394799.02</v>
      </c>
      <c r="AL27" s="344">
        <f t="shared" si="20"/>
        <v>1146918.4396740005</v>
      </c>
      <c r="AM27" s="343">
        <f t="shared" si="9"/>
        <v>573459.21983700024</v>
      </c>
      <c r="AN27" s="336">
        <f t="shared" si="10"/>
        <v>5115176.6795110013</v>
      </c>
      <c r="AO27" s="365"/>
      <c r="AP27" s="358" t="s">
        <v>158</v>
      </c>
      <c r="AQ27" s="73">
        <v>24285845.280000005</v>
      </c>
      <c r="AR27" s="345">
        <f>AQ27-SUM(AB27,AG27)</f>
        <v>0</v>
      </c>
      <c r="AS27" s="64"/>
    </row>
    <row r="28" spans="2:47" ht="34.9" customHeight="1" thickBot="1">
      <c r="B28" s="47" t="s">
        <v>175</v>
      </c>
      <c r="C28" s="48">
        <v>1595</v>
      </c>
      <c r="D28" s="297"/>
      <c r="E28" s="298"/>
      <c r="F28" s="298"/>
      <c r="G28" s="298"/>
      <c r="H28" s="285">
        <f t="shared" si="21"/>
        <v>0</v>
      </c>
      <c r="I28" s="298"/>
      <c r="J28" s="298"/>
      <c r="K28" s="298"/>
      <c r="L28" s="298"/>
      <c r="M28" s="285">
        <f t="shared" si="22"/>
        <v>0</v>
      </c>
      <c r="N28" s="288">
        <f t="shared" si="2"/>
        <v>0</v>
      </c>
      <c r="O28" s="293"/>
      <c r="P28" s="293"/>
      <c r="Q28" s="293"/>
      <c r="R28" s="335">
        <f t="shared" si="24"/>
        <v>0</v>
      </c>
      <c r="S28" s="340">
        <f t="shared" si="3"/>
        <v>0</v>
      </c>
      <c r="T28" s="336"/>
      <c r="U28" s="336"/>
      <c r="V28" s="336"/>
      <c r="W28" s="341">
        <f t="shared" ref="W28" si="33">S28+T28-U28+V28</f>
        <v>0</v>
      </c>
      <c r="X28" s="339">
        <f t="shared" si="30"/>
        <v>0</v>
      </c>
      <c r="Y28" s="336">
        <v>147649.5</v>
      </c>
      <c r="Z28" s="336">
        <v>181940.35</v>
      </c>
      <c r="AA28" s="336"/>
      <c r="AB28" s="335">
        <f t="shared" ref="AB28" si="34">X28+Y28-Z28+AA28</f>
        <v>-34290.850000000006</v>
      </c>
      <c r="AC28" s="335">
        <f t="shared" si="31"/>
        <v>0</v>
      </c>
      <c r="AD28" s="336">
        <v>-1647.7799999999988</v>
      </c>
      <c r="AE28" s="336">
        <v>-31283.18</v>
      </c>
      <c r="AF28" s="336"/>
      <c r="AG28" s="335">
        <f>AC28+AD28-AE28+AF28</f>
        <v>29635.4</v>
      </c>
      <c r="AH28" s="342">
        <v>-1229609.3741496599</v>
      </c>
      <c r="AI28" s="336">
        <v>-29686.937754081639</v>
      </c>
      <c r="AJ28" s="335">
        <f t="shared" si="32"/>
        <v>1195318.5241496598</v>
      </c>
      <c r="AK28" s="341">
        <f t="shared" si="16"/>
        <v>59322.337754081644</v>
      </c>
      <c r="AL28" s="344">
        <f t="shared" si="20"/>
        <v>31870.209655408162</v>
      </c>
      <c r="AM28" s="343">
        <f t="shared" si="9"/>
        <v>32811.493487908163</v>
      </c>
      <c r="AN28" s="336">
        <f t="shared" si="10"/>
        <v>124004.04089739796</v>
      </c>
      <c r="AO28" s="366"/>
      <c r="AP28" s="358" t="s">
        <v>158</v>
      </c>
      <c r="AQ28" s="73">
        <v>-4655.4500000000116</v>
      </c>
      <c r="AR28" s="345">
        <f t="shared" si="12"/>
        <v>-7.2759576141834259E-12</v>
      </c>
      <c r="AS28" s="64"/>
    </row>
    <row r="29" spans="2:47" ht="30" customHeight="1" thickBot="1">
      <c r="B29" s="47" t="s">
        <v>176</v>
      </c>
      <c r="C29" s="48">
        <v>1595</v>
      </c>
      <c r="D29" s="297"/>
      <c r="E29" s="298"/>
      <c r="F29" s="298"/>
      <c r="G29" s="298"/>
      <c r="H29" s="285"/>
      <c r="I29" s="298"/>
      <c r="J29" s="298"/>
      <c r="K29" s="298"/>
      <c r="L29" s="298"/>
      <c r="M29" s="285"/>
      <c r="N29" s="288"/>
      <c r="O29" s="353"/>
      <c r="P29" s="353"/>
      <c r="Q29" s="353"/>
      <c r="R29" s="335"/>
      <c r="S29" s="335"/>
      <c r="T29" s="354"/>
      <c r="U29" s="354"/>
      <c r="V29" s="354"/>
      <c r="W29" s="341">
        <f t="shared" ref="W29" si="35">S29+T29-U29+V29</f>
        <v>0</v>
      </c>
      <c r="X29" s="339">
        <f t="shared" ref="X29:X31" si="36">R29</f>
        <v>0</v>
      </c>
      <c r="Y29" s="354">
        <v>-1151701.44</v>
      </c>
      <c r="Z29" s="354">
        <v>-2135458.5499999998</v>
      </c>
      <c r="AA29" s="354"/>
      <c r="AB29" s="335">
        <f>X29+Y29-Z29+AA29</f>
        <v>983757.10999999987</v>
      </c>
      <c r="AC29" s="335">
        <f t="shared" ref="AC29" si="37">W29</f>
        <v>0</v>
      </c>
      <c r="AD29" s="354">
        <v>25692.05</v>
      </c>
      <c r="AE29" s="336">
        <v>-140627.160965238</v>
      </c>
      <c r="AF29" s="354"/>
      <c r="AG29" s="335">
        <f>AC29+AD29-AE29+AF29</f>
        <v>166319.21096523799</v>
      </c>
      <c r="AH29" s="342"/>
      <c r="AI29" s="336"/>
      <c r="AJ29" s="335">
        <f t="shared" si="32"/>
        <v>983757.10999999987</v>
      </c>
      <c r="AK29" s="341">
        <f t="shared" si="16"/>
        <v>166319.21096523799</v>
      </c>
      <c r="AL29" s="344">
        <f t="shared" si="20"/>
        <v>54008.265338999998</v>
      </c>
      <c r="AM29" s="343">
        <f t="shared" si="9"/>
        <v>27004.132669499999</v>
      </c>
      <c r="AN29" s="336">
        <f t="shared" si="10"/>
        <v>247331.60897373798</v>
      </c>
      <c r="AO29" s="366"/>
      <c r="AP29" s="359" t="s">
        <v>158</v>
      </c>
      <c r="AQ29" s="73">
        <v>1150076.3200000003</v>
      </c>
      <c r="AR29" s="345">
        <f t="shared" si="12"/>
        <v>-9.6523761749267578E-4</v>
      </c>
      <c r="AS29" s="64"/>
    </row>
    <row r="30" spans="2:47" ht="32.65" customHeight="1" thickBot="1">
      <c r="B30" s="47" t="s">
        <v>177</v>
      </c>
      <c r="C30" s="48">
        <v>1595</v>
      </c>
      <c r="D30" s="297"/>
      <c r="E30" s="298"/>
      <c r="F30" s="298"/>
      <c r="G30" s="298"/>
      <c r="H30" s="285"/>
      <c r="I30" s="298"/>
      <c r="J30" s="298"/>
      <c r="K30" s="298"/>
      <c r="L30" s="298"/>
      <c r="M30" s="285"/>
      <c r="N30" s="288"/>
      <c r="O30" s="353"/>
      <c r="P30" s="353"/>
      <c r="Q30" s="353"/>
      <c r="R30" s="335"/>
      <c r="S30" s="335"/>
      <c r="T30" s="354"/>
      <c r="U30" s="354"/>
      <c r="V30" s="354"/>
      <c r="W30" s="341"/>
      <c r="X30" s="339"/>
      <c r="Y30" s="354">
        <v>2018632.3399999999</v>
      </c>
      <c r="Z30" s="354">
        <v>2124658.88</v>
      </c>
      <c r="AA30" s="354"/>
      <c r="AB30" s="335">
        <f>X30+Y30-Z30+AA30</f>
        <v>-106026.54000000004</v>
      </c>
      <c r="AC30" s="335">
        <f t="shared" ref="AC30" si="38">W30</f>
        <v>0</v>
      </c>
      <c r="AD30" s="354">
        <v>143202.03</v>
      </c>
      <c r="AE30" s="354">
        <v>143202.03</v>
      </c>
      <c r="AF30" s="354"/>
      <c r="AG30" s="335">
        <f>AC30+AD30-AE30+AF30</f>
        <v>0</v>
      </c>
      <c r="AH30" s="342"/>
      <c r="AI30" s="336"/>
      <c r="AJ30" s="335">
        <f t="shared" si="32"/>
        <v>-106026.54000000004</v>
      </c>
      <c r="AK30" s="341">
        <f t="shared" ref="AK30" si="39">AG30-AI30</f>
        <v>0</v>
      </c>
      <c r="AL30" s="344"/>
      <c r="AM30" s="343"/>
      <c r="AN30" s="336">
        <f t="shared" si="10"/>
        <v>0</v>
      </c>
      <c r="AO30" s="366"/>
      <c r="AP30" s="359" t="s">
        <v>158</v>
      </c>
      <c r="AQ30" s="73">
        <v>-106026.53999999998</v>
      </c>
      <c r="AR30" s="345">
        <f t="shared" si="12"/>
        <v>0</v>
      </c>
      <c r="AS30" s="64"/>
    </row>
    <row r="31" spans="2:47" ht="17.25" customHeight="1" thickBot="1">
      <c r="B31" s="47" t="s">
        <v>178</v>
      </c>
      <c r="C31" s="48">
        <v>1595</v>
      </c>
      <c r="D31" s="297"/>
      <c r="E31" s="298"/>
      <c r="F31" s="298"/>
      <c r="G31" s="298"/>
      <c r="H31" s="285"/>
      <c r="I31" s="298"/>
      <c r="J31" s="298"/>
      <c r="K31" s="298"/>
      <c r="L31" s="298"/>
      <c r="M31" s="285"/>
      <c r="N31" s="288"/>
      <c r="O31" s="353"/>
      <c r="P31" s="353"/>
      <c r="Q31" s="353"/>
      <c r="R31" s="335"/>
      <c r="S31" s="335"/>
      <c r="T31" s="354"/>
      <c r="U31" s="354"/>
      <c r="V31" s="354"/>
      <c r="W31" s="341"/>
      <c r="X31" s="339">
        <f t="shared" si="36"/>
        <v>0</v>
      </c>
      <c r="Y31" s="354">
        <v>1264160.8499999996</v>
      </c>
      <c r="Z31" s="354">
        <v>3606886.05</v>
      </c>
      <c r="AA31" s="354"/>
      <c r="AB31" s="335">
        <f>X31+Y31-Z31+AA31</f>
        <v>-2342725.2000000002</v>
      </c>
      <c r="AC31" s="335">
        <f t="shared" ref="AC31" si="40">W31</f>
        <v>0</v>
      </c>
      <c r="AD31" s="354">
        <v>751869.8</v>
      </c>
      <c r="AE31" s="354">
        <v>751869.8</v>
      </c>
      <c r="AF31" s="354"/>
      <c r="AG31" s="335">
        <f>AC31+AD31-AE31+AF31</f>
        <v>0</v>
      </c>
      <c r="AH31" s="342"/>
      <c r="AI31" s="336"/>
      <c r="AJ31" s="335">
        <f t="shared" si="32"/>
        <v>-2342725.2000000002</v>
      </c>
      <c r="AK31" s="341">
        <f t="shared" ref="AK31" si="41">AG31-AI31</f>
        <v>0</v>
      </c>
      <c r="AL31" s="344"/>
      <c r="AM31" s="343"/>
      <c r="AN31" s="336">
        <f t="shared" si="10"/>
        <v>0</v>
      </c>
      <c r="AO31" s="366"/>
      <c r="AP31" s="359" t="s">
        <v>158</v>
      </c>
      <c r="AQ31" s="73">
        <v>-2342725.2000000002</v>
      </c>
      <c r="AR31" s="345">
        <f t="shared" si="12"/>
        <v>0</v>
      </c>
      <c r="AS31" s="64"/>
    </row>
    <row r="32" spans="2:47" ht="17.25" customHeight="1" thickBot="1">
      <c r="B32" s="47" t="s">
        <v>179</v>
      </c>
      <c r="C32" s="48">
        <v>1595</v>
      </c>
      <c r="D32" s="297"/>
      <c r="E32" s="298"/>
      <c r="F32" s="298"/>
      <c r="G32" s="298"/>
      <c r="H32" s="285"/>
      <c r="I32" s="298"/>
      <c r="J32" s="298"/>
      <c r="K32" s="298"/>
      <c r="L32" s="298"/>
      <c r="M32" s="285"/>
      <c r="N32" s="288"/>
      <c r="O32" s="353"/>
      <c r="P32" s="353"/>
      <c r="Q32" s="353"/>
      <c r="R32" s="335"/>
      <c r="S32" s="335"/>
      <c r="T32" s="354"/>
      <c r="U32" s="354"/>
      <c r="V32" s="354"/>
      <c r="W32" s="341"/>
      <c r="X32" s="339"/>
      <c r="Y32" s="354"/>
      <c r="Z32" s="354"/>
      <c r="AA32" s="354"/>
      <c r="AB32" s="335"/>
      <c r="AC32" s="335"/>
      <c r="AD32" s="354"/>
      <c r="AE32" s="354"/>
      <c r="AF32" s="354"/>
      <c r="AG32" s="335"/>
      <c r="AH32" s="342">
        <v>-82246562.246131018</v>
      </c>
      <c r="AI32" s="336">
        <v>-3662139.1803547791</v>
      </c>
      <c r="AJ32" s="335">
        <f t="shared" si="32"/>
        <v>82246562.246131018</v>
      </c>
      <c r="AK32" s="341">
        <f t="shared" ref="AK32:AK34" si="42">AG32-AI32</f>
        <v>3662139.1803547791</v>
      </c>
      <c r="AL32" s="344">
        <f>(AB32+AJ32)/2*5.49%</f>
        <v>2257668.1336562964</v>
      </c>
      <c r="AM32" s="343">
        <f>(AJ32*5.49%)*6/12</f>
        <v>2257668.1336562964</v>
      </c>
      <c r="AN32" s="336">
        <f t="shared" si="10"/>
        <v>8177475.4476673715</v>
      </c>
      <c r="AO32" s="366"/>
      <c r="AP32" s="359" t="s">
        <v>158</v>
      </c>
      <c r="AQ32" s="73"/>
      <c r="AR32" s="345"/>
      <c r="AS32" s="64"/>
    </row>
    <row r="33" spans="1:45" ht="17.25" customHeight="1" thickBot="1">
      <c r="B33" s="47" t="s">
        <v>180</v>
      </c>
      <c r="C33" s="48">
        <v>1595</v>
      </c>
      <c r="D33" s="297"/>
      <c r="E33" s="298"/>
      <c r="F33" s="298"/>
      <c r="G33" s="298"/>
      <c r="H33" s="285"/>
      <c r="I33" s="298"/>
      <c r="J33" s="298"/>
      <c r="K33" s="298"/>
      <c r="L33" s="298"/>
      <c r="M33" s="285"/>
      <c r="N33" s="288"/>
      <c r="O33" s="353"/>
      <c r="P33" s="353"/>
      <c r="Q33" s="353"/>
      <c r="R33" s="335"/>
      <c r="S33" s="335"/>
      <c r="T33" s="354"/>
      <c r="U33" s="354"/>
      <c r="V33" s="354"/>
      <c r="W33" s="341"/>
      <c r="X33" s="339"/>
      <c r="Y33" s="354"/>
      <c r="Z33" s="354"/>
      <c r="AA33" s="354"/>
      <c r="AB33" s="335"/>
      <c r="AC33" s="335"/>
      <c r="AD33" s="354"/>
      <c r="AE33" s="354"/>
      <c r="AF33" s="354"/>
      <c r="AG33" s="335"/>
      <c r="AH33" s="342">
        <v>3519898.6227461146</v>
      </c>
      <c r="AI33" s="336">
        <v>329676.31157088501</v>
      </c>
      <c r="AJ33" s="335">
        <f t="shared" ref="AJ33:AJ34" si="43">AB33-AH33</f>
        <v>-3519898.6227461146</v>
      </c>
      <c r="AK33" s="341">
        <f t="shared" si="42"/>
        <v>-329676.31157088501</v>
      </c>
      <c r="AL33" s="344">
        <f t="shared" si="20"/>
        <v>-96621.21719438085</v>
      </c>
      <c r="AM33" s="343">
        <f t="shared" si="9"/>
        <v>-96621.217194380864</v>
      </c>
      <c r="AN33" s="336">
        <f t="shared" si="10"/>
        <v>-522918.74595964671</v>
      </c>
      <c r="AO33" s="366"/>
      <c r="AP33" s="359" t="s">
        <v>158</v>
      </c>
      <c r="AQ33" s="73"/>
      <c r="AR33" s="345"/>
      <c r="AS33" s="64"/>
    </row>
    <row r="34" spans="1:45" ht="15" thickBot="1">
      <c r="B34" s="47"/>
      <c r="C34" s="48"/>
      <c r="D34" s="299"/>
      <c r="E34" s="285"/>
      <c r="F34" s="285"/>
      <c r="G34" s="285"/>
      <c r="H34" s="285"/>
      <c r="I34" s="285"/>
      <c r="J34" s="285"/>
      <c r="K34" s="285"/>
      <c r="L34" s="285"/>
      <c r="M34" s="285"/>
      <c r="N34" s="288"/>
      <c r="O34" s="285"/>
      <c r="P34" s="285"/>
      <c r="Q34" s="285"/>
      <c r="R34" s="285"/>
      <c r="S34" s="285"/>
      <c r="T34" s="285"/>
      <c r="U34" s="285"/>
      <c r="V34" s="285"/>
      <c r="W34" s="295"/>
      <c r="X34" s="288"/>
      <c r="Y34" s="285"/>
      <c r="Z34" s="285"/>
      <c r="AA34" s="285"/>
      <c r="AB34" s="285"/>
      <c r="AC34" s="285"/>
      <c r="AD34" s="285"/>
      <c r="AE34" s="285"/>
      <c r="AF34" s="285"/>
      <c r="AG34" s="285"/>
      <c r="AH34" s="301"/>
      <c r="AI34" s="300"/>
      <c r="AJ34" s="335">
        <f t="shared" si="43"/>
        <v>0</v>
      </c>
      <c r="AK34" s="341">
        <f t="shared" si="42"/>
        <v>0</v>
      </c>
      <c r="AL34" s="371"/>
      <c r="AM34" s="379"/>
      <c r="AN34" s="381"/>
      <c r="AO34" s="295"/>
      <c r="AP34" s="360"/>
      <c r="AQ34" s="51"/>
      <c r="AR34" s="277"/>
      <c r="AS34" s="64"/>
    </row>
    <row r="35" spans="1:45" ht="15" thickBot="1">
      <c r="B35" s="50" t="s">
        <v>181</v>
      </c>
      <c r="C35" s="44"/>
      <c r="D35" s="302"/>
      <c r="E35" s="303"/>
      <c r="F35" s="303"/>
      <c r="G35" s="303"/>
      <c r="H35" s="285"/>
      <c r="I35" s="303"/>
      <c r="J35" s="303"/>
      <c r="K35" s="303"/>
      <c r="L35" s="303"/>
      <c r="M35" s="285"/>
      <c r="N35" s="288"/>
      <c r="O35" s="285"/>
      <c r="P35" s="285"/>
      <c r="Q35" s="285"/>
      <c r="R35" s="285"/>
      <c r="S35" s="285"/>
      <c r="T35" s="285"/>
      <c r="U35" s="285"/>
      <c r="V35" s="285"/>
      <c r="W35" s="295"/>
      <c r="X35" s="288"/>
      <c r="Y35" s="285"/>
      <c r="Z35" s="285"/>
      <c r="AA35" s="285"/>
      <c r="AB35" s="285"/>
      <c r="AC35" s="285"/>
      <c r="AD35" s="285"/>
      <c r="AE35" s="285"/>
      <c r="AF35" s="285"/>
      <c r="AG35" s="285"/>
      <c r="AH35" s="304"/>
      <c r="AI35" s="303"/>
      <c r="AJ35" s="335">
        <f t="shared" ref="AJ35" si="44">AB35-AH35</f>
        <v>0</v>
      </c>
      <c r="AK35" s="341">
        <f t="shared" ref="AK35" si="45">AG35-AI35</f>
        <v>0</v>
      </c>
      <c r="AL35" s="372"/>
      <c r="AM35" s="304"/>
      <c r="AN35" s="300"/>
      <c r="AO35" s="295"/>
      <c r="AP35" s="356"/>
      <c r="AQ35" s="51"/>
      <c r="AR35" s="45"/>
      <c r="AS35" s="64"/>
    </row>
    <row r="36" spans="1:45" ht="15" thickBot="1">
      <c r="B36" s="43"/>
      <c r="C36" s="52"/>
      <c r="D36" s="299"/>
      <c r="E36" s="285"/>
      <c r="F36" s="285"/>
      <c r="G36" s="285"/>
      <c r="H36" s="285"/>
      <c r="I36" s="285"/>
      <c r="J36" s="285"/>
      <c r="K36" s="285"/>
      <c r="L36" s="285"/>
      <c r="M36" s="285"/>
      <c r="N36" s="288"/>
      <c r="O36" s="285"/>
      <c r="P36" s="285"/>
      <c r="Q36" s="285"/>
      <c r="R36" s="285"/>
      <c r="S36" s="285"/>
      <c r="T36" s="285"/>
      <c r="U36" s="285"/>
      <c r="V36" s="285"/>
      <c r="W36" s="295"/>
      <c r="X36" s="288"/>
      <c r="Y36" s="285"/>
      <c r="Z36" s="285"/>
      <c r="AA36" s="285"/>
      <c r="AB36" s="285"/>
      <c r="AC36" s="285"/>
      <c r="AD36" s="285"/>
      <c r="AE36" s="285"/>
      <c r="AF36" s="285"/>
      <c r="AG36" s="285"/>
      <c r="AH36" s="288"/>
      <c r="AI36" s="285"/>
      <c r="AJ36" s="285"/>
      <c r="AK36" s="295"/>
      <c r="AL36" s="373"/>
      <c r="AM36" s="305"/>
      <c r="AN36" s="306"/>
      <c r="AO36" s="366"/>
      <c r="AP36" s="356"/>
      <c r="AQ36" s="51"/>
      <c r="AR36" s="45"/>
      <c r="AS36" s="64"/>
    </row>
    <row r="37" spans="1:45" s="279" customFormat="1" ht="15" thickBot="1">
      <c r="B37" s="53" t="s">
        <v>182</v>
      </c>
      <c r="C37" s="54"/>
      <c r="D37" s="307">
        <f t="shared" ref="D37:Q37" si="46">SUM(D8:D28)</f>
        <v>0</v>
      </c>
      <c r="E37" s="308">
        <f t="shared" si="46"/>
        <v>0</v>
      </c>
      <c r="F37" s="308">
        <f t="shared" si="46"/>
        <v>0</v>
      </c>
      <c r="G37" s="308">
        <f t="shared" si="46"/>
        <v>-95380543.742300004</v>
      </c>
      <c r="H37" s="308">
        <f t="shared" si="46"/>
        <v>-95380543.742300004</v>
      </c>
      <c r="I37" s="308">
        <f t="shared" si="46"/>
        <v>0</v>
      </c>
      <c r="J37" s="308">
        <f t="shared" si="46"/>
        <v>0</v>
      </c>
      <c r="K37" s="308">
        <f t="shared" si="46"/>
        <v>0</v>
      </c>
      <c r="L37" s="308">
        <f t="shared" si="46"/>
        <v>-188018.36000000034</v>
      </c>
      <c r="M37" s="308">
        <f t="shared" si="46"/>
        <v>-188018.36000000034</v>
      </c>
      <c r="N37" s="309">
        <f t="shared" si="46"/>
        <v>-95380543.742300004</v>
      </c>
      <c r="O37" s="308">
        <f t="shared" si="46"/>
        <v>37736660.581360586</v>
      </c>
      <c r="P37" s="308">
        <f t="shared" si="46"/>
        <v>-70960746.251617402</v>
      </c>
      <c r="Q37" s="308">
        <f t="shared" si="46"/>
        <v>-88018.10000000149</v>
      </c>
      <c r="R37" s="309">
        <f t="shared" ref="R37:AN37" si="47">SUM(R8:R33)</f>
        <v>13228844.990677953</v>
      </c>
      <c r="S37" s="309">
        <f t="shared" si="47"/>
        <v>-188018.36000000034</v>
      </c>
      <c r="T37" s="309">
        <f t="shared" si="47"/>
        <v>-537258.80337101012</v>
      </c>
      <c r="U37" s="309">
        <f t="shared" si="47"/>
        <v>-3268284.1393191507</v>
      </c>
      <c r="V37" s="309">
        <f t="shared" si="47"/>
        <v>-1590.5500000000029</v>
      </c>
      <c r="W37" s="309">
        <f t="shared" si="47"/>
        <v>2541416.4259481402</v>
      </c>
      <c r="X37" s="309">
        <f t="shared" si="47"/>
        <v>13228844.990677953</v>
      </c>
      <c r="Y37" s="309">
        <f t="shared" si="47"/>
        <v>-41567531.620677881</v>
      </c>
      <c r="Z37" s="309">
        <f t="shared" si="47"/>
        <v>3778026.73</v>
      </c>
      <c r="AA37" s="309">
        <f t="shared" si="47"/>
        <v>0</v>
      </c>
      <c r="AB37" s="309">
        <f t="shared" si="47"/>
        <v>-32116713.359999929</v>
      </c>
      <c r="AC37" s="309">
        <f t="shared" si="47"/>
        <v>2541416.4259481402</v>
      </c>
      <c r="AD37" s="309">
        <f t="shared" si="47"/>
        <v>-218144.58477314003</v>
      </c>
      <c r="AE37" s="309">
        <f t="shared" si="47"/>
        <v>723161.48903476202</v>
      </c>
      <c r="AF37" s="309">
        <f t="shared" si="47"/>
        <v>0</v>
      </c>
      <c r="AG37" s="309">
        <f t="shared" si="47"/>
        <v>1600110.352140239</v>
      </c>
      <c r="AH37" s="309">
        <f t="shared" si="47"/>
        <v>-145419370.94915196</v>
      </c>
      <c r="AI37" s="309">
        <f t="shared" si="47"/>
        <v>-4293690.9612266682</v>
      </c>
      <c r="AJ37" s="309">
        <f t="shared" si="47"/>
        <v>113302657.58915204</v>
      </c>
      <c r="AK37" s="355">
        <f t="shared" si="47"/>
        <v>5893801.3133669067</v>
      </c>
      <c r="AL37" s="355">
        <f>SUM(AL8:AL33)</f>
        <v>2362990.6396162263</v>
      </c>
      <c r="AM37" s="309">
        <f>SUM(AM8:AM33)</f>
        <v>3177376.1860852237</v>
      </c>
      <c r="AN37" s="309">
        <f t="shared" si="47"/>
        <v>11434168.139068356</v>
      </c>
      <c r="AO37" s="355">
        <f>SUM(AO8:AO33)</f>
        <v>14640670.191946451</v>
      </c>
      <c r="AP37" s="361"/>
      <c r="AQ37" s="280"/>
      <c r="AR37" s="281"/>
      <c r="AS37" s="282"/>
    </row>
    <row r="38" spans="1:45" ht="15" thickBot="1">
      <c r="B38" s="53" t="s">
        <v>183</v>
      </c>
      <c r="C38" s="54"/>
      <c r="D38" s="299">
        <f t="shared" ref="D38:AO38" si="48">D37-D16</f>
        <v>0</v>
      </c>
      <c r="E38" s="285">
        <f t="shared" si="48"/>
        <v>0</v>
      </c>
      <c r="F38" s="285">
        <f t="shared" si="48"/>
        <v>0</v>
      </c>
      <c r="G38" s="285">
        <f t="shared" si="48"/>
        <v>-49469896.689999968</v>
      </c>
      <c r="H38" s="285">
        <f t="shared" si="48"/>
        <v>-49469896.689999968</v>
      </c>
      <c r="I38" s="285">
        <f t="shared" si="48"/>
        <v>0</v>
      </c>
      <c r="J38" s="285">
        <f t="shared" si="48"/>
        <v>0</v>
      </c>
      <c r="K38" s="285">
        <f t="shared" si="48"/>
        <v>0</v>
      </c>
      <c r="L38" s="285">
        <f t="shared" si="48"/>
        <v>-1616789.3600000003</v>
      </c>
      <c r="M38" s="285">
        <f t="shared" si="48"/>
        <v>-1616789.3600000003</v>
      </c>
      <c r="N38" s="288">
        <f t="shared" si="48"/>
        <v>-49469896.689999968</v>
      </c>
      <c r="O38" s="285">
        <f t="shared" si="48"/>
        <v>21437882.350178085</v>
      </c>
      <c r="P38" s="285">
        <f t="shared" si="48"/>
        <v>-38520958.100499801</v>
      </c>
      <c r="Q38" s="285">
        <f t="shared" si="48"/>
        <v>24748877.379999999</v>
      </c>
      <c r="R38" s="285">
        <f t="shared" si="48"/>
        <v>35237821.140677884</v>
      </c>
      <c r="S38" s="285">
        <f t="shared" si="48"/>
        <v>-1616789.3600000003</v>
      </c>
      <c r="T38" s="285">
        <f t="shared" si="48"/>
        <v>-605066.48001374025</v>
      </c>
      <c r="U38" s="285">
        <f t="shared" si="48"/>
        <v>-4786040.505961881</v>
      </c>
      <c r="V38" s="285">
        <f t="shared" si="48"/>
        <v>67874.64</v>
      </c>
      <c r="W38" s="295">
        <f t="shared" si="48"/>
        <v>2632059.3059481401</v>
      </c>
      <c r="X38" s="288">
        <f t="shared" si="48"/>
        <v>35237821.140677884</v>
      </c>
      <c r="Y38" s="285">
        <f t="shared" si="48"/>
        <v>-50107148.740677878</v>
      </c>
      <c r="Z38" s="285">
        <f t="shared" si="48"/>
        <v>3778026.73</v>
      </c>
      <c r="AA38" s="285">
        <f t="shared" si="48"/>
        <v>20162335.274034601</v>
      </c>
      <c r="AB38" s="285">
        <f t="shared" si="48"/>
        <v>1514980.9440346099</v>
      </c>
      <c r="AC38" s="285">
        <f t="shared" si="48"/>
        <v>2632059.3059481401</v>
      </c>
      <c r="AD38" s="285">
        <f t="shared" si="48"/>
        <v>-423780.31477314001</v>
      </c>
      <c r="AE38" s="285">
        <f t="shared" si="48"/>
        <v>723161.48903476202</v>
      </c>
      <c r="AF38" s="285">
        <f t="shared" si="48"/>
        <v>756256.17</v>
      </c>
      <c r="AG38" s="285">
        <f t="shared" si="48"/>
        <v>2241373.6721402388</v>
      </c>
      <c r="AH38" s="288">
        <f t="shared" si="48"/>
        <v>-133898974.99915196</v>
      </c>
      <c r="AI38" s="285">
        <f t="shared" si="48"/>
        <v>-4047416.6312266681</v>
      </c>
      <c r="AJ38" s="285">
        <f t="shared" si="48"/>
        <v>135413955.94318658</v>
      </c>
      <c r="AK38" s="295">
        <f t="shared" si="48"/>
        <v>6288790.3033669069</v>
      </c>
      <c r="AL38" s="374">
        <f t="shared" si="48"/>
        <v>3893135.7880802224</v>
      </c>
      <c r="AM38" s="288">
        <f t="shared" ref="AM38" si="49">AM37-AM16</f>
        <v>3784331.3259034716</v>
      </c>
      <c r="AN38" s="285">
        <f t="shared" si="48"/>
        <v>13966257.4173506</v>
      </c>
      <c r="AO38" s="295">
        <f t="shared" si="48"/>
        <v>39284057.82426323</v>
      </c>
      <c r="AP38" s="362"/>
      <c r="AQ38" s="51"/>
      <c r="AR38" s="45"/>
      <c r="AS38" s="64"/>
    </row>
    <row r="39" spans="1:45" ht="15" thickBot="1">
      <c r="B39" s="55" t="s">
        <v>184</v>
      </c>
      <c r="C39" s="56">
        <v>1589</v>
      </c>
      <c r="D39" s="299">
        <f t="shared" ref="D39:AO39" si="50">D16</f>
        <v>0</v>
      </c>
      <c r="E39" s="285">
        <f t="shared" si="50"/>
        <v>0</v>
      </c>
      <c r="F39" s="285">
        <f t="shared" si="50"/>
        <v>0</v>
      </c>
      <c r="G39" s="285">
        <f t="shared" si="50"/>
        <v>-45910647.052300036</v>
      </c>
      <c r="H39" s="285">
        <f t="shared" si="50"/>
        <v>-45910647.052300036</v>
      </c>
      <c r="I39" s="285">
        <f t="shared" si="50"/>
        <v>0</v>
      </c>
      <c r="J39" s="285">
        <f t="shared" si="50"/>
        <v>0</v>
      </c>
      <c r="K39" s="285">
        <f t="shared" si="50"/>
        <v>0</v>
      </c>
      <c r="L39" s="285">
        <f t="shared" si="50"/>
        <v>1428771</v>
      </c>
      <c r="M39" s="285">
        <f t="shared" si="50"/>
        <v>1428771</v>
      </c>
      <c r="N39" s="288">
        <f t="shared" si="50"/>
        <v>-45910647.052300036</v>
      </c>
      <c r="O39" s="285">
        <f t="shared" si="50"/>
        <v>16298778.231182501</v>
      </c>
      <c r="P39" s="285">
        <f t="shared" si="50"/>
        <v>-32439788.151117601</v>
      </c>
      <c r="Q39" s="285">
        <f t="shared" si="50"/>
        <v>-24836895.48</v>
      </c>
      <c r="R39" s="285">
        <f t="shared" si="50"/>
        <v>-22008976.149999935</v>
      </c>
      <c r="S39" s="285">
        <f t="shared" si="50"/>
        <v>1428771</v>
      </c>
      <c r="T39" s="285">
        <f t="shared" si="50"/>
        <v>67807.676642730134</v>
      </c>
      <c r="U39" s="285">
        <f t="shared" si="50"/>
        <v>1517756.3666427301</v>
      </c>
      <c r="V39" s="285">
        <f t="shared" si="50"/>
        <v>-69465.19</v>
      </c>
      <c r="W39" s="295">
        <f t="shared" si="50"/>
        <v>-90642.879999999946</v>
      </c>
      <c r="X39" s="288">
        <f t="shared" si="50"/>
        <v>-22008976.149999935</v>
      </c>
      <c r="Y39" s="285">
        <f t="shared" si="50"/>
        <v>8539617.1199999992</v>
      </c>
      <c r="Z39" s="285">
        <f t="shared" si="50"/>
        <v>0</v>
      </c>
      <c r="AA39" s="285">
        <f t="shared" si="50"/>
        <v>-20162335.274034601</v>
      </c>
      <c r="AB39" s="285">
        <f t="shared" si="50"/>
        <v>-33631694.304034539</v>
      </c>
      <c r="AC39" s="285">
        <f t="shared" si="50"/>
        <v>-90642.879999999946</v>
      </c>
      <c r="AD39" s="285">
        <f t="shared" si="50"/>
        <v>205635.73</v>
      </c>
      <c r="AE39" s="285">
        <f t="shared" si="50"/>
        <v>0</v>
      </c>
      <c r="AF39" s="285">
        <f t="shared" si="50"/>
        <v>-756256.17</v>
      </c>
      <c r="AG39" s="285">
        <f t="shared" si="50"/>
        <v>-641263.31999999995</v>
      </c>
      <c r="AH39" s="288">
        <f t="shared" si="50"/>
        <v>-11520395.949999999</v>
      </c>
      <c r="AI39" s="285">
        <f t="shared" si="50"/>
        <v>-246274.33</v>
      </c>
      <c r="AJ39" s="285">
        <f t="shared" si="50"/>
        <v>-22111298.354034539</v>
      </c>
      <c r="AK39" s="295">
        <f t="shared" si="50"/>
        <v>-394988.99</v>
      </c>
      <c r="AL39" s="374">
        <f t="shared" si="50"/>
        <v>-1530145.1484639961</v>
      </c>
      <c r="AM39" s="288">
        <f t="shared" ref="AM39" si="51">AM16</f>
        <v>-606955.13981824811</v>
      </c>
      <c r="AN39" s="285">
        <f t="shared" si="50"/>
        <v>-2532089.2782822442</v>
      </c>
      <c r="AO39" s="295">
        <f t="shared" si="50"/>
        <v>-24643387.632316783</v>
      </c>
      <c r="AP39" s="362"/>
      <c r="AQ39" s="51"/>
      <c r="AR39" s="45"/>
      <c r="AS39" s="64"/>
    </row>
    <row r="40" spans="1:45">
      <c r="B40" s="55"/>
      <c r="C40" s="56"/>
      <c r="D40" s="299"/>
      <c r="E40" s="285"/>
      <c r="F40" s="285"/>
      <c r="G40" s="285"/>
      <c r="H40" s="285"/>
      <c r="I40" s="285"/>
      <c r="J40" s="285"/>
      <c r="K40" s="285"/>
      <c r="L40" s="285"/>
      <c r="M40" s="285"/>
      <c r="N40" s="288"/>
      <c r="O40" s="285"/>
      <c r="P40" s="285"/>
      <c r="Q40" s="285"/>
      <c r="R40" s="285"/>
      <c r="S40" s="285"/>
      <c r="T40" s="285"/>
      <c r="U40" s="285"/>
      <c r="V40" s="285"/>
      <c r="W40" s="295"/>
      <c r="X40" s="288"/>
      <c r="Y40" s="285"/>
      <c r="Z40" s="285"/>
      <c r="AA40" s="285"/>
      <c r="AB40" s="285"/>
      <c r="AC40" s="285"/>
      <c r="AD40" s="285"/>
      <c r="AE40" s="285"/>
      <c r="AF40" s="285"/>
      <c r="AG40" s="285"/>
      <c r="AH40" s="288"/>
      <c r="AI40" s="285"/>
      <c r="AJ40" s="285"/>
      <c r="AK40" s="295"/>
      <c r="AL40" s="374"/>
      <c r="AM40" s="288"/>
      <c r="AN40" s="285"/>
      <c r="AO40" s="295"/>
      <c r="AP40" s="362"/>
      <c r="AQ40" s="326"/>
      <c r="AR40" s="45"/>
      <c r="AS40" s="64"/>
    </row>
    <row r="41" spans="1:45" s="279" customFormat="1" ht="18" customHeight="1">
      <c r="B41" s="53" t="s">
        <v>185</v>
      </c>
      <c r="C41" s="56"/>
      <c r="D41" s="307"/>
      <c r="E41" s="308"/>
      <c r="F41" s="308"/>
      <c r="G41" s="308"/>
      <c r="H41" s="308"/>
      <c r="I41" s="308"/>
      <c r="J41" s="308"/>
      <c r="K41" s="308"/>
      <c r="L41" s="308"/>
      <c r="M41" s="308"/>
      <c r="N41" s="309"/>
      <c r="O41" s="308"/>
      <c r="P41" s="308"/>
      <c r="Q41" s="308"/>
      <c r="R41" s="308"/>
      <c r="S41" s="308"/>
      <c r="T41" s="308"/>
      <c r="U41" s="308"/>
      <c r="V41" s="308"/>
      <c r="W41" s="327"/>
      <c r="X41" s="309"/>
      <c r="Y41" s="308"/>
      <c r="Z41" s="308"/>
      <c r="AA41" s="308"/>
      <c r="AB41" s="308"/>
      <c r="AC41" s="308"/>
      <c r="AD41" s="308"/>
      <c r="AE41" s="308"/>
      <c r="AF41" s="308"/>
      <c r="AG41" s="308"/>
      <c r="AH41" s="309"/>
      <c r="AI41" s="308"/>
      <c r="AJ41" s="308">
        <f>SUM(AJ8:AJ16,AJ23,)</f>
        <v>19004649.47161746</v>
      </c>
      <c r="AK41" s="327">
        <f>SUM(AK8:AK16,AK23,)</f>
        <v>-4128491.700486307</v>
      </c>
      <c r="AL41" s="355">
        <f>SUM(AL8:AL16,AL23,)</f>
        <v>-757165.20835559862</v>
      </c>
      <c r="AM41" s="308">
        <f>SUM(AM8:AM16,AM23,)</f>
        <v>521677.62799589906</v>
      </c>
      <c r="AN41" s="308">
        <f>SUM(AN8:AN16,AN23,)</f>
        <v>-4363979.2808460053</v>
      </c>
      <c r="AO41" s="308">
        <f>SUM(AO8:AO16,AO23,)</f>
        <v>14640670.190771449</v>
      </c>
      <c r="AP41" s="363"/>
      <c r="AQ41" s="328"/>
      <c r="AR41" s="281"/>
      <c r="AS41" s="329"/>
    </row>
    <row r="42" spans="1:45" s="279" customFormat="1" ht="18" customHeight="1">
      <c r="B42" s="53" t="s">
        <v>186</v>
      </c>
      <c r="C42" s="56"/>
      <c r="D42" s="307"/>
      <c r="E42" s="308"/>
      <c r="F42" s="308"/>
      <c r="G42" s="308"/>
      <c r="H42" s="308"/>
      <c r="I42" s="308"/>
      <c r="J42" s="308"/>
      <c r="K42" s="308"/>
      <c r="L42" s="308"/>
      <c r="M42" s="308"/>
      <c r="N42" s="309"/>
      <c r="O42" s="308"/>
      <c r="P42" s="308"/>
      <c r="Q42" s="308"/>
      <c r="R42" s="308"/>
      <c r="S42" s="308"/>
      <c r="T42" s="308"/>
      <c r="U42" s="308"/>
      <c r="V42" s="308"/>
      <c r="W42" s="327"/>
      <c r="X42" s="309"/>
      <c r="Y42" s="308"/>
      <c r="Z42" s="308"/>
      <c r="AA42" s="308"/>
      <c r="AB42" s="308"/>
      <c r="AC42" s="308"/>
      <c r="AD42" s="308"/>
      <c r="AE42" s="308"/>
      <c r="AF42" s="308"/>
      <c r="AG42" s="308"/>
      <c r="AH42" s="309"/>
      <c r="AI42" s="308"/>
      <c r="AJ42" s="308">
        <f>SUM(AJ21:AJ22,AJ26:AJ33,AJ25)</f>
        <v>94298008.117534578</v>
      </c>
      <c r="AK42" s="327">
        <f>SUM(AK21:AK22,AK26:AK33,AK25)</f>
        <v>10022293.012678213</v>
      </c>
      <c r="AL42" s="355">
        <f>SUM(AL21:AL22,AL26:AL33,AL25)</f>
        <v>3120155.8479718245</v>
      </c>
      <c r="AM42" s="309">
        <f>SUM(AM21:AM22,AM26:AM33,AM25)</f>
        <v>2655698.5580893247</v>
      </c>
      <c r="AN42" s="308">
        <f>SUM(AN21:AN22,AN26:AN33,AN25)</f>
        <v>15798147.418739362</v>
      </c>
      <c r="AO42" s="308">
        <f>SUM(AO21:AO22,AO26:AO33,AO25)</f>
        <v>0</v>
      </c>
      <c r="AP42" s="363"/>
      <c r="AQ42" s="328"/>
      <c r="AR42" s="281"/>
      <c r="AS42" s="329"/>
    </row>
    <row r="43" spans="1:45" ht="13.5" customHeight="1" thickBot="1">
      <c r="B43" s="55"/>
      <c r="C43" s="56"/>
      <c r="D43" s="299"/>
      <c r="E43" s="285"/>
      <c r="F43" s="285"/>
      <c r="G43" s="285"/>
      <c r="H43" s="285"/>
      <c r="I43" s="285"/>
      <c r="J43" s="285"/>
      <c r="K43" s="285"/>
      <c r="L43" s="285"/>
      <c r="M43" s="285"/>
      <c r="N43" s="288"/>
      <c r="O43" s="285"/>
      <c r="P43" s="285"/>
      <c r="Q43" s="285"/>
      <c r="R43" s="285"/>
      <c r="S43" s="285"/>
      <c r="T43" s="285"/>
      <c r="U43" s="285"/>
      <c r="V43" s="285"/>
      <c r="W43" s="295"/>
      <c r="X43" s="288"/>
      <c r="Y43" s="285"/>
      <c r="Z43" s="285"/>
      <c r="AA43" s="285"/>
      <c r="AB43" s="285"/>
      <c r="AC43" s="285"/>
      <c r="AD43" s="285"/>
      <c r="AE43" s="285"/>
      <c r="AF43" s="285"/>
      <c r="AG43" s="285"/>
      <c r="AH43" s="288"/>
      <c r="AI43" s="285"/>
      <c r="AJ43" s="285"/>
      <c r="AK43" s="295"/>
      <c r="AL43" s="374"/>
      <c r="AM43" s="288"/>
      <c r="AN43" s="285"/>
      <c r="AO43" s="295"/>
      <c r="AP43" s="362"/>
      <c r="AQ43" s="326"/>
      <c r="AR43" s="45"/>
      <c r="AS43" s="330"/>
    </row>
    <row r="44" spans="1:45" ht="15" thickBot="1">
      <c r="B44" s="57"/>
      <c r="C44" s="382"/>
      <c r="D44" s="58"/>
      <c r="E44" s="367"/>
      <c r="F44" s="367"/>
      <c r="G44" s="367"/>
      <c r="H44" s="367"/>
      <c r="I44" s="367"/>
      <c r="J44" s="367"/>
      <c r="K44" s="367"/>
      <c r="L44" s="367"/>
      <c r="M44" s="367"/>
      <c r="N44" s="275"/>
      <c r="O44" s="367"/>
      <c r="P44" s="367"/>
      <c r="Q44" s="367"/>
      <c r="R44" s="367"/>
      <c r="S44" s="367"/>
      <c r="T44" s="367"/>
      <c r="U44" s="367"/>
      <c r="V44" s="367"/>
      <c r="W44" s="383"/>
      <c r="X44" s="59"/>
      <c r="Y44" s="367"/>
      <c r="Z44" s="367"/>
      <c r="AA44" s="367"/>
      <c r="AB44" s="367"/>
      <c r="AC44" s="367"/>
      <c r="AD44" s="367"/>
      <c r="AE44" s="367"/>
      <c r="AF44" s="367"/>
      <c r="AG44" s="367"/>
      <c r="AH44" s="59"/>
      <c r="AI44" s="367"/>
      <c r="AJ44" s="367"/>
      <c r="AK44" s="383"/>
      <c r="AL44" s="375"/>
      <c r="AM44" s="59"/>
      <c r="AN44" s="367"/>
      <c r="AO44" s="383"/>
      <c r="AP44" s="364"/>
      <c r="AQ44" s="74"/>
      <c r="AR44" s="383"/>
      <c r="AS44" s="63"/>
    </row>
    <row r="45" spans="1:45">
      <c r="AK45" s="352"/>
      <c r="AR45" s="278"/>
    </row>
    <row r="46" spans="1:45">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R46" s="278"/>
    </row>
    <row r="47" spans="1:45" ht="45" customHeight="1">
      <c r="A47" s="66"/>
      <c r="B47" s="432" t="s">
        <v>187</v>
      </c>
      <c r="C47" s="432"/>
      <c r="D47" s="432"/>
      <c r="E47" s="432"/>
      <c r="Z47" s="60"/>
      <c r="AC47" s="352"/>
    </row>
    <row r="48" spans="1:45" ht="16.5">
      <c r="A48" s="67"/>
      <c r="D48" s="68"/>
      <c r="E48" s="68"/>
    </row>
    <row r="49" spans="1:41" ht="47.25" customHeight="1">
      <c r="A49" s="67">
        <v>1</v>
      </c>
      <c r="B49" s="412" t="s">
        <v>188</v>
      </c>
      <c r="C49" s="412"/>
      <c r="D49" s="69"/>
      <c r="E49" s="69"/>
      <c r="F49" s="69"/>
      <c r="G49" s="69"/>
      <c r="H49" s="69"/>
      <c r="I49" s="69"/>
      <c r="J49" s="69"/>
      <c r="K49" s="69"/>
      <c r="L49" s="69"/>
      <c r="M49" s="69"/>
      <c r="N49" s="69"/>
      <c r="O49" s="69"/>
      <c r="P49" s="69"/>
      <c r="Q49" s="69"/>
      <c r="R49" s="69"/>
      <c r="S49" s="69"/>
      <c r="T49" s="69"/>
      <c r="U49" s="69"/>
      <c r="V49" s="69"/>
      <c r="W49" s="69"/>
      <c r="X49" s="69"/>
      <c r="Y49" s="69"/>
      <c r="Z49" s="60"/>
      <c r="AA49" s="69"/>
      <c r="AB49" s="69"/>
      <c r="AC49" s="69"/>
      <c r="AD49" s="69"/>
      <c r="AE49" s="69"/>
      <c r="AF49" s="69"/>
      <c r="AG49" s="69"/>
      <c r="AH49" s="69"/>
      <c r="AI49" s="69"/>
      <c r="AJ49" s="69"/>
      <c r="AK49" s="69"/>
      <c r="AL49" s="69"/>
      <c r="AM49" s="69"/>
      <c r="AN49" s="69"/>
      <c r="AO49" s="69"/>
    </row>
    <row r="50" spans="1:41" ht="78" customHeight="1">
      <c r="A50" s="67">
        <v>2</v>
      </c>
      <c r="B50" s="412" t="s">
        <v>189</v>
      </c>
      <c r="C50" s="412"/>
      <c r="D50" s="70"/>
      <c r="E50" s="69"/>
    </row>
    <row r="51" spans="1:41" ht="78" customHeight="1">
      <c r="A51" s="67">
        <v>3</v>
      </c>
      <c r="B51" s="412" t="s">
        <v>190</v>
      </c>
      <c r="C51" s="412"/>
      <c r="D51" s="68"/>
      <c r="E51" s="68"/>
    </row>
    <row r="52" spans="1:41" ht="96.75" customHeight="1">
      <c r="A52" s="67">
        <v>4</v>
      </c>
      <c r="B52" s="412" t="s">
        <v>191</v>
      </c>
      <c r="C52" s="412"/>
      <c r="D52" s="68"/>
      <c r="E52" s="68"/>
    </row>
    <row r="53" spans="1:41" ht="78" customHeight="1">
      <c r="A53" s="67">
        <v>5</v>
      </c>
      <c r="B53" s="412" t="s">
        <v>192</v>
      </c>
      <c r="C53" s="412"/>
      <c r="D53" s="68"/>
      <c r="E53" s="68"/>
    </row>
    <row r="54" spans="1:41" ht="51" customHeight="1">
      <c r="A54" s="67">
        <v>6</v>
      </c>
      <c r="B54" s="412" t="s">
        <v>193</v>
      </c>
      <c r="C54" s="412"/>
      <c r="D54" s="68"/>
      <c r="E54" s="68"/>
    </row>
  </sheetData>
  <mergeCells count="55">
    <mergeCell ref="AH3:AK3"/>
    <mergeCell ref="AL3:AO3"/>
    <mergeCell ref="B4:B6"/>
    <mergeCell ref="C4:C6"/>
    <mergeCell ref="D3:M3"/>
    <mergeCell ref="K4:K6"/>
    <mergeCell ref="D4:D6"/>
    <mergeCell ref="E4:E6"/>
    <mergeCell ref="N3:W3"/>
    <mergeCell ref="X3:AG3"/>
    <mergeCell ref="F4:F6"/>
    <mergeCell ref="G4:G6"/>
    <mergeCell ref="H4:H6"/>
    <mergeCell ref="I4:I6"/>
    <mergeCell ref="AQ4:AQ6"/>
    <mergeCell ref="AR4:AR6"/>
    <mergeCell ref="B47:E47"/>
    <mergeCell ref="B49:C49"/>
    <mergeCell ref="AO4:AO6"/>
    <mergeCell ref="J4:J6"/>
    <mergeCell ref="L4:L6"/>
    <mergeCell ref="M4:M6"/>
    <mergeCell ref="N4:N6"/>
    <mergeCell ref="O4:O6"/>
    <mergeCell ref="V4:V6"/>
    <mergeCell ref="Q4:Q6"/>
    <mergeCell ref="B50:C50"/>
    <mergeCell ref="AJ4:AJ6"/>
    <mergeCell ref="AK4:AK6"/>
    <mergeCell ref="AL4:AL6"/>
    <mergeCell ref="AN4:AN6"/>
    <mergeCell ref="AD4:AD6"/>
    <mergeCell ref="AE4:AE6"/>
    <mergeCell ref="AF4:AF6"/>
    <mergeCell ref="AG4:AG6"/>
    <mergeCell ref="AH4:AH6"/>
    <mergeCell ref="W4:W6"/>
    <mergeCell ref="P4:P6"/>
    <mergeCell ref="AM4:AM6"/>
    <mergeCell ref="B51:C51"/>
    <mergeCell ref="B52:C52"/>
    <mergeCell ref="B53:C53"/>
    <mergeCell ref="B54:C54"/>
    <mergeCell ref="AP4:AP6"/>
    <mergeCell ref="AI4:AI6"/>
    <mergeCell ref="X4:X6"/>
    <mergeCell ref="Y4:Y6"/>
    <mergeCell ref="Z4:Z6"/>
    <mergeCell ref="AA4:AA6"/>
    <mergeCell ref="AB4:AB6"/>
    <mergeCell ref="AC4:AC6"/>
    <mergeCell ref="R4:R6"/>
    <mergeCell ref="S4:S6"/>
    <mergeCell ref="T4:T6"/>
    <mergeCell ref="U4:U6"/>
  </mergeCells>
  <pageMargins left="0.7" right="0.7" top="0.75" bottom="0.75" header="0.3" footer="0.3"/>
  <pageSetup paperSize="5" scale="37"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H33"/>
  <sheetViews>
    <sheetView showGridLines="0" zoomScale="90" zoomScaleNormal="90" workbookViewId="0">
      <selection activeCell="C23" sqref="C23"/>
    </sheetView>
  </sheetViews>
  <sheetFormatPr defaultColWidth="9" defaultRowHeight="14.45"/>
  <cols>
    <col min="1" max="1" width="4.42578125" customWidth="1"/>
    <col min="2" max="2" width="2.5703125" customWidth="1"/>
    <col min="3" max="3" width="78.42578125" customWidth="1"/>
    <col min="4" max="4" width="11.42578125" customWidth="1"/>
    <col min="5" max="5" width="24.42578125" customWidth="1"/>
    <col min="6" max="6" width="127.42578125" customWidth="1"/>
    <col min="8" max="8" width="12.42578125" bestFit="1" customWidth="1"/>
  </cols>
  <sheetData>
    <row r="2" spans="1:8">
      <c r="A2" s="71"/>
    </row>
    <row r="3" spans="1:8">
      <c r="A3" s="71"/>
      <c r="B3" s="310"/>
      <c r="C3" s="310"/>
      <c r="D3" s="310"/>
      <c r="E3" s="310"/>
      <c r="F3" s="310"/>
    </row>
    <row r="4" spans="1:8">
      <c r="A4" s="71"/>
      <c r="B4" s="450" t="s">
        <v>194</v>
      </c>
      <c r="C4" s="450"/>
      <c r="D4" s="450"/>
      <c r="E4" s="450"/>
      <c r="F4" s="310"/>
    </row>
    <row r="5" spans="1:8">
      <c r="A5" s="71"/>
      <c r="B5" s="310"/>
      <c r="C5" s="310"/>
      <c r="D5" s="310"/>
      <c r="E5" s="310"/>
      <c r="F5" s="310"/>
    </row>
    <row r="6" spans="1:8" ht="15" thickBot="1">
      <c r="A6" s="71"/>
      <c r="B6" s="310"/>
      <c r="C6" s="310"/>
      <c r="D6" s="310"/>
      <c r="E6" s="310"/>
      <c r="F6" s="310"/>
    </row>
    <row r="7" spans="1:8" s="274" customFormat="1" ht="15.95" thickBot="1">
      <c r="A7" s="273"/>
      <c r="B7" s="310"/>
      <c r="C7" s="311"/>
      <c r="D7" s="312"/>
      <c r="E7" s="311"/>
      <c r="F7" s="311"/>
    </row>
    <row r="8" spans="1:8" s="274" customFormat="1" ht="15.6" customHeight="1">
      <c r="A8" s="273"/>
      <c r="B8" s="310"/>
      <c r="C8" s="451" t="s">
        <v>112</v>
      </c>
      <c r="D8" s="454" t="s">
        <v>113</v>
      </c>
      <c r="E8" s="454" t="s">
        <v>151</v>
      </c>
      <c r="F8" s="454" t="s">
        <v>195</v>
      </c>
    </row>
    <row r="9" spans="1:8" s="274" customFormat="1" ht="15.75" customHeight="1">
      <c r="A9" s="273"/>
      <c r="B9" s="310"/>
      <c r="C9" s="452"/>
      <c r="D9" s="455"/>
      <c r="E9" s="455"/>
      <c r="F9" s="455"/>
    </row>
    <row r="10" spans="1:8" s="274" customFormat="1" ht="22.35" customHeight="1" thickBot="1">
      <c r="A10" s="273"/>
      <c r="B10" s="313"/>
      <c r="C10" s="453"/>
      <c r="D10" s="456"/>
      <c r="E10" s="456"/>
      <c r="F10" s="456"/>
    </row>
    <row r="11" spans="1:8" s="318" customFormat="1" ht="15.6">
      <c r="A11" s="316"/>
      <c r="B11" s="317"/>
      <c r="C11" s="321" t="s">
        <v>196</v>
      </c>
      <c r="D11" s="322">
        <v>1588</v>
      </c>
      <c r="E11" s="323">
        <f>'2. Continuity Schedule'!AR15</f>
        <v>-45735343.464034595</v>
      </c>
      <c r="F11" s="321" t="s">
        <v>197</v>
      </c>
      <c r="H11" s="319"/>
    </row>
    <row r="12" spans="1:8" s="318" customFormat="1" ht="15.6">
      <c r="B12" s="317"/>
      <c r="C12" s="321" t="s">
        <v>198</v>
      </c>
      <c r="D12" s="65">
        <v>1589</v>
      </c>
      <c r="E12" s="323">
        <f>'2. Continuity Schedule'!AR16</f>
        <v>45824952.114034534</v>
      </c>
      <c r="F12" s="321" t="s">
        <v>199</v>
      </c>
      <c r="H12" s="319"/>
    </row>
    <row r="13" spans="1:8" s="318" customFormat="1" ht="15.6">
      <c r="B13" s="317"/>
      <c r="C13" s="321"/>
      <c r="D13" s="65"/>
      <c r="E13" s="323"/>
      <c r="F13" s="321"/>
      <c r="H13" s="319"/>
    </row>
    <row r="14" spans="1:8" s="320" customFormat="1">
      <c r="B14" s="317"/>
      <c r="C14" s="321"/>
      <c r="D14" s="324"/>
      <c r="E14" s="323"/>
      <c r="F14" s="321"/>
    </row>
    <row r="15" spans="1:8" s="274" customFormat="1" ht="15.6">
      <c r="B15" s="310"/>
      <c r="C15" s="321"/>
      <c r="D15" s="65"/>
      <c r="E15" s="321"/>
      <c r="F15" s="321"/>
    </row>
    <row r="16" spans="1:8" s="274" customFormat="1" ht="15.6">
      <c r="B16" s="310"/>
      <c r="C16" s="321"/>
      <c r="D16" s="65"/>
      <c r="E16" s="321"/>
      <c r="F16" s="321"/>
    </row>
    <row r="17" spans="2:6" s="274" customFormat="1" ht="15.95" thickBot="1">
      <c r="B17" s="310"/>
      <c r="C17" s="325"/>
      <c r="D17" s="384"/>
      <c r="E17" s="325"/>
      <c r="F17" s="325"/>
    </row>
    <row r="18" spans="2:6" s="274" customFormat="1" ht="15.6">
      <c r="B18" s="310"/>
      <c r="C18" s="310"/>
      <c r="D18" s="310"/>
      <c r="E18" s="310"/>
      <c r="F18" s="310"/>
    </row>
    <row r="19" spans="2:6">
      <c r="B19" s="310"/>
      <c r="C19" s="310"/>
      <c r="D19" s="310"/>
      <c r="E19" s="310"/>
      <c r="F19" s="310"/>
    </row>
    <row r="20" spans="2:6">
      <c r="B20" s="310"/>
      <c r="C20" s="310"/>
      <c r="D20" s="310"/>
      <c r="E20" s="310"/>
      <c r="F20" s="314"/>
    </row>
    <row r="21" spans="2:6">
      <c r="B21" s="310"/>
      <c r="C21" s="310"/>
      <c r="D21" s="310"/>
      <c r="E21" s="310"/>
      <c r="F21" s="314"/>
    </row>
    <row r="22" spans="2:6">
      <c r="B22" s="310"/>
      <c r="C22" s="310"/>
      <c r="D22" s="310"/>
      <c r="E22" s="310"/>
      <c r="F22" s="314"/>
    </row>
    <row r="23" spans="2:6">
      <c r="F23" s="315"/>
    </row>
    <row r="24" spans="2:6">
      <c r="F24" s="315"/>
    </row>
    <row r="25" spans="2:6">
      <c r="F25" s="315"/>
    </row>
    <row r="26" spans="2:6">
      <c r="F26" s="315"/>
    </row>
    <row r="27" spans="2:6">
      <c r="F27" s="315"/>
    </row>
    <row r="28" spans="2:6">
      <c r="F28" s="315"/>
    </row>
    <row r="29" spans="2:6">
      <c r="F29" s="315"/>
    </row>
    <row r="30" spans="2:6">
      <c r="F30" s="315"/>
    </row>
    <row r="31" spans="2:6">
      <c r="F31" s="315"/>
    </row>
    <row r="32" spans="2:6">
      <c r="F32" s="315"/>
    </row>
    <row r="33" spans="6:6">
      <c r="F33" s="315"/>
    </row>
  </sheetData>
  <mergeCells count="5">
    <mergeCell ref="B4:E4"/>
    <mergeCell ref="C8:C10"/>
    <mergeCell ref="D8:D10"/>
    <mergeCell ref="E8:E10"/>
    <mergeCell ref="F8:F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V55"/>
  <sheetViews>
    <sheetView topLeftCell="A13" workbookViewId="0">
      <selection activeCell="K10" sqref="K10"/>
    </sheetView>
  </sheetViews>
  <sheetFormatPr defaultColWidth="9" defaultRowHeight="14.45"/>
  <cols>
    <col min="2" max="2" width="54" bestFit="1" customWidth="1"/>
    <col min="3" max="3" width="9.42578125" customWidth="1"/>
    <col min="4" max="4" width="14.5703125" customWidth="1"/>
    <col min="5" max="6" width="17" customWidth="1"/>
    <col min="7" max="7" width="14" bestFit="1" customWidth="1"/>
    <col min="8" max="8" width="12.5703125" bestFit="1" customWidth="1"/>
    <col min="9" max="9" width="16" bestFit="1" customWidth="1"/>
    <col min="10" max="10" width="19.5703125" customWidth="1"/>
    <col min="11" max="11" width="19.42578125" customWidth="1"/>
    <col min="12" max="12" width="17" customWidth="1"/>
    <col min="13" max="13" width="18" bestFit="1" customWidth="1"/>
    <col min="14" max="14" width="17" hidden="1" customWidth="1"/>
    <col min="15" max="15" width="19" hidden="1" customWidth="1"/>
    <col min="16" max="16" width="19.5703125" hidden="1" customWidth="1"/>
    <col min="17" max="17" width="21.42578125" hidden="1" customWidth="1"/>
    <col min="18" max="18" width="21.5703125" hidden="1" customWidth="1"/>
    <col min="19" max="19" width="26.5703125" customWidth="1"/>
    <col min="20" max="20" width="20.5703125" hidden="1" customWidth="1"/>
    <col min="21" max="22" width="21.42578125" hidden="1" customWidth="1"/>
    <col min="23" max="26" width="21.42578125" customWidth="1"/>
    <col min="27" max="28" width="21.42578125" hidden="1" customWidth="1"/>
    <col min="29" max="30" width="17.42578125" customWidth="1"/>
  </cols>
  <sheetData>
    <row r="1" spans="2:16">
      <c r="J1" s="75"/>
      <c r="K1" s="75"/>
      <c r="L1" s="75"/>
    </row>
    <row r="2" spans="2:16">
      <c r="B2" s="75"/>
      <c r="J2" s="75"/>
      <c r="K2" s="75"/>
      <c r="L2" s="75"/>
    </row>
    <row r="3" spans="2:16">
      <c r="J3" s="75"/>
      <c r="K3" s="75"/>
      <c r="L3" s="75"/>
    </row>
    <row r="4" spans="2:16">
      <c r="J4" s="75"/>
      <c r="K4" s="75"/>
      <c r="L4" s="75"/>
    </row>
    <row r="5" spans="2:16">
      <c r="J5" s="75"/>
      <c r="K5" s="75"/>
      <c r="L5" s="75"/>
    </row>
    <row r="6" spans="2:16">
      <c r="J6" s="75"/>
      <c r="K6" s="75"/>
      <c r="L6" s="75"/>
    </row>
    <row r="7" spans="2:16">
      <c r="J7" s="75"/>
      <c r="K7" s="75"/>
      <c r="L7" s="75"/>
    </row>
    <row r="8" spans="2:16">
      <c r="J8" s="75"/>
      <c r="K8" s="75"/>
      <c r="L8" s="75"/>
    </row>
    <row r="9" spans="2:16">
      <c r="J9" s="75"/>
      <c r="K9" s="75"/>
      <c r="L9" s="75"/>
    </row>
    <row r="10" spans="2:16">
      <c r="J10" s="75"/>
      <c r="K10" s="75"/>
      <c r="L10" s="75"/>
    </row>
    <row r="11" spans="2:16">
      <c r="J11" s="75"/>
      <c r="K11" s="75"/>
      <c r="L11" s="75"/>
    </row>
    <row r="12" spans="2:16">
      <c r="J12" s="75"/>
      <c r="K12" s="75"/>
      <c r="L12" s="75"/>
    </row>
    <row r="13" spans="2:16" ht="3" customHeight="1">
      <c r="J13" s="75"/>
      <c r="K13" s="75"/>
      <c r="L13" s="75"/>
    </row>
    <row r="14" spans="2:16" ht="3" customHeight="1">
      <c r="J14" s="75"/>
      <c r="K14" s="75"/>
      <c r="L14" s="75"/>
    </row>
    <row r="15" spans="2:16" ht="3" customHeight="1"/>
    <row r="16" spans="2:16" ht="12.75" customHeight="1">
      <c r="B16" s="470" t="s">
        <v>200</v>
      </c>
      <c r="C16" s="470"/>
      <c r="D16" s="470"/>
      <c r="E16" s="470"/>
      <c r="F16" s="470"/>
      <c r="G16" s="470"/>
      <c r="H16" s="470"/>
      <c r="I16" s="470"/>
      <c r="J16" s="76"/>
      <c r="K16" s="76"/>
      <c r="L16" s="76"/>
      <c r="M16" s="76"/>
      <c r="N16" s="76"/>
      <c r="O16" s="76"/>
      <c r="P16" s="76"/>
    </row>
    <row r="17" spans="1:16376">
      <c r="B17" s="470"/>
      <c r="C17" s="470"/>
      <c r="D17" s="470"/>
      <c r="E17" s="470"/>
      <c r="F17" s="470"/>
      <c r="G17" s="470"/>
      <c r="H17" s="470"/>
      <c r="I17" s="470"/>
      <c r="J17" s="76"/>
      <c r="K17" s="76"/>
      <c r="L17" s="76"/>
      <c r="M17" s="76"/>
      <c r="N17" s="76"/>
      <c r="O17" s="76"/>
      <c r="P17" s="76"/>
    </row>
    <row r="18" spans="1:16376" ht="26.1">
      <c r="B18" s="77"/>
      <c r="C18" s="77"/>
      <c r="D18" s="77"/>
      <c r="E18" s="469" t="s">
        <v>201</v>
      </c>
      <c r="F18" s="469"/>
      <c r="G18" s="469" t="s">
        <v>202</v>
      </c>
      <c r="H18" s="469"/>
      <c r="I18" s="77"/>
      <c r="J18" s="469" t="s">
        <v>203</v>
      </c>
      <c r="K18" s="469"/>
      <c r="L18" s="471" t="s">
        <v>204</v>
      </c>
      <c r="M18" s="472"/>
      <c r="N18" s="77"/>
      <c r="O18" s="469" t="s">
        <v>205</v>
      </c>
      <c r="P18" s="469"/>
      <c r="Q18" s="469"/>
      <c r="R18" s="77"/>
      <c r="S18" s="79" t="s">
        <v>206</v>
      </c>
    </row>
    <row r="19" spans="1:16376" ht="12.75" customHeight="1">
      <c r="B19" s="461" t="s">
        <v>207</v>
      </c>
      <c r="C19" s="463" t="s">
        <v>208</v>
      </c>
      <c r="D19" s="464" t="s">
        <v>209</v>
      </c>
      <c r="E19" s="460" t="s">
        <v>210</v>
      </c>
      <c r="F19" s="460" t="s">
        <v>211</v>
      </c>
      <c r="G19" s="460" t="s">
        <v>212</v>
      </c>
      <c r="H19" s="460" t="s">
        <v>213</v>
      </c>
      <c r="I19" s="460" t="s">
        <v>214</v>
      </c>
      <c r="J19" s="460" t="s">
        <v>215</v>
      </c>
      <c r="K19" s="460" t="s">
        <v>216</v>
      </c>
      <c r="L19" s="460" t="s">
        <v>217</v>
      </c>
      <c r="M19" s="460" t="s">
        <v>218</v>
      </c>
      <c r="N19" s="468" t="s">
        <v>219</v>
      </c>
      <c r="O19" s="460" t="s">
        <v>220</v>
      </c>
      <c r="P19" s="459" t="s">
        <v>221</v>
      </c>
      <c r="Q19" s="459"/>
      <c r="R19" s="459" t="s">
        <v>222</v>
      </c>
      <c r="S19" s="460" t="s">
        <v>223</v>
      </c>
      <c r="T19" s="460" t="s">
        <v>224</v>
      </c>
      <c r="U19" s="459" t="s">
        <v>225</v>
      </c>
      <c r="V19" s="459" t="s">
        <v>226</v>
      </c>
      <c r="W19" s="459" t="s">
        <v>227</v>
      </c>
      <c r="X19" s="459" t="s">
        <v>228</v>
      </c>
      <c r="Y19" s="459" t="s">
        <v>229</v>
      </c>
      <c r="Z19" s="459" t="s">
        <v>230</v>
      </c>
      <c r="AA19" s="459" t="s">
        <v>230</v>
      </c>
      <c r="AB19" s="459" t="s">
        <v>231</v>
      </c>
      <c r="AC19" s="465" t="s">
        <v>232</v>
      </c>
      <c r="AD19" s="466" t="s">
        <v>233</v>
      </c>
    </row>
    <row r="20" spans="1:16376" ht="101.25" customHeight="1">
      <c r="B20" s="462"/>
      <c r="C20" s="463"/>
      <c r="D20" s="464"/>
      <c r="E20" s="464"/>
      <c r="F20" s="464"/>
      <c r="G20" s="460"/>
      <c r="H20" s="460"/>
      <c r="I20" s="460"/>
      <c r="J20" s="460"/>
      <c r="K20" s="460"/>
      <c r="L20" s="460"/>
      <c r="M20" s="460"/>
      <c r="N20" s="468"/>
      <c r="O20" s="460"/>
      <c r="P20" s="459"/>
      <c r="Q20" s="459"/>
      <c r="R20" s="459"/>
      <c r="S20" s="460"/>
      <c r="T20" s="460"/>
      <c r="U20" s="459"/>
      <c r="V20" s="459"/>
      <c r="W20" s="459"/>
      <c r="X20" s="459"/>
      <c r="Y20" s="459"/>
      <c r="Z20" s="459"/>
      <c r="AA20" s="459"/>
      <c r="AB20" s="459"/>
      <c r="AC20" s="465"/>
      <c r="AD20" s="467"/>
    </row>
    <row r="21" spans="1:16376">
      <c r="B21" s="80"/>
      <c r="C21" s="81"/>
      <c r="D21" s="82"/>
      <c r="E21" s="83"/>
      <c r="F21" s="84"/>
      <c r="G21" s="85"/>
      <c r="H21" s="85"/>
      <c r="I21" s="86"/>
      <c r="J21" s="82"/>
      <c r="K21" s="82"/>
      <c r="L21" s="87">
        <f>E21-J21</f>
        <v>0</v>
      </c>
      <c r="M21" s="87">
        <f>F21-K21</f>
        <v>0</v>
      </c>
      <c r="N21" s="88"/>
      <c r="O21" s="89">
        <v>0</v>
      </c>
      <c r="P21" s="89">
        <v>0</v>
      </c>
      <c r="Q21" s="90">
        <f>L21-O21-P21</f>
        <v>0</v>
      </c>
      <c r="R21" s="91"/>
      <c r="S21" s="87">
        <f>IF(OR(G21=0, ISBLANK(G21)), 0, G21-J21-O21-P21)</f>
        <v>0</v>
      </c>
      <c r="T21" s="87">
        <f>IF(OR(H21=0, ISBLANK(H21)), 0, H21-K21-P21-R21)</f>
        <v>0</v>
      </c>
      <c r="U21" s="92"/>
      <c r="V21" s="91"/>
      <c r="W21" s="91"/>
      <c r="X21" s="91"/>
      <c r="Y21" s="91"/>
      <c r="Z21" s="93"/>
      <c r="AA21" s="93"/>
      <c r="AB21" s="93"/>
      <c r="AC21" s="94"/>
      <c r="AD21" s="94">
        <f>D21</f>
        <v>0</v>
      </c>
    </row>
    <row r="22" spans="1:16376">
      <c r="B22" s="80"/>
      <c r="C22" s="81"/>
      <c r="D22" s="82"/>
      <c r="E22" s="83"/>
      <c r="F22" s="84"/>
      <c r="G22" s="85"/>
      <c r="H22" s="85"/>
      <c r="I22" s="86"/>
      <c r="J22" s="82"/>
      <c r="K22" s="82"/>
      <c r="L22" s="87">
        <f t="shared" ref="L22:M40" si="0">E22-J22</f>
        <v>0</v>
      </c>
      <c r="M22" s="87">
        <f t="shared" si="0"/>
        <v>0</v>
      </c>
      <c r="N22" s="88"/>
      <c r="O22" s="89">
        <v>0</v>
      </c>
      <c r="P22" s="89">
        <v>0</v>
      </c>
      <c r="Q22" s="90">
        <f t="shared" ref="Q22:Q41" si="1">L22-O22-P22</f>
        <v>0</v>
      </c>
      <c r="R22" s="91"/>
      <c r="S22" s="87">
        <f t="shared" ref="S22:S41" si="2">IF(OR(G22=0, ISBLANK(G22)), 0, G22-J22-O22-P22)</f>
        <v>0</v>
      </c>
      <c r="T22" s="87">
        <f t="shared" ref="T22:T40" si="3">IF(OR(H22=0, ISBLANK(H22)), 0, H22-K22-P22-R22)</f>
        <v>0</v>
      </c>
      <c r="U22" s="92"/>
      <c r="V22" s="91"/>
      <c r="W22" s="91"/>
      <c r="X22" s="91"/>
      <c r="Y22" s="91"/>
      <c r="Z22" s="93"/>
      <c r="AA22" s="93"/>
      <c r="AB22" s="93"/>
      <c r="AC22" s="94"/>
      <c r="AD22" s="94">
        <f>D22</f>
        <v>0</v>
      </c>
    </row>
    <row r="23" spans="1:16376">
      <c r="B23" s="80"/>
      <c r="C23" s="81"/>
      <c r="D23" s="82"/>
      <c r="E23" s="83"/>
      <c r="F23" s="84"/>
      <c r="G23" s="85"/>
      <c r="H23" s="85"/>
      <c r="I23" s="86"/>
      <c r="J23" s="95"/>
      <c r="K23" s="95"/>
      <c r="L23" s="87">
        <f t="shared" si="0"/>
        <v>0</v>
      </c>
      <c r="M23" s="87">
        <f t="shared" si="0"/>
        <v>0</v>
      </c>
      <c r="N23" s="88"/>
      <c r="O23" s="89">
        <v>0</v>
      </c>
      <c r="P23" s="89">
        <v>0</v>
      </c>
      <c r="Q23" s="90">
        <f t="shared" si="1"/>
        <v>0</v>
      </c>
      <c r="R23" s="91"/>
      <c r="S23" s="87">
        <f t="shared" si="2"/>
        <v>0</v>
      </c>
      <c r="T23" s="87">
        <f t="shared" si="3"/>
        <v>0</v>
      </c>
      <c r="U23" s="92"/>
      <c r="V23" s="91"/>
      <c r="W23" s="91"/>
      <c r="X23" s="91"/>
      <c r="Y23" s="91"/>
      <c r="Z23" s="93"/>
      <c r="AA23" s="93"/>
      <c r="AB23" s="93"/>
      <c r="AC23" s="94"/>
      <c r="AD23" s="94"/>
    </row>
    <row r="24" spans="1:16376">
      <c r="B24" s="80"/>
      <c r="C24" s="81"/>
      <c r="D24" s="82"/>
      <c r="E24" s="83"/>
      <c r="F24" s="84"/>
      <c r="G24" s="85"/>
      <c r="H24" s="85"/>
      <c r="I24" s="86"/>
      <c r="J24" s="95"/>
      <c r="K24" s="95"/>
      <c r="L24" s="87">
        <f t="shared" si="0"/>
        <v>0</v>
      </c>
      <c r="M24" s="87">
        <f t="shared" si="0"/>
        <v>0</v>
      </c>
      <c r="N24" s="88"/>
      <c r="O24" s="89">
        <v>0</v>
      </c>
      <c r="P24" s="89">
        <v>0</v>
      </c>
      <c r="Q24" s="90">
        <f t="shared" si="1"/>
        <v>0</v>
      </c>
      <c r="R24" s="91"/>
      <c r="S24" s="87">
        <f t="shared" si="2"/>
        <v>0</v>
      </c>
      <c r="T24" s="87">
        <f t="shared" si="3"/>
        <v>0</v>
      </c>
      <c r="U24" s="92"/>
      <c r="V24" s="91"/>
      <c r="W24" s="91"/>
      <c r="X24" s="91"/>
      <c r="Y24" s="91"/>
      <c r="Z24" s="93"/>
      <c r="AA24" s="93"/>
      <c r="AB24" s="93"/>
      <c r="AC24" s="94"/>
      <c r="AD24" s="94"/>
    </row>
    <row r="25" spans="1:16376">
      <c r="B25" s="80"/>
      <c r="C25" s="81"/>
      <c r="D25" s="82"/>
      <c r="E25" s="83"/>
      <c r="F25" s="84"/>
      <c r="G25" s="85"/>
      <c r="H25" s="85"/>
      <c r="I25" s="86"/>
      <c r="J25" s="82"/>
      <c r="K25" s="82"/>
      <c r="L25" s="87">
        <f t="shared" si="0"/>
        <v>0</v>
      </c>
      <c r="M25" s="87">
        <f t="shared" si="0"/>
        <v>0</v>
      </c>
      <c r="N25" s="88">
        <v>0</v>
      </c>
      <c r="O25" s="89">
        <v>0</v>
      </c>
      <c r="P25" s="89">
        <v>0</v>
      </c>
      <c r="Q25" s="90">
        <f t="shared" si="1"/>
        <v>0</v>
      </c>
      <c r="R25" s="91"/>
      <c r="S25" s="87">
        <f t="shared" si="2"/>
        <v>0</v>
      </c>
      <c r="T25" s="87">
        <f t="shared" si="3"/>
        <v>0</v>
      </c>
      <c r="U25" s="92"/>
      <c r="V25" s="91"/>
      <c r="W25" s="91"/>
      <c r="X25" s="91"/>
      <c r="Y25" s="91"/>
      <c r="Z25" s="93"/>
      <c r="AA25" s="93"/>
      <c r="AB25" s="93"/>
      <c r="AC25" s="94"/>
      <c r="AD25" s="94"/>
    </row>
    <row r="26" spans="1:16376" s="98" customFormat="1">
      <c r="A26"/>
      <c r="B26" s="80"/>
      <c r="C26" s="81"/>
      <c r="D26" s="82"/>
      <c r="E26" s="83"/>
      <c r="F26" s="84"/>
      <c r="G26" s="85"/>
      <c r="H26" s="85"/>
      <c r="I26" s="86"/>
      <c r="J26" s="95"/>
      <c r="K26" s="95"/>
      <c r="L26" s="87">
        <f t="shared" si="0"/>
        <v>0</v>
      </c>
      <c r="M26" s="87">
        <f t="shared" si="0"/>
        <v>0</v>
      </c>
      <c r="N26" s="88">
        <v>0</v>
      </c>
      <c r="O26" s="89">
        <v>0</v>
      </c>
      <c r="P26" s="89">
        <v>0</v>
      </c>
      <c r="Q26" s="90">
        <f t="shared" si="1"/>
        <v>0</v>
      </c>
      <c r="R26" s="91"/>
      <c r="S26" s="87">
        <f t="shared" si="2"/>
        <v>0</v>
      </c>
      <c r="T26" s="87">
        <f t="shared" si="3"/>
        <v>0</v>
      </c>
      <c r="U26" s="92"/>
      <c r="V26" s="91"/>
      <c r="W26" s="91"/>
      <c r="X26" s="91"/>
      <c r="Y26" s="91"/>
      <c r="Z26" s="93"/>
      <c r="AA26" s="93"/>
      <c r="AB26" s="93"/>
      <c r="AC26" s="94"/>
      <c r="AD26" s="94"/>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c r="B27" s="80"/>
      <c r="C27" s="81"/>
      <c r="D27" s="82"/>
      <c r="E27" s="83"/>
      <c r="F27" s="84"/>
      <c r="G27" s="85"/>
      <c r="H27" s="85"/>
      <c r="I27" s="86"/>
      <c r="J27" s="82"/>
      <c r="K27" s="82"/>
      <c r="L27" s="87">
        <f t="shared" si="0"/>
        <v>0</v>
      </c>
      <c r="M27" s="87">
        <f t="shared" si="0"/>
        <v>0</v>
      </c>
      <c r="N27" s="88"/>
      <c r="O27" s="89">
        <v>0</v>
      </c>
      <c r="P27" s="89">
        <v>0</v>
      </c>
      <c r="Q27" s="90">
        <f t="shared" si="1"/>
        <v>0</v>
      </c>
      <c r="R27" s="92"/>
      <c r="S27" s="87">
        <f t="shared" si="2"/>
        <v>0</v>
      </c>
      <c r="T27" s="87">
        <f t="shared" si="3"/>
        <v>0</v>
      </c>
      <c r="U27" s="92"/>
      <c r="V27" s="92"/>
      <c r="W27" s="92"/>
      <c r="X27" s="92"/>
      <c r="Y27" s="93"/>
      <c r="Z27" s="93"/>
      <c r="AA27" s="93"/>
      <c r="AB27" s="93"/>
      <c r="AC27" s="94"/>
      <c r="AD27" s="94"/>
    </row>
    <row r="28" spans="1:16376">
      <c r="B28" s="80"/>
      <c r="C28" s="81"/>
      <c r="D28" s="82"/>
      <c r="E28" s="83"/>
      <c r="F28" s="84"/>
      <c r="G28" s="85"/>
      <c r="H28" s="85"/>
      <c r="I28" s="86"/>
      <c r="J28" s="82"/>
      <c r="K28" s="82"/>
      <c r="L28" s="87">
        <f t="shared" si="0"/>
        <v>0</v>
      </c>
      <c r="M28" s="87">
        <f t="shared" si="0"/>
        <v>0</v>
      </c>
      <c r="N28" s="88"/>
      <c r="O28" s="89">
        <v>0</v>
      </c>
      <c r="P28" s="89">
        <v>0</v>
      </c>
      <c r="Q28" s="90">
        <f t="shared" si="1"/>
        <v>0</v>
      </c>
      <c r="R28" s="92"/>
      <c r="S28" s="87">
        <f t="shared" si="2"/>
        <v>0</v>
      </c>
      <c r="T28" s="87">
        <f t="shared" si="3"/>
        <v>0</v>
      </c>
      <c r="U28" s="92"/>
      <c r="V28" s="92"/>
      <c r="W28" s="92"/>
      <c r="X28" s="92"/>
      <c r="Y28" s="93"/>
      <c r="Z28" s="93"/>
      <c r="AA28" s="93"/>
      <c r="AB28" s="93"/>
      <c r="AC28" s="94"/>
      <c r="AD28" s="94"/>
    </row>
    <row r="29" spans="1:16376">
      <c r="B29" s="80"/>
      <c r="C29" s="81"/>
      <c r="D29" s="82"/>
      <c r="E29" s="83"/>
      <c r="F29" s="84"/>
      <c r="G29" s="85"/>
      <c r="H29" s="85"/>
      <c r="I29" s="86"/>
      <c r="J29" s="82"/>
      <c r="K29" s="82"/>
      <c r="L29" s="87">
        <f t="shared" si="0"/>
        <v>0</v>
      </c>
      <c r="M29" s="87">
        <f t="shared" si="0"/>
        <v>0</v>
      </c>
      <c r="N29" s="88"/>
      <c r="O29" s="89">
        <v>0</v>
      </c>
      <c r="P29" s="89">
        <v>0</v>
      </c>
      <c r="Q29" s="90">
        <f t="shared" si="1"/>
        <v>0</v>
      </c>
      <c r="R29" s="92"/>
      <c r="S29" s="87">
        <f t="shared" si="2"/>
        <v>0</v>
      </c>
      <c r="T29" s="87">
        <f t="shared" si="3"/>
        <v>0</v>
      </c>
      <c r="U29" s="93"/>
      <c r="V29" s="92"/>
      <c r="W29" s="92"/>
      <c r="X29" s="92"/>
      <c r="Y29" s="93"/>
      <c r="Z29" s="93"/>
      <c r="AA29" s="93"/>
      <c r="AB29" s="93"/>
      <c r="AC29" s="94"/>
      <c r="AD29" s="94"/>
    </row>
    <row r="30" spans="1:16376" s="98" customFormat="1">
      <c r="A30"/>
      <c r="B30" s="80"/>
      <c r="C30" s="81"/>
      <c r="D30" s="82"/>
      <c r="E30" s="83"/>
      <c r="F30" s="84"/>
      <c r="G30" s="85"/>
      <c r="H30" s="85"/>
      <c r="I30" s="86"/>
      <c r="J30" s="82"/>
      <c r="K30" s="82"/>
      <c r="L30" s="87">
        <f t="shared" si="0"/>
        <v>0</v>
      </c>
      <c r="M30" s="87">
        <f t="shared" si="0"/>
        <v>0</v>
      </c>
      <c r="N30" s="88"/>
      <c r="O30" s="89">
        <v>0</v>
      </c>
      <c r="P30" s="89">
        <v>0</v>
      </c>
      <c r="Q30" s="90">
        <f t="shared" si="1"/>
        <v>0</v>
      </c>
      <c r="R30" s="92"/>
      <c r="S30" s="87">
        <f t="shared" si="2"/>
        <v>0</v>
      </c>
      <c r="T30" s="87">
        <f t="shared" si="3"/>
        <v>0</v>
      </c>
      <c r="U30" s="93"/>
      <c r="V30" s="92"/>
      <c r="W30" s="92"/>
      <c r="X30" s="92"/>
      <c r="Y30" s="93"/>
      <c r="Z30" s="93"/>
      <c r="AA30" s="93"/>
      <c r="AB30" s="93"/>
      <c r="AC30" s="94"/>
      <c r="AD30" s="94"/>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c r="B31" s="80"/>
      <c r="C31" s="81"/>
      <c r="D31" s="82"/>
      <c r="E31" s="83"/>
      <c r="F31" s="84"/>
      <c r="G31" s="85"/>
      <c r="H31" s="85"/>
      <c r="I31" s="86"/>
      <c r="J31" s="82"/>
      <c r="K31" s="82"/>
      <c r="L31" s="87">
        <f t="shared" si="0"/>
        <v>0</v>
      </c>
      <c r="M31" s="87">
        <f t="shared" si="0"/>
        <v>0</v>
      </c>
      <c r="N31" s="88"/>
      <c r="O31" s="89">
        <v>0</v>
      </c>
      <c r="P31" s="89">
        <v>0</v>
      </c>
      <c r="Q31" s="90">
        <f t="shared" si="1"/>
        <v>0</v>
      </c>
      <c r="R31" s="93"/>
      <c r="S31" s="87">
        <f t="shared" si="2"/>
        <v>0</v>
      </c>
      <c r="T31" s="87">
        <f t="shared" si="3"/>
        <v>0</v>
      </c>
      <c r="U31" s="93"/>
      <c r="V31" s="93"/>
      <c r="W31" s="93"/>
      <c r="X31" s="93"/>
      <c r="Y31" s="93"/>
      <c r="Z31" s="93"/>
      <c r="AA31" s="93"/>
      <c r="AB31" s="93"/>
      <c r="AC31" s="94"/>
      <c r="AD31" s="94"/>
    </row>
    <row r="32" spans="1:16376">
      <c r="B32" s="80"/>
      <c r="C32" s="81"/>
      <c r="D32" s="82"/>
      <c r="E32" s="82"/>
      <c r="F32" s="82"/>
      <c r="G32" s="82"/>
      <c r="H32" s="82"/>
      <c r="I32" s="82"/>
      <c r="J32" s="82"/>
      <c r="K32" s="82"/>
      <c r="L32" s="87">
        <f t="shared" si="0"/>
        <v>0</v>
      </c>
      <c r="M32" s="87">
        <f t="shared" si="0"/>
        <v>0</v>
      </c>
      <c r="N32" s="88"/>
      <c r="O32" s="89">
        <v>0</v>
      </c>
      <c r="P32" s="89">
        <v>0</v>
      </c>
      <c r="Q32" s="90">
        <f t="shared" si="1"/>
        <v>0</v>
      </c>
      <c r="R32" s="93"/>
      <c r="S32" s="87">
        <f t="shared" si="2"/>
        <v>0</v>
      </c>
      <c r="T32" s="87">
        <f t="shared" si="3"/>
        <v>0</v>
      </c>
      <c r="U32" s="93"/>
      <c r="V32" s="93"/>
      <c r="W32" s="93"/>
      <c r="X32" s="93"/>
      <c r="Y32" s="93"/>
      <c r="Z32" s="93"/>
      <c r="AA32" s="93"/>
      <c r="AB32" s="93"/>
      <c r="AC32" s="94"/>
      <c r="AD32" s="94"/>
    </row>
    <row r="33" spans="1:30">
      <c r="B33" s="99"/>
      <c r="C33" s="81"/>
      <c r="D33" s="82"/>
      <c r="E33" s="82"/>
      <c r="F33" s="82"/>
      <c r="G33" s="82"/>
      <c r="H33" s="82"/>
      <c r="I33" s="82"/>
      <c r="J33" s="82"/>
      <c r="K33" s="82"/>
      <c r="L33" s="87">
        <f t="shared" si="0"/>
        <v>0</v>
      </c>
      <c r="M33" s="87">
        <f t="shared" si="0"/>
        <v>0</v>
      </c>
      <c r="N33" s="88"/>
      <c r="O33" s="89">
        <v>0</v>
      </c>
      <c r="P33" s="89">
        <v>0</v>
      </c>
      <c r="Q33" s="90">
        <f t="shared" si="1"/>
        <v>0</v>
      </c>
      <c r="R33" s="93"/>
      <c r="S33" s="87">
        <f t="shared" si="2"/>
        <v>0</v>
      </c>
      <c r="T33" s="87">
        <f t="shared" si="3"/>
        <v>0</v>
      </c>
      <c r="U33" s="93"/>
      <c r="V33" s="93"/>
      <c r="W33" s="93"/>
      <c r="X33" s="93"/>
      <c r="Y33" s="93"/>
      <c r="Z33" s="93"/>
      <c r="AA33" s="93"/>
      <c r="AB33" s="93"/>
      <c r="AC33" s="94"/>
      <c r="AD33" s="94"/>
    </row>
    <row r="34" spans="1:30">
      <c r="B34" s="99"/>
      <c r="C34" s="81"/>
      <c r="D34" s="82"/>
      <c r="E34" s="82"/>
      <c r="F34" s="82"/>
      <c r="G34" s="82"/>
      <c r="H34" s="82"/>
      <c r="I34" s="82"/>
      <c r="J34" s="82"/>
      <c r="K34" s="82"/>
      <c r="L34" s="87">
        <f t="shared" si="0"/>
        <v>0</v>
      </c>
      <c r="M34" s="87">
        <f t="shared" si="0"/>
        <v>0</v>
      </c>
      <c r="N34" s="88"/>
      <c r="O34" s="89">
        <v>0</v>
      </c>
      <c r="P34" s="89">
        <v>0</v>
      </c>
      <c r="Q34" s="90">
        <f t="shared" si="1"/>
        <v>0</v>
      </c>
      <c r="R34" s="93"/>
      <c r="S34" s="87">
        <f t="shared" si="2"/>
        <v>0</v>
      </c>
      <c r="T34" s="87">
        <f t="shared" si="3"/>
        <v>0</v>
      </c>
      <c r="U34" s="93"/>
      <c r="V34" s="93"/>
      <c r="W34" s="93"/>
      <c r="X34" s="93"/>
      <c r="Y34" s="93"/>
      <c r="Z34" s="93"/>
      <c r="AA34" s="93"/>
      <c r="AB34" s="93"/>
      <c r="AC34" s="94"/>
      <c r="AD34" s="94"/>
    </row>
    <row r="35" spans="1:30">
      <c r="B35" s="99"/>
      <c r="C35" s="81"/>
      <c r="D35" s="82"/>
      <c r="E35" s="82"/>
      <c r="F35" s="82"/>
      <c r="G35" s="82"/>
      <c r="H35" s="82"/>
      <c r="I35" s="82"/>
      <c r="J35" s="82"/>
      <c r="K35" s="82"/>
      <c r="L35" s="87">
        <f t="shared" si="0"/>
        <v>0</v>
      </c>
      <c r="M35" s="87">
        <f t="shared" si="0"/>
        <v>0</v>
      </c>
      <c r="N35" s="88"/>
      <c r="O35" s="89">
        <v>0</v>
      </c>
      <c r="P35" s="89">
        <v>0</v>
      </c>
      <c r="Q35" s="90">
        <f t="shared" si="1"/>
        <v>0</v>
      </c>
      <c r="R35" s="93"/>
      <c r="S35" s="87">
        <f t="shared" si="2"/>
        <v>0</v>
      </c>
      <c r="T35" s="87">
        <f t="shared" si="3"/>
        <v>0</v>
      </c>
      <c r="U35" s="93"/>
      <c r="V35" s="93"/>
      <c r="W35" s="93"/>
      <c r="X35" s="93"/>
      <c r="Y35" s="93"/>
      <c r="Z35" s="93"/>
      <c r="AA35" s="93"/>
      <c r="AB35" s="93"/>
      <c r="AC35" s="94"/>
      <c r="AD35" s="94"/>
    </row>
    <row r="36" spans="1:30">
      <c r="B36" s="99"/>
      <c r="C36" s="81"/>
      <c r="D36" s="82"/>
      <c r="E36" s="82"/>
      <c r="F36" s="82"/>
      <c r="G36" s="82"/>
      <c r="H36" s="82"/>
      <c r="I36" s="82"/>
      <c r="J36" s="82"/>
      <c r="K36" s="82"/>
      <c r="L36" s="87">
        <f t="shared" si="0"/>
        <v>0</v>
      </c>
      <c r="M36" s="87">
        <f t="shared" si="0"/>
        <v>0</v>
      </c>
      <c r="N36" s="88"/>
      <c r="O36" s="89">
        <v>0</v>
      </c>
      <c r="P36" s="89">
        <v>0</v>
      </c>
      <c r="Q36" s="90">
        <f t="shared" si="1"/>
        <v>0</v>
      </c>
      <c r="R36" s="93"/>
      <c r="S36" s="87">
        <f t="shared" si="2"/>
        <v>0</v>
      </c>
      <c r="T36" s="87">
        <f t="shared" si="3"/>
        <v>0</v>
      </c>
      <c r="U36" s="93"/>
      <c r="V36" s="93"/>
      <c r="W36" s="93"/>
      <c r="X36" s="93"/>
      <c r="Y36" s="93"/>
      <c r="Z36" s="93"/>
      <c r="AA36" s="93"/>
      <c r="AB36" s="93"/>
      <c r="AC36" s="94"/>
      <c r="AD36" s="94"/>
    </row>
    <row r="37" spans="1:30">
      <c r="B37" s="99"/>
      <c r="C37" s="81"/>
      <c r="D37" s="82"/>
      <c r="E37" s="82"/>
      <c r="F37" s="82"/>
      <c r="G37" s="82"/>
      <c r="H37" s="82"/>
      <c r="I37" s="82"/>
      <c r="J37" s="82"/>
      <c r="K37" s="82"/>
      <c r="L37" s="87">
        <f t="shared" si="0"/>
        <v>0</v>
      </c>
      <c r="M37" s="87">
        <f t="shared" si="0"/>
        <v>0</v>
      </c>
      <c r="N37" s="88"/>
      <c r="O37" s="89">
        <v>0</v>
      </c>
      <c r="P37" s="89">
        <v>0</v>
      </c>
      <c r="Q37" s="90">
        <f t="shared" si="1"/>
        <v>0</v>
      </c>
      <c r="R37" s="93"/>
      <c r="S37" s="87">
        <f t="shared" si="2"/>
        <v>0</v>
      </c>
      <c r="T37" s="87">
        <f t="shared" si="3"/>
        <v>0</v>
      </c>
      <c r="U37" s="93"/>
      <c r="V37" s="93"/>
      <c r="W37" s="93"/>
      <c r="X37" s="93"/>
      <c r="Y37" s="93"/>
      <c r="Z37" s="93"/>
      <c r="AA37" s="93"/>
      <c r="AB37" s="93"/>
      <c r="AC37" s="94"/>
      <c r="AD37" s="94"/>
    </row>
    <row r="38" spans="1:30">
      <c r="B38" s="99"/>
      <c r="C38" s="81"/>
      <c r="D38" s="82"/>
      <c r="E38" s="82"/>
      <c r="F38" s="82"/>
      <c r="G38" s="82"/>
      <c r="H38" s="82"/>
      <c r="I38" s="82"/>
      <c r="J38" s="82"/>
      <c r="K38" s="82"/>
      <c r="L38" s="87">
        <f t="shared" si="0"/>
        <v>0</v>
      </c>
      <c r="M38" s="87">
        <f t="shared" si="0"/>
        <v>0</v>
      </c>
      <c r="N38" s="88"/>
      <c r="O38" s="89">
        <v>0</v>
      </c>
      <c r="P38" s="89">
        <v>0</v>
      </c>
      <c r="Q38" s="90">
        <f t="shared" si="1"/>
        <v>0</v>
      </c>
      <c r="R38" s="93"/>
      <c r="S38" s="87">
        <f t="shared" si="2"/>
        <v>0</v>
      </c>
      <c r="T38" s="87">
        <f t="shared" si="3"/>
        <v>0</v>
      </c>
      <c r="U38" s="93"/>
      <c r="V38" s="93"/>
      <c r="W38" s="93"/>
      <c r="X38" s="93"/>
      <c r="Y38" s="93"/>
      <c r="Z38" s="93"/>
      <c r="AA38" s="93"/>
      <c r="AB38" s="93"/>
      <c r="AC38" s="94"/>
      <c r="AD38" s="94"/>
    </row>
    <row r="39" spans="1:30">
      <c r="B39" s="99"/>
      <c r="C39" s="81"/>
      <c r="D39" s="82"/>
      <c r="E39" s="82"/>
      <c r="F39" s="82"/>
      <c r="G39" s="82"/>
      <c r="H39" s="82"/>
      <c r="I39" s="82"/>
      <c r="J39" s="82"/>
      <c r="K39" s="82"/>
      <c r="L39" s="87">
        <f t="shared" si="0"/>
        <v>0</v>
      </c>
      <c r="M39" s="87">
        <f t="shared" si="0"/>
        <v>0</v>
      </c>
      <c r="N39" s="88"/>
      <c r="O39" s="89">
        <v>0</v>
      </c>
      <c r="P39" s="89">
        <v>0</v>
      </c>
      <c r="Q39" s="90">
        <f t="shared" si="1"/>
        <v>0</v>
      </c>
      <c r="R39" s="93"/>
      <c r="S39" s="87">
        <f t="shared" si="2"/>
        <v>0</v>
      </c>
      <c r="T39" s="87">
        <f t="shared" si="3"/>
        <v>0</v>
      </c>
      <c r="U39" s="93"/>
      <c r="V39" s="93"/>
      <c r="W39" s="93"/>
      <c r="X39" s="93"/>
      <c r="Y39" s="93"/>
      <c r="Z39" s="93"/>
      <c r="AA39" s="93"/>
      <c r="AB39" s="93"/>
      <c r="AC39" s="94"/>
      <c r="AD39" s="94"/>
    </row>
    <row r="40" spans="1:30">
      <c r="B40" s="99"/>
      <c r="C40" s="81"/>
      <c r="D40" s="82"/>
      <c r="E40" s="82"/>
      <c r="F40" s="82"/>
      <c r="G40" s="82"/>
      <c r="H40" s="82"/>
      <c r="I40" s="82"/>
      <c r="J40" s="82"/>
      <c r="K40" s="82"/>
      <c r="L40" s="87">
        <f t="shared" si="0"/>
        <v>0</v>
      </c>
      <c r="M40" s="87">
        <f t="shared" si="0"/>
        <v>0</v>
      </c>
      <c r="N40" s="88"/>
      <c r="O40" s="89">
        <v>0</v>
      </c>
      <c r="P40" s="89">
        <v>0</v>
      </c>
      <c r="Q40" s="90">
        <f t="shared" si="1"/>
        <v>0</v>
      </c>
      <c r="R40" s="93"/>
      <c r="S40" s="87">
        <f t="shared" si="2"/>
        <v>0</v>
      </c>
      <c r="T40" s="87">
        <f t="shared" si="3"/>
        <v>0</v>
      </c>
      <c r="U40" s="93"/>
      <c r="V40" s="93"/>
      <c r="W40" s="93"/>
      <c r="X40" s="93"/>
      <c r="Y40" s="93"/>
      <c r="Z40" s="93"/>
      <c r="AA40" s="93"/>
      <c r="AB40" s="93"/>
      <c r="AC40" s="94"/>
      <c r="AD40" s="94"/>
    </row>
    <row r="41" spans="1:30" s="100" customFormat="1" ht="12.95">
      <c r="B41" s="101" t="s">
        <v>234</v>
      </c>
      <c r="C41" s="101"/>
      <c r="D41" s="102">
        <f t="shared" ref="D41:J41" si="4">SUM(D21:D40)</f>
        <v>0</v>
      </c>
      <c r="E41" s="102">
        <f t="shared" si="4"/>
        <v>0</v>
      </c>
      <c r="F41" s="102">
        <f t="shared" si="4"/>
        <v>0</v>
      </c>
      <c r="G41" s="102">
        <f t="shared" si="4"/>
        <v>0</v>
      </c>
      <c r="H41" s="102">
        <f t="shared" si="4"/>
        <v>0</v>
      </c>
      <c r="I41" s="103">
        <f t="shared" si="4"/>
        <v>0</v>
      </c>
      <c r="J41" s="90">
        <f t="shared" si="4"/>
        <v>0</v>
      </c>
      <c r="K41" s="90">
        <f t="shared" ref="K41:P41" si="5">SUM(K21:K40)</f>
        <v>0</v>
      </c>
      <c r="L41" s="90">
        <f t="shared" si="5"/>
        <v>0</v>
      </c>
      <c r="M41" s="90">
        <f t="shared" si="5"/>
        <v>0</v>
      </c>
      <c r="N41" s="90">
        <f t="shared" si="5"/>
        <v>0</v>
      </c>
      <c r="O41" s="90">
        <f t="shared" si="5"/>
        <v>0</v>
      </c>
      <c r="P41" s="90">
        <f t="shared" si="5"/>
        <v>0</v>
      </c>
      <c r="Q41" s="90">
        <f t="shared" si="1"/>
        <v>0</v>
      </c>
      <c r="R41" s="104"/>
      <c r="S41" s="105">
        <f t="shared" si="2"/>
        <v>0</v>
      </c>
      <c r="T41" s="90">
        <f t="shared" ref="T41:Z41" si="6">SUM(T21:T40)</f>
        <v>0</v>
      </c>
      <c r="U41" s="104">
        <f t="shared" si="6"/>
        <v>0</v>
      </c>
      <c r="V41" s="104">
        <f t="shared" si="6"/>
        <v>0</v>
      </c>
      <c r="W41" s="104">
        <f t="shared" si="6"/>
        <v>0</v>
      </c>
      <c r="X41" s="104">
        <f t="shared" si="6"/>
        <v>0</v>
      </c>
      <c r="Y41" s="104">
        <f t="shared" si="6"/>
        <v>0</v>
      </c>
      <c r="Z41" s="104">
        <f t="shared" si="6"/>
        <v>0</v>
      </c>
      <c r="AA41" s="104">
        <f>SUM(AA21:AA40)</f>
        <v>0</v>
      </c>
      <c r="AB41" s="104">
        <f>SUM(AB21:AB40)</f>
        <v>0</v>
      </c>
      <c r="AC41" s="103">
        <f>SUM(AC21:AC40)</f>
        <v>0</v>
      </c>
    </row>
    <row r="42" spans="1:30">
      <c r="B42" s="106"/>
      <c r="W42" s="107"/>
      <c r="Y42" s="107"/>
      <c r="Z42" s="107"/>
      <c r="AB42" s="107" t="s">
        <v>235</v>
      </c>
      <c r="AC42" s="108">
        <v>0</v>
      </c>
    </row>
    <row r="43" spans="1:30">
      <c r="B43" s="106"/>
      <c r="W43" s="107"/>
      <c r="Y43" s="107"/>
      <c r="Z43" s="107"/>
      <c r="AB43" s="107" t="s">
        <v>236</v>
      </c>
      <c r="AC43" s="109">
        <f>AC41-AC42</f>
        <v>0</v>
      </c>
    </row>
    <row r="44" spans="1:30">
      <c r="H44" s="110"/>
    </row>
    <row r="45" spans="1:30">
      <c r="A45" s="457"/>
      <c r="B45" s="457"/>
      <c r="C45" s="457"/>
      <c r="D45" s="457"/>
      <c r="E45" s="457"/>
      <c r="F45" s="457"/>
      <c r="G45" s="457"/>
      <c r="H45" s="457"/>
    </row>
    <row r="46" spans="1:30" ht="21" customHeight="1">
      <c r="A46" s="457"/>
      <c r="B46" s="457"/>
      <c r="C46" s="457"/>
      <c r="D46" s="457"/>
      <c r="E46" s="457"/>
      <c r="F46" s="457"/>
      <c r="G46" s="457"/>
      <c r="H46" s="457"/>
    </row>
    <row r="47" spans="1:30" ht="16.5">
      <c r="A47" s="457" t="s">
        <v>237</v>
      </c>
      <c r="B47" s="457"/>
      <c r="C47" s="457"/>
      <c r="D47" s="457"/>
      <c r="E47" s="457"/>
      <c r="F47" s="457"/>
      <c r="G47" s="457"/>
      <c r="H47" s="457"/>
    </row>
    <row r="49" spans="1:11" ht="16.5">
      <c r="A49" s="111" t="s">
        <v>238</v>
      </c>
    </row>
    <row r="51" spans="1:11" ht="16.5">
      <c r="A51" s="111" t="s">
        <v>239</v>
      </c>
    </row>
    <row r="52" spans="1:11" ht="13.5" customHeight="1"/>
    <row r="53" spans="1:11" hidden="1">
      <c r="A53" s="106"/>
    </row>
    <row r="54" spans="1:11" hidden="1"/>
    <row r="55" spans="1:11" ht="33" customHeight="1">
      <c r="A55" s="458" t="s">
        <v>240</v>
      </c>
      <c r="B55" s="458"/>
      <c r="C55" s="458"/>
      <c r="D55" s="458"/>
      <c r="E55" s="458"/>
      <c r="F55" s="458"/>
      <c r="G55" s="458"/>
      <c r="H55" s="458"/>
      <c r="I55" s="458"/>
      <c r="J55" s="458"/>
      <c r="K55" s="458"/>
    </row>
  </sheetData>
  <mergeCells count="38">
    <mergeCell ref="O18:Q18"/>
    <mergeCell ref="B16:I17"/>
    <mergeCell ref="E18:F18"/>
    <mergeCell ref="G18:H18"/>
    <mergeCell ref="J18:K18"/>
    <mergeCell ref="L18:M18"/>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s>
  <dataValidations count="1">
    <dataValidation type="list" allowBlank="1" showInputMessage="1" showErrorMessage="1" sqref="C21:C40" xr:uid="{00000000-0002-0000-0500-000000000000}">
      <formula1>"kWh, kW, # of Customers"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82"/>
  <sheetViews>
    <sheetView topLeftCell="B1" workbookViewId="0">
      <selection activeCell="G91" sqref="G91"/>
    </sheetView>
  </sheetViews>
  <sheetFormatPr defaultColWidth="9" defaultRowHeight="12.6"/>
  <cols>
    <col min="1" max="1" width="5.5703125" style="106" hidden="1" customWidth="1"/>
    <col min="2" max="2" width="79.5703125" style="106" customWidth="1"/>
    <col min="3" max="3" width="9" style="106"/>
    <col min="4" max="5" width="14.5703125" style="158" customWidth="1"/>
    <col min="6" max="25" width="24" style="158" customWidth="1"/>
    <col min="26" max="26" width="9" style="106"/>
    <col min="27" max="28" width="0" style="106" hidden="1" customWidth="1"/>
    <col min="29" max="16384" width="9" style="106"/>
  </cols>
  <sheetData>
    <row r="1" spans="1:27" ht="143.25" customHeight="1">
      <c r="AA1" s="106">
        <v>21</v>
      </c>
    </row>
    <row r="2" spans="1:27">
      <c r="AA2" s="106">
        <v>22</v>
      </c>
    </row>
    <row r="4" spans="1:27" ht="39" customHeight="1">
      <c r="A4" s="106">
        <v>1</v>
      </c>
      <c r="D4" s="159" t="s">
        <v>241</v>
      </c>
      <c r="E4" s="160" t="s">
        <v>242</v>
      </c>
      <c r="F4" s="159" t="s">
        <v>243</v>
      </c>
      <c r="G4" s="159">
        <v>0</v>
      </c>
      <c r="H4" s="159">
        <v>0</v>
      </c>
      <c r="I4" s="159">
        <v>0</v>
      </c>
      <c r="J4" s="159">
        <v>0</v>
      </c>
      <c r="K4" s="159">
        <v>0</v>
      </c>
      <c r="L4" s="159">
        <v>0</v>
      </c>
      <c r="M4" s="159">
        <v>0</v>
      </c>
      <c r="N4" s="159">
        <v>0</v>
      </c>
      <c r="O4" s="159">
        <v>0</v>
      </c>
      <c r="P4" s="159">
        <v>0</v>
      </c>
      <c r="Q4" s="159">
        <v>0</v>
      </c>
      <c r="R4" s="159">
        <v>0</v>
      </c>
      <c r="S4" s="159">
        <v>0</v>
      </c>
      <c r="T4" s="159">
        <v>0</v>
      </c>
      <c r="U4" s="159">
        <v>0</v>
      </c>
      <c r="V4" s="159">
        <v>0</v>
      </c>
      <c r="W4" s="159">
        <v>0</v>
      </c>
      <c r="X4" s="159">
        <v>0</v>
      </c>
      <c r="Y4" s="159">
        <v>0</v>
      </c>
    </row>
    <row r="5" spans="1:27">
      <c r="A5" s="106">
        <v>2</v>
      </c>
      <c r="B5" s="161" t="s">
        <v>154</v>
      </c>
      <c r="C5" s="162">
        <v>1550</v>
      </c>
      <c r="D5" s="163"/>
      <c r="E5" s="164" t="s">
        <v>244</v>
      </c>
      <c r="F5" s="163">
        <v>0</v>
      </c>
      <c r="G5" s="163">
        <v>0</v>
      </c>
      <c r="H5" s="163">
        <v>0</v>
      </c>
      <c r="I5" s="163">
        <v>0</v>
      </c>
      <c r="J5" s="163">
        <v>0</v>
      </c>
      <c r="K5" s="163">
        <v>0</v>
      </c>
      <c r="L5" s="163">
        <v>0</v>
      </c>
      <c r="M5" s="163">
        <v>0</v>
      </c>
      <c r="N5" s="163">
        <v>0</v>
      </c>
      <c r="O5" s="163">
        <v>0</v>
      </c>
      <c r="P5" s="163">
        <v>0</v>
      </c>
      <c r="Q5" s="163">
        <v>0</v>
      </c>
      <c r="R5" s="163">
        <v>0</v>
      </c>
      <c r="S5" s="163">
        <v>0</v>
      </c>
      <c r="T5" s="163">
        <v>0</v>
      </c>
      <c r="U5" s="163">
        <v>0</v>
      </c>
      <c r="V5" s="163">
        <v>0</v>
      </c>
      <c r="W5" s="163">
        <v>0</v>
      </c>
      <c r="X5" s="163">
        <v>0</v>
      </c>
      <c r="Y5" s="163">
        <v>0</v>
      </c>
    </row>
    <row r="6" spans="1:27">
      <c r="A6" s="106">
        <v>3</v>
      </c>
      <c r="B6" s="161" t="s">
        <v>155</v>
      </c>
      <c r="C6" s="162">
        <v>1551</v>
      </c>
      <c r="D6" s="163"/>
      <c r="E6" s="165" t="s">
        <v>209</v>
      </c>
      <c r="F6" s="166">
        <f>(1/(1+2))*D6</f>
        <v>0</v>
      </c>
      <c r="G6" s="166">
        <f>(2/(1+2))*D6</f>
        <v>0</v>
      </c>
      <c r="H6" s="166">
        <v>0</v>
      </c>
      <c r="I6" s="163">
        <v>0</v>
      </c>
      <c r="J6" s="163">
        <v>0</v>
      </c>
      <c r="K6" s="163">
        <v>0</v>
      </c>
      <c r="L6" s="163">
        <v>0</v>
      </c>
      <c r="M6" s="163">
        <v>0</v>
      </c>
      <c r="N6" s="163">
        <v>0</v>
      </c>
      <c r="O6" s="163">
        <v>0</v>
      </c>
      <c r="P6" s="163">
        <v>0</v>
      </c>
      <c r="Q6" s="163">
        <v>0</v>
      </c>
      <c r="R6" s="163">
        <v>0</v>
      </c>
      <c r="S6" s="163">
        <v>0</v>
      </c>
      <c r="T6" s="163">
        <v>0</v>
      </c>
      <c r="U6" s="163">
        <v>0</v>
      </c>
      <c r="V6" s="163">
        <v>0</v>
      </c>
      <c r="W6" s="163">
        <v>0</v>
      </c>
      <c r="X6" s="163">
        <v>0</v>
      </c>
      <c r="Y6" s="163">
        <v>0</v>
      </c>
    </row>
    <row r="7" spans="1:27">
      <c r="A7" s="106">
        <v>4</v>
      </c>
      <c r="B7" s="161" t="s">
        <v>245</v>
      </c>
      <c r="C7" s="162">
        <v>1580</v>
      </c>
      <c r="D7" s="163"/>
      <c r="E7" s="164" t="s">
        <v>244</v>
      </c>
      <c r="F7" s="163">
        <v>0</v>
      </c>
      <c r="G7" s="163">
        <v>0</v>
      </c>
      <c r="H7" s="163">
        <v>0</v>
      </c>
      <c r="I7" s="163">
        <v>0</v>
      </c>
      <c r="J7" s="163">
        <v>0</v>
      </c>
      <c r="K7" s="163">
        <v>0</v>
      </c>
      <c r="L7" s="163">
        <v>0</v>
      </c>
      <c r="M7" s="163">
        <v>0</v>
      </c>
      <c r="N7" s="163">
        <v>0</v>
      </c>
      <c r="O7" s="163">
        <v>0</v>
      </c>
      <c r="P7" s="163">
        <v>0</v>
      </c>
      <c r="Q7" s="163">
        <v>0</v>
      </c>
      <c r="R7" s="163">
        <v>0</v>
      </c>
      <c r="S7" s="163">
        <v>0</v>
      </c>
      <c r="T7" s="163">
        <v>0</v>
      </c>
      <c r="U7" s="163">
        <v>0</v>
      </c>
      <c r="V7" s="163">
        <v>0</v>
      </c>
      <c r="W7" s="163">
        <v>0</v>
      </c>
      <c r="X7" s="163">
        <v>0</v>
      </c>
      <c r="Y7" s="163">
        <v>0</v>
      </c>
    </row>
    <row r="8" spans="1:27">
      <c r="A8" s="106">
        <v>5</v>
      </c>
      <c r="B8" s="161" t="s">
        <v>160</v>
      </c>
      <c r="C8" s="162">
        <v>1584</v>
      </c>
      <c r="D8" s="163"/>
      <c r="E8" s="164" t="s">
        <v>244</v>
      </c>
      <c r="F8" s="163">
        <v>0</v>
      </c>
      <c r="G8" s="163">
        <v>0</v>
      </c>
      <c r="H8" s="163">
        <v>0</v>
      </c>
      <c r="I8" s="163">
        <v>0</v>
      </c>
      <c r="J8" s="163">
        <v>0</v>
      </c>
      <c r="K8" s="163">
        <v>0</v>
      </c>
      <c r="L8" s="163">
        <v>0</v>
      </c>
      <c r="M8" s="163">
        <v>0</v>
      </c>
      <c r="N8" s="163">
        <v>0</v>
      </c>
      <c r="O8" s="163">
        <v>0</v>
      </c>
      <c r="P8" s="163">
        <v>0</v>
      </c>
      <c r="Q8" s="163">
        <v>0</v>
      </c>
      <c r="R8" s="163">
        <v>0</v>
      </c>
      <c r="S8" s="163">
        <v>0</v>
      </c>
      <c r="T8" s="163">
        <v>0</v>
      </c>
      <c r="U8" s="163">
        <v>0</v>
      </c>
      <c r="V8" s="163">
        <v>0</v>
      </c>
      <c r="W8" s="163">
        <v>0</v>
      </c>
      <c r="X8" s="163">
        <v>0</v>
      </c>
      <c r="Y8" s="163">
        <v>0</v>
      </c>
    </row>
    <row r="9" spans="1:27">
      <c r="A9" s="106">
        <v>6</v>
      </c>
      <c r="B9" s="161" t="s">
        <v>161</v>
      </c>
      <c r="C9" s="162">
        <v>1586</v>
      </c>
      <c r="D9" s="163"/>
      <c r="E9" s="164" t="s">
        <v>244</v>
      </c>
      <c r="F9" s="163">
        <v>0</v>
      </c>
      <c r="G9" s="163">
        <v>0</v>
      </c>
      <c r="H9" s="163">
        <v>0</v>
      </c>
      <c r="I9" s="163">
        <v>0</v>
      </c>
      <c r="J9" s="163">
        <v>0</v>
      </c>
      <c r="K9" s="163">
        <v>0</v>
      </c>
      <c r="L9" s="163">
        <v>0</v>
      </c>
      <c r="M9" s="163">
        <v>0</v>
      </c>
      <c r="N9" s="163">
        <v>0</v>
      </c>
      <c r="O9" s="163">
        <v>0</v>
      </c>
      <c r="P9" s="163">
        <v>0</v>
      </c>
      <c r="Q9" s="163">
        <v>0</v>
      </c>
      <c r="R9" s="163">
        <v>0</v>
      </c>
      <c r="S9" s="163">
        <v>0</v>
      </c>
      <c r="T9" s="163">
        <v>0</v>
      </c>
      <c r="U9" s="163">
        <v>0</v>
      </c>
      <c r="V9" s="163">
        <v>0</v>
      </c>
      <c r="W9" s="163">
        <v>0</v>
      </c>
      <c r="X9" s="163">
        <v>0</v>
      </c>
      <c r="Y9" s="163">
        <v>0</v>
      </c>
    </row>
    <row r="10" spans="1:27">
      <c r="A10" s="106">
        <v>7</v>
      </c>
      <c r="B10" s="161" t="s">
        <v>196</v>
      </c>
      <c r="C10" s="162">
        <v>1588</v>
      </c>
      <c r="D10" s="163"/>
      <c r="E10" s="164" t="s">
        <v>244</v>
      </c>
      <c r="F10" s="163">
        <v>0</v>
      </c>
      <c r="G10" s="163">
        <v>0</v>
      </c>
      <c r="H10" s="163">
        <v>0</v>
      </c>
      <c r="I10" s="163">
        <v>0</v>
      </c>
      <c r="J10" s="163">
        <v>0</v>
      </c>
      <c r="K10" s="163">
        <v>0</v>
      </c>
      <c r="L10" s="163">
        <v>0</v>
      </c>
      <c r="M10" s="163">
        <v>0</v>
      </c>
      <c r="N10" s="163">
        <v>0</v>
      </c>
      <c r="O10" s="163">
        <v>0</v>
      </c>
      <c r="P10" s="163">
        <v>0</v>
      </c>
      <c r="Q10" s="163">
        <v>0</v>
      </c>
      <c r="R10" s="163">
        <v>0</v>
      </c>
      <c r="S10" s="163">
        <v>0</v>
      </c>
      <c r="T10" s="163">
        <v>0</v>
      </c>
      <c r="U10" s="163">
        <v>0</v>
      </c>
      <c r="V10" s="163">
        <v>0</v>
      </c>
      <c r="W10" s="163">
        <v>0</v>
      </c>
      <c r="X10" s="163">
        <v>0</v>
      </c>
      <c r="Y10" s="163">
        <v>0</v>
      </c>
    </row>
    <row r="11" spans="1:27">
      <c r="A11" s="106">
        <v>8</v>
      </c>
      <c r="B11" s="161" t="s">
        <v>198</v>
      </c>
      <c r="C11" s="162">
        <v>1589</v>
      </c>
      <c r="D11" s="163"/>
      <c r="E11" s="78" t="s">
        <v>246</v>
      </c>
      <c r="F11" s="167">
        <v>0</v>
      </c>
      <c r="G11" s="167">
        <v>0</v>
      </c>
      <c r="H11" s="167">
        <v>0</v>
      </c>
      <c r="I11" s="167">
        <v>0</v>
      </c>
      <c r="J11" s="167">
        <v>0</v>
      </c>
      <c r="K11" s="167">
        <v>0</v>
      </c>
      <c r="L11" s="167">
        <v>0</v>
      </c>
      <c r="M11" s="167">
        <v>0</v>
      </c>
      <c r="N11" s="167">
        <v>0</v>
      </c>
      <c r="O11" s="167">
        <v>0</v>
      </c>
      <c r="P11" s="167">
        <v>0</v>
      </c>
      <c r="Q11" s="167">
        <v>0</v>
      </c>
      <c r="R11" s="167">
        <v>0</v>
      </c>
      <c r="S11" s="167">
        <v>0</v>
      </c>
      <c r="T11" s="167">
        <v>0</v>
      </c>
      <c r="U11" s="167">
        <v>0</v>
      </c>
      <c r="V11" s="167">
        <v>0</v>
      </c>
      <c r="W11" s="167">
        <v>0</v>
      </c>
      <c r="X11" s="167">
        <v>0</v>
      </c>
      <c r="Y11" s="167">
        <v>0</v>
      </c>
    </row>
    <row r="12" spans="1:27" hidden="1">
      <c r="A12" s="106">
        <v>9</v>
      </c>
      <c r="B12" s="168" t="s">
        <v>247</v>
      </c>
      <c r="C12" s="162">
        <v>1595</v>
      </c>
      <c r="D12" s="163"/>
      <c r="E12" s="78" t="s">
        <v>248</v>
      </c>
      <c r="F12" s="163">
        <v>0</v>
      </c>
      <c r="G12" s="163">
        <v>0</v>
      </c>
      <c r="H12" s="163">
        <v>0</v>
      </c>
      <c r="I12" s="163">
        <v>0</v>
      </c>
      <c r="J12" s="163">
        <v>0</v>
      </c>
      <c r="K12" s="163">
        <v>0</v>
      </c>
      <c r="L12" s="163">
        <v>0</v>
      </c>
      <c r="M12" s="163">
        <v>0</v>
      </c>
      <c r="N12" s="163">
        <v>0</v>
      </c>
      <c r="O12" s="163">
        <v>0</v>
      </c>
      <c r="P12" s="163">
        <v>0</v>
      </c>
      <c r="Q12" s="163">
        <v>0</v>
      </c>
      <c r="R12" s="163">
        <v>0</v>
      </c>
      <c r="S12" s="163">
        <v>0</v>
      </c>
      <c r="T12" s="163">
        <v>0</v>
      </c>
      <c r="U12" s="163">
        <v>0</v>
      </c>
      <c r="V12" s="163">
        <v>0</v>
      </c>
      <c r="W12" s="163">
        <v>0</v>
      </c>
      <c r="X12" s="163">
        <v>0</v>
      </c>
      <c r="Y12" s="163">
        <v>0</v>
      </c>
    </row>
    <row r="13" spans="1:27" hidden="1">
      <c r="A13" s="106">
        <v>10</v>
      </c>
      <c r="B13" s="168" t="s">
        <v>249</v>
      </c>
      <c r="C13" s="162">
        <v>1595</v>
      </c>
      <c r="D13" s="163"/>
      <c r="E13" s="78" t="s">
        <v>248</v>
      </c>
      <c r="F13" s="169">
        <v>0</v>
      </c>
      <c r="G13" s="169">
        <v>0</v>
      </c>
      <c r="H13" s="169">
        <v>0</v>
      </c>
      <c r="I13" s="169">
        <v>0</v>
      </c>
      <c r="J13" s="169">
        <v>0</v>
      </c>
      <c r="K13" s="169">
        <v>0</v>
      </c>
      <c r="L13" s="169">
        <v>0</v>
      </c>
      <c r="M13" s="169">
        <v>0</v>
      </c>
      <c r="N13" s="169">
        <v>0</v>
      </c>
      <c r="O13" s="169">
        <v>0</v>
      </c>
      <c r="P13" s="169">
        <v>0</v>
      </c>
      <c r="Q13" s="169">
        <v>0</v>
      </c>
      <c r="R13" s="169">
        <v>0</v>
      </c>
      <c r="S13" s="169">
        <v>0</v>
      </c>
      <c r="T13" s="169">
        <v>0</v>
      </c>
      <c r="U13" s="169">
        <v>0</v>
      </c>
      <c r="V13" s="169">
        <v>0</v>
      </c>
      <c r="W13" s="169">
        <v>0</v>
      </c>
      <c r="X13" s="169">
        <v>0</v>
      </c>
      <c r="Y13" s="169">
        <v>0</v>
      </c>
    </row>
    <row r="14" spans="1:27">
      <c r="A14" s="106">
        <v>11</v>
      </c>
      <c r="B14" s="168" t="s">
        <v>250</v>
      </c>
      <c r="C14" s="162">
        <v>1595</v>
      </c>
      <c r="D14" s="163"/>
      <c r="E14" s="78" t="s">
        <v>248</v>
      </c>
      <c r="F14" s="169">
        <v>0</v>
      </c>
      <c r="G14" s="169">
        <v>0</v>
      </c>
      <c r="H14" s="169">
        <v>0</v>
      </c>
      <c r="I14" s="169">
        <v>0</v>
      </c>
      <c r="J14" s="169">
        <v>0</v>
      </c>
      <c r="K14" s="169">
        <v>0</v>
      </c>
      <c r="L14" s="169">
        <v>0</v>
      </c>
      <c r="M14" s="169">
        <v>0</v>
      </c>
      <c r="N14" s="169">
        <v>0</v>
      </c>
      <c r="O14" s="169">
        <v>0</v>
      </c>
      <c r="P14" s="169">
        <v>0</v>
      </c>
      <c r="Q14" s="169">
        <v>0</v>
      </c>
      <c r="R14" s="169">
        <v>0</v>
      </c>
      <c r="S14" s="169">
        <v>0</v>
      </c>
      <c r="T14" s="169">
        <v>0</v>
      </c>
      <c r="U14" s="169">
        <v>0</v>
      </c>
      <c r="V14" s="169">
        <v>0</v>
      </c>
      <c r="W14" s="169">
        <v>0</v>
      </c>
      <c r="X14" s="169">
        <v>0</v>
      </c>
      <c r="Y14" s="169">
        <v>0</v>
      </c>
    </row>
    <row r="15" spans="1:27">
      <c r="A15" s="106">
        <v>12</v>
      </c>
      <c r="B15" s="168" t="s">
        <v>251</v>
      </c>
      <c r="C15" s="162">
        <v>1595</v>
      </c>
      <c r="D15" s="163"/>
      <c r="E15" s="78" t="s">
        <v>248</v>
      </c>
      <c r="F15" s="169">
        <v>0</v>
      </c>
      <c r="G15" s="169">
        <v>0</v>
      </c>
      <c r="H15" s="169">
        <v>0</v>
      </c>
      <c r="I15" s="169">
        <v>0</v>
      </c>
      <c r="J15" s="169">
        <v>0</v>
      </c>
      <c r="K15" s="169">
        <v>0</v>
      </c>
      <c r="L15" s="169">
        <v>0</v>
      </c>
      <c r="M15" s="169">
        <v>0</v>
      </c>
      <c r="N15" s="169">
        <v>0</v>
      </c>
      <c r="O15" s="169">
        <v>0</v>
      </c>
      <c r="P15" s="169">
        <v>0</v>
      </c>
      <c r="Q15" s="169">
        <v>0</v>
      </c>
      <c r="R15" s="169">
        <v>0</v>
      </c>
      <c r="S15" s="169">
        <v>0</v>
      </c>
      <c r="T15" s="169">
        <v>0</v>
      </c>
      <c r="U15" s="169">
        <v>0</v>
      </c>
      <c r="V15" s="169">
        <v>0</v>
      </c>
      <c r="W15" s="169">
        <v>0</v>
      </c>
      <c r="X15" s="169">
        <v>0</v>
      </c>
      <c r="Y15" s="169">
        <v>0</v>
      </c>
    </row>
    <row r="16" spans="1:27">
      <c r="A16" s="106">
        <v>13</v>
      </c>
      <c r="B16" s="168" t="s">
        <v>165</v>
      </c>
      <c r="C16" s="162">
        <v>1595</v>
      </c>
      <c r="D16" s="163"/>
      <c r="E16" s="78" t="s">
        <v>248</v>
      </c>
      <c r="F16" s="169">
        <v>0</v>
      </c>
      <c r="G16" s="169">
        <v>0</v>
      </c>
      <c r="H16" s="169">
        <v>0</v>
      </c>
      <c r="I16" s="169">
        <v>0</v>
      </c>
      <c r="J16" s="169">
        <v>0</v>
      </c>
      <c r="K16" s="169">
        <v>0</v>
      </c>
      <c r="L16" s="169">
        <v>0</v>
      </c>
      <c r="M16" s="169">
        <v>0</v>
      </c>
      <c r="N16" s="169">
        <v>0</v>
      </c>
      <c r="O16" s="169">
        <v>0</v>
      </c>
      <c r="P16" s="169">
        <v>0</v>
      </c>
      <c r="Q16" s="169">
        <v>0</v>
      </c>
      <c r="R16" s="169">
        <v>0</v>
      </c>
      <c r="S16" s="169">
        <v>0</v>
      </c>
      <c r="T16" s="169">
        <v>0</v>
      </c>
      <c r="U16" s="169">
        <v>0</v>
      </c>
      <c r="V16" s="169">
        <v>0</v>
      </c>
      <c r="W16" s="169">
        <v>0</v>
      </c>
      <c r="X16" s="169">
        <v>0</v>
      </c>
      <c r="Y16" s="169">
        <v>0</v>
      </c>
    </row>
    <row r="17" spans="1:25">
      <c r="A17" s="106">
        <v>14</v>
      </c>
      <c r="B17" s="168" t="s">
        <v>252</v>
      </c>
      <c r="C17" s="162">
        <v>1595</v>
      </c>
      <c r="D17" s="163"/>
      <c r="E17" s="78" t="s">
        <v>248</v>
      </c>
      <c r="F17" s="169">
        <v>0</v>
      </c>
      <c r="G17" s="169">
        <v>0</v>
      </c>
      <c r="H17" s="169">
        <v>0</v>
      </c>
      <c r="I17" s="169">
        <v>0</v>
      </c>
      <c r="J17" s="169">
        <v>0</v>
      </c>
      <c r="K17" s="169">
        <v>0</v>
      </c>
      <c r="L17" s="169">
        <v>0</v>
      </c>
      <c r="M17" s="169">
        <v>0</v>
      </c>
      <c r="N17" s="169">
        <v>0</v>
      </c>
      <c r="O17" s="169">
        <v>0</v>
      </c>
      <c r="P17" s="169">
        <v>0</v>
      </c>
      <c r="Q17" s="169">
        <v>0</v>
      </c>
      <c r="R17" s="169">
        <v>0</v>
      </c>
      <c r="S17" s="169">
        <v>0</v>
      </c>
      <c r="T17" s="169">
        <v>0</v>
      </c>
      <c r="U17" s="169">
        <v>0</v>
      </c>
      <c r="V17" s="169">
        <v>0</v>
      </c>
      <c r="W17" s="169">
        <v>0</v>
      </c>
      <c r="X17" s="169">
        <v>0</v>
      </c>
      <c r="Y17" s="169">
        <v>0</v>
      </c>
    </row>
    <row r="18" spans="1:25">
      <c r="A18" s="106">
        <v>15</v>
      </c>
      <c r="B18" s="168" t="s">
        <v>253</v>
      </c>
      <c r="C18" s="162">
        <v>1595</v>
      </c>
      <c r="D18" s="163"/>
      <c r="E18" s="78" t="s">
        <v>248</v>
      </c>
      <c r="F18" s="169">
        <v>0</v>
      </c>
      <c r="G18" s="169">
        <v>0</v>
      </c>
      <c r="H18" s="169">
        <v>0</v>
      </c>
      <c r="I18" s="169">
        <v>0</v>
      </c>
      <c r="J18" s="169">
        <v>0</v>
      </c>
      <c r="K18" s="169">
        <v>0</v>
      </c>
      <c r="L18" s="169">
        <v>0</v>
      </c>
      <c r="M18" s="169">
        <v>0</v>
      </c>
      <c r="N18" s="169">
        <v>0</v>
      </c>
      <c r="O18" s="169">
        <v>0</v>
      </c>
      <c r="P18" s="169">
        <v>0</v>
      </c>
      <c r="Q18" s="169">
        <v>0</v>
      </c>
      <c r="R18" s="169">
        <v>0</v>
      </c>
      <c r="S18" s="169">
        <v>0</v>
      </c>
      <c r="T18" s="169">
        <v>0</v>
      </c>
      <c r="U18" s="169">
        <v>0</v>
      </c>
      <c r="V18" s="169">
        <v>0</v>
      </c>
      <c r="W18" s="169">
        <v>0</v>
      </c>
      <c r="X18" s="169">
        <v>0</v>
      </c>
      <c r="Y18" s="169">
        <v>0</v>
      </c>
    </row>
    <row r="19" spans="1:25">
      <c r="B19" s="168" t="s">
        <v>254</v>
      </c>
      <c r="C19" s="162">
        <v>1595</v>
      </c>
      <c r="D19" s="163"/>
      <c r="E19" s="78" t="s">
        <v>248</v>
      </c>
      <c r="F19" s="169">
        <v>0</v>
      </c>
      <c r="G19" s="169">
        <v>0</v>
      </c>
      <c r="H19" s="169">
        <v>0</v>
      </c>
      <c r="I19" s="169">
        <v>0</v>
      </c>
      <c r="J19" s="169">
        <v>0</v>
      </c>
      <c r="K19" s="169">
        <v>0</v>
      </c>
      <c r="L19" s="169">
        <v>0</v>
      </c>
      <c r="M19" s="169">
        <v>0</v>
      </c>
      <c r="N19" s="169">
        <v>0</v>
      </c>
      <c r="O19" s="169">
        <v>0</v>
      </c>
      <c r="P19" s="169">
        <v>0</v>
      </c>
      <c r="Q19" s="169">
        <v>0</v>
      </c>
      <c r="R19" s="169">
        <v>0</v>
      </c>
      <c r="S19" s="169">
        <v>0</v>
      </c>
      <c r="T19" s="169">
        <v>0</v>
      </c>
      <c r="U19" s="169">
        <v>0</v>
      </c>
      <c r="V19" s="169">
        <v>0</v>
      </c>
      <c r="W19" s="169">
        <v>0</v>
      </c>
      <c r="X19" s="169">
        <v>0</v>
      </c>
      <c r="Y19" s="169">
        <v>0</v>
      </c>
    </row>
    <row r="20" spans="1:25" s="100" customFormat="1" ht="12.95">
      <c r="A20" s="106">
        <v>16</v>
      </c>
      <c r="B20" s="170" t="s">
        <v>255</v>
      </c>
      <c r="C20" s="170"/>
      <c r="D20" s="171">
        <f>SUM(D5:D19)-D11</f>
        <v>0</v>
      </c>
      <c r="E20" s="172"/>
      <c r="F20" s="171">
        <f>SUM(F5:F19)-F11</f>
        <v>0</v>
      </c>
      <c r="G20" s="171">
        <f>SUM(G5:G19)-G11</f>
        <v>0</v>
      </c>
      <c r="H20" s="171">
        <f>SUM(H5:H19)-H11</f>
        <v>0</v>
      </c>
      <c r="I20" s="171">
        <f t="shared" ref="I20:X20" si="0">SUM(I5:I19)-I11</f>
        <v>0</v>
      </c>
      <c r="J20" s="171">
        <f t="shared" si="0"/>
        <v>0</v>
      </c>
      <c r="K20" s="171">
        <f t="shared" si="0"/>
        <v>0</v>
      </c>
      <c r="L20" s="171">
        <f t="shared" si="0"/>
        <v>0</v>
      </c>
      <c r="M20" s="171">
        <f t="shared" si="0"/>
        <v>0</v>
      </c>
      <c r="N20" s="171">
        <f t="shared" si="0"/>
        <v>0</v>
      </c>
      <c r="O20" s="171">
        <f t="shared" si="0"/>
        <v>0</v>
      </c>
      <c r="P20" s="171">
        <f t="shared" si="0"/>
        <v>0</v>
      </c>
      <c r="Q20" s="171">
        <f t="shared" si="0"/>
        <v>0</v>
      </c>
      <c r="R20" s="171">
        <f t="shared" si="0"/>
        <v>0</v>
      </c>
      <c r="S20" s="171">
        <f t="shared" si="0"/>
        <v>0</v>
      </c>
      <c r="T20" s="171">
        <f t="shared" si="0"/>
        <v>0</v>
      </c>
      <c r="U20" s="171">
        <f t="shared" si="0"/>
        <v>0</v>
      </c>
      <c r="V20" s="171">
        <f t="shared" si="0"/>
        <v>0</v>
      </c>
      <c r="W20" s="171">
        <f t="shared" si="0"/>
        <v>0</v>
      </c>
      <c r="X20" s="171">
        <f t="shared" si="0"/>
        <v>0</v>
      </c>
      <c r="Y20" s="171">
        <f>SUM(Y5:Y19)-Y11</f>
        <v>0</v>
      </c>
    </row>
    <row r="21" spans="1:25" ht="8.25" customHeight="1">
      <c r="A21" s="106">
        <v>17</v>
      </c>
      <c r="B21" s="100"/>
      <c r="C21" s="100"/>
      <c r="D21" s="173"/>
      <c r="E21" s="174"/>
    </row>
    <row r="22" spans="1:25">
      <c r="A22" s="106">
        <v>18</v>
      </c>
      <c r="B22" s="161" t="s">
        <v>256</v>
      </c>
      <c r="C22" s="162">
        <v>1508</v>
      </c>
      <c r="D22" s="163"/>
      <c r="E22" s="164" t="s">
        <v>244</v>
      </c>
      <c r="F22" s="163">
        <v>0</v>
      </c>
      <c r="G22" s="163">
        <v>0</v>
      </c>
      <c r="H22" s="163">
        <v>0</v>
      </c>
      <c r="I22" s="163">
        <v>0</v>
      </c>
      <c r="J22" s="163">
        <v>0</v>
      </c>
      <c r="K22" s="163">
        <v>0</v>
      </c>
      <c r="L22" s="163">
        <v>0</v>
      </c>
      <c r="M22" s="163">
        <v>0</v>
      </c>
      <c r="N22" s="163">
        <v>0</v>
      </c>
      <c r="O22" s="163">
        <v>0</v>
      </c>
      <c r="P22" s="163">
        <v>0</v>
      </c>
      <c r="Q22" s="163">
        <v>0</v>
      </c>
      <c r="R22" s="163">
        <v>0</v>
      </c>
      <c r="S22" s="163">
        <v>0</v>
      </c>
      <c r="T22" s="163">
        <v>0</v>
      </c>
      <c r="U22" s="163">
        <v>0</v>
      </c>
      <c r="V22" s="163">
        <v>0</v>
      </c>
      <c r="W22" s="163">
        <v>0</v>
      </c>
      <c r="X22" s="163">
        <v>0</v>
      </c>
      <c r="Y22" s="163">
        <v>0</v>
      </c>
    </row>
    <row r="23" spans="1:25">
      <c r="A23" s="106">
        <v>19</v>
      </c>
      <c r="B23" s="161" t="s">
        <v>257</v>
      </c>
      <c r="C23" s="162">
        <v>1508</v>
      </c>
      <c r="D23" s="163"/>
      <c r="E23" s="165" t="s">
        <v>258</v>
      </c>
      <c r="F23" s="163">
        <v>0</v>
      </c>
      <c r="G23" s="163">
        <v>0</v>
      </c>
      <c r="H23" s="163">
        <v>0</v>
      </c>
      <c r="I23" s="163">
        <v>0</v>
      </c>
      <c r="J23" s="163">
        <v>0</v>
      </c>
      <c r="K23" s="163">
        <v>0</v>
      </c>
      <c r="L23" s="163">
        <v>0</v>
      </c>
      <c r="M23" s="163">
        <v>0</v>
      </c>
      <c r="N23" s="163">
        <v>0</v>
      </c>
      <c r="O23" s="163">
        <v>0</v>
      </c>
      <c r="P23" s="163">
        <v>0</v>
      </c>
      <c r="Q23" s="163">
        <v>0</v>
      </c>
      <c r="R23" s="163">
        <v>0</v>
      </c>
      <c r="S23" s="163">
        <v>0</v>
      </c>
      <c r="T23" s="163">
        <v>0</v>
      </c>
      <c r="U23" s="163">
        <v>0</v>
      </c>
      <c r="V23" s="163">
        <v>0</v>
      </c>
      <c r="W23" s="163">
        <v>0</v>
      </c>
      <c r="X23" s="163">
        <v>0</v>
      </c>
      <c r="Y23" s="163">
        <v>0</v>
      </c>
    </row>
    <row r="24" spans="1:25">
      <c r="A24" s="106">
        <v>20</v>
      </c>
      <c r="B24" s="175" t="s">
        <v>259</v>
      </c>
      <c r="C24" s="162">
        <v>1508</v>
      </c>
      <c r="D24" s="163"/>
      <c r="E24" s="164" t="s">
        <v>244</v>
      </c>
      <c r="F24" s="163">
        <v>0</v>
      </c>
      <c r="G24" s="163">
        <v>0</v>
      </c>
      <c r="H24" s="163">
        <v>0</v>
      </c>
      <c r="I24" s="163">
        <v>0</v>
      </c>
      <c r="J24" s="163">
        <v>0</v>
      </c>
      <c r="K24" s="163">
        <v>0</v>
      </c>
      <c r="L24" s="163">
        <v>0</v>
      </c>
      <c r="M24" s="163">
        <v>0</v>
      </c>
      <c r="N24" s="163">
        <v>0</v>
      </c>
      <c r="O24" s="163">
        <v>0</v>
      </c>
      <c r="P24" s="163">
        <v>0</v>
      </c>
      <c r="Q24" s="163">
        <v>0</v>
      </c>
      <c r="R24" s="163">
        <v>0</v>
      </c>
      <c r="S24" s="163">
        <v>0</v>
      </c>
      <c r="T24" s="163">
        <v>0</v>
      </c>
      <c r="U24" s="163">
        <v>0</v>
      </c>
      <c r="V24" s="163">
        <v>0</v>
      </c>
      <c r="W24" s="163">
        <v>0</v>
      </c>
      <c r="X24" s="163">
        <v>0</v>
      </c>
      <c r="Y24" s="163">
        <v>0</v>
      </c>
    </row>
    <row r="25" spans="1:25">
      <c r="A25" s="106">
        <v>21</v>
      </c>
      <c r="B25" s="176" t="s">
        <v>260</v>
      </c>
      <c r="C25" s="162">
        <v>1508</v>
      </c>
      <c r="D25" s="163"/>
      <c r="E25" s="164" t="s">
        <v>244</v>
      </c>
      <c r="F25" s="163">
        <v>0</v>
      </c>
      <c r="G25" s="163">
        <v>0</v>
      </c>
      <c r="H25" s="163">
        <v>0</v>
      </c>
      <c r="I25" s="163">
        <v>0</v>
      </c>
      <c r="J25" s="163">
        <v>0</v>
      </c>
      <c r="K25" s="163">
        <v>0</v>
      </c>
      <c r="L25" s="163">
        <v>0</v>
      </c>
      <c r="M25" s="163">
        <v>0</v>
      </c>
      <c r="N25" s="163">
        <v>0</v>
      </c>
      <c r="O25" s="163">
        <v>0</v>
      </c>
      <c r="P25" s="163">
        <v>0</v>
      </c>
      <c r="Q25" s="163">
        <v>0</v>
      </c>
      <c r="R25" s="163">
        <v>0</v>
      </c>
      <c r="S25" s="163">
        <v>0</v>
      </c>
      <c r="T25" s="163">
        <v>0</v>
      </c>
      <c r="U25" s="163">
        <v>0</v>
      </c>
      <c r="V25" s="163">
        <v>0</v>
      </c>
      <c r="W25" s="163">
        <v>0</v>
      </c>
      <c r="X25" s="163">
        <v>0</v>
      </c>
      <c r="Y25" s="163">
        <v>0</v>
      </c>
    </row>
    <row r="26" spans="1:25">
      <c r="B26" s="176">
        <v>0</v>
      </c>
      <c r="C26" s="162">
        <v>1508</v>
      </c>
      <c r="D26" s="163"/>
      <c r="E26" s="164" t="s">
        <v>244</v>
      </c>
      <c r="F26" s="163">
        <v>0</v>
      </c>
      <c r="G26" s="163">
        <v>0</v>
      </c>
      <c r="H26" s="163">
        <v>0</v>
      </c>
      <c r="I26" s="163">
        <v>0</v>
      </c>
      <c r="J26" s="163">
        <v>0</v>
      </c>
      <c r="K26" s="163">
        <v>0</v>
      </c>
      <c r="L26" s="163">
        <v>0</v>
      </c>
      <c r="M26" s="163">
        <v>0</v>
      </c>
      <c r="N26" s="163">
        <v>0</v>
      </c>
      <c r="O26" s="163">
        <v>0</v>
      </c>
      <c r="P26" s="163">
        <v>0</v>
      </c>
      <c r="Q26" s="163">
        <v>0</v>
      </c>
      <c r="R26" s="163">
        <v>0</v>
      </c>
      <c r="S26" s="163">
        <v>0</v>
      </c>
      <c r="T26" s="163">
        <v>0</v>
      </c>
      <c r="U26" s="163">
        <v>0</v>
      </c>
      <c r="V26" s="163">
        <v>0</v>
      </c>
      <c r="W26" s="163">
        <v>0</v>
      </c>
      <c r="X26" s="163">
        <v>0</v>
      </c>
      <c r="Y26" s="163">
        <v>0</v>
      </c>
    </row>
    <row r="27" spans="1:25">
      <c r="B27" s="176">
        <v>0</v>
      </c>
      <c r="C27" s="162">
        <v>1508</v>
      </c>
      <c r="D27" s="163"/>
      <c r="E27" s="164" t="s">
        <v>244</v>
      </c>
      <c r="F27" s="163">
        <v>0</v>
      </c>
      <c r="G27" s="163">
        <v>0</v>
      </c>
      <c r="H27" s="163">
        <v>0</v>
      </c>
      <c r="I27" s="163">
        <v>0</v>
      </c>
      <c r="J27" s="163">
        <v>0</v>
      </c>
      <c r="K27" s="163">
        <v>0</v>
      </c>
      <c r="L27" s="163">
        <v>0</v>
      </c>
      <c r="M27" s="163">
        <v>0</v>
      </c>
      <c r="N27" s="163">
        <v>0</v>
      </c>
      <c r="O27" s="163">
        <v>0</v>
      </c>
      <c r="P27" s="163">
        <v>0</v>
      </c>
      <c r="Q27" s="163">
        <v>0</v>
      </c>
      <c r="R27" s="163">
        <v>0</v>
      </c>
      <c r="S27" s="163">
        <v>0</v>
      </c>
      <c r="T27" s="163">
        <v>0</v>
      </c>
      <c r="U27" s="163">
        <v>0</v>
      </c>
      <c r="V27" s="163">
        <v>0</v>
      </c>
      <c r="W27" s="163">
        <v>0</v>
      </c>
      <c r="X27" s="163">
        <v>0</v>
      </c>
      <c r="Y27" s="163">
        <v>0</v>
      </c>
    </row>
    <row r="28" spans="1:25">
      <c r="B28" s="176">
        <v>0</v>
      </c>
      <c r="C28" s="162">
        <v>1508</v>
      </c>
      <c r="D28" s="163"/>
      <c r="E28" s="164" t="s">
        <v>244</v>
      </c>
      <c r="F28" s="163">
        <v>0</v>
      </c>
      <c r="G28" s="163">
        <v>0</v>
      </c>
      <c r="H28" s="163">
        <v>0</v>
      </c>
      <c r="I28" s="163">
        <v>0</v>
      </c>
      <c r="J28" s="163">
        <v>0</v>
      </c>
      <c r="K28" s="163">
        <v>0</v>
      </c>
      <c r="L28" s="163">
        <v>0</v>
      </c>
      <c r="M28" s="163">
        <v>0</v>
      </c>
      <c r="N28" s="163">
        <v>0</v>
      </c>
      <c r="O28" s="163">
        <v>0</v>
      </c>
      <c r="P28" s="163">
        <v>0</v>
      </c>
      <c r="Q28" s="163">
        <v>0</v>
      </c>
      <c r="R28" s="163">
        <v>0</v>
      </c>
      <c r="S28" s="163">
        <v>0</v>
      </c>
      <c r="T28" s="163">
        <v>0</v>
      </c>
      <c r="U28" s="163">
        <v>0</v>
      </c>
      <c r="V28" s="163">
        <v>0</v>
      </c>
      <c r="W28" s="163">
        <v>0</v>
      </c>
      <c r="X28" s="163">
        <v>0</v>
      </c>
      <c r="Y28" s="163">
        <v>0</v>
      </c>
    </row>
    <row r="29" spans="1:25">
      <c r="B29" s="176">
        <v>0</v>
      </c>
      <c r="C29" s="162">
        <v>1508</v>
      </c>
      <c r="D29" s="163"/>
      <c r="E29" s="164" t="s">
        <v>244</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0</v>
      </c>
      <c r="V29" s="163">
        <v>0</v>
      </c>
      <c r="W29" s="163">
        <v>0</v>
      </c>
      <c r="X29" s="163">
        <v>0</v>
      </c>
      <c r="Y29" s="163">
        <v>0</v>
      </c>
    </row>
    <row r="30" spans="1:25">
      <c r="B30" s="176">
        <v>0</v>
      </c>
      <c r="C30" s="162">
        <v>1508</v>
      </c>
      <c r="D30" s="163"/>
      <c r="E30" s="164" t="s">
        <v>244</v>
      </c>
      <c r="F30" s="163">
        <v>0</v>
      </c>
      <c r="G30" s="163">
        <v>0</v>
      </c>
      <c r="H30" s="163">
        <v>0</v>
      </c>
      <c r="I30" s="163">
        <v>0</v>
      </c>
      <c r="J30" s="163">
        <v>0</v>
      </c>
      <c r="K30" s="163">
        <v>0</v>
      </c>
      <c r="L30" s="163">
        <v>0</v>
      </c>
      <c r="M30" s="163">
        <v>0</v>
      </c>
      <c r="N30" s="163">
        <v>0</v>
      </c>
      <c r="O30" s="163">
        <v>0</v>
      </c>
      <c r="P30" s="163">
        <v>0</v>
      </c>
      <c r="Q30" s="163">
        <v>0</v>
      </c>
      <c r="R30" s="163">
        <v>0</v>
      </c>
      <c r="S30" s="163">
        <v>0</v>
      </c>
      <c r="T30" s="163">
        <v>0</v>
      </c>
      <c r="U30" s="163">
        <v>0</v>
      </c>
      <c r="V30" s="163">
        <v>0</v>
      </c>
      <c r="W30" s="163">
        <v>0</v>
      </c>
      <c r="X30" s="163">
        <v>0</v>
      </c>
      <c r="Y30" s="163">
        <v>0</v>
      </c>
    </row>
    <row r="31" spans="1:25">
      <c r="B31" s="176">
        <v>0</v>
      </c>
      <c r="C31" s="162">
        <v>1508</v>
      </c>
      <c r="D31" s="163"/>
      <c r="E31" s="164" t="s">
        <v>244</v>
      </c>
      <c r="F31" s="163">
        <v>0</v>
      </c>
      <c r="G31" s="163">
        <v>0</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row>
    <row r="32" spans="1:25">
      <c r="B32" s="176">
        <v>0</v>
      </c>
      <c r="C32" s="162">
        <v>1508</v>
      </c>
      <c r="D32" s="163"/>
      <c r="E32" s="164" t="s">
        <v>244</v>
      </c>
      <c r="F32" s="163">
        <v>0</v>
      </c>
      <c r="G32" s="163">
        <v>0</v>
      </c>
      <c r="H32" s="163">
        <v>0</v>
      </c>
      <c r="I32" s="163">
        <v>0</v>
      </c>
      <c r="J32" s="163">
        <v>0</v>
      </c>
      <c r="K32" s="163">
        <v>0</v>
      </c>
      <c r="L32" s="163">
        <v>0</v>
      </c>
      <c r="M32" s="163">
        <v>0</v>
      </c>
      <c r="N32" s="163">
        <v>0</v>
      </c>
      <c r="O32" s="163">
        <v>0</v>
      </c>
      <c r="P32" s="163">
        <v>0</v>
      </c>
      <c r="Q32" s="163">
        <v>0</v>
      </c>
      <c r="R32" s="163">
        <v>0</v>
      </c>
      <c r="S32" s="163">
        <v>0</v>
      </c>
      <c r="T32" s="163">
        <v>0</v>
      </c>
      <c r="U32" s="163">
        <v>0</v>
      </c>
      <c r="V32" s="163">
        <v>0</v>
      </c>
      <c r="W32" s="163">
        <v>0</v>
      </c>
      <c r="X32" s="163">
        <v>0</v>
      </c>
      <c r="Y32" s="163">
        <v>0</v>
      </c>
    </row>
    <row r="33" spans="1:25">
      <c r="B33" s="176">
        <v>0</v>
      </c>
      <c r="C33" s="162">
        <v>1508</v>
      </c>
      <c r="D33" s="163"/>
      <c r="E33" s="164" t="s">
        <v>244</v>
      </c>
      <c r="F33" s="163">
        <v>0</v>
      </c>
      <c r="G33" s="163">
        <v>0</v>
      </c>
      <c r="H33" s="163">
        <v>0</v>
      </c>
      <c r="I33" s="163">
        <v>0</v>
      </c>
      <c r="J33" s="163">
        <v>0</v>
      </c>
      <c r="K33" s="163">
        <v>0</v>
      </c>
      <c r="L33" s="163">
        <v>0</v>
      </c>
      <c r="M33" s="163">
        <v>0</v>
      </c>
      <c r="N33" s="163">
        <v>0</v>
      </c>
      <c r="O33" s="163">
        <v>0</v>
      </c>
      <c r="P33" s="163">
        <v>0</v>
      </c>
      <c r="Q33" s="163">
        <v>0</v>
      </c>
      <c r="R33" s="163">
        <v>0</v>
      </c>
      <c r="S33" s="163">
        <v>0</v>
      </c>
      <c r="T33" s="163">
        <v>0</v>
      </c>
      <c r="U33" s="163">
        <v>0</v>
      </c>
      <c r="V33" s="163">
        <v>0</v>
      </c>
      <c r="W33" s="163">
        <v>0</v>
      </c>
      <c r="X33" s="163">
        <v>0</v>
      </c>
      <c r="Y33" s="163">
        <v>0</v>
      </c>
    </row>
    <row r="34" spans="1:25">
      <c r="B34" s="176">
        <v>0</v>
      </c>
      <c r="C34" s="162">
        <v>1508</v>
      </c>
      <c r="D34" s="163"/>
      <c r="E34" s="164" t="s">
        <v>244</v>
      </c>
      <c r="F34" s="163">
        <v>0</v>
      </c>
      <c r="G34" s="163">
        <v>0</v>
      </c>
      <c r="H34" s="163">
        <v>0</v>
      </c>
      <c r="I34" s="163">
        <v>0</v>
      </c>
      <c r="J34" s="163">
        <v>0</v>
      </c>
      <c r="K34" s="163">
        <v>0</v>
      </c>
      <c r="L34" s="163">
        <v>0</v>
      </c>
      <c r="M34" s="163">
        <v>0</v>
      </c>
      <c r="N34" s="163">
        <v>0</v>
      </c>
      <c r="O34" s="163">
        <v>0</v>
      </c>
      <c r="P34" s="163">
        <v>0</v>
      </c>
      <c r="Q34" s="163">
        <v>0</v>
      </c>
      <c r="R34" s="163">
        <v>0</v>
      </c>
      <c r="S34" s="163">
        <v>0</v>
      </c>
      <c r="T34" s="163">
        <v>0</v>
      </c>
      <c r="U34" s="163">
        <v>0</v>
      </c>
      <c r="V34" s="163">
        <v>0</v>
      </c>
      <c r="W34" s="163">
        <v>0</v>
      </c>
      <c r="X34" s="163">
        <v>0</v>
      </c>
      <c r="Y34" s="163">
        <v>0</v>
      </c>
    </row>
    <row r="35" spans="1:25">
      <c r="B35" s="176">
        <v>0</v>
      </c>
      <c r="C35" s="162">
        <v>1508</v>
      </c>
      <c r="D35" s="163"/>
      <c r="E35" s="164" t="s">
        <v>244</v>
      </c>
      <c r="F35" s="163">
        <v>0</v>
      </c>
      <c r="G35" s="163">
        <v>0</v>
      </c>
      <c r="H35" s="163">
        <v>0</v>
      </c>
      <c r="I35" s="163">
        <v>0</v>
      </c>
      <c r="J35" s="163">
        <v>0</v>
      </c>
      <c r="K35" s="163">
        <v>0</v>
      </c>
      <c r="L35" s="163">
        <v>0</v>
      </c>
      <c r="M35" s="163">
        <v>0</v>
      </c>
      <c r="N35" s="163">
        <v>0</v>
      </c>
      <c r="O35" s="163">
        <v>0</v>
      </c>
      <c r="P35" s="163">
        <v>0</v>
      </c>
      <c r="Q35" s="163">
        <v>0</v>
      </c>
      <c r="R35" s="163">
        <v>0</v>
      </c>
      <c r="S35" s="163">
        <v>0</v>
      </c>
      <c r="T35" s="163">
        <v>0</v>
      </c>
      <c r="U35" s="163">
        <v>0</v>
      </c>
      <c r="V35" s="163">
        <v>0</v>
      </c>
      <c r="W35" s="163">
        <v>0</v>
      </c>
      <c r="X35" s="163">
        <v>0</v>
      </c>
      <c r="Y35" s="163">
        <v>0</v>
      </c>
    </row>
    <row r="36" spans="1:25">
      <c r="B36" s="176">
        <v>0</v>
      </c>
      <c r="C36" s="162">
        <v>1508</v>
      </c>
      <c r="D36" s="163"/>
      <c r="E36" s="164" t="s">
        <v>244</v>
      </c>
      <c r="F36" s="163">
        <v>0</v>
      </c>
      <c r="G36" s="163">
        <v>0</v>
      </c>
      <c r="H36" s="163">
        <v>0</v>
      </c>
      <c r="I36" s="163">
        <v>0</v>
      </c>
      <c r="J36" s="163">
        <v>0</v>
      </c>
      <c r="K36" s="163">
        <v>0</v>
      </c>
      <c r="L36" s="163">
        <v>0</v>
      </c>
      <c r="M36" s="163">
        <v>0</v>
      </c>
      <c r="N36" s="163">
        <v>0</v>
      </c>
      <c r="O36" s="163">
        <v>0</v>
      </c>
      <c r="P36" s="163">
        <v>0</v>
      </c>
      <c r="Q36" s="163">
        <v>0</v>
      </c>
      <c r="R36" s="163">
        <v>0</v>
      </c>
      <c r="S36" s="163">
        <v>0</v>
      </c>
      <c r="T36" s="163">
        <v>0</v>
      </c>
      <c r="U36" s="163">
        <v>0</v>
      </c>
      <c r="V36" s="163">
        <v>0</v>
      </c>
      <c r="W36" s="163">
        <v>0</v>
      </c>
      <c r="X36" s="163">
        <v>0</v>
      </c>
      <c r="Y36" s="163">
        <v>0</v>
      </c>
    </row>
    <row r="37" spans="1:25">
      <c r="B37" s="176">
        <v>0</v>
      </c>
      <c r="C37" s="162">
        <v>1508</v>
      </c>
      <c r="D37" s="163"/>
      <c r="E37" s="164" t="s">
        <v>244</v>
      </c>
      <c r="F37" s="163">
        <v>0</v>
      </c>
      <c r="G37" s="163">
        <v>0</v>
      </c>
      <c r="H37" s="163">
        <v>0</v>
      </c>
      <c r="I37" s="163">
        <v>0</v>
      </c>
      <c r="J37" s="163">
        <v>0</v>
      </c>
      <c r="K37" s="163">
        <v>0</v>
      </c>
      <c r="L37" s="163">
        <v>0</v>
      </c>
      <c r="M37" s="163">
        <v>0</v>
      </c>
      <c r="N37" s="163">
        <v>0</v>
      </c>
      <c r="O37" s="163">
        <v>0</v>
      </c>
      <c r="P37" s="163">
        <v>0</v>
      </c>
      <c r="Q37" s="163">
        <v>0</v>
      </c>
      <c r="R37" s="163">
        <v>0</v>
      </c>
      <c r="S37" s="163">
        <v>0</v>
      </c>
      <c r="T37" s="163">
        <v>0</v>
      </c>
      <c r="U37" s="163">
        <v>0</v>
      </c>
      <c r="V37" s="163">
        <v>0</v>
      </c>
      <c r="W37" s="163">
        <v>0</v>
      </c>
      <c r="X37" s="163">
        <v>0</v>
      </c>
      <c r="Y37" s="163">
        <v>0</v>
      </c>
    </row>
    <row r="38" spans="1:25">
      <c r="B38" s="176">
        <v>0</v>
      </c>
      <c r="C38" s="162">
        <v>1508</v>
      </c>
      <c r="D38" s="163"/>
      <c r="E38" s="164" t="s">
        <v>244</v>
      </c>
      <c r="F38" s="163">
        <v>0</v>
      </c>
      <c r="G38" s="163">
        <v>0</v>
      </c>
      <c r="H38" s="163">
        <v>0</v>
      </c>
      <c r="I38" s="163">
        <v>0</v>
      </c>
      <c r="J38" s="163">
        <v>0</v>
      </c>
      <c r="K38" s="163">
        <v>0</v>
      </c>
      <c r="L38" s="163">
        <v>0</v>
      </c>
      <c r="M38" s="163">
        <v>0</v>
      </c>
      <c r="N38" s="163">
        <v>0</v>
      </c>
      <c r="O38" s="163">
        <v>0</v>
      </c>
      <c r="P38" s="163">
        <v>0</v>
      </c>
      <c r="Q38" s="163">
        <v>0</v>
      </c>
      <c r="R38" s="163">
        <v>0</v>
      </c>
      <c r="S38" s="163">
        <v>0</v>
      </c>
      <c r="T38" s="163">
        <v>0</v>
      </c>
      <c r="U38" s="163">
        <v>0</v>
      </c>
      <c r="V38" s="163">
        <v>0</v>
      </c>
      <c r="W38" s="163">
        <v>0</v>
      </c>
      <c r="X38" s="163">
        <v>0</v>
      </c>
      <c r="Y38" s="163">
        <v>0</v>
      </c>
    </row>
    <row r="39" spans="1:25">
      <c r="B39" s="176">
        <v>0</v>
      </c>
      <c r="C39" s="162">
        <v>1508</v>
      </c>
      <c r="D39" s="163"/>
      <c r="E39" s="164" t="s">
        <v>244</v>
      </c>
      <c r="F39" s="163">
        <v>0</v>
      </c>
      <c r="G39" s="163">
        <v>0</v>
      </c>
      <c r="H39" s="163">
        <v>0</v>
      </c>
      <c r="I39" s="163">
        <v>0</v>
      </c>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row>
    <row r="40" spans="1:25">
      <c r="B40" s="176">
        <v>0</v>
      </c>
      <c r="C40" s="162">
        <v>1508</v>
      </c>
      <c r="D40" s="163"/>
      <c r="E40" s="164" t="s">
        <v>244</v>
      </c>
      <c r="F40" s="163">
        <v>0</v>
      </c>
      <c r="G40" s="163">
        <v>0</v>
      </c>
      <c r="H40" s="163">
        <v>0</v>
      </c>
      <c r="I40" s="163">
        <v>0</v>
      </c>
      <c r="J40" s="163">
        <v>0</v>
      </c>
      <c r="K40" s="163">
        <v>0</v>
      </c>
      <c r="L40" s="163">
        <v>0</v>
      </c>
      <c r="M40" s="163">
        <v>0</v>
      </c>
      <c r="N40" s="163">
        <v>0</v>
      </c>
      <c r="O40" s="163">
        <v>0</v>
      </c>
      <c r="P40" s="163">
        <v>0</v>
      </c>
      <c r="Q40" s="163">
        <v>0</v>
      </c>
      <c r="R40" s="163">
        <v>0</v>
      </c>
      <c r="S40" s="163">
        <v>0</v>
      </c>
      <c r="T40" s="163">
        <v>0</v>
      </c>
      <c r="U40" s="163">
        <v>0</v>
      </c>
      <c r="V40" s="163">
        <v>0</v>
      </c>
      <c r="W40" s="163">
        <v>0</v>
      </c>
      <c r="X40" s="163">
        <v>0</v>
      </c>
      <c r="Y40" s="163">
        <v>0</v>
      </c>
    </row>
    <row r="41" spans="1:25">
      <c r="B41" s="176">
        <v>0</v>
      </c>
      <c r="C41" s="162">
        <v>1508</v>
      </c>
      <c r="D41" s="163"/>
      <c r="E41" s="164" t="s">
        <v>244</v>
      </c>
      <c r="F41" s="163">
        <v>0</v>
      </c>
      <c r="G41" s="163">
        <v>0</v>
      </c>
      <c r="H41" s="163">
        <v>0</v>
      </c>
      <c r="I41" s="163">
        <v>0</v>
      </c>
      <c r="J41" s="163">
        <v>0</v>
      </c>
      <c r="K41" s="163">
        <v>0</v>
      </c>
      <c r="L41" s="163">
        <v>0</v>
      </c>
      <c r="M41" s="163">
        <v>0</v>
      </c>
      <c r="N41" s="163">
        <v>0</v>
      </c>
      <c r="O41" s="163">
        <v>0</v>
      </c>
      <c r="P41" s="163">
        <v>0</v>
      </c>
      <c r="Q41" s="163">
        <v>0</v>
      </c>
      <c r="R41" s="163">
        <v>0</v>
      </c>
      <c r="S41" s="163">
        <v>0</v>
      </c>
      <c r="T41" s="163">
        <v>0</v>
      </c>
      <c r="U41" s="163">
        <v>0</v>
      </c>
      <c r="V41" s="163">
        <v>0</v>
      </c>
      <c r="W41" s="163">
        <v>0</v>
      </c>
      <c r="X41" s="163">
        <v>0</v>
      </c>
      <c r="Y41" s="163">
        <v>0</v>
      </c>
    </row>
    <row r="42" spans="1:25">
      <c r="B42" s="176">
        <v>0</v>
      </c>
      <c r="C42" s="162">
        <v>1508</v>
      </c>
      <c r="D42" s="163"/>
      <c r="E42" s="164" t="s">
        <v>244</v>
      </c>
      <c r="F42" s="163">
        <v>0</v>
      </c>
      <c r="G42" s="163">
        <v>0</v>
      </c>
      <c r="H42" s="163">
        <v>0</v>
      </c>
      <c r="I42" s="163">
        <v>0</v>
      </c>
      <c r="J42" s="163">
        <v>0</v>
      </c>
      <c r="K42" s="163">
        <v>0</v>
      </c>
      <c r="L42" s="163">
        <v>0</v>
      </c>
      <c r="M42" s="163">
        <v>0</v>
      </c>
      <c r="N42" s="163">
        <v>0</v>
      </c>
      <c r="O42" s="163">
        <v>0</v>
      </c>
      <c r="P42" s="163">
        <v>0</v>
      </c>
      <c r="Q42" s="163">
        <v>0</v>
      </c>
      <c r="R42" s="163">
        <v>0</v>
      </c>
      <c r="S42" s="163">
        <v>0</v>
      </c>
      <c r="T42" s="163">
        <v>0</v>
      </c>
      <c r="U42" s="163">
        <v>0</v>
      </c>
      <c r="V42" s="163">
        <v>0</v>
      </c>
      <c r="W42" s="163">
        <v>0</v>
      </c>
      <c r="X42" s="163">
        <v>0</v>
      </c>
      <c r="Y42" s="163">
        <v>0</v>
      </c>
    </row>
    <row r="43" spans="1:25">
      <c r="B43" s="176">
        <v>0</v>
      </c>
      <c r="C43" s="162">
        <v>1508</v>
      </c>
      <c r="D43" s="163"/>
      <c r="E43" s="164" t="s">
        <v>244</v>
      </c>
      <c r="F43" s="163">
        <v>0</v>
      </c>
      <c r="G43" s="163">
        <v>0</v>
      </c>
      <c r="H43" s="163">
        <v>0</v>
      </c>
      <c r="I43" s="163">
        <v>0</v>
      </c>
      <c r="J43" s="163">
        <v>0</v>
      </c>
      <c r="K43" s="163">
        <v>0</v>
      </c>
      <c r="L43" s="163">
        <v>0</v>
      </c>
      <c r="M43" s="163">
        <v>0</v>
      </c>
      <c r="N43" s="163">
        <v>0</v>
      </c>
      <c r="O43" s="163">
        <v>0</v>
      </c>
      <c r="P43" s="163">
        <v>0</v>
      </c>
      <c r="Q43" s="163">
        <v>0</v>
      </c>
      <c r="R43" s="163">
        <v>0</v>
      </c>
      <c r="S43" s="163">
        <v>0</v>
      </c>
      <c r="T43" s="163">
        <v>0</v>
      </c>
      <c r="U43" s="163">
        <v>0</v>
      </c>
      <c r="V43" s="163">
        <v>0</v>
      </c>
      <c r="W43" s="163">
        <v>0</v>
      </c>
      <c r="X43" s="163">
        <v>0</v>
      </c>
      <c r="Y43" s="163">
        <v>0</v>
      </c>
    </row>
    <row r="44" spans="1:25">
      <c r="B44" s="176">
        <v>0</v>
      </c>
      <c r="C44" s="162">
        <v>1508</v>
      </c>
      <c r="D44" s="163"/>
      <c r="E44" s="164" t="s">
        <v>244</v>
      </c>
      <c r="F44" s="163">
        <v>0</v>
      </c>
      <c r="G44" s="163">
        <v>0</v>
      </c>
      <c r="H44" s="163">
        <v>0</v>
      </c>
      <c r="I44" s="163">
        <v>0</v>
      </c>
      <c r="J44" s="163">
        <v>0</v>
      </c>
      <c r="K44" s="163">
        <v>0</v>
      </c>
      <c r="L44" s="163">
        <v>0</v>
      </c>
      <c r="M44" s="163">
        <v>0</v>
      </c>
      <c r="N44" s="163">
        <v>0</v>
      </c>
      <c r="O44" s="163">
        <v>0</v>
      </c>
      <c r="P44" s="163">
        <v>0</v>
      </c>
      <c r="Q44" s="163">
        <v>0</v>
      </c>
      <c r="R44" s="163">
        <v>0</v>
      </c>
      <c r="S44" s="163">
        <v>0</v>
      </c>
      <c r="T44" s="163">
        <v>0</v>
      </c>
      <c r="U44" s="163">
        <v>0</v>
      </c>
      <c r="V44" s="163">
        <v>0</v>
      </c>
      <c r="W44" s="163">
        <v>0</v>
      </c>
      <c r="X44" s="163">
        <v>0</v>
      </c>
      <c r="Y44" s="163">
        <v>0</v>
      </c>
    </row>
    <row r="45" spans="1:25">
      <c r="A45" s="106">
        <v>22</v>
      </c>
      <c r="B45" s="177" t="s">
        <v>261</v>
      </c>
      <c r="C45" s="162">
        <v>1518</v>
      </c>
      <c r="D45" s="163"/>
      <c r="E45" s="164" t="s">
        <v>244</v>
      </c>
      <c r="F45" s="163">
        <v>0</v>
      </c>
      <c r="G45" s="163">
        <v>0</v>
      </c>
      <c r="H45" s="163">
        <v>0</v>
      </c>
      <c r="I45" s="163">
        <v>0</v>
      </c>
      <c r="J45" s="163">
        <v>0</v>
      </c>
      <c r="K45" s="163">
        <v>0</v>
      </c>
      <c r="L45" s="163">
        <v>0</v>
      </c>
      <c r="M45" s="163">
        <v>0</v>
      </c>
      <c r="N45" s="163">
        <v>0</v>
      </c>
      <c r="O45" s="163">
        <v>0</v>
      </c>
      <c r="P45" s="163">
        <v>0</v>
      </c>
      <c r="Q45" s="163">
        <v>0</v>
      </c>
      <c r="R45" s="163">
        <v>0</v>
      </c>
      <c r="S45" s="163">
        <v>0</v>
      </c>
      <c r="T45" s="163">
        <v>0</v>
      </c>
      <c r="U45" s="163">
        <v>0</v>
      </c>
      <c r="V45" s="163">
        <v>0</v>
      </c>
      <c r="W45" s="163">
        <v>0</v>
      </c>
      <c r="X45" s="163">
        <v>0</v>
      </c>
      <c r="Y45" s="163">
        <v>0</v>
      </c>
    </row>
    <row r="46" spans="1:25" ht="14.25" customHeight="1">
      <c r="A46" s="106">
        <v>23</v>
      </c>
      <c r="B46" s="177" t="s">
        <v>262</v>
      </c>
      <c r="C46" s="162">
        <v>1522</v>
      </c>
      <c r="D46" s="163"/>
      <c r="E46" s="164" t="s">
        <v>244</v>
      </c>
      <c r="F46" s="163">
        <v>0</v>
      </c>
      <c r="G46" s="163">
        <v>0</v>
      </c>
      <c r="H46" s="163">
        <v>0</v>
      </c>
      <c r="I46" s="163">
        <v>0</v>
      </c>
      <c r="J46" s="163">
        <v>0</v>
      </c>
      <c r="K46" s="163">
        <v>0</v>
      </c>
      <c r="L46" s="163">
        <v>0</v>
      </c>
      <c r="M46" s="163">
        <v>0</v>
      </c>
      <c r="N46" s="163">
        <v>0</v>
      </c>
      <c r="O46" s="163">
        <v>0</v>
      </c>
      <c r="P46" s="163">
        <v>0</v>
      </c>
      <c r="Q46" s="163">
        <v>0</v>
      </c>
      <c r="R46" s="163">
        <v>0</v>
      </c>
      <c r="S46" s="163">
        <v>0</v>
      </c>
      <c r="T46" s="163">
        <v>0</v>
      </c>
      <c r="U46" s="163">
        <v>0</v>
      </c>
      <c r="V46" s="163">
        <v>0</v>
      </c>
      <c r="W46" s="163">
        <v>0</v>
      </c>
      <c r="X46" s="163">
        <v>0</v>
      </c>
      <c r="Y46" s="163">
        <v>0</v>
      </c>
    </row>
    <row r="47" spans="1:25">
      <c r="A47" s="106">
        <v>24</v>
      </c>
      <c r="B47" s="177" t="s">
        <v>263</v>
      </c>
      <c r="C47" s="162">
        <v>1525</v>
      </c>
      <c r="D47" s="163"/>
      <c r="E47" s="164" t="s">
        <v>244</v>
      </c>
      <c r="F47" s="163">
        <v>0</v>
      </c>
      <c r="G47" s="163">
        <v>0</v>
      </c>
      <c r="H47" s="163">
        <v>0</v>
      </c>
      <c r="I47" s="163">
        <v>0</v>
      </c>
      <c r="J47" s="163">
        <v>0</v>
      </c>
      <c r="K47" s="163">
        <v>0</v>
      </c>
      <c r="L47" s="163">
        <v>0</v>
      </c>
      <c r="M47" s="163">
        <v>0</v>
      </c>
      <c r="N47" s="163">
        <v>0</v>
      </c>
      <c r="O47" s="163">
        <v>0</v>
      </c>
      <c r="P47" s="163">
        <v>0</v>
      </c>
      <c r="Q47" s="163">
        <v>0</v>
      </c>
      <c r="R47" s="163">
        <v>0</v>
      </c>
      <c r="S47" s="163">
        <v>0</v>
      </c>
      <c r="T47" s="163">
        <v>0</v>
      </c>
      <c r="U47" s="163">
        <v>0</v>
      </c>
      <c r="V47" s="163">
        <v>0</v>
      </c>
      <c r="W47" s="163">
        <v>0</v>
      </c>
      <c r="X47" s="163">
        <v>0</v>
      </c>
      <c r="Y47" s="163">
        <v>0</v>
      </c>
    </row>
    <row r="48" spans="1:25">
      <c r="A48" s="106">
        <v>25</v>
      </c>
      <c r="B48" s="177" t="s">
        <v>264</v>
      </c>
      <c r="C48" s="162">
        <v>1548</v>
      </c>
      <c r="D48" s="163"/>
      <c r="E48" s="164" t="s">
        <v>244</v>
      </c>
      <c r="F48" s="163">
        <v>0</v>
      </c>
      <c r="G48" s="163">
        <v>0</v>
      </c>
      <c r="H48" s="163">
        <v>0</v>
      </c>
      <c r="I48" s="163">
        <v>0</v>
      </c>
      <c r="J48" s="163">
        <v>0</v>
      </c>
      <c r="K48" s="163">
        <v>0</v>
      </c>
      <c r="L48" s="163">
        <v>0</v>
      </c>
      <c r="M48" s="163">
        <v>0</v>
      </c>
      <c r="N48" s="163">
        <v>0</v>
      </c>
      <c r="O48" s="163">
        <v>0</v>
      </c>
      <c r="P48" s="163">
        <v>0</v>
      </c>
      <c r="Q48" s="163">
        <v>0</v>
      </c>
      <c r="R48" s="163">
        <v>0</v>
      </c>
      <c r="S48" s="163">
        <v>0</v>
      </c>
      <c r="T48" s="163">
        <v>0</v>
      </c>
      <c r="U48" s="163">
        <v>0</v>
      </c>
      <c r="V48" s="163">
        <v>0</v>
      </c>
      <c r="W48" s="163">
        <v>0</v>
      </c>
      <c r="X48" s="163">
        <v>0</v>
      </c>
      <c r="Y48" s="163">
        <v>0</v>
      </c>
    </row>
    <row r="49" spans="1:25">
      <c r="A49" s="106">
        <v>26</v>
      </c>
      <c r="B49" s="177" t="s">
        <v>265</v>
      </c>
      <c r="C49" s="162">
        <v>1572</v>
      </c>
      <c r="D49" s="163"/>
      <c r="E49" s="164" t="s">
        <v>244</v>
      </c>
      <c r="F49" s="163">
        <v>0</v>
      </c>
      <c r="G49" s="163">
        <v>0</v>
      </c>
      <c r="H49" s="163">
        <v>0</v>
      </c>
      <c r="I49" s="163">
        <v>0</v>
      </c>
      <c r="J49" s="163">
        <v>0</v>
      </c>
      <c r="K49" s="163">
        <v>0</v>
      </c>
      <c r="L49" s="163">
        <v>0</v>
      </c>
      <c r="M49" s="163">
        <v>0</v>
      </c>
      <c r="N49" s="163">
        <v>0</v>
      </c>
      <c r="O49" s="163">
        <v>0</v>
      </c>
      <c r="P49" s="163">
        <v>0</v>
      </c>
      <c r="Q49" s="163">
        <v>0</v>
      </c>
      <c r="R49" s="163">
        <v>0</v>
      </c>
      <c r="S49" s="163">
        <v>0</v>
      </c>
      <c r="T49" s="163">
        <v>0</v>
      </c>
      <c r="U49" s="163">
        <v>0</v>
      </c>
      <c r="V49" s="163">
        <v>0</v>
      </c>
      <c r="W49" s="163">
        <v>0</v>
      </c>
      <c r="X49" s="163">
        <v>0</v>
      </c>
      <c r="Y49" s="163">
        <v>0</v>
      </c>
    </row>
    <row r="50" spans="1:25">
      <c r="A50" s="106">
        <v>27</v>
      </c>
      <c r="B50" s="177" t="s">
        <v>266</v>
      </c>
      <c r="C50" s="162">
        <v>1574</v>
      </c>
      <c r="D50" s="163"/>
      <c r="E50" s="164" t="s">
        <v>244</v>
      </c>
      <c r="F50" s="163">
        <v>0</v>
      </c>
      <c r="G50" s="163">
        <v>0</v>
      </c>
      <c r="H50" s="163">
        <v>0</v>
      </c>
      <c r="I50" s="163">
        <v>0</v>
      </c>
      <c r="J50" s="163">
        <v>0</v>
      </c>
      <c r="K50" s="163">
        <v>0</v>
      </c>
      <c r="L50" s="163">
        <v>0</v>
      </c>
      <c r="M50" s="163">
        <v>0</v>
      </c>
      <c r="N50" s="163">
        <v>0</v>
      </c>
      <c r="O50" s="163">
        <v>0</v>
      </c>
      <c r="P50" s="163">
        <v>0</v>
      </c>
      <c r="Q50" s="163">
        <v>0</v>
      </c>
      <c r="R50" s="163">
        <v>0</v>
      </c>
      <c r="S50" s="163">
        <v>0</v>
      </c>
      <c r="T50" s="163">
        <v>0</v>
      </c>
      <c r="U50" s="163">
        <v>0</v>
      </c>
      <c r="V50" s="163">
        <v>0</v>
      </c>
      <c r="W50" s="163">
        <v>0</v>
      </c>
      <c r="X50" s="163">
        <v>0</v>
      </c>
      <c r="Y50" s="163">
        <v>0</v>
      </c>
    </row>
    <row r="51" spans="1:25">
      <c r="A51" s="106">
        <v>28</v>
      </c>
      <c r="B51" s="161" t="s">
        <v>267</v>
      </c>
      <c r="C51" s="162">
        <v>1582</v>
      </c>
      <c r="D51" s="163"/>
      <c r="E51" s="164" t="s">
        <v>244</v>
      </c>
      <c r="F51" s="163">
        <v>0</v>
      </c>
      <c r="G51" s="163">
        <v>0</v>
      </c>
      <c r="H51" s="163">
        <v>0</v>
      </c>
      <c r="I51" s="163">
        <v>0</v>
      </c>
      <c r="J51" s="163">
        <v>0</v>
      </c>
      <c r="K51" s="163">
        <v>0</v>
      </c>
      <c r="L51" s="163">
        <v>0</v>
      </c>
      <c r="M51" s="163">
        <v>0</v>
      </c>
      <c r="N51" s="163">
        <v>0</v>
      </c>
      <c r="O51" s="163">
        <v>0</v>
      </c>
      <c r="P51" s="163">
        <v>0</v>
      </c>
      <c r="Q51" s="163">
        <v>0</v>
      </c>
      <c r="R51" s="163">
        <v>0</v>
      </c>
      <c r="S51" s="163">
        <v>0</v>
      </c>
      <c r="T51" s="163">
        <v>0</v>
      </c>
      <c r="U51" s="163">
        <v>0</v>
      </c>
      <c r="V51" s="163">
        <v>0</v>
      </c>
      <c r="W51" s="163">
        <v>0</v>
      </c>
      <c r="X51" s="163">
        <v>0</v>
      </c>
      <c r="Y51" s="163">
        <v>0</v>
      </c>
    </row>
    <row r="52" spans="1:25">
      <c r="A52" s="106">
        <v>29</v>
      </c>
      <c r="B52" s="161" t="s">
        <v>268</v>
      </c>
      <c r="C52" s="162">
        <v>2425</v>
      </c>
      <c r="D52" s="163"/>
      <c r="E52" s="164" t="s">
        <v>244</v>
      </c>
      <c r="F52" s="163">
        <v>0</v>
      </c>
      <c r="G52" s="163">
        <v>0</v>
      </c>
      <c r="H52" s="163">
        <v>0</v>
      </c>
      <c r="I52" s="163">
        <v>0</v>
      </c>
      <c r="J52" s="163">
        <v>0</v>
      </c>
      <c r="K52" s="163">
        <v>0</v>
      </c>
      <c r="L52" s="163">
        <v>0</v>
      </c>
      <c r="M52" s="163">
        <v>0</v>
      </c>
      <c r="N52" s="163">
        <v>0</v>
      </c>
      <c r="O52" s="163">
        <v>0</v>
      </c>
      <c r="P52" s="163">
        <v>0</v>
      </c>
      <c r="Q52" s="163">
        <v>0</v>
      </c>
      <c r="R52" s="163">
        <v>0</v>
      </c>
      <c r="S52" s="163">
        <v>0</v>
      </c>
      <c r="T52" s="163">
        <v>0</v>
      </c>
      <c r="U52" s="163">
        <v>0</v>
      </c>
      <c r="V52" s="163">
        <v>0</v>
      </c>
      <c r="W52" s="163">
        <v>0</v>
      </c>
      <c r="X52" s="163">
        <v>0</v>
      </c>
      <c r="Y52" s="163">
        <v>0</v>
      </c>
    </row>
    <row r="53" spans="1:25" s="100" customFormat="1" ht="12.95">
      <c r="A53" s="106">
        <v>30</v>
      </c>
      <c r="B53" s="170" t="s">
        <v>269</v>
      </c>
      <c r="C53" s="178"/>
      <c r="D53" s="171">
        <f>SUM(D22:D52)</f>
        <v>0</v>
      </c>
      <c r="E53" s="178"/>
      <c r="F53" s="171">
        <f t="shared" ref="F53:Y53" si="1">SUM(F22:F52)</f>
        <v>0</v>
      </c>
      <c r="G53" s="171">
        <f t="shared" si="1"/>
        <v>0</v>
      </c>
      <c r="H53" s="171">
        <f t="shared" si="1"/>
        <v>0</v>
      </c>
      <c r="I53" s="171">
        <f t="shared" si="1"/>
        <v>0</v>
      </c>
      <c r="J53" s="171">
        <f t="shared" si="1"/>
        <v>0</v>
      </c>
      <c r="K53" s="171">
        <f t="shared" si="1"/>
        <v>0</v>
      </c>
      <c r="L53" s="171">
        <f t="shared" si="1"/>
        <v>0</v>
      </c>
      <c r="M53" s="171">
        <f t="shared" si="1"/>
        <v>0</v>
      </c>
      <c r="N53" s="171">
        <f t="shared" si="1"/>
        <v>0</v>
      </c>
      <c r="O53" s="171">
        <f t="shared" si="1"/>
        <v>0</v>
      </c>
      <c r="P53" s="171">
        <f t="shared" si="1"/>
        <v>0</v>
      </c>
      <c r="Q53" s="171">
        <f t="shared" si="1"/>
        <v>0</v>
      </c>
      <c r="R53" s="171">
        <f t="shared" si="1"/>
        <v>0</v>
      </c>
      <c r="S53" s="171">
        <f t="shared" si="1"/>
        <v>0</v>
      </c>
      <c r="T53" s="171">
        <f t="shared" si="1"/>
        <v>0</v>
      </c>
      <c r="U53" s="171">
        <f t="shared" si="1"/>
        <v>0</v>
      </c>
      <c r="V53" s="171">
        <f t="shared" si="1"/>
        <v>0</v>
      </c>
      <c r="W53" s="171">
        <f t="shared" si="1"/>
        <v>0</v>
      </c>
      <c r="X53" s="171">
        <f t="shared" si="1"/>
        <v>0</v>
      </c>
      <c r="Y53" s="171">
        <f t="shared" si="1"/>
        <v>0</v>
      </c>
    </row>
    <row r="54" spans="1:25" ht="12.95">
      <c r="A54" s="106">
        <v>31</v>
      </c>
      <c r="B54" s="100"/>
      <c r="C54" s="158"/>
      <c r="D54" s="179"/>
      <c r="E54" s="180"/>
      <c r="F54" s="179"/>
      <c r="G54" s="179"/>
      <c r="H54" s="179"/>
      <c r="I54" s="179"/>
      <c r="J54" s="179"/>
      <c r="K54" s="179"/>
      <c r="L54" s="179"/>
      <c r="M54" s="179"/>
      <c r="N54" s="179"/>
      <c r="O54" s="179"/>
      <c r="P54" s="179"/>
      <c r="Q54" s="179"/>
      <c r="R54" s="179"/>
      <c r="S54" s="179"/>
      <c r="T54" s="179"/>
      <c r="U54" s="179"/>
      <c r="V54" s="179"/>
      <c r="W54" s="179"/>
      <c r="X54" s="179"/>
      <c r="Y54" s="179"/>
    </row>
    <row r="55" spans="1:25" ht="24.95">
      <c r="A55" s="106">
        <v>32</v>
      </c>
      <c r="B55" s="181" t="s">
        <v>270</v>
      </c>
      <c r="C55" s="78">
        <v>1592</v>
      </c>
      <c r="D55" s="163"/>
      <c r="E55" s="164" t="s">
        <v>244</v>
      </c>
      <c r="F55" s="163">
        <v>0</v>
      </c>
      <c r="G55" s="163">
        <v>0</v>
      </c>
      <c r="H55" s="163">
        <v>0</v>
      </c>
      <c r="I55" s="163">
        <v>0</v>
      </c>
      <c r="J55" s="163">
        <v>0</v>
      </c>
      <c r="K55" s="163">
        <v>0</v>
      </c>
      <c r="L55" s="163">
        <v>0</v>
      </c>
      <c r="M55" s="163">
        <v>0</v>
      </c>
      <c r="N55" s="163">
        <v>0</v>
      </c>
      <c r="O55" s="163">
        <v>0</v>
      </c>
      <c r="P55" s="163">
        <v>0</v>
      </c>
      <c r="Q55" s="163">
        <v>0</v>
      </c>
      <c r="R55" s="163">
        <v>0</v>
      </c>
      <c r="S55" s="163">
        <v>0</v>
      </c>
      <c r="T55" s="163">
        <v>0</v>
      </c>
      <c r="U55" s="163">
        <v>0</v>
      </c>
      <c r="V55" s="163">
        <v>0</v>
      </c>
      <c r="W55" s="163">
        <v>0</v>
      </c>
      <c r="X55" s="163">
        <v>0</v>
      </c>
      <c r="Y55" s="163">
        <v>0</v>
      </c>
    </row>
    <row r="56" spans="1:25">
      <c r="A56" s="106">
        <v>33</v>
      </c>
      <c r="B56" s="181" t="s">
        <v>271</v>
      </c>
      <c r="C56" s="78">
        <v>1592</v>
      </c>
      <c r="D56" s="163"/>
      <c r="E56" s="164" t="s">
        <v>244</v>
      </c>
      <c r="F56" s="163">
        <v>0</v>
      </c>
      <c r="G56" s="163">
        <v>0</v>
      </c>
      <c r="H56" s="163">
        <v>0</v>
      </c>
      <c r="I56" s="163">
        <v>0</v>
      </c>
      <c r="J56" s="163">
        <v>0</v>
      </c>
      <c r="K56" s="163">
        <v>0</v>
      </c>
      <c r="L56" s="163">
        <v>0</v>
      </c>
      <c r="M56" s="163">
        <v>0</v>
      </c>
      <c r="N56" s="163">
        <v>0</v>
      </c>
      <c r="O56" s="163">
        <v>0</v>
      </c>
      <c r="P56" s="163">
        <v>0</v>
      </c>
      <c r="Q56" s="163">
        <v>0</v>
      </c>
      <c r="R56" s="163">
        <v>0</v>
      </c>
      <c r="S56" s="163">
        <v>0</v>
      </c>
      <c r="T56" s="163">
        <v>0</v>
      </c>
      <c r="U56" s="163">
        <v>0</v>
      </c>
      <c r="V56" s="163">
        <v>0</v>
      </c>
      <c r="W56" s="163">
        <v>0</v>
      </c>
      <c r="X56" s="163">
        <v>0</v>
      </c>
      <c r="Y56" s="163">
        <v>0</v>
      </c>
    </row>
    <row r="57" spans="1:25" s="100" customFormat="1" ht="12.95">
      <c r="A57" s="106">
        <v>34</v>
      </c>
      <c r="B57" s="170" t="s">
        <v>272</v>
      </c>
      <c r="C57" s="178"/>
      <c r="D57" s="171">
        <f>SUM(D55:D56)</f>
        <v>0</v>
      </c>
      <c r="E57" s="178"/>
      <c r="F57" s="171">
        <f t="shared" ref="F57:Y57" si="2">SUM(F55:F56)</f>
        <v>0</v>
      </c>
      <c r="G57" s="171">
        <f t="shared" si="2"/>
        <v>0</v>
      </c>
      <c r="H57" s="171">
        <f t="shared" si="2"/>
        <v>0</v>
      </c>
      <c r="I57" s="171">
        <f t="shared" si="2"/>
        <v>0</v>
      </c>
      <c r="J57" s="171">
        <f t="shared" si="2"/>
        <v>0</v>
      </c>
      <c r="K57" s="171">
        <f t="shared" si="2"/>
        <v>0</v>
      </c>
      <c r="L57" s="171">
        <f t="shared" si="2"/>
        <v>0</v>
      </c>
      <c r="M57" s="171">
        <f t="shared" si="2"/>
        <v>0</v>
      </c>
      <c r="N57" s="171">
        <f t="shared" si="2"/>
        <v>0</v>
      </c>
      <c r="O57" s="171">
        <f t="shared" si="2"/>
        <v>0</v>
      </c>
      <c r="P57" s="171">
        <f t="shared" si="2"/>
        <v>0</v>
      </c>
      <c r="Q57" s="171">
        <f t="shared" si="2"/>
        <v>0</v>
      </c>
      <c r="R57" s="171">
        <f t="shared" si="2"/>
        <v>0</v>
      </c>
      <c r="S57" s="171">
        <f t="shared" si="2"/>
        <v>0</v>
      </c>
      <c r="T57" s="171">
        <f t="shared" si="2"/>
        <v>0</v>
      </c>
      <c r="U57" s="171">
        <f t="shared" si="2"/>
        <v>0</v>
      </c>
      <c r="V57" s="171">
        <f t="shared" si="2"/>
        <v>0</v>
      </c>
      <c r="W57" s="171">
        <f t="shared" si="2"/>
        <v>0</v>
      </c>
      <c r="X57" s="171">
        <f t="shared" si="2"/>
        <v>0</v>
      </c>
      <c r="Y57" s="171">
        <f t="shared" si="2"/>
        <v>0</v>
      </c>
    </row>
    <row r="58" spans="1:25" ht="12.95">
      <c r="A58" s="106">
        <v>35</v>
      </c>
      <c r="B58" s="100"/>
      <c r="D58" s="182"/>
    </row>
    <row r="59" spans="1:25" s="183" customFormat="1" ht="12.95">
      <c r="A59" s="183">
        <v>36</v>
      </c>
      <c r="B59" s="184" t="s">
        <v>273</v>
      </c>
      <c r="C59" s="185">
        <v>1568</v>
      </c>
      <c r="D59" s="186">
        <v>0</v>
      </c>
      <c r="E59" s="185"/>
      <c r="F59" s="186">
        <v>0</v>
      </c>
      <c r="G59" s="186">
        <v>0</v>
      </c>
      <c r="H59" s="186">
        <v>0</v>
      </c>
      <c r="I59" s="186">
        <v>0</v>
      </c>
      <c r="J59" s="186">
        <v>0</v>
      </c>
      <c r="K59" s="186">
        <v>0</v>
      </c>
      <c r="L59" s="186">
        <v>0</v>
      </c>
      <c r="M59" s="186">
        <v>0</v>
      </c>
      <c r="N59" s="186">
        <v>0</v>
      </c>
      <c r="O59" s="186">
        <v>0</v>
      </c>
      <c r="P59" s="186">
        <v>0</v>
      </c>
      <c r="Q59" s="186">
        <v>0</v>
      </c>
      <c r="R59" s="186">
        <v>0</v>
      </c>
      <c r="S59" s="186">
        <v>0</v>
      </c>
      <c r="T59" s="186">
        <v>0</v>
      </c>
      <c r="U59" s="186">
        <v>0</v>
      </c>
      <c r="V59" s="186">
        <v>0</v>
      </c>
      <c r="W59" s="186">
        <v>0</v>
      </c>
      <c r="X59" s="186">
        <v>0</v>
      </c>
      <c r="Y59" s="186">
        <v>0</v>
      </c>
    </row>
    <row r="60" spans="1:25" hidden="1">
      <c r="A60" s="106">
        <v>37</v>
      </c>
      <c r="B60" s="474" t="s">
        <v>274</v>
      </c>
      <c r="C60" s="474"/>
      <c r="D60" s="187">
        <f>SUM(F59:Y59)</f>
        <v>0</v>
      </c>
    </row>
    <row r="61" spans="1:25" ht="12.95" hidden="1">
      <c r="A61" s="106">
        <v>38</v>
      </c>
      <c r="B61" s="475" t="s">
        <v>236</v>
      </c>
      <c r="C61" s="475"/>
      <c r="D61" s="188">
        <f>D59-D60</f>
        <v>0</v>
      </c>
      <c r="E61" s="189"/>
    </row>
    <row r="62" spans="1:25" ht="12.95">
      <c r="A62" s="106">
        <v>39</v>
      </c>
      <c r="B62" s="190"/>
      <c r="C62" s="190"/>
      <c r="D62" s="191"/>
      <c r="E62" s="189"/>
    </row>
    <row r="63" spans="1:25">
      <c r="A63" s="106">
        <v>40</v>
      </c>
      <c r="B63" s="192" t="s">
        <v>275</v>
      </c>
      <c r="C63" s="193">
        <v>1532</v>
      </c>
      <c r="D63" s="163"/>
      <c r="E63" s="164" t="s">
        <v>244</v>
      </c>
      <c r="F63" s="163">
        <v>0</v>
      </c>
      <c r="G63" s="163">
        <v>0</v>
      </c>
      <c r="H63" s="163">
        <v>0</v>
      </c>
      <c r="I63" s="163">
        <v>0</v>
      </c>
      <c r="J63" s="163">
        <v>0</v>
      </c>
      <c r="K63" s="163">
        <v>0</v>
      </c>
      <c r="L63" s="163">
        <v>0</v>
      </c>
      <c r="M63" s="163">
        <v>0</v>
      </c>
      <c r="N63" s="163">
        <v>0</v>
      </c>
      <c r="O63" s="163">
        <v>0</v>
      </c>
      <c r="P63" s="163">
        <v>0</v>
      </c>
      <c r="Q63" s="163">
        <v>0</v>
      </c>
      <c r="R63" s="163">
        <v>0</v>
      </c>
      <c r="S63" s="163">
        <v>0</v>
      </c>
      <c r="T63" s="163">
        <v>0</v>
      </c>
      <c r="U63" s="163">
        <v>0</v>
      </c>
      <c r="V63" s="163">
        <v>0</v>
      </c>
      <c r="W63" s="163">
        <v>0</v>
      </c>
      <c r="X63" s="163">
        <v>0</v>
      </c>
      <c r="Y63" s="163">
        <v>0</v>
      </c>
    </row>
    <row r="64" spans="1:25">
      <c r="B64" s="192" t="s">
        <v>276</v>
      </c>
      <c r="C64" s="193">
        <v>1555</v>
      </c>
      <c r="D64" s="163"/>
      <c r="E64" s="164" t="s">
        <v>244</v>
      </c>
      <c r="F64" s="163">
        <v>0</v>
      </c>
      <c r="G64" s="163">
        <v>0</v>
      </c>
      <c r="H64" s="163">
        <v>0</v>
      </c>
      <c r="I64" s="163">
        <v>0</v>
      </c>
      <c r="J64" s="163">
        <v>0</v>
      </c>
      <c r="K64" s="163">
        <v>0</v>
      </c>
      <c r="L64" s="163">
        <v>0</v>
      </c>
      <c r="M64" s="163">
        <v>0</v>
      </c>
      <c r="N64" s="163">
        <v>0</v>
      </c>
      <c r="O64" s="163">
        <v>0</v>
      </c>
      <c r="P64" s="163">
        <v>0</v>
      </c>
      <c r="Q64" s="163">
        <v>0</v>
      </c>
      <c r="R64" s="163">
        <v>0</v>
      </c>
      <c r="S64" s="163">
        <v>0</v>
      </c>
      <c r="T64" s="163">
        <v>0</v>
      </c>
      <c r="U64" s="163">
        <v>0</v>
      </c>
      <c r="V64" s="163">
        <v>0</v>
      </c>
      <c r="W64" s="163">
        <v>0</v>
      </c>
      <c r="X64" s="163">
        <v>0</v>
      </c>
      <c r="Y64" s="163">
        <v>0</v>
      </c>
    </row>
    <row r="65" spans="1:25" s="194" customFormat="1" ht="29.25" hidden="1" customHeight="1">
      <c r="A65" s="194">
        <v>41</v>
      </c>
      <c r="B65" s="184" t="s">
        <v>277</v>
      </c>
      <c r="C65" s="195">
        <v>1580</v>
      </c>
      <c r="D65" s="186">
        <v>0</v>
      </c>
      <c r="E65" s="196" t="s">
        <v>244</v>
      </c>
      <c r="F65" s="186">
        <v>0</v>
      </c>
      <c r="G65" s="186">
        <v>0</v>
      </c>
      <c r="H65" s="186">
        <v>0</v>
      </c>
      <c r="I65" s="186">
        <v>0</v>
      </c>
      <c r="J65" s="186">
        <v>0</v>
      </c>
      <c r="K65" s="186">
        <v>0</v>
      </c>
      <c r="L65" s="186">
        <v>0</v>
      </c>
      <c r="M65" s="186">
        <v>0</v>
      </c>
      <c r="N65" s="186">
        <v>0</v>
      </c>
      <c r="O65" s="186">
        <v>0</v>
      </c>
      <c r="P65" s="186">
        <v>0</v>
      </c>
      <c r="Q65" s="186">
        <v>0</v>
      </c>
      <c r="R65" s="186">
        <v>0</v>
      </c>
      <c r="S65" s="186">
        <v>0</v>
      </c>
      <c r="T65" s="186">
        <v>0</v>
      </c>
      <c r="U65" s="186">
        <v>0</v>
      </c>
      <c r="V65" s="186">
        <v>0</v>
      </c>
      <c r="W65" s="186">
        <v>0</v>
      </c>
      <c r="X65" s="186">
        <v>0</v>
      </c>
      <c r="Y65" s="186">
        <v>0</v>
      </c>
    </row>
    <row r="66" spans="1:25">
      <c r="A66" s="106">
        <v>42</v>
      </c>
    </row>
    <row r="67" spans="1:25" s="197" customFormat="1" ht="12.95">
      <c r="A67" s="197">
        <v>43</v>
      </c>
      <c r="B67" s="473" t="s">
        <v>278</v>
      </c>
      <c r="C67" s="473"/>
      <c r="D67" s="186">
        <f>SUM(F67:Y67)</f>
        <v>0</v>
      </c>
      <c r="E67" s="185"/>
      <c r="F67" s="186">
        <f>SUM(F5,F6,F8,F9,F12:F19)</f>
        <v>0</v>
      </c>
      <c r="G67" s="186">
        <f>SUM(G5,G6,G8,G9,G12:G19)</f>
        <v>0</v>
      </c>
      <c r="H67" s="186">
        <f t="shared" ref="H67:Y67" si="3">SUM(H5,H6,H8,H9,H12:H19)</f>
        <v>0</v>
      </c>
      <c r="I67" s="186">
        <f t="shared" si="3"/>
        <v>0</v>
      </c>
      <c r="J67" s="186">
        <f t="shared" si="3"/>
        <v>0</v>
      </c>
      <c r="K67" s="186">
        <f t="shared" si="3"/>
        <v>0</v>
      </c>
      <c r="L67" s="186">
        <f t="shared" si="3"/>
        <v>0</v>
      </c>
      <c r="M67" s="186">
        <f t="shared" si="3"/>
        <v>0</v>
      </c>
      <c r="N67" s="186">
        <f t="shared" si="3"/>
        <v>0</v>
      </c>
      <c r="O67" s="186">
        <f t="shared" si="3"/>
        <v>0</v>
      </c>
      <c r="P67" s="186">
        <f t="shared" si="3"/>
        <v>0</v>
      </c>
      <c r="Q67" s="186">
        <f t="shared" si="3"/>
        <v>0</v>
      </c>
      <c r="R67" s="186">
        <f t="shared" si="3"/>
        <v>0</v>
      </c>
      <c r="S67" s="186">
        <f t="shared" si="3"/>
        <v>0</v>
      </c>
      <c r="T67" s="186">
        <f t="shared" si="3"/>
        <v>0</v>
      </c>
      <c r="U67" s="186">
        <f t="shared" si="3"/>
        <v>0</v>
      </c>
      <c r="V67" s="186">
        <f t="shared" si="3"/>
        <v>0</v>
      </c>
      <c r="W67" s="186">
        <f t="shared" si="3"/>
        <v>0</v>
      </c>
      <c r="X67" s="186">
        <f t="shared" si="3"/>
        <v>0</v>
      </c>
      <c r="Y67" s="186">
        <f t="shared" si="3"/>
        <v>0</v>
      </c>
    </row>
    <row r="68" spans="1:25" s="197" customFormat="1" ht="12.95">
      <c r="A68" s="197">
        <v>44</v>
      </c>
      <c r="B68" s="473" t="s">
        <v>279</v>
      </c>
      <c r="C68" s="473"/>
      <c r="D68" s="186">
        <f>SUM(F68:Y68)</f>
        <v>0</v>
      </c>
      <c r="E68" s="186"/>
      <c r="F68" s="186">
        <f t="shared" ref="F68:Y68" si="4">SUM(F7,F10)</f>
        <v>0</v>
      </c>
      <c r="G68" s="186">
        <f t="shared" si="4"/>
        <v>0</v>
      </c>
      <c r="H68" s="186">
        <f t="shared" si="4"/>
        <v>0</v>
      </c>
      <c r="I68" s="186">
        <f t="shared" si="4"/>
        <v>0</v>
      </c>
      <c r="J68" s="186">
        <f t="shared" si="4"/>
        <v>0</v>
      </c>
      <c r="K68" s="186">
        <f t="shared" si="4"/>
        <v>0</v>
      </c>
      <c r="L68" s="186">
        <f t="shared" si="4"/>
        <v>0</v>
      </c>
      <c r="M68" s="186">
        <f t="shared" si="4"/>
        <v>0</v>
      </c>
      <c r="N68" s="186">
        <f t="shared" si="4"/>
        <v>0</v>
      </c>
      <c r="O68" s="186">
        <f t="shared" si="4"/>
        <v>0</v>
      </c>
      <c r="P68" s="186">
        <f t="shared" si="4"/>
        <v>0</v>
      </c>
      <c r="Q68" s="186">
        <f t="shared" si="4"/>
        <v>0</v>
      </c>
      <c r="R68" s="186">
        <f t="shared" si="4"/>
        <v>0</v>
      </c>
      <c r="S68" s="186">
        <f t="shared" si="4"/>
        <v>0</v>
      </c>
      <c r="T68" s="186">
        <f t="shared" si="4"/>
        <v>0</v>
      </c>
      <c r="U68" s="186">
        <f t="shared" si="4"/>
        <v>0</v>
      </c>
      <c r="V68" s="186">
        <f t="shared" si="4"/>
        <v>0</v>
      </c>
      <c r="W68" s="186">
        <f t="shared" si="4"/>
        <v>0</v>
      </c>
      <c r="X68" s="186">
        <f t="shared" si="4"/>
        <v>0</v>
      </c>
      <c r="Y68" s="186">
        <f t="shared" si="4"/>
        <v>0</v>
      </c>
    </row>
    <row r="69" spans="1:25" s="197" customFormat="1" ht="12.95">
      <c r="A69" s="197">
        <v>45</v>
      </c>
      <c r="B69" s="473" t="s">
        <v>280</v>
      </c>
      <c r="C69" s="473"/>
      <c r="D69" s="186">
        <f>SUM(F69:Y69)</f>
        <v>0</v>
      </c>
      <c r="E69" s="186"/>
      <c r="F69" s="186">
        <f t="shared" ref="F69:Y69" si="5">F11</f>
        <v>0</v>
      </c>
      <c r="G69" s="186">
        <f t="shared" si="5"/>
        <v>0</v>
      </c>
      <c r="H69" s="186">
        <f t="shared" si="5"/>
        <v>0</v>
      </c>
      <c r="I69" s="186">
        <f t="shared" si="5"/>
        <v>0</v>
      </c>
      <c r="J69" s="186">
        <f t="shared" si="5"/>
        <v>0</v>
      </c>
      <c r="K69" s="186">
        <f t="shared" si="5"/>
        <v>0</v>
      </c>
      <c r="L69" s="186">
        <f t="shared" si="5"/>
        <v>0</v>
      </c>
      <c r="M69" s="186">
        <f t="shared" si="5"/>
        <v>0</v>
      </c>
      <c r="N69" s="186">
        <f t="shared" si="5"/>
        <v>0</v>
      </c>
      <c r="O69" s="186">
        <f t="shared" si="5"/>
        <v>0</v>
      </c>
      <c r="P69" s="186">
        <f t="shared" si="5"/>
        <v>0</v>
      </c>
      <c r="Q69" s="186">
        <f t="shared" si="5"/>
        <v>0</v>
      </c>
      <c r="R69" s="186">
        <f t="shared" si="5"/>
        <v>0</v>
      </c>
      <c r="S69" s="186">
        <f t="shared" si="5"/>
        <v>0</v>
      </c>
      <c r="T69" s="186">
        <f t="shared" si="5"/>
        <v>0</v>
      </c>
      <c r="U69" s="186">
        <f t="shared" si="5"/>
        <v>0</v>
      </c>
      <c r="V69" s="186">
        <f t="shared" si="5"/>
        <v>0</v>
      </c>
      <c r="W69" s="186">
        <f t="shared" si="5"/>
        <v>0</v>
      </c>
      <c r="X69" s="186">
        <f t="shared" si="5"/>
        <v>0</v>
      </c>
      <c r="Y69" s="186">
        <f t="shared" si="5"/>
        <v>0</v>
      </c>
    </row>
    <row r="70" spans="1:25">
      <c r="A70" s="106">
        <v>46</v>
      </c>
    </row>
    <row r="71" spans="1:25" s="199" customFormat="1" ht="12.95" hidden="1">
      <c r="A71" s="106">
        <v>47</v>
      </c>
      <c r="B71" s="476" t="s">
        <v>281</v>
      </c>
      <c r="C71" s="476"/>
      <c r="D71" s="198">
        <f>SUM(F71:Y71)</f>
        <v>0</v>
      </c>
      <c r="E71" s="198"/>
      <c r="F71" s="198">
        <v>0</v>
      </c>
      <c r="G71" s="198">
        <v>0</v>
      </c>
      <c r="H71" s="198">
        <v>0</v>
      </c>
      <c r="I71" s="198">
        <v>0</v>
      </c>
      <c r="J71" s="198">
        <v>0</v>
      </c>
      <c r="K71" s="198">
        <v>0</v>
      </c>
      <c r="L71" s="198">
        <v>0</v>
      </c>
      <c r="M71" s="198">
        <v>0</v>
      </c>
      <c r="N71" s="198">
        <v>0</v>
      </c>
      <c r="O71" s="198">
        <v>0</v>
      </c>
      <c r="P71" s="198">
        <v>0</v>
      </c>
      <c r="Q71" s="198">
        <v>0</v>
      </c>
      <c r="R71" s="198">
        <v>0</v>
      </c>
      <c r="S71" s="198">
        <v>0</v>
      </c>
      <c r="T71" s="198">
        <v>0</v>
      </c>
      <c r="U71" s="198">
        <v>0</v>
      </c>
      <c r="V71" s="198">
        <v>0</v>
      </c>
      <c r="W71" s="198">
        <v>0</v>
      </c>
      <c r="X71" s="198">
        <v>0</v>
      </c>
      <c r="Y71" s="198">
        <v>0</v>
      </c>
    </row>
    <row r="72" spans="1:25">
      <c r="A72" s="106">
        <v>48</v>
      </c>
    </row>
    <row r="73" spans="1:25" s="200" customFormat="1" ht="12.95">
      <c r="A73" s="200">
        <v>49</v>
      </c>
      <c r="B73" s="473" t="s">
        <v>282</v>
      </c>
      <c r="C73" s="473"/>
      <c r="D73" s="186">
        <f>SUM(F73:Y73)</f>
        <v>0</v>
      </c>
      <c r="E73" s="185"/>
      <c r="F73" s="186">
        <f>SUM(F22:F52)+F57+F63+F64</f>
        <v>0</v>
      </c>
      <c r="G73" s="186">
        <f t="shared" ref="G73:Y73" si="6">SUM(G22:G52)+G57+G63+G64</f>
        <v>0</v>
      </c>
      <c r="H73" s="186">
        <f t="shared" si="6"/>
        <v>0</v>
      </c>
      <c r="I73" s="186">
        <f t="shared" si="6"/>
        <v>0</v>
      </c>
      <c r="J73" s="186">
        <f t="shared" si="6"/>
        <v>0</v>
      </c>
      <c r="K73" s="186">
        <f t="shared" si="6"/>
        <v>0</v>
      </c>
      <c r="L73" s="186">
        <f t="shared" si="6"/>
        <v>0</v>
      </c>
      <c r="M73" s="186">
        <f t="shared" si="6"/>
        <v>0</v>
      </c>
      <c r="N73" s="186">
        <f t="shared" si="6"/>
        <v>0</v>
      </c>
      <c r="O73" s="186">
        <f t="shared" si="6"/>
        <v>0</v>
      </c>
      <c r="P73" s="186">
        <f t="shared" si="6"/>
        <v>0</v>
      </c>
      <c r="Q73" s="186">
        <f t="shared" si="6"/>
        <v>0</v>
      </c>
      <c r="R73" s="186">
        <f t="shared" si="6"/>
        <v>0</v>
      </c>
      <c r="S73" s="186">
        <f t="shared" si="6"/>
        <v>0</v>
      </c>
      <c r="T73" s="186">
        <f t="shared" si="6"/>
        <v>0</v>
      </c>
      <c r="U73" s="186">
        <f t="shared" si="6"/>
        <v>0</v>
      </c>
      <c r="V73" s="186">
        <f t="shared" si="6"/>
        <v>0</v>
      </c>
      <c r="W73" s="186">
        <f t="shared" si="6"/>
        <v>0</v>
      </c>
      <c r="X73" s="186">
        <f t="shared" si="6"/>
        <v>0</v>
      </c>
      <c r="Y73" s="186">
        <f t="shared" si="6"/>
        <v>0</v>
      </c>
    </row>
    <row r="74" spans="1:25">
      <c r="A74" s="106">
        <v>50</v>
      </c>
    </row>
    <row r="75" spans="1:25">
      <c r="A75" s="106">
        <v>51</v>
      </c>
      <c r="B75" s="161" t="s">
        <v>283</v>
      </c>
      <c r="C75" s="161">
        <v>1575</v>
      </c>
      <c r="D75" s="163"/>
      <c r="E75" s="164" t="s">
        <v>244</v>
      </c>
      <c r="F75" s="163">
        <v>0</v>
      </c>
      <c r="G75" s="163">
        <v>0</v>
      </c>
      <c r="H75" s="163">
        <v>0</v>
      </c>
      <c r="I75" s="163">
        <v>0</v>
      </c>
      <c r="J75" s="163">
        <v>0</v>
      </c>
      <c r="K75" s="163">
        <v>0</v>
      </c>
      <c r="L75" s="163">
        <v>0</v>
      </c>
      <c r="M75" s="163">
        <v>0</v>
      </c>
      <c r="N75" s="163">
        <v>0</v>
      </c>
      <c r="O75" s="163">
        <v>0</v>
      </c>
      <c r="P75" s="163">
        <v>0</v>
      </c>
      <c r="Q75" s="163">
        <v>0</v>
      </c>
      <c r="R75" s="163">
        <v>0</v>
      </c>
      <c r="S75" s="163">
        <v>0</v>
      </c>
      <c r="T75" s="163">
        <v>0</v>
      </c>
      <c r="U75" s="163">
        <v>0</v>
      </c>
      <c r="V75" s="163">
        <v>0</v>
      </c>
      <c r="W75" s="163">
        <v>0</v>
      </c>
      <c r="X75" s="163">
        <v>0</v>
      </c>
      <c r="Y75" s="163">
        <v>0</v>
      </c>
    </row>
    <row r="76" spans="1:25">
      <c r="A76" s="106">
        <v>52</v>
      </c>
      <c r="B76" s="161" t="s">
        <v>284</v>
      </c>
      <c r="C76" s="161">
        <v>1576</v>
      </c>
      <c r="D76" s="163"/>
      <c r="E76" s="164" t="s">
        <v>244</v>
      </c>
      <c r="F76" s="163">
        <v>0</v>
      </c>
      <c r="G76" s="163">
        <v>0</v>
      </c>
      <c r="H76" s="163">
        <v>0</v>
      </c>
      <c r="I76" s="163">
        <v>0</v>
      </c>
      <c r="J76" s="163">
        <v>0</v>
      </c>
      <c r="K76" s="163">
        <v>0</v>
      </c>
      <c r="L76" s="163">
        <v>0</v>
      </c>
      <c r="M76" s="163">
        <v>0</v>
      </c>
      <c r="N76" s="163">
        <v>0</v>
      </c>
      <c r="O76" s="163">
        <v>0</v>
      </c>
      <c r="P76" s="163">
        <v>0</v>
      </c>
      <c r="Q76" s="163">
        <v>0</v>
      </c>
      <c r="R76" s="163">
        <v>0</v>
      </c>
      <c r="S76" s="163">
        <v>0</v>
      </c>
      <c r="T76" s="163">
        <v>0</v>
      </c>
      <c r="U76" s="163">
        <v>0</v>
      </c>
      <c r="V76" s="163">
        <v>0</v>
      </c>
      <c r="W76" s="163">
        <v>0</v>
      </c>
      <c r="X76" s="163">
        <v>0</v>
      </c>
      <c r="Y76" s="163">
        <v>0</v>
      </c>
    </row>
    <row r="77" spans="1:25" s="197" customFormat="1" ht="12.95">
      <c r="A77" s="197">
        <v>53</v>
      </c>
      <c r="B77" s="201" t="s">
        <v>285</v>
      </c>
      <c r="C77" s="201"/>
      <c r="D77" s="202">
        <f>SUM(D75:D76)</f>
        <v>0</v>
      </c>
      <c r="E77" s="202"/>
      <c r="F77" s="202">
        <f>SUM(F75:F76)</f>
        <v>0</v>
      </c>
      <c r="G77" s="202">
        <f t="shared" ref="G77:Y77" si="7">SUM(G75:G76)</f>
        <v>0</v>
      </c>
      <c r="H77" s="202">
        <f t="shared" si="7"/>
        <v>0</v>
      </c>
      <c r="I77" s="202">
        <f t="shared" si="7"/>
        <v>0</v>
      </c>
      <c r="J77" s="202">
        <f t="shared" si="7"/>
        <v>0</v>
      </c>
      <c r="K77" s="202">
        <f t="shared" si="7"/>
        <v>0</v>
      </c>
      <c r="L77" s="202">
        <f t="shared" si="7"/>
        <v>0</v>
      </c>
      <c r="M77" s="202">
        <f t="shared" si="7"/>
        <v>0</v>
      </c>
      <c r="N77" s="202">
        <f t="shared" si="7"/>
        <v>0</v>
      </c>
      <c r="O77" s="202">
        <f t="shared" si="7"/>
        <v>0</v>
      </c>
      <c r="P77" s="202">
        <f t="shared" si="7"/>
        <v>0</v>
      </c>
      <c r="Q77" s="202">
        <f t="shared" si="7"/>
        <v>0</v>
      </c>
      <c r="R77" s="202">
        <f t="shared" si="7"/>
        <v>0</v>
      </c>
      <c r="S77" s="202">
        <f t="shared" si="7"/>
        <v>0</v>
      </c>
      <c r="T77" s="202">
        <f t="shared" si="7"/>
        <v>0</v>
      </c>
      <c r="U77" s="202">
        <f t="shared" si="7"/>
        <v>0</v>
      </c>
      <c r="V77" s="202">
        <f t="shared" si="7"/>
        <v>0</v>
      </c>
      <c r="W77" s="202">
        <f t="shared" si="7"/>
        <v>0</v>
      </c>
      <c r="X77" s="202">
        <f t="shared" si="7"/>
        <v>0</v>
      </c>
      <c r="Y77" s="202">
        <f t="shared" si="7"/>
        <v>0</v>
      </c>
    </row>
    <row r="79" spans="1:25" ht="12.95" hidden="1">
      <c r="B79" s="203" t="s">
        <v>286</v>
      </c>
      <c r="C79" s="203"/>
    </row>
    <row r="80" spans="1:25" ht="12.95" hidden="1">
      <c r="B80" s="204" t="s">
        <v>287</v>
      </c>
      <c r="C80" s="205">
        <v>0</v>
      </c>
    </row>
    <row r="81" spans="2:3" ht="12.95" hidden="1">
      <c r="B81" s="204" t="s">
        <v>288</v>
      </c>
      <c r="C81" s="206">
        <v>0</v>
      </c>
    </row>
    <row r="82" spans="2:3">
      <c r="B82" s="207"/>
      <c r="C82" s="207"/>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xr:uid="{00000000-0002-0000-0600-000000000000}">
      <formula1>"kWh, kW,Distribution Rev., # of Customers"</formula1>
    </dataValidation>
    <dataValidation type="list" allowBlank="1" showInputMessage="1" showErrorMessage="1" sqref="E7:E10 E5 E65" xr:uid="{00000000-0002-0000-0600-000001000000}">
      <formula1>"kWh, kW"</formula1>
    </dataValidation>
    <dataValidation type="list" allowBlank="1" showInputMessage="1" showErrorMessage="1" sqref="E53 E57" xr:uid="{00000000-0002-0000-0600-000002000000}">
      <formula1>"kWh, kW, Non-RPP kWh, Distribution Rev."</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4:AE791"/>
  <sheetViews>
    <sheetView workbookViewId="0">
      <selection activeCell="P22" sqref="P22"/>
    </sheetView>
  </sheetViews>
  <sheetFormatPr defaultColWidth="9" defaultRowHeight="14.45"/>
  <cols>
    <col min="1" max="1" width="13.5703125" style="115" customWidth="1"/>
    <col min="2" max="2" width="70" style="115" customWidth="1"/>
    <col min="3" max="3" width="20.42578125" style="115" customWidth="1"/>
    <col min="4" max="4" width="54" style="115" bestFit="1" customWidth="1"/>
    <col min="5" max="5" width="25.5703125" style="115" customWidth="1"/>
    <col min="6" max="12" width="20.5703125" style="115" hidden="1" customWidth="1"/>
    <col min="13" max="13" width="17.5703125" style="115" hidden="1" customWidth="1"/>
    <col min="14" max="14" width="17" style="115" hidden="1" customWidth="1"/>
    <col min="15" max="15" width="19" style="115" hidden="1" customWidth="1"/>
    <col min="16" max="17" width="9" style="115" customWidth="1"/>
    <col min="18" max="27" width="9" style="115"/>
    <col min="28" max="28" width="0" style="115" hidden="1" customWidth="1"/>
    <col min="29" max="16384" width="9" style="115"/>
  </cols>
  <sheetData>
    <row r="14" spans="1:15">
      <c r="A14" s="112" t="s">
        <v>289</v>
      </c>
      <c r="B14" s="113" t="s">
        <v>290</v>
      </c>
      <c r="C14" s="114">
        <v>2019</v>
      </c>
      <c r="D14" s="485"/>
      <c r="E14" s="486"/>
      <c r="F14" s="486"/>
      <c r="G14" s="486"/>
      <c r="H14" s="486"/>
      <c r="I14" s="486"/>
      <c r="J14" s="486"/>
      <c r="K14" s="486"/>
    </row>
    <row r="15" spans="1:15" ht="32.25" customHeight="1">
      <c r="B15" s="116"/>
      <c r="C15" s="117"/>
    </row>
    <row r="16" spans="1:15" ht="30" hidden="1" customHeight="1">
      <c r="B16" s="113"/>
      <c r="C16" s="487" t="s">
        <v>291</v>
      </c>
      <c r="D16" s="488"/>
      <c r="E16" s="489"/>
      <c r="F16" s="480">
        <v>2016</v>
      </c>
      <c r="G16" s="498"/>
      <c r="H16" s="480">
        <v>2015</v>
      </c>
      <c r="I16" s="498"/>
      <c r="J16" s="480">
        <v>2014</v>
      </c>
      <c r="K16" s="498"/>
      <c r="L16" s="480">
        <v>2013</v>
      </c>
      <c r="M16" s="498"/>
      <c r="N16" s="480">
        <v>2012</v>
      </c>
      <c r="O16" s="498"/>
    </row>
    <row r="17" spans="1:31">
      <c r="A17" s="118" t="s">
        <v>292</v>
      </c>
      <c r="B17" s="113" t="s">
        <v>293</v>
      </c>
      <c r="C17" s="114"/>
      <c r="D17" s="119" t="s">
        <v>294</v>
      </c>
    </row>
    <row r="18" spans="1:31" ht="32.25" customHeight="1">
      <c r="C18" s="117"/>
      <c r="E18" s="116"/>
    </row>
    <row r="19" spans="1:31" ht="72" customHeight="1">
      <c r="A19" s="120" t="s">
        <v>295</v>
      </c>
      <c r="B19" s="113" t="s">
        <v>296</v>
      </c>
      <c r="C19" s="121" t="s">
        <v>85</v>
      </c>
      <c r="D19" s="122" t="s">
        <v>297</v>
      </c>
    </row>
    <row r="20" spans="1:31" ht="21" customHeight="1"/>
    <row r="21" spans="1:31" ht="99" customHeight="1">
      <c r="A21" s="120" t="s">
        <v>298</v>
      </c>
      <c r="B21" s="123" t="s">
        <v>299</v>
      </c>
      <c r="C21" s="121" t="s">
        <v>85</v>
      </c>
      <c r="D21" s="122" t="s">
        <v>300</v>
      </c>
    </row>
    <row r="22" spans="1:31">
      <c r="B22" s="116"/>
    </row>
    <row r="23" spans="1:31">
      <c r="B23" s="116"/>
    </row>
    <row r="24" spans="1:31">
      <c r="A24" s="118"/>
    </row>
    <row r="25" spans="1:31" ht="27.95">
      <c r="A25" s="120" t="s">
        <v>301</v>
      </c>
      <c r="B25" s="113" t="s">
        <v>302</v>
      </c>
      <c r="C25" s="124"/>
      <c r="P25" s="125"/>
      <c r="Q25" s="125"/>
      <c r="R25" s="125"/>
      <c r="S25" s="125"/>
      <c r="T25" s="125"/>
      <c r="U25" s="125"/>
      <c r="V25" s="125"/>
    </row>
    <row r="26" spans="1:31">
      <c r="P26" s="125"/>
      <c r="Q26" s="125"/>
      <c r="R26" s="125"/>
      <c r="S26" s="125"/>
      <c r="T26" s="125"/>
      <c r="U26" s="125"/>
      <c r="V26" s="125"/>
      <c r="Z26" s="126"/>
      <c r="AA26" s="126"/>
      <c r="AB26" s="126"/>
    </row>
    <row r="27" spans="1:31">
      <c r="A27" s="125"/>
      <c r="B27" s="125"/>
      <c r="C27" s="127" t="s">
        <v>303</v>
      </c>
      <c r="P27" s="125"/>
      <c r="Q27" s="125"/>
      <c r="R27" s="125"/>
      <c r="S27" s="125"/>
      <c r="T27" s="125"/>
      <c r="U27" s="125"/>
      <c r="V27" s="125"/>
      <c r="Z27" s="126"/>
      <c r="AA27" s="126"/>
      <c r="AB27" s="126"/>
      <c r="AC27" s="125"/>
    </row>
    <row r="28" spans="1:31">
      <c r="A28" s="125"/>
      <c r="B28" s="125"/>
      <c r="C28" s="481" t="s">
        <v>304</v>
      </c>
      <c r="D28" s="481" t="s">
        <v>305</v>
      </c>
      <c r="E28" s="128"/>
      <c r="F28" s="483">
        <f>H28+1</f>
        <v>2019</v>
      </c>
      <c r="G28" s="484"/>
      <c r="H28" s="483">
        <f>J28+1</f>
        <v>2018</v>
      </c>
      <c r="I28" s="484"/>
      <c r="J28" s="483">
        <f>L28+1</f>
        <v>2017</v>
      </c>
      <c r="K28" s="484"/>
      <c r="L28" s="483">
        <f>N28+1</f>
        <v>2016</v>
      </c>
      <c r="M28" s="484"/>
      <c r="N28" s="483">
        <v>2015</v>
      </c>
      <c r="O28" s="484"/>
      <c r="P28" s="125"/>
      <c r="Q28" s="125"/>
      <c r="R28" s="125"/>
      <c r="S28" s="125"/>
      <c r="T28" s="125"/>
      <c r="U28" s="125"/>
      <c r="V28" s="125"/>
      <c r="Z28" s="126"/>
      <c r="AA28" s="126"/>
      <c r="AB28" s="126"/>
      <c r="AC28" s="126"/>
      <c r="AD28" s="126"/>
      <c r="AE28" s="126"/>
    </row>
    <row r="29" spans="1:31">
      <c r="A29" s="125"/>
      <c r="B29" s="125"/>
      <c r="C29" s="482"/>
      <c r="D29" s="482"/>
      <c r="E29" s="129"/>
      <c r="F29" s="130" t="s">
        <v>306</v>
      </c>
      <c r="G29" s="130" t="s">
        <v>307</v>
      </c>
      <c r="H29" s="130" t="s">
        <v>306</v>
      </c>
      <c r="I29" s="130" t="s">
        <v>307</v>
      </c>
      <c r="J29" s="130" t="s">
        <v>306</v>
      </c>
      <c r="K29" s="130" t="s">
        <v>307</v>
      </c>
      <c r="L29" s="130" t="s">
        <v>306</v>
      </c>
      <c r="M29" s="130" t="s">
        <v>307</v>
      </c>
      <c r="N29" s="130" t="s">
        <v>306</v>
      </c>
      <c r="O29" s="130" t="s">
        <v>307</v>
      </c>
      <c r="P29" s="125"/>
      <c r="Q29" s="125"/>
      <c r="R29" s="125"/>
      <c r="S29" s="125"/>
      <c r="T29" s="125"/>
      <c r="U29" s="125"/>
      <c r="V29" s="125"/>
      <c r="Z29" s="126"/>
      <c r="AA29" s="126"/>
      <c r="AB29" s="126"/>
      <c r="AC29" s="126"/>
      <c r="AD29" s="126"/>
      <c r="AE29" s="126"/>
    </row>
    <row r="30" spans="1:31" hidden="1">
      <c r="A30" s="125" t="str">
        <f>IF(AND(F32=G32,H32=I32,J32=K32,F32="A"),"2016 - kwh",IF(AND(F32=G32,H32=I32,J32&lt;&gt;K32,F32="A"),"2017 - kwh",IF(AND(F32=G32,H32&lt;&gt;I32,F32="A"),"2018 - kwh","N/A")))</f>
        <v>N/A</v>
      </c>
      <c r="B30" s="125" t="str">
        <f>IF(F32&lt;&gt;G32,"2018 - kwh",IF(H32&lt;&gt;I32,"2017 - kwh",IF(J32&lt;&gt;K32,"2016 - kwh","N/A")))</f>
        <v>N/A</v>
      </c>
      <c r="C30" s="131" t="s">
        <v>308</v>
      </c>
      <c r="D30" s="132"/>
      <c r="E30" s="133" t="s">
        <v>244</v>
      </c>
      <c r="F30" s="124"/>
      <c r="G30" s="124"/>
      <c r="H30" s="124"/>
      <c r="I30" s="124"/>
      <c r="J30" s="124"/>
      <c r="K30" s="124"/>
      <c r="L30" s="124"/>
      <c r="M30" s="124"/>
      <c r="N30" s="124"/>
      <c r="O30" s="124"/>
      <c r="P30" s="125"/>
      <c r="Q30" s="125"/>
      <c r="R30" s="125"/>
      <c r="S30" s="125"/>
      <c r="T30" s="125"/>
      <c r="U30" s="125"/>
      <c r="V30" s="125"/>
      <c r="Z30" s="126"/>
      <c r="AA30" s="126" t="str">
        <f>IF(AND(F32=G32,H32=I32,F32="A"),"2016 - kwh","")</f>
        <v/>
      </c>
      <c r="AB30" s="126" t="str">
        <f>IF(OR(B30="2017 - kwh",B30="2018 - kwh"),"2016 - kwh","")</f>
        <v/>
      </c>
      <c r="AC30" s="126"/>
      <c r="AD30" s="126"/>
      <c r="AE30" s="126"/>
    </row>
    <row r="31" spans="1:31" hidden="1">
      <c r="A31" s="125" t="str">
        <f>IF(AND(F32=G32,H32=I32,J32=K32,F32="A"),"2016 - kw",IF(AND(F32=G32,H32=I32,J32&lt;&gt;K32,F32="A"),"2017 - kw",IF(AND(F32=G32,H32&lt;&gt;I32,F32="A"),"2018 - kw","N/A")))</f>
        <v>N/A</v>
      </c>
      <c r="B31" s="125" t="str">
        <f>IF(F32&lt;&gt;G32,"2018 - kw",IF(H32&lt;&gt;I32,"2017 - kw",IF(J32&lt;&gt;K32,"2016 - kw","N/A")))</f>
        <v>N/A</v>
      </c>
      <c r="C31" s="134"/>
      <c r="D31" s="135" t="str">
        <f>D30 &amp; "kW"</f>
        <v>kW</v>
      </c>
      <c r="E31" s="136" t="s">
        <v>309</v>
      </c>
      <c r="F31" s="124"/>
      <c r="G31" s="124"/>
      <c r="H31" s="124"/>
      <c r="I31" s="124"/>
      <c r="J31" s="124"/>
      <c r="K31" s="124"/>
      <c r="L31" s="124"/>
      <c r="M31" s="124"/>
      <c r="N31" s="124"/>
      <c r="O31" s="124"/>
      <c r="P31" s="125"/>
      <c r="Q31" s="125"/>
      <c r="R31" s="125"/>
      <c r="S31" s="125"/>
      <c r="T31" s="125"/>
      <c r="U31" s="125"/>
      <c r="V31" s="125"/>
      <c r="Z31" s="126"/>
      <c r="AA31" s="126" t="str">
        <f>IF(AND(F32=G32,H32=I32,F32="A"),"2016 - kw","")</f>
        <v/>
      </c>
      <c r="AB31" s="126" t="str">
        <f>IF(OR(B31="2017 - kw",B31="2018 - kw"),"2016 - kw","")</f>
        <v/>
      </c>
      <c r="AC31" s="126"/>
      <c r="AD31" s="126"/>
      <c r="AE31" s="126"/>
    </row>
    <row r="32" spans="1:31" hidden="1">
      <c r="A32" s="125"/>
      <c r="B32" s="125"/>
      <c r="C32" s="137"/>
      <c r="D32" s="138"/>
      <c r="E32" s="139" t="s">
        <v>310</v>
      </c>
      <c r="F32" s="121"/>
      <c r="G32" s="121"/>
      <c r="H32" s="121"/>
      <c r="I32" s="121"/>
      <c r="J32" s="121"/>
      <c r="K32" s="121"/>
      <c r="L32" s="121"/>
      <c r="M32" s="121"/>
      <c r="N32" s="121"/>
      <c r="O32" s="121"/>
      <c r="P32" s="125"/>
      <c r="Q32" s="125"/>
      <c r="R32" s="125"/>
      <c r="S32" s="125"/>
      <c r="T32" s="125"/>
      <c r="U32" s="125"/>
      <c r="V32" s="125"/>
      <c r="Z32" s="126"/>
      <c r="AA32" s="126"/>
      <c r="AB32" s="126"/>
      <c r="AC32" s="126"/>
      <c r="AD32" s="126"/>
      <c r="AE32" s="126"/>
    </row>
    <row r="33" spans="1:31" hidden="1">
      <c r="A33" s="125" t="str">
        <f>IF(AND(F35=G35,H35=I35,J35=K35,F35="A"),"2016 - kwh",IF(AND(F35=G35,H35=I35,J35&lt;&gt;K35,F35="A"),"2017 - kwh",IF(AND(F35=G35,H35&lt;&gt;I35,F35="A"),"2018 - kwh","N/A")))</f>
        <v>N/A</v>
      </c>
      <c r="B33" s="125" t="str">
        <f>IF(F35&lt;&gt;G35,"2018 - kwh",IF(H35&lt;&gt;I35,"2017 - kwh",IF(J35&lt;&gt;K35,"2016 - kwh","N/A")))</f>
        <v>N/A</v>
      </c>
      <c r="C33" s="131" t="s">
        <v>311</v>
      </c>
      <c r="D33" s="132"/>
      <c r="E33" s="133" t="s">
        <v>244</v>
      </c>
      <c r="F33" s="124"/>
      <c r="G33" s="124"/>
      <c r="H33" s="124"/>
      <c r="I33" s="124"/>
      <c r="J33" s="124"/>
      <c r="K33" s="124"/>
      <c r="L33" s="124"/>
      <c r="M33" s="124"/>
      <c r="N33" s="124"/>
      <c r="O33" s="124"/>
      <c r="P33" s="125"/>
      <c r="Q33" s="125"/>
      <c r="R33" s="125"/>
      <c r="S33" s="125"/>
      <c r="T33" s="125"/>
      <c r="U33" s="125"/>
      <c r="V33" s="125"/>
      <c r="Z33" s="126"/>
      <c r="AA33" s="126" t="str">
        <f>IF(AND(F35=G35,H35=I35,F35="A"),"2016 - kwh","")</f>
        <v/>
      </c>
      <c r="AB33" s="126" t="str">
        <f>IF(OR(B33="2017 - kwh",B33="2018 - kwh"),"2016 - kwh","")</f>
        <v/>
      </c>
      <c r="AC33" s="126"/>
      <c r="AD33" s="126"/>
      <c r="AE33" s="126"/>
    </row>
    <row r="34" spans="1:31" hidden="1">
      <c r="A34" s="125" t="str">
        <f>IF(AND(F35=G35,H35=I35,J35=K35,F35="A"),"2016 - kw",IF(AND(F35=G35,H35=I35,J35&lt;&gt;K35,F35="A"),"2017 - kw",IF(AND(F35=G35,H35&lt;&gt;I35,F35="A"),"2018 - kw","N/A")))</f>
        <v>N/A</v>
      </c>
      <c r="B34" s="125" t="str">
        <f>IF(F35&lt;&gt;G35,"2018 - kw",IF(H35&lt;&gt;I35,"2017 - kw",IF(J35&lt;&gt;K35,"2016 - kw","N/A")))</f>
        <v>N/A</v>
      </c>
      <c r="C34" s="134"/>
      <c r="D34" s="135" t="str">
        <f>D33 &amp; "kW"</f>
        <v>kW</v>
      </c>
      <c r="E34" s="136" t="s">
        <v>309</v>
      </c>
      <c r="F34" s="124"/>
      <c r="G34" s="124"/>
      <c r="H34" s="124"/>
      <c r="I34" s="124"/>
      <c r="J34" s="124"/>
      <c r="K34" s="124"/>
      <c r="L34" s="124"/>
      <c r="M34" s="124"/>
      <c r="N34" s="124"/>
      <c r="O34" s="124"/>
      <c r="P34" s="125"/>
      <c r="Q34" s="125"/>
      <c r="R34" s="125"/>
      <c r="S34" s="125"/>
      <c r="T34" s="125"/>
      <c r="U34" s="125"/>
      <c r="V34" s="125"/>
      <c r="Z34" s="126"/>
      <c r="AA34" s="126" t="str">
        <f>IF(AND(F35=G35,H35=I35,F35="A"),"2016 - kw","")</f>
        <v/>
      </c>
      <c r="AB34" s="126" t="str">
        <f>IF(OR(B34="2017 - kw",B34="2018 - kw"),"2016 - kw","")</f>
        <v/>
      </c>
      <c r="AC34" s="126"/>
      <c r="AD34" s="126"/>
      <c r="AE34" s="126"/>
    </row>
    <row r="35" spans="1:31" hidden="1">
      <c r="A35" s="125"/>
      <c r="B35" s="125"/>
      <c r="C35" s="137"/>
      <c r="D35" s="138"/>
      <c r="E35" s="139" t="s">
        <v>310</v>
      </c>
      <c r="F35" s="121"/>
      <c r="G35" s="121"/>
      <c r="H35" s="121"/>
      <c r="I35" s="121"/>
      <c r="J35" s="121"/>
      <c r="K35" s="121"/>
      <c r="L35" s="121"/>
      <c r="M35" s="121"/>
      <c r="N35" s="121"/>
      <c r="O35" s="121"/>
      <c r="P35" s="125"/>
      <c r="Q35" s="125"/>
      <c r="R35" s="125"/>
      <c r="S35" s="125"/>
      <c r="T35" s="125"/>
      <c r="U35" s="125"/>
      <c r="V35" s="125"/>
      <c r="Z35" s="126"/>
      <c r="AA35" s="126"/>
      <c r="AB35" s="126"/>
      <c r="AC35" s="126"/>
      <c r="AD35" s="126"/>
      <c r="AE35" s="126"/>
    </row>
    <row r="36" spans="1:31" hidden="1">
      <c r="A36" s="125" t="str">
        <f>IF(AND(F38=G38,H38=I38,J38=K38,F38="A"),"2016 - kwh",IF(AND(F38=G38,H38=I38,J38&lt;&gt;K38,F38="A"),"2017 - kwh",IF(AND(F38=G38,H38&lt;&gt;I38,F38="A"),"2018 - kwh","N/A")))</f>
        <v>N/A</v>
      </c>
      <c r="B36" s="125" t="str">
        <f>IF(F38&lt;&gt;G38,"2018 - kwh",IF(H38&lt;&gt;I38,"2017 - kwh",IF(J38&lt;&gt;K38,"2016 - kwh","N/A")))</f>
        <v>N/A</v>
      </c>
      <c r="C36" s="131" t="s">
        <v>312</v>
      </c>
      <c r="D36" s="132"/>
      <c r="E36" s="133" t="s">
        <v>244</v>
      </c>
      <c r="F36" s="124"/>
      <c r="G36" s="124"/>
      <c r="H36" s="124"/>
      <c r="I36" s="124"/>
      <c r="J36" s="124"/>
      <c r="K36" s="124"/>
      <c r="L36" s="124"/>
      <c r="M36" s="124"/>
      <c r="N36" s="124"/>
      <c r="O36" s="124"/>
      <c r="P36" s="125"/>
      <c r="Q36" s="125"/>
      <c r="R36" s="125"/>
      <c r="S36" s="125"/>
      <c r="T36" s="125"/>
      <c r="U36" s="125"/>
      <c r="V36" s="125"/>
      <c r="Z36" s="126"/>
      <c r="AA36" s="126" t="str">
        <f>IF(AND(F38=G38,H38=I38,F38="A"),"2016 - kwh","")</f>
        <v/>
      </c>
      <c r="AB36" s="126" t="str">
        <f>IF(OR(B36="2017 - kwh",B36="2018 - kwh"),"2016 - kwh","")</f>
        <v/>
      </c>
      <c r="AC36" s="126"/>
      <c r="AD36" s="126"/>
      <c r="AE36" s="126"/>
    </row>
    <row r="37" spans="1:31" hidden="1">
      <c r="A37" s="125" t="str">
        <f>IF(AND(F38=G38,H38=I38,J38=K38,F38="A"),"2016 - kw",IF(AND(F38=G38,H38=I38,J38&lt;&gt;K38,F38="A"),"2017 - kw",IF(AND(F38=G38,H38&lt;&gt;I38,F38="A"),"2018 - kw","N/A")))</f>
        <v>N/A</v>
      </c>
      <c r="B37" s="125" t="str">
        <f>IF(F38&lt;&gt;G38,"2018 - kw",IF(H38&lt;&gt;I38,"2017 - kw",IF(J38&lt;&gt;K38,"2016 - kw","N/A")))</f>
        <v>N/A</v>
      </c>
      <c r="C37" s="134"/>
      <c r="D37" s="135" t="str">
        <f>D36 &amp; "kW"</f>
        <v>kW</v>
      </c>
      <c r="E37" s="136" t="s">
        <v>309</v>
      </c>
      <c r="F37" s="124"/>
      <c r="G37" s="124"/>
      <c r="H37" s="124"/>
      <c r="I37" s="124"/>
      <c r="J37" s="124"/>
      <c r="K37" s="124"/>
      <c r="L37" s="124"/>
      <c r="M37" s="124"/>
      <c r="N37" s="124"/>
      <c r="O37" s="124"/>
      <c r="P37" s="125"/>
      <c r="Q37" s="125"/>
      <c r="R37" s="125"/>
      <c r="S37" s="125"/>
      <c r="T37" s="125"/>
      <c r="U37" s="125"/>
      <c r="V37" s="125"/>
      <c r="Z37" s="126"/>
      <c r="AA37" s="126" t="str">
        <f>IF(AND(F38=G38,H38=I38,F38="A"),"2016 - kw","")</f>
        <v/>
      </c>
      <c r="AB37" s="126" t="str">
        <f>IF(OR(B37="2017 - kw",B37="2018 - kw"),"2016 - kw","")</f>
        <v/>
      </c>
      <c r="AC37" s="126"/>
      <c r="AD37" s="126"/>
      <c r="AE37" s="126"/>
    </row>
    <row r="38" spans="1:31" hidden="1">
      <c r="A38" s="125"/>
      <c r="B38" s="125"/>
      <c r="C38" s="137"/>
      <c r="D38" s="138"/>
      <c r="E38" s="139" t="s">
        <v>310</v>
      </c>
      <c r="F38" s="121"/>
      <c r="G38" s="121"/>
      <c r="H38" s="121"/>
      <c r="I38" s="121"/>
      <c r="J38" s="121"/>
      <c r="K38" s="121"/>
      <c r="L38" s="121"/>
      <c r="M38" s="121"/>
      <c r="N38" s="121"/>
      <c r="O38" s="121"/>
      <c r="P38" s="125"/>
      <c r="Q38" s="125"/>
      <c r="R38" s="125"/>
      <c r="S38" s="125"/>
      <c r="T38" s="125"/>
      <c r="U38" s="125"/>
      <c r="V38" s="125"/>
      <c r="Z38" s="126"/>
      <c r="AA38" s="126"/>
      <c r="AB38" s="126"/>
      <c r="AC38" s="126"/>
      <c r="AD38" s="126"/>
      <c r="AE38" s="126"/>
    </row>
    <row r="39" spans="1:31" hidden="1">
      <c r="A39" s="125" t="str">
        <f>IF(AND(F41=G41,H41=I41,J41=K41,F41="A"),"2016 - kwh",IF(AND(F41=G41,H41=I41,J41&lt;&gt;K41,F41="A"),"2017 - kwh",IF(AND(F41=G41,H41&lt;&gt;I41,F41="A"),"2018 - kwh","N/A")))</f>
        <v>N/A</v>
      </c>
      <c r="B39" s="125" t="str">
        <f>IF(F41&lt;&gt;G41,"2018 - kwh",IF(H41&lt;&gt;I41,"2017 - kwh",IF(J41&lt;&gt;K41,"2016 - kwh","N/A")))</f>
        <v>N/A</v>
      </c>
      <c r="C39" s="131" t="s">
        <v>313</v>
      </c>
      <c r="D39" s="132"/>
      <c r="E39" s="133" t="s">
        <v>244</v>
      </c>
      <c r="F39" s="124"/>
      <c r="G39" s="124"/>
      <c r="H39" s="124"/>
      <c r="I39" s="124"/>
      <c r="J39" s="124"/>
      <c r="K39" s="124"/>
      <c r="L39" s="124"/>
      <c r="M39" s="124"/>
      <c r="N39" s="124"/>
      <c r="O39" s="124"/>
      <c r="P39" s="125"/>
      <c r="Q39" s="125"/>
      <c r="R39" s="125"/>
      <c r="S39" s="125"/>
      <c r="T39" s="125"/>
      <c r="U39" s="125"/>
      <c r="V39" s="125"/>
      <c r="Z39" s="126"/>
      <c r="AA39" s="126" t="str">
        <f>IF(AND(F41=G41,H41=I41,F41="A"),"2016 - kwh","")</f>
        <v/>
      </c>
      <c r="AB39" s="126" t="str">
        <f>IF(OR(B39="2017 - kwh",B39="2018 - kwh"),"2016 - kwh","")</f>
        <v/>
      </c>
      <c r="AC39" s="126"/>
      <c r="AD39" s="126"/>
      <c r="AE39" s="126"/>
    </row>
    <row r="40" spans="1:31" hidden="1">
      <c r="A40" s="125" t="str">
        <f>IF(AND(F41=G41,H41=I41,J41=K41,F41="A"),"2016 - kw",IF(AND(F41=G41,H41=I41,J41&lt;&gt;K41,F41="A"),"2017 - kw",IF(AND(F41=G41,H41&lt;&gt;I41,F41="A"),"2018 - kw","N/A")))</f>
        <v>N/A</v>
      </c>
      <c r="B40" s="125" t="str">
        <f>IF(F41&lt;&gt;G41,"2018 - kw",IF(H41&lt;&gt;I41,"2017 - kw",IF(J41&lt;&gt;K41,"2016 - kw","N/A")))</f>
        <v>N/A</v>
      </c>
      <c r="C40" s="134"/>
      <c r="D40" s="135" t="str">
        <f>D39 &amp; "kW"</f>
        <v>kW</v>
      </c>
      <c r="E40" s="136" t="s">
        <v>309</v>
      </c>
      <c r="F40" s="124"/>
      <c r="G40" s="124"/>
      <c r="H40" s="124"/>
      <c r="I40" s="124"/>
      <c r="J40" s="124"/>
      <c r="K40" s="124"/>
      <c r="L40" s="124"/>
      <c r="M40" s="124"/>
      <c r="N40" s="124"/>
      <c r="O40" s="124"/>
      <c r="P40" s="125"/>
      <c r="Q40" s="125"/>
      <c r="R40" s="125"/>
      <c r="S40" s="125"/>
      <c r="T40" s="125"/>
      <c r="U40" s="125"/>
      <c r="V40" s="125"/>
      <c r="Z40" s="126"/>
      <c r="AA40" s="126" t="str">
        <f>IF(AND(F41=G41,H41=I41,F41="A"),"2016 - kw","")</f>
        <v/>
      </c>
      <c r="AB40" s="126" t="str">
        <f>IF(OR(B40="2017 - kw",B40="2018 - kw"),"2016 - kw","")</f>
        <v/>
      </c>
      <c r="AC40" s="126"/>
      <c r="AD40" s="126"/>
      <c r="AE40" s="126"/>
    </row>
    <row r="41" spans="1:31" hidden="1">
      <c r="A41" s="125"/>
      <c r="B41" s="125"/>
      <c r="C41" s="137"/>
      <c r="D41" s="138"/>
      <c r="E41" s="139" t="s">
        <v>310</v>
      </c>
      <c r="F41" s="121"/>
      <c r="G41" s="121"/>
      <c r="H41" s="121"/>
      <c r="I41" s="121"/>
      <c r="J41" s="121"/>
      <c r="K41" s="121"/>
      <c r="L41" s="121"/>
      <c r="M41" s="121"/>
      <c r="N41" s="121"/>
      <c r="O41" s="121"/>
      <c r="P41" s="125"/>
      <c r="Q41" s="125"/>
      <c r="R41" s="125"/>
      <c r="S41" s="125"/>
      <c r="T41" s="125"/>
      <c r="U41" s="125"/>
      <c r="V41" s="125"/>
      <c r="Z41" s="126"/>
      <c r="AA41" s="126"/>
      <c r="AB41" s="126"/>
      <c r="AC41" s="126"/>
      <c r="AD41" s="126"/>
      <c r="AE41" s="126"/>
    </row>
    <row r="42" spans="1:31" hidden="1">
      <c r="A42" s="125" t="str">
        <f>IF(AND(F44=G44,H44=I44,J44=K44,F44="A"),"2016 - kwh",IF(AND(F44=G44,H44=I44,J44&lt;&gt;K44,F44="A"),"2017 - kwh",IF(AND(F44=G44,H44&lt;&gt;I44,F44="A"),"2018 - kwh","N/A")))</f>
        <v>N/A</v>
      </c>
      <c r="B42" s="125" t="str">
        <f>IF(F44&lt;&gt;G44,"2018 - kwh",IF(H44&lt;&gt;I44,"2017 - kwh",IF(J44&lt;&gt;K44,"2016 - kwh","N/A")))</f>
        <v>N/A</v>
      </c>
      <c r="C42" s="131" t="s">
        <v>314</v>
      </c>
      <c r="D42" s="132"/>
      <c r="E42" s="133" t="s">
        <v>244</v>
      </c>
      <c r="F42" s="124"/>
      <c r="G42" s="124"/>
      <c r="H42" s="124"/>
      <c r="I42" s="124"/>
      <c r="J42" s="124"/>
      <c r="K42" s="124"/>
      <c r="L42" s="124"/>
      <c r="M42" s="124"/>
      <c r="N42" s="124"/>
      <c r="O42" s="124"/>
      <c r="P42" s="125"/>
      <c r="Q42" s="125"/>
      <c r="R42" s="125"/>
      <c r="S42" s="125"/>
      <c r="T42" s="125"/>
      <c r="U42" s="125"/>
      <c r="V42" s="125"/>
      <c r="Z42" s="126"/>
      <c r="AA42" s="126" t="str">
        <f>IF(AND(F44=G44,H44=I44,F44="A"),"2016 - kwh","")</f>
        <v/>
      </c>
      <c r="AB42" s="126" t="str">
        <f>IF(OR(B42="2017 - kwh",B42="2018 - kwh"),"2016 - kwh","")</f>
        <v/>
      </c>
      <c r="AC42" s="126"/>
      <c r="AD42" s="126"/>
      <c r="AE42" s="126"/>
    </row>
    <row r="43" spans="1:31" hidden="1">
      <c r="A43" s="125" t="str">
        <f>IF(AND(F44=G44,H44=I44,J44=K44,F44="A"),"2016 - kw",IF(AND(F44=G44,H44=I44,J44&lt;&gt;K44,F44="A"),"2017 - kw",IF(AND(F44=G44,H44&lt;&gt;I44,F44="A"),"2018 - kw","N/A")))</f>
        <v>N/A</v>
      </c>
      <c r="B43" s="125" t="str">
        <f>IF(F44&lt;&gt;G44,"2018 - kw",IF(H44&lt;&gt;I44,"2017 - kw",IF(J44&lt;&gt;K44,"2016 - kw","N/A")))</f>
        <v>N/A</v>
      </c>
      <c r="C43" s="134"/>
      <c r="D43" s="135" t="str">
        <f>D42 &amp; "kW"</f>
        <v>kW</v>
      </c>
      <c r="E43" s="136" t="s">
        <v>309</v>
      </c>
      <c r="F43" s="124"/>
      <c r="G43" s="124"/>
      <c r="H43" s="124"/>
      <c r="I43" s="124"/>
      <c r="J43" s="124"/>
      <c r="K43" s="124"/>
      <c r="L43" s="124"/>
      <c r="M43" s="124"/>
      <c r="N43" s="124"/>
      <c r="O43" s="124"/>
      <c r="P43" s="125"/>
      <c r="Q43" s="125"/>
      <c r="R43" s="125"/>
      <c r="S43" s="125"/>
      <c r="T43" s="125"/>
      <c r="U43" s="125"/>
      <c r="V43" s="125"/>
      <c r="Z43" s="126"/>
      <c r="AA43" s="126" t="str">
        <f>IF(AND(F44=G44,H44=I44,F44="A"),"2016 - kw","")</f>
        <v/>
      </c>
      <c r="AB43" s="126" t="str">
        <f>IF(OR(B43="2017 - kw",B43="2018 - kw"),"2016 - kw","")</f>
        <v/>
      </c>
      <c r="AC43" s="126"/>
      <c r="AD43" s="126"/>
      <c r="AE43" s="126"/>
    </row>
    <row r="44" spans="1:31" hidden="1">
      <c r="A44" s="125"/>
      <c r="B44" s="125"/>
      <c r="C44" s="137"/>
      <c r="D44" s="138"/>
      <c r="E44" s="139" t="s">
        <v>310</v>
      </c>
      <c r="F44" s="121"/>
      <c r="G44" s="121"/>
      <c r="H44" s="121"/>
      <c r="I44" s="121"/>
      <c r="J44" s="121"/>
      <c r="K44" s="121"/>
      <c r="L44" s="121"/>
      <c r="M44" s="121"/>
      <c r="N44" s="121"/>
      <c r="O44" s="121"/>
      <c r="P44" s="125"/>
      <c r="Q44" s="125"/>
      <c r="R44" s="125"/>
      <c r="S44" s="125"/>
      <c r="T44" s="125"/>
      <c r="U44" s="125"/>
      <c r="V44" s="125"/>
      <c r="Z44" s="126"/>
      <c r="AA44" s="126"/>
      <c r="AB44" s="126"/>
      <c r="AC44" s="126"/>
      <c r="AD44" s="126"/>
      <c r="AE44" s="126"/>
    </row>
    <row r="45" spans="1:31" hidden="1">
      <c r="A45" s="125" t="str">
        <f>IF(AND(F47=G47,H47=I47,J47=K47,F47="A"),"2016 - kwh",IF(AND(F47=G47,H47=I47,J47&lt;&gt;K47,F47="A"),"2017 - kwh",IF(AND(F47=G47,H47&lt;&gt;I47,F47="A"),"2018 - kwh","N/A")))</f>
        <v>N/A</v>
      </c>
      <c r="B45" s="125" t="str">
        <f>IF(F47&lt;&gt;G47,"2018 - kwh",IF(H47&lt;&gt;I47,"2017 - kwh",IF(J47&lt;&gt;K47,"2016 - kwh","N/A")))</f>
        <v>N/A</v>
      </c>
      <c r="C45" s="131" t="s">
        <v>315</v>
      </c>
      <c r="D45" s="132"/>
      <c r="E45" s="133" t="s">
        <v>244</v>
      </c>
      <c r="F45" s="124"/>
      <c r="G45" s="124"/>
      <c r="H45" s="124"/>
      <c r="I45" s="124"/>
      <c r="J45" s="124"/>
      <c r="K45" s="124"/>
      <c r="L45" s="124"/>
      <c r="M45" s="124"/>
      <c r="N45" s="124"/>
      <c r="O45" s="124"/>
      <c r="P45" s="125"/>
      <c r="Q45" s="125"/>
      <c r="R45" s="125"/>
      <c r="S45" s="125"/>
      <c r="T45" s="125"/>
      <c r="U45" s="125"/>
      <c r="V45" s="125"/>
      <c r="Z45" s="126"/>
      <c r="AA45" s="126" t="str">
        <f>IF(AND(F47=G47,H47=I47,F47="A"),"2016 - kwh","")</f>
        <v/>
      </c>
      <c r="AB45" s="126" t="str">
        <f>IF(OR(B45="2017 - kwh",B45="2018 - kwh"),"2016 - kwh","")</f>
        <v/>
      </c>
      <c r="AC45" s="126"/>
      <c r="AD45" s="126"/>
      <c r="AE45" s="126"/>
    </row>
    <row r="46" spans="1:31" hidden="1">
      <c r="A46" s="125" t="str">
        <f>IF(AND(F47=G47,H47=I47,J47=K47,F47="A"),"2016 - kw",IF(AND(F47=G47,H47=I47,J47&lt;&gt;K47,F47="A"),"2017 - kw",IF(AND(F47=G47,H47&lt;&gt;I47,F47="A"),"2018 - kw","N/A")))</f>
        <v>N/A</v>
      </c>
      <c r="B46" s="125" t="str">
        <f>IF(F47&lt;&gt;G47,"2018 - kw",IF(H47&lt;&gt;I47,"2017 - kw",IF(J47&lt;&gt;K47,"2016 - kw","N/A")))</f>
        <v>N/A</v>
      </c>
      <c r="C46" s="134"/>
      <c r="D46" s="135" t="str">
        <f>D45 &amp; "kW"</f>
        <v>kW</v>
      </c>
      <c r="E46" s="136" t="s">
        <v>309</v>
      </c>
      <c r="F46" s="124"/>
      <c r="G46" s="124"/>
      <c r="H46" s="124"/>
      <c r="I46" s="124"/>
      <c r="J46" s="124"/>
      <c r="K46" s="124"/>
      <c r="L46" s="124"/>
      <c r="M46" s="124"/>
      <c r="N46" s="124"/>
      <c r="O46" s="124"/>
      <c r="P46" s="125"/>
      <c r="Q46" s="125"/>
      <c r="R46" s="125"/>
      <c r="S46" s="125"/>
      <c r="T46" s="125"/>
      <c r="U46" s="125"/>
      <c r="V46" s="125"/>
      <c r="Z46" s="126"/>
      <c r="AA46" s="126" t="str">
        <f>IF(AND(F47=G47,H47=I47,F47="A"),"2016 - kw","")</f>
        <v/>
      </c>
      <c r="AB46" s="126" t="str">
        <f>IF(OR(B46="2017 - kw",B46="2018 - kw"),"2016 - kw","")</f>
        <v/>
      </c>
      <c r="AC46" s="126"/>
      <c r="AD46" s="126"/>
      <c r="AE46" s="126"/>
    </row>
    <row r="47" spans="1:31" hidden="1">
      <c r="A47" s="125"/>
      <c r="B47" s="125"/>
      <c r="C47" s="137"/>
      <c r="D47" s="138"/>
      <c r="E47" s="139" t="s">
        <v>310</v>
      </c>
      <c r="F47" s="121"/>
      <c r="G47" s="121"/>
      <c r="H47" s="121"/>
      <c r="I47" s="121"/>
      <c r="J47" s="121"/>
      <c r="K47" s="121"/>
      <c r="L47" s="121"/>
      <c r="M47" s="121"/>
      <c r="N47" s="121"/>
      <c r="O47" s="121"/>
      <c r="P47" s="125"/>
      <c r="Q47" s="125"/>
      <c r="R47" s="125"/>
      <c r="S47" s="125"/>
      <c r="T47" s="125"/>
      <c r="U47" s="125"/>
      <c r="V47" s="125"/>
      <c r="Z47" s="126"/>
      <c r="AA47" s="126"/>
      <c r="AB47" s="126"/>
      <c r="AC47" s="126"/>
      <c r="AD47" s="126"/>
      <c r="AE47" s="126"/>
    </row>
    <row r="48" spans="1:31" hidden="1">
      <c r="A48" s="125" t="str">
        <f>IF(AND(F50=G50,H50=I50,J50=K50,F50="A"),"2016 - kwh",IF(AND(F50=G50,H50=I50,J50&lt;&gt;K50,F50="A"),"2017 - kwh",IF(AND(F50=G50,H50&lt;&gt;I50,F50="A"),"2018 - kwh","N/A")))</f>
        <v>N/A</v>
      </c>
      <c r="B48" s="125" t="str">
        <f>IF(F50&lt;&gt;G50,"2018 - kwh",IF(H50&lt;&gt;I50,"2017 - kwh",IF(J50&lt;&gt;K50,"2016 - kwh","N/A")))</f>
        <v>N/A</v>
      </c>
      <c r="C48" s="131" t="s">
        <v>316</v>
      </c>
      <c r="D48" s="132"/>
      <c r="E48" s="133" t="s">
        <v>244</v>
      </c>
      <c r="F48" s="124"/>
      <c r="G48" s="124"/>
      <c r="H48" s="124"/>
      <c r="I48" s="124"/>
      <c r="J48" s="124"/>
      <c r="K48" s="124"/>
      <c r="L48" s="124"/>
      <c r="M48" s="124"/>
      <c r="N48" s="124"/>
      <c r="O48" s="124"/>
      <c r="P48" s="125"/>
      <c r="Q48" s="125"/>
      <c r="R48" s="125"/>
      <c r="S48" s="125"/>
      <c r="T48" s="125"/>
      <c r="U48" s="125"/>
      <c r="V48" s="125"/>
      <c r="Z48" s="126"/>
      <c r="AA48" s="126" t="str">
        <f>IF(AND(F50=G50,H50=I50,F50="A"),"2016 - kwh","")</f>
        <v/>
      </c>
      <c r="AB48" s="126" t="str">
        <f>IF(OR(B48="2017 - kwh",B48="2018 - kwh"),"2016 - kwh","")</f>
        <v/>
      </c>
      <c r="AC48" s="126"/>
      <c r="AD48" s="126"/>
      <c r="AE48" s="126"/>
    </row>
    <row r="49" spans="1:31" hidden="1">
      <c r="A49" s="125" t="str">
        <f>IF(AND(F50=G50,H50=I50,J50=K50,F50="A"),"2016 - kw",IF(AND(F50=G50,H50=I50,J50&lt;&gt;K50,F50="A"),"2017 - kw",IF(AND(F50=G50,H50&lt;&gt;I50,F50="A"),"2018 - kw","N/A")))</f>
        <v>N/A</v>
      </c>
      <c r="B49" s="125" t="str">
        <f>IF(F50&lt;&gt;G50,"2018 - kw",IF(H50&lt;&gt;I50,"2017 - kw",IF(J50&lt;&gt;K50,"2016 - kw","N/A")))</f>
        <v>N/A</v>
      </c>
      <c r="C49" s="134"/>
      <c r="D49" s="135" t="str">
        <f>D48 &amp; "kW"</f>
        <v>kW</v>
      </c>
      <c r="E49" s="136" t="s">
        <v>309</v>
      </c>
      <c r="F49" s="124"/>
      <c r="G49" s="124"/>
      <c r="H49" s="124"/>
      <c r="I49" s="124"/>
      <c r="J49" s="124"/>
      <c r="K49" s="124"/>
      <c r="L49" s="124"/>
      <c r="M49" s="124"/>
      <c r="N49" s="124"/>
      <c r="O49" s="124"/>
      <c r="P49" s="125"/>
      <c r="Q49" s="125"/>
      <c r="R49" s="125"/>
      <c r="S49" s="125"/>
      <c r="T49" s="125"/>
      <c r="U49" s="125"/>
      <c r="V49" s="125"/>
      <c r="Z49" s="126"/>
      <c r="AA49" s="126" t="str">
        <f>IF(AND(F50=G50,H50=I50,F50="A"),"2016 - kw","")</f>
        <v/>
      </c>
      <c r="AB49" s="126" t="str">
        <f>IF(OR(B49="2017 - kw",B49="2018 - kw"),"2016 - kw","")</f>
        <v/>
      </c>
      <c r="AC49" s="126"/>
      <c r="AD49" s="126"/>
      <c r="AE49" s="126"/>
    </row>
    <row r="50" spans="1:31" hidden="1">
      <c r="A50" s="125"/>
      <c r="B50" s="125"/>
      <c r="C50" s="137"/>
      <c r="D50" s="138"/>
      <c r="E50" s="139" t="s">
        <v>310</v>
      </c>
      <c r="F50" s="121"/>
      <c r="G50" s="121"/>
      <c r="H50" s="121"/>
      <c r="I50" s="121"/>
      <c r="J50" s="121"/>
      <c r="K50" s="121"/>
      <c r="L50" s="121"/>
      <c r="M50" s="121"/>
      <c r="N50" s="121"/>
      <c r="O50" s="121"/>
      <c r="P50" s="125"/>
      <c r="Q50" s="125"/>
      <c r="R50" s="125"/>
      <c r="S50" s="125"/>
      <c r="T50" s="125"/>
      <c r="U50" s="125"/>
      <c r="V50" s="125"/>
      <c r="Z50" s="126"/>
      <c r="AA50" s="126"/>
      <c r="AB50" s="126"/>
      <c r="AC50" s="126"/>
      <c r="AD50" s="126"/>
      <c r="AE50" s="126"/>
    </row>
    <row r="51" spans="1:31" hidden="1">
      <c r="A51" s="125" t="str">
        <f>IF(AND(F53=G53,H53=I53,J53=K53,F53="A"),"2016 - kwh",IF(AND(F53=G53,H53=I53,J53&lt;&gt;K53,F53="A"),"2017 - kwh",IF(AND(F53=G53,H53&lt;&gt;I53,F53="A"),"2018 - kwh","N/A")))</f>
        <v>N/A</v>
      </c>
      <c r="B51" s="125" t="str">
        <f>IF(F53&lt;&gt;G53,"2018 - kwh",IF(H53&lt;&gt;I53,"2017 - kwh",IF(J53&lt;&gt;K53,"2016 - kwh","N/A")))</f>
        <v>N/A</v>
      </c>
      <c r="C51" s="131" t="s">
        <v>317</v>
      </c>
      <c r="D51" s="132"/>
      <c r="E51" s="133" t="s">
        <v>244</v>
      </c>
      <c r="F51" s="124"/>
      <c r="G51" s="124"/>
      <c r="H51" s="124"/>
      <c r="I51" s="124"/>
      <c r="J51" s="124"/>
      <c r="K51" s="124"/>
      <c r="L51" s="124"/>
      <c r="M51" s="124"/>
      <c r="N51" s="124"/>
      <c r="O51" s="124"/>
      <c r="P51" s="125"/>
      <c r="Q51" s="125"/>
      <c r="R51" s="125"/>
      <c r="S51" s="125"/>
      <c r="T51" s="125"/>
      <c r="U51" s="125"/>
      <c r="V51" s="125"/>
      <c r="Z51" s="126"/>
      <c r="AA51" s="126" t="str">
        <f>IF(AND(F53=G53,H53=I53,F53="A"),"2016 - kwh","")</f>
        <v/>
      </c>
      <c r="AB51" s="126" t="str">
        <f>IF(OR(B51="2017 - kwh",B51="2018 - kwh"),"2016 - kwh","")</f>
        <v/>
      </c>
      <c r="AC51" s="126"/>
      <c r="AD51" s="126"/>
      <c r="AE51" s="126"/>
    </row>
    <row r="52" spans="1:31" hidden="1">
      <c r="A52" s="125" t="str">
        <f>IF(AND(F53=G53,H53=I53,J53=K53,F53="A"),"2016 - kw",IF(AND(F53=G53,H53=I53,J53&lt;&gt;K53,F53="A"),"2017 - kw",IF(AND(F53=G53,H53&lt;&gt;I53,F53="A"),"2018 - kw","N/A")))</f>
        <v>N/A</v>
      </c>
      <c r="B52" s="125" t="str">
        <f>IF(F53&lt;&gt;G53,"2018 - kw",IF(H53&lt;&gt;I53,"2017 - kw",IF(J53&lt;&gt;K53,"2016 - kw","N/A")))</f>
        <v>N/A</v>
      </c>
      <c r="C52" s="134"/>
      <c r="D52" s="135" t="str">
        <f>D51 &amp; "kW"</f>
        <v>kW</v>
      </c>
      <c r="E52" s="136" t="s">
        <v>309</v>
      </c>
      <c r="F52" s="124"/>
      <c r="G52" s="124"/>
      <c r="H52" s="124"/>
      <c r="I52" s="124"/>
      <c r="J52" s="124"/>
      <c r="K52" s="124"/>
      <c r="L52" s="124"/>
      <c r="M52" s="124"/>
      <c r="N52" s="124"/>
      <c r="O52" s="124"/>
      <c r="P52" s="125"/>
      <c r="Q52" s="125"/>
      <c r="R52" s="125"/>
      <c r="S52" s="125"/>
      <c r="T52" s="125"/>
      <c r="U52" s="125"/>
      <c r="V52" s="125"/>
      <c r="Z52" s="126"/>
      <c r="AA52" s="126" t="str">
        <f>IF(AND(F53=G53,H53=I53,F53="A"),"2016 - kw","")</f>
        <v/>
      </c>
      <c r="AB52" s="126" t="str">
        <f>IF(OR(B52="2017 - kw",B52="2018 - kw"),"2016 - kw","")</f>
        <v/>
      </c>
      <c r="AC52" s="126"/>
      <c r="AD52" s="126"/>
      <c r="AE52" s="126"/>
    </row>
    <row r="53" spans="1:31" hidden="1">
      <c r="A53" s="125"/>
      <c r="B53" s="125"/>
      <c r="C53" s="137"/>
      <c r="D53" s="138"/>
      <c r="E53" s="139" t="s">
        <v>310</v>
      </c>
      <c r="F53" s="121"/>
      <c r="G53" s="121"/>
      <c r="H53" s="121"/>
      <c r="I53" s="121"/>
      <c r="J53" s="121"/>
      <c r="K53" s="121"/>
      <c r="L53" s="121"/>
      <c r="M53" s="121"/>
      <c r="N53" s="121"/>
      <c r="O53" s="121"/>
      <c r="P53" s="125"/>
      <c r="Q53" s="125"/>
      <c r="R53" s="125"/>
      <c r="S53" s="125"/>
      <c r="T53" s="125"/>
      <c r="U53" s="125"/>
      <c r="V53" s="125"/>
      <c r="Z53" s="126"/>
      <c r="AA53" s="126"/>
      <c r="AB53" s="126"/>
      <c r="AC53" s="126"/>
      <c r="AD53" s="126"/>
      <c r="AE53" s="126"/>
    </row>
    <row r="54" spans="1:31" hidden="1">
      <c r="A54" s="125" t="str">
        <f>IF(AND(F56=G56,H56=I56,J56=K56,F56="A"),"2016 - kwh",IF(AND(F56=G56,H56=I56,J56&lt;&gt;K56,F56="A"),"2017 - kwh",IF(AND(F56=G56,H56&lt;&gt;I56,F56="A"),"2018 - kwh","N/A")))</f>
        <v>N/A</v>
      </c>
      <c r="B54" s="125" t="str">
        <f>IF(F56&lt;&gt;G56,"2018 - kwh",IF(H56&lt;&gt;I56,"2017 - kwh",IF(J56&lt;&gt;K56,"2016 - kwh","N/A")))</f>
        <v>N/A</v>
      </c>
      <c r="C54" s="131" t="s">
        <v>318</v>
      </c>
      <c r="D54" s="132"/>
      <c r="E54" s="133" t="s">
        <v>244</v>
      </c>
      <c r="F54" s="124"/>
      <c r="G54" s="124"/>
      <c r="H54" s="124"/>
      <c r="I54" s="124"/>
      <c r="J54" s="124"/>
      <c r="K54" s="124"/>
      <c r="L54" s="124"/>
      <c r="M54" s="124"/>
      <c r="N54" s="124"/>
      <c r="O54" s="124"/>
      <c r="P54" s="125"/>
      <c r="Q54" s="125"/>
      <c r="R54" s="125"/>
      <c r="S54" s="125"/>
      <c r="T54" s="125"/>
      <c r="U54" s="125"/>
      <c r="V54" s="125"/>
      <c r="Z54" s="126"/>
      <c r="AA54" s="126" t="str">
        <f>IF(AND(F56=G56,H56=I56,F56="A"),"2016 - kwh","")</f>
        <v/>
      </c>
      <c r="AB54" s="126" t="str">
        <f>IF(OR(B54="2017 - kwh",B54="2018 - kwh"),"2016 - kwh","")</f>
        <v/>
      </c>
      <c r="AC54" s="126"/>
      <c r="AD54" s="126"/>
      <c r="AE54" s="126"/>
    </row>
    <row r="55" spans="1:31" hidden="1">
      <c r="A55" s="125" t="str">
        <f>IF(AND(F56=G56,H56=I56,J56=K56,F56="A"),"2016 - kw",IF(AND(F56=G56,H56=I56,J56&lt;&gt;K56,F56="A"),"2017 - kw",IF(AND(F56=G56,H56&lt;&gt;I56,F56="A"),"2018 - kw","N/A")))</f>
        <v>N/A</v>
      </c>
      <c r="B55" s="125" t="str">
        <f>IF(F56&lt;&gt;G56,"2018 - kw",IF(H56&lt;&gt;I56,"2017 - kw",IF(J56&lt;&gt;K56,"2016 - kw","N/A")))</f>
        <v>N/A</v>
      </c>
      <c r="C55" s="134"/>
      <c r="D55" s="135" t="str">
        <f>D54 &amp; "kW"</f>
        <v>kW</v>
      </c>
      <c r="E55" s="136" t="s">
        <v>309</v>
      </c>
      <c r="F55" s="124"/>
      <c r="G55" s="124"/>
      <c r="H55" s="124"/>
      <c r="I55" s="124"/>
      <c r="J55" s="124"/>
      <c r="K55" s="124"/>
      <c r="L55" s="124"/>
      <c r="M55" s="124"/>
      <c r="N55" s="124"/>
      <c r="O55" s="124"/>
      <c r="P55" s="125"/>
      <c r="Q55" s="125"/>
      <c r="R55" s="125"/>
      <c r="S55" s="125"/>
      <c r="T55" s="125"/>
      <c r="U55" s="125"/>
      <c r="V55" s="125"/>
      <c r="Z55" s="126"/>
      <c r="AA55" s="126" t="str">
        <f>IF(AND(F56=G56,H56=I56,F56="A"),"2016 - kw","")</f>
        <v/>
      </c>
      <c r="AB55" s="126" t="str">
        <f>IF(OR(B55="2017 - kw",B55="2018 - kw"),"2016 - kw","")</f>
        <v/>
      </c>
      <c r="AC55" s="126"/>
      <c r="AD55" s="126"/>
      <c r="AE55" s="126"/>
    </row>
    <row r="56" spans="1:31" hidden="1">
      <c r="A56" s="125"/>
      <c r="B56" s="125"/>
      <c r="C56" s="137"/>
      <c r="D56" s="138"/>
      <c r="E56" s="139" t="s">
        <v>310</v>
      </c>
      <c r="F56" s="121"/>
      <c r="G56" s="121"/>
      <c r="H56" s="121"/>
      <c r="I56" s="121"/>
      <c r="J56" s="121"/>
      <c r="K56" s="121"/>
      <c r="L56" s="121"/>
      <c r="M56" s="121"/>
      <c r="N56" s="121"/>
      <c r="O56" s="121"/>
      <c r="P56" s="125"/>
      <c r="Q56" s="125"/>
      <c r="R56" s="125"/>
      <c r="S56" s="125"/>
      <c r="T56" s="125"/>
      <c r="U56" s="125"/>
      <c r="V56" s="125"/>
      <c r="Z56" s="126"/>
      <c r="AA56" s="126"/>
      <c r="AB56" s="126"/>
      <c r="AC56" s="126"/>
      <c r="AD56" s="126"/>
      <c r="AE56" s="126"/>
    </row>
    <row r="57" spans="1:31" hidden="1">
      <c r="A57" s="125" t="str">
        <f>IF(AND(F59=G59,H59=I59,J59=K59,F59="A"),"2016 - kwh",IF(AND(F59=G59,H59=I59,J59&lt;&gt;K59,F59="A"),"2017 - kwh",IF(AND(F59=G59,H59&lt;&gt;I59,F59="A"),"2018 - kwh","N/A")))</f>
        <v>N/A</v>
      </c>
      <c r="B57" s="125" t="str">
        <f>IF(F59&lt;&gt;G59,"2018 - kwh",IF(H59&lt;&gt;I59,"2017 - kwh",IF(J59&lt;&gt;K59,"2016 - kwh","N/A")))</f>
        <v>N/A</v>
      </c>
      <c r="C57" s="131" t="s">
        <v>319</v>
      </c>
      <c r="D57" s="132"/>
      <c r="E57" s="133" t="s">
        <v>244</v>
      </c>
      <c r="F57" s="124"/>
      <c r="G57" s="124"/>
      <c r="H57" s="124"/>
      <c r="I57" s="124"/>
      <c r="J57" s="124"/>
      <c r="K57" s="124"/>
      <c r="L57" s="124"/>
      <c r="M57" s="124"/>
      <c r="N57" s="124"/>
      <c r="O57" s="124"/>
      <c r="P57" s="125"/>
      <c r="Q57" s="125"/>
      <c r="R57" s="125"/>
      <c r="S57" s="125"/>
      <c r="T57" s="125"/>
      <c r="U57" s="125"/>
      <c r="V57" s="125"/>
      <c r="Z57" s="126"/>
      <c r="AA57" s="126" t="str">
        <f>IF(AND(F59=G59,H59=I59,F59="A"),"2016 - kwh","")</f>
        <v/>
      </c>
      <c r="AB57" s="126" t="str">
        <f>IF(OR(B57="2017 - kwh",B57="2018 - kwh"),"2016 - kwh","")</f>
        <v/>
      </c>
      <c r="AC57" s="126"/>
      <c r="AD57" s="126"/>
      <c r="AE57" s="126"/>
    </row>
    <row r="58" spans="1:31" hidden="1">
      <c r="A58" s="125" t="str">
        <f>IF(AND(F59=G59,H59=I59,J59=K59,F59="A"),"2016 - kw",IF(AND(F59=G59,H59=I59,J59&lt;&gt;K59,F59="A"),"2017 - kw",IF(AND(F59=G59,H59&lt;&gt;I59,F59="A"),"2018 - kw","N/A")))</f>
        <v>N/A</v>
      </c>
      <c r="B58" s="125" t="str">
        <f>IF(F59&lt;&gt;G59,"2018 - kw",IF(H59&lt;&gt;I59,"2017 - kw",IF(J59&lt;&gt;K59,"2016 - kw","N/A")))</f>
        <v>N/A</v>
      </c>
      <c r="C58" s="134"/>
      <c r="D58" s="135" t="str">
        <f>D57 &amp; "kW"</f>
        <v>kW</v>
      </c>
      <c r="E58" s="136" t="s">
        <v>309</v>
      </c>
      <c r="F58" s="124"/>
      <c r="G58" s="124"/>
      <c r="H58" s="124"/>
      <c r="I58" s="124"/>
      <c r="J58" s="124"/>
      <c r="K58" s="124"/>
      <c r="L58" s="124"/>
      <c r="M58" s="124"/>
      <c r="N58" s="124"/>
      <c r="O58" s="124"/>
      <c r="P58" s="125"/>
      <c r="Q58" s="125"/>
      <c r="R58" s="125"/>
      <c r="S58" s="125"/>
      <c r="T58" s="125"/>
      <c r="U58" s="125"/>
      <c r="V58" s="125"/>
      <c r="Z58" s="126"/>
      <c r="AA58" s="126" t="str">
        <f>IF(AND(F59=G59,H59=I59,F59="A"),"2016 - kw","")</f>
        <v/>
      </c>
      <c r="AB58" s="126" t="str">
        <f>IF(OR(B58="2017 - kw",B58="2018 - kw"),"2016 - kw","")</f>
        <v/>
      </c>
      <c r="AC58" s="126"/>
      <c r="AD58" s="126"/>
      <c r="AE58" s="126"/>
    </row>
    <row r="59" spans="1:31" hidden="1">
      <c r="A59" s="125"/>
      <c r="B59" s="125"/>
      <c r="C59" s="137"/>
      <c r="D59" s="138"/>
      <c r="E59" s="139" t="s">
        <v>310</v>
      </c>
      <c r="F59" s="121"/>
      <c r="G59" s="121"/>
      <c r="H59" s="121"/>
      <c r="I59" s="121"/>
      <c r="J59" s="121"/>
      <c r="K59" s="121"/>
      <c r="L59" s="121"/>
      <c r="M59" s="121"/>
      <c r="N59" s="121"/>
      <c r="O59" s="121"/>
      <c r="P59" s="125"/>
      <c r="Q59" s="125"/>
      <c r="R59" s="125"/>
      <c r="S59" s="125"/>
      <c r="T59" s="125"/>
      <c r="U59" s="125"/>
      <c r="V59" s="125"/>
      <c r="Z59" s="126"/>
      <c r="AA59" s="126"/>
      <c r="AB59" s="126"/>
      <c r="AC59" s="126"/>
      <c r="AD59" s="126"/>
      <c r="AE59" s="126"/>
    </row>
    <row r="60" spans="1:31" hidden="1">
      <c r="A60" s="125" t="str">
        <f>IF(AND(F62=G62,H62=I62,J62=K62,F62="A"),"2016 - kwh",IF(AND(F62=G62,H62=I62,J62&lt;&gt;K62,F62="A"),"2017 - kwh",IF(AND(F62=G62,H62&lt;&gt;I62,F62="A"),"2018 - kwh","N/A")))</f>
        <v>N/A</v>
      </c>
      <c r="B60" s="125" t="str">
        <f>IF(F62&lt;&gt;G62,"2018 - kwh",IF(H62&lt;&gt;I62,"2017 - kwh",IF(J62&lt;&gt;K62,"2016 - kwh","N/A")))</f>
        <v>N/A</v>
      </c>
      <c r="C60" s="131" t="s">
        <v>320</v>
      </c>
      <c r="D60" s="132"/>
      <c r="E60" s="133" t="s">
        <v>244</v>
      </c>
      <c r="F60" s="124"/>
      <c r="G60" s="124"/>
      <c r="H60" s="124"/>
      <c r="I60" s="124"/>
      <c r="J60" s="124"/>
      <c r="K60" s="124"/>
      <c r="L60" s="124"/>
      <c r="M60" s="124"/>
      <c r="N60" s="124"/>
      <c r="O60" s="124"/>
      <c r="P60" s="125"/>
      <c r="Q60" s="125"/>
      <c r="R60" s="125"/>
      <c r="S60" s="125"/>
      <c r="T60" s="125"/>
      <c r="U60" s="125"/>
      <c r="V60" s="125"/>
      <c r="Z60" s="126"/>
      <c r="AA60" s="126" t="str">
        <f>IF(AND(F62=G62,H62=I62,F62="A"),"2016 - kwh","")</f>
        <v/>
      </c>
      <c r="AB60" s="126" t="str">
        <f>IF(OR(B60="2017 - kwh",B60="2018 - kwh"),"2016 - kwh","")</f>
        <v/>
      </c>
      <c r="AC60" s="126"/>
      <c r="AD60" s="126"/>
      <c r="AE60" s="126"/>
    </row>
    <row r="61" spans="1:31" hidden="1">
      <c r="A61" s="125" t="str">
        <f>IF(AND(F62=G62,H62=I62,J62=K62,F62="A"),"2016 - kw",IF(AND(F62=G62,H62=I62,J62&lt;&gt;K62,F62="A"),"2017 - kw",IF(AND(F62=G62,H62&lt;&gt;I62,F62="A"),"2018 - kw","N/A")))</f>
        <v>N/A</v>
      </c>
      <c r="B61" s="125" t="str">
        <f>IF(F62&lt;&gt;G62,"2018 - kw",IF(H62&lt;&gt;I62,"2017 - kw",IF(J62&lt;&gt;K62,"2016 - kw","N/A")))</f>
        <v>N/A</v>
      </c>
      <c r="C61" s="134"/>
      <c r="D61" s="135" t="str">
        <f>D60 &amp; "kW"</f>
        <v>kW</v>
      </c>
      <c r="E61" s="136" t="s">
        <v>309</v>
      </c>
      <c r="F61" s="124"/>
      <c r="G61" s="124"/>
      <c r="H61" s="124"/>
      <c r="I61" s="124"/>
      <c r="J61" s="124"/>
      <c r="K61" s="124"/>
      <c r="L61" s="124"/>
      <c r="M61" s="124"/>
      <c r="N61" s="124"/>
      <c r="O61" s="124"/>
      <c r="P61" s="125"/>
      <c r="Q61" s="125"/>
      <c r="R61" s="125"/>
      <c r="S61" s="125"/>
      <c r="T61" s="125"/>
      <c r="U61" s="125"/>
      <c r="V61" s="125"/>
      <c r="Z61" s="126"/>
      <c r="AA61" s="126" t="str">
        <f>IF(AND(F62=G62,H62=I62,F62="A"),"2016 - kw","")</f>
        <v/>
      </c>
      <c r="AB61" s="126" t="str">
        <f>IF(OR(B61="2017 - kw",B61="2018 - kw"),"2016 - kw","")</f>
        <v/>
      </c>
      <c r="AC61" s="126"/>
      <c r="AD61" s="126"/>
      <c r="AE61" s="126"/>
    </row>
    <row r="62" spans="1:31" hidden="1">
      <c r="A62" s="125"/>
      <c r="B62" s="125"/>
      <c r="C62" s="137"/>
      <c r="D62" s="138"/>
      <c r="E62" s="139" t="s">
        <v>310</v>
      </c>
      <c r="F62" s="121"/>
      <c r="G62" s="121"/>
      <c r="H62" s="121"/>
      <c r="I62" s="121"/>
      <c r="J62" s="121"/>
      <c r="K62" s="121"/>
      <c r="L62" s="121"/>
      <c r="M62" s="121"/>
      <c r="N62" s="121"/>
      <c r="O62" s="121"/>
      <c r="P62" s="125"/>
      <c r="Q62" s="125"/>
      <c r="R62" s="125"/>
      <c r="S62" s="125"/>
      <c r="T62" s="125"/>
      <c r="U62" s="125"/>
      <c r="V62" s="125"/>
      <c r="Z62" s="126"/>
      <c r="AA62" s="126"/>
      <c r="AB62" s="126"/>
      <c r="AC62" s="126"/>
      <c r="AD62" s="126"/>
      <c r="AE62" s="126"/>
    </row>
    <row r="63" spans="1:31" hidden="1">
      <c r="A63" s="125" t="str">
        <f>IF(AND(F65=G65,H65=I65,J65=K65,F65="A"),"2016 - kwh",IF(AND(F65=G65,H65=I65,J65&lt;&gt;K65,F65="A"),"2017 - kwh",IF(AND(F65=G65,H65&lt;&gt;I65,F65="A"),"2018 - kwh","N/A")))</f>
        <v>N/A</v>
      </c>
      <c r="B63" s="125" t="str">
        <f>IF(F65&lt;&gt;G65,"2018 - kwh",IF(H65&lt;&gt;I65,"2017 - kwh",IF(J65&lt;&gt;K65,"2016 - kwh","N/A")))</f>
        <v>N/A</v>
      </c>
      <c r="C63" s="131" t="s">
        <v>321</v>
      </c>
      <c r="D63" s="132"/>
      <c r="E63" s="133" t="s">
        <v>244</v>
      </c>
      <c r="F63" s="124"/>
      <c r="G63" s="124"/>
      <c r="H63" s="124"/>
      <c r="I63" s="124"/>
      <c r="J63" s="124"/>
      <c r="K63" s="124"/>
      <c r="L63" s="124"/>
      <c r="M63" s="124"/>
      <c r="N63" s="124"/>
      <c r="O63" s="124"/>
      <c r="P63" s="125"/>
      <c r="Q63" s="125"/>
      <c r="R63" s="125"/>
      <c r="S63" s="125"/>
      <c r="T63" s="125"/>
      <c r="U63" s="125"/>
      <c r="V63" s="125"/>
      <c r="Z63" s="126"/>
      <c r="AA63" s="126" t="str">
        <f>IF(AND(F65=G65,H65=I65,F65="A"),"2016 - kwh","")</f>
        <v/>
      </c>
      <c r="AB63" s="126" t="str">
        <f>IF(OR(B63="2017 - kwh",B63="2018 - kwh"),"2016 - kwh","")</f>
        <v/>
      </c>
      <c r="AC63" s="126"/>
      <c r="AD63" s="126"/>
      <c r="AE63" s="126"/>
    </row>
    <row r="64" spans="1:31" hidden="1">
      <c r="A64" s="125" t="str">
        <f>IF(AND(F65=G65,H65=I65,J65=K65,F65="A"),"2016 - kw",IF(AND(F65=G65,H65=I65,J65&lt;&gt;K65,F65="A"),"2017 - kw",IF(AND(F65=G65,H65&lt;&gt;I65,F65="A"),"2018 - kw","N/A")))</f>
        <v>N/A</v>
      </c>
      <c r="B64" s="125" t="str">
        <f>IF(F65&lt;&gt;G65,"2018 - kw",IF(H65&lt;&gt;I65,"2017 - kw",IF(J65&lt;&gt;K65,"2016 - kw","N/A")))</f>
        <v>N/A</v>
      </c>
      <c r="C64" s="134"/>
      <c r="D64" s="135" t="str">
        <f>D63 &amp; "kW"</f>
        <v>kW</v>
      </c>
      <c r="E64" s="136" t="s">
        <v>309</v>
      </c>
      <c r="F64" s="124"/>
      <c r="G64" s="124"/>
      <c r="H64" s="124"/>
      <c r="I64" s="124"/>
      <c r="J64" s="124"/>
      <c r="K64" s="124"/>
      <c r="L64" s="124"/>
      <c r="M64" s="124"/>
      <c r="N64" s="124"/>
      <c r="O64" s="124"/>
      <c r="P64" s="125"/>
      <c r="Q64" s="125"/>
      <c r="R64" s="125"/>
      <c r="S64" s="125"/>
      <c r="T64" s="125"/>
      <c r="U64" s="125"/>
      <c r="V64" s="125"/>
      <c r="Z64" s="126"/>
      <c r="AA64" s="126" t="str">
        <f>IF(AND(F65=G65,H65=I65,F65="A"),"2016 - kw","")</f>
        <v/>
      </c>
      <c r="AB64" s="126" t="str">
        <f>IF(OR(B64="2017 - kw",B64="2018 - kw"),"2016 - kw","")</f>
        <v/>
      </c>
      <c r="AC64" s="126"/>
      <c r="AD64" s="126"/>
      <c r="AE64" s="126"/>
    </row>
    <row r="65" spans="1:31" hidden="1">
      <c r="A65" s="125"/>
      <c r="B65" s="125"/>
      <c r="C65" s="137"/>
      <c r="D65" s="138"/>
      <c r="E65" s="139" t="s">
        <v>310</v>
      </c>
      <c r="F65" s="121"/>
      <c r="G65" s="121"/>
      <c r="H65" s="121"/>
      <c r="I65" s="121"/>
      <c r="J65" s="121"/>
      <c r="K65" s="121"/>
      <c r="L65" s="121"/>
      <c r="M65" s="121"/>
      <c r="N65" s="121"/>
      <c r="O65" s="121"/>
      <c r="P65" s="125"/>
      <c r="Q65" s="125"/>
      <c r="R65" s="125"/>
      <c r="S65" s="125"/>
      <c r="T65" s="125"/>
      <c r="U65" s="125"/>
      <c r="V65" s="125"/>
      <c r="Z65" s="126"/>
      <c r="AA65" s="126"/>
      <c r="AB65" s="126"/>
      <c r="AC65" s="126"/>
      <c r="AD65" s="126"/>
      <c r="AE65" s="126"/>
    </row>
    <row r="66" spans="1:31" hidden="1">
      <c r="A66" s="125" t="str">
        <f>IF(AND(F68=G68,H68=I68,J68=K68,F68="A"),"2016 - kwh",IF(AND(F68=G68,H68=I68,J68&lt;&gt;K68,F68="A"),"2017 - kwh",IF(AND(F68=G68,H68&lt;&gt;I68,F68="A"),"2018 - kwh","N/A")))</f>
        <v>N/A</v>
      </c>
      <c r="B66" s="125" t="str">
        <f>IF(F68&lt;&gt;G68,"2018 - kwh",IF(H68&lt;&gt;I68,"2017 - kwh",IF(J68&lt;&gt;K68,"2016 - kwh","N/A")))</f>
        <v>N/A</v>
      </c>
      <c r="C66" s="131" t="s">
        <v>322</v>
      </c>
      <c r="D66" s="132"/>
      <c r="E66" s="133" t="s">
        <v>244</v>
      </c>
      <c r="F66" s="124"/>
      <c r="G66" s="124"/>
      <c r="H66" s="124"/>
      <c r="I66" s="124"/>
      <c r="J66" s="124"/>
      <c r="K66" s="124"/>
      <c r="L66" s="124"/>
      <c r="M66" s="124"/>
      <c r="N66" s="124"/>
      <c r="O66" s="124"/>
      <c r="P66" s="125"/>
      <c r="Q66" s="125"/>
      <c r="R66" s="125"/>
      <c r="S66" s="125"/>
      <c r="T66" s="125"/>
      <c r="U66" s="125"/>
      <c r="V66" s="125"/>
      <c r="Z66" s="126"/>
      <c r="AA66" s="126" t="str">
        <f>IF(AND(F68=G68,H68=I68,F68="A"),"2016 - kwh","")</f>
        <v/>
      </c>
      <c r="AB66" s="126" t="str">
        <f>IF(OR(B66="2017 - kwh",B66="2018 - kwh"),"2016 - kwh","")</f>
        <v/>
      </c>
      <c r="AC66" s="126"/>
      <c r="AD66" s="126"/>
      <c r="AE66" s="126"/>
    </row>
    <row r="67" spans="1:31" hidden="1">
      <c r="A67" s="125" t="str">
        <f>IF(AND(F68=G68,H68=I68,J68=K68,F68="A"),"2016 - kw",IF(AND(F68=G68,H68=I68,J68&lt;&gt;K68,F68="A"),"2017 - kw",IF(AND(F68=G68,H68&lt;&gt;I68,F68="A"),"2018 - kw","N/A")))</f>
        <v>N/A</v>
      </c>
      <c r="B67" s="125" t="str">
        <f>IF(F68&lt;&gt;G68,"2018 - kw",IF(H68&lt;&gt;I68,"2017 - kw",IF(J68&lt;&gt;K68,"2016 - kw","N/A")))</f>
        <v>N/A</v>
      </c>
      <c r="C67" s="134"/>
      <c r="D67" s="135" t="str">
        <f>D66 &amp; "kW"</f>
        <v>kW</v>
      </c>
      <c r="E67" s="136" t="s">
        <v>309</v>
      </c>
      <c r="F67" s="124"/>
      <c r="G67" s="124"/>
      <c r="H67" s="124"/>
      <c r="I67" s="124"/>
      <c r="J67" s="124"/>
      <c r="K67" s="124"/>
      <c r="L67" s="124"/>
      <c r="M67" s="124"/>
      <c r="N67" s="124"/>
      <c r="O67" s="124"/>
      <c r="P67" s="125"/>
      <c r="Q67" s="125"/>
      <c r="R67" s="125"/>
      <c r="S67" s="125"/>
      <c r="T67" s="125"/>
      <c r="U67" s="125"/>
      <c r="V67" s="125"/>
      <c r="Z67" s="126"/>
      <c r="AA67" s="126" t="str">
        <f>IF(AND(F68=G68,H68=I68,F68="A"),"2016 - kw","")</f>
        <v/>
      </c>
      <c r="AB67" s="126" t="str">
        <f>IF(OR(B67="2017 - kw",B67="2018 - kw"),"2016 - kw","")</f>
        <v/>
      </c>
      <c r="AC67" s="126"/>
      <c r="AD67" s="126"/>
      <c r="AE67" s="126"/>
    </row>
    <row r="68" spans="1:31" hidden="1">
      <c r="A68" s="125"/>
      <c r="B68" s="125"/>
      <c r="C68" s="137"/>
      <c r="D68" s="138"/>
      <c r="E68" s="139" t="s">
        <v>310</v>
      </c>
      <c r="F68" s="121"/>
      <c r="G68" s="121"/>
      <c r="H68" s="121"/>
      <c r="I68" s="121"/>
      <c r="J68" s="121"/>
      <c r="K68" s="121"/>
      <c r="L68" s="121"/>
      <c r="M68" s="121"/>
      <c r="N68" s="121"/>
      <c r="O68" s="121"/>
      <c r="P68" s="125"/>
      <c r="Q68" s="125"/>
      <c r="R68" s="125"/>
      <c r="S68" s="125"/>
      <c r="T68" s="125"/>
      <c r="U68" s="125"/>
      <c r="V68" s="125"/>
      <c r="Z68" s="126"/>
      <c r="AA68" s="126"/>
      <c r="AB68" s="126"/>
      <c r="AC68" s="126"/>
      <c r="AD68" s="126"/>
      <c r="AE68" s="126"/>
    </row>
    <row r="69" spans="1:31" hidden="1">
      <c r="A69" s="125" t="str">
        <f>IF(AND(F71=G71,H71=I71,J71=K71,F71="A"),"2016 - kwh",IF(AND(F71=G71,H71=I71,J71&lt;&gt;K71,F71="A"),"2017 - kwh",IF(AND(F71=G71,H71&lt;&gt;I71,F71="A"),"2018 - kwh","N/A")))</f>
        <v>N/A</v>
      </c>
      <c r="B69" s="125" t="str">
        <f>IF(F71&lt;&gt;G71,"2018 - kwh",IF(H71&lt;&gt;I71,"2017 - kwh",IF(J71&lt;&gt;K71,"2016 - kwh","N/A")))</f>
        <v>N/A</v>
      </c>
      <c r="C69" s="131" t="s">
        <v>323</v>
      </c>
      <c r="D69" s="132"/>
      <c r="E69" s="133" t="s">
        <v>244</v>
      </c>
      <c r="F69" s="124"/>
      <c r="G69" s="124"/>
      <c r="H69" s="124"/>
      <c r="I69" s="124"/>
      <c r="J69" s="124"/>
      <c r="K69" s="124"/>
      <c r="L69" s="124"/>
      <c r="M69" s="124"/>
      <c r="N69" s="124"/>
      <c r="O69" s="124"/>
      <c r="P69" s="125"/>
      <c r="Q69" s="125"/>
      <c r="R69" s="125"/>
      <c r="S69" s="125"/>
      <c r="T69" s="125"/>
      <c r="U69" s="125"/>
      <c r="V69" s="125"/>
      <c r="Z69" s="126"/>
      <c r="AA69" s="126" t="str">
        <f>IF(AND(F71=G71,H71=I71,F71="A"),"2016 - kwh","")</f>
        <v/>
      </c>
      <c r="AB69" s="126" t="str">
        <f>IF(OR(B69="2017 - kwh",B69="2018 - kwh"),"2016 - kwh","")</f>
        <v/>
      </c>
      <c r="AC69" s="126"/>
      <c r="AD69" s="126"/>
      <c r="AE69" s="126"/>
    </row>
    <row r="70" spans="1:31" hidden="1">
      <c r="A70" s="125" t="str">
        <f>IF(AND(F71=G71,H71=I71,J71=K71,F71="A"),"2016 - kw",IF(AND(F71=G71,H71=I71,J71&lt;&gt;K71,F71="A"),"2017 - kw",IF(AND(F71=G71,H71&lt;&gt;I71,F71="A"),"2018 - kw","N/A")))</f>
        <v>N/A</v>
      </c>
      <c r="B70" s="125" t="str">
        <f>IF(F71&lt;&gt;G71,"2018 - kw",IF(H71&lt;&gt;I71,"2017 - kw",IF(J71&lt;&gt;K71,"2016 - kw","N/A")))</f>
        <v>N/A</v>
      </c>
      <c r="C70" s="134"/>
      <c r="D70" s="135" t="str">
        <f>D69 &amp; "kW"</f>
        <v>kW</v>
      </c>
      <c r="E70" s="136" t="s">
        <v>309</v>
      </c>
      <c r="F70" s="124"/>
      <c r="G70" s="124"/>
      <c r="H70" s="124"/>
      <c r="I70" s="124"/>
      <c r="J70" s="124"/>
      <c r="K70" s="124"/>
      <c r="L70" s="124"/>
      <c r="M70" s="124"/>
      <c r="N70" s="124"/>
      <c r="O70" s="124"/>
      <c r="P70" s="125"/>
      <c r="Q70" s="125"/>
      <c r="R70" s="125"/>
      <c r="S70" s="125"/>
      <c r="T70" s="125"/>
      <c r="U70" s="125"/>
      <c r="V70" s="125"/>
      <c r="Z70" s="126"/>
      <c r="AA70" s="126" t="str">
        <f>IF(AND(F71=G71,H71=I71,F71="A"),"2016 - kw","")</f>
        <v/>
      </c>
      <c r="AB70" s="126" t="str">
        <f>IF(OR(B70="2017 - kw",B70="2018 - kw"),"2016 - kw","")</f>
        <v/>
      </c>
      <c r="AC70" s="126"/>
      <c r="AD70" s="126"/>
      <c r="AE70" s="126"/>
    </row>
    <row r="71" spans="1:31" hidden="1">
      <c r="A71" s="125"/>
      <c r="B71" s="125"/>
      <c r="C71" s="137"/>
      <c r="D71" s="138"/>
      <c r="E71" s="139" t="s">
        <v>310</v>
      </c>
      <c r="F71" s="121"/>
      <c r="G71" s="121"/>
      <c r="H71" s="121"/>
      <c r="I71" s="121"/>
      <c r="J71" s="121"/>
      <c r="K71" s="121"/>
      <c r="L71" s="121"/>
      <c r="M71" s="121"/>
      <c r="N71" s="121"/>
      <c r="O71" s="121"/>
      <c r="P71" s="125"/>
      <c r="Q71" s="125"/>
      <c r="R71" s="125"/>
      <c r="S71" s="125"/>
      <c r="T71" s="125"/>
      <c r="U71" s="125"/>
      <c r="V71" s="125"/>
      <c r="Z71" s="126"/>
      <c r="AA71" s="126"/>
      <c r="AB71" s="126"/>
      <c r="AC71" s="126"/>
      <c r="AD71" s="126"/>
      <c r="AE71" s="126"/>
    </row>
    <row r="72" spans="1:31" hidden="1">
      <c r="A72" s="125" t="str">
        <f>IF(AND(F74=G74,H74=I74,J74=K74,F74="A"),"2016 - kwh",IF(AND(F74=G74,H74=I74,J74&lt;&gt;K74,F74="A"),"2017 - kwh",IF(AND(F74=G74,H74&lt;&gt;I74,F74="A"),"2018 - kwh","N/A")))</f>
        <v>N/A</v>
      </c>
      <c r="B72" s="125" t="str">
        <f>IF(F74&lt;&gt;G74,"2018 - kwh",IF(H74&lt;&gt;I74,"2017 - kwh",IF(J74&lt;&gt;K74,"2016 - kwh","N/A")))</f>
        <v>N/A</v>
      </c>
      <c r="C72" s="131" t="s">
        <v>324</v>
      </c>
      <c r="D72" s="132"/>
      <c r="E72" s="133" t="s">
        <v>244</v>
      </c>
      <c r="F72" s="124"/>
      <c r="G72" s="124"/>
      <c r="H72" s="124"/>
      <c r="I72" s="124"/>
      <c r="J72" s="124"/>
      <c r="K72" s="124"/>
      <c r="L72" s="124"/>
      <c r="M72" s="124"/>
      <c r="N72" s="124"/>
      <c r="O72" s="124"/>
      <c r="P72" s="125"/>
      <c r="Q72" s="125"/>
      <c r="R72" s="125"/>
      <c r="S72" s="125"/>
      <c r="T72" s="125"/>
      <c r="U72" s="125"/>
      <c r="V72" s="125"/>
      <c r="Z72" s="126"/>
      <c r="AA72" s="126" t="str">
        <f>IF(AND(F74=G74,H74=I74,F74="A"),"2016 - kwh","")</f>
        <v/>
      </c>
      <c r="AB72" s="126" t="str">
        <f>IF(OR(B72="2017 - kwh",B72="2018 - kwh"),"2016 - kwh","")</f>
        <v/>
      </c>
      <c r="AC72" s="126"/>
      <c r="AD72" s="126"/>
      <c r="AE72" s="126"/>
    </row>
    <row r="73" spans="1:31" hidden="1">
      <c r="A73" s="125" t="str">
        <f>IF(AND(F74=G74,H74=I74,J74=K74,F74="A"),"2016 - kw",IF(AND(F74=G74,H74=I74,J74&lt;&gt;K74,F74="A"),"2017 - kw",IF(AND(F74=G74,H74&lt;&gt;I74,F74="A"),"2018 - kw","N/A")))</f>
        <v>N/A</v>
      </c>
      <c r="B73" s="125" t="str">
        <f>IF(F74&lt;&gt;G74,"2018 - kw",IF(H74&lt;&gt;I74,"2017 - kw",IF(J74&lt;&gt;K74,"2016 - kw","N/A")))</f>
        <v>N/A</v>
      </c>
      <c r="C73" s="134"/>
      <c r="D73" s="135" t="str">
        <f>D72 &amp; "kW"</f>
        <v>kW</v>
      </c>
      <c r="E73" s="136" t="s">
        <v>309</v>
      </c>
      <c r="F73" s="124"/>
      <c r="G73" s="124"/>
      <c r="H73" s="124"/>
      <c r="I73" s="124"/>
      <c r="J73" s="124"/>
      <c r="K73" s="124"/>
      <c r="L73" s="124"/>
      <c r="M73" s="124"/>
      <c r="N73" s="124"/>
      <c r="O73" s="124"/>
      <c r="P73" s="125"/>
      <c r="Q73" s="125"/>
      <c r="R73" s="125"/>
      <c r="S73" s="125"/>
      <c r="T73" s="125"/>
      <c r="U73" s="125"/>
      <c r="V73" s="125"/>
      <c r="Z73" s="126"/>
      <c r="AA73" s="126" t="str">
        <f>IF(AND(F74=G74,H74=I74,F74="A"),"2016 - kw","")</f>
        <v/>
      </c>
      <c r="AB73" s="126" t="str">
        <f>IF(OR(B73="2017 - kw",B73="2018 - kw"),"2016 - kw","")</f>
        <v/>
      </c>
      <c r="AC73" s="126"/>
      <c r="AD73" s="126"/>
      <c r="AE73" s="126"/>
    </row>
    <row r="74" spans="1:31" hidden="1">
      <c r="A74" s="125"/>
      <c r="B74" s="125"/>
      <c r="C74" s="137"/>
      <c r="D74" s="138"/>
      <c r="E74" s="139" t="s">
        <v>310</v>
      </c>
      <c r="F74" s="121"/>
      <c r="G74" s="121"/>
      <c r="H74" s="121"/>
      <c r="I74" s="121"/>
      <c r="J74" s="121"/>
      <c r="K74" s="121"/>
      <c r="L74" s="121"/>
      <c r="M74" s="121"/>
      <c r="N74" s="121"/>
      <c r="O74" s="121"/>
      <c r="P74" s="125"/>
      <c r="Q74" s="125"/>
      <c r="R74" s="125"/>
      <c r="S74" s="125"/>
      <c r="T74" s="125"/>
      <c r="U74" s="125"/>
      <c r="V74" s="125"/>
      <c r="Z74" s="126"/>
      <c r="AA74" s="126"/>
      <c r="AB74" s="126"/>
      <c r="AC74" s="126"/>
      <c r="AD74" s="126"/>
      <c r="AE74" s="126"/>
    </row>
    <row r="75" spans="1:31" hidden="1">
      <c r="A75" s="125" t="str">
        <f>IF(AND(F77=G77,H77=I77,J77=K77,F77="A"),"2016 - kwh",IF(AND(F77=G77,H77=I77,J77&lt;&gt;K77,F77="A"),"2017 - kwh",IF(AND(F77=G77,H77&lt;&gt;I77,F77="A"),"2018 - kwh","N/A")))</f>
        <v>N/A</v>
      </c>
      <c r="B75" s="125" t="str">
        <f>IF(F77&lt;&gt;G77,"2018 - kwh",IF(H77&lt;&gt;I77,"2017 - kwh",IF(J77&lt;&gt;K77,"2016 - kwh","N/A")))</f>
        <v>N/A</v>
      </c>
      <c r="C75" s="131" t="s">
        <v>325</v>
      </c>
      <c r="D75" s="132"/>
      <c r="E75" s="133" t="s">
        <v>244</v>
      </c>
      <c r="F75" s="124"/>
      <c r="G75" s="124"/>
      <c r="H75" s="124"/>
      <c r="I75" s="124"/>
      <c r="J75" s="124"/>
      <c r="K75" s="124"/>
      <c r="L75" s="124"/>
      <c r="M75" s="124"/>
      <c r="N75" s="124"/>
      <c r="O75" s="124"/>
      <c r="P75" s="125"/>
      <c r="Q75" s="125"/>
      <c r="R75" s="125"/>
      <c r="S75" s="125"/>
      <c r="T75" s="125"/>
      <c r="U75" s="125"/>
      <c r="V75" s="125"/>
      <c r="Z75" s="126"/>
      <c r="AA75" s="126" t="str">
        <f>IF(AND(F77=G77,H77=I77,F77="A"),"2016 - kwh","")</f>
        <v/>
      </c>
      <c r="AB75" s="126" t="str">
        <f>IF(OR(B75="2017 - kwh",B75="2018 - kwh"),"2016 - kwh","")</f>
        <v/>
      </c>
      <c r="AC75" s="126"/>
      <c r="AD75" s="126"/>
      <c r="AE75" s="126"/>
    </row>
    <row r="76" spans="1:31" hidden="1">
      <c r="A76" s="125" t="str">
        <f>IF(AND(F77=G77,H77=I77,J77=K77,F77="A"),"2016 - kw",IF(AND(F77=G77,H77=I77,J77&lt;&gt;K77,F77="A"),"2017 - kw",IF(AND(F77=G77,H77&lt;&gt;I77,F77="A"),"2018 - kw","N/A")))</f>
        <v>N/A</v>
      </c>
      <c r="B76" s="125" t="str">
        <f>IF(F77&lt;&gt;G77,"2018 - kw",IF(H77&lt;&gt;I77,"2017 - kw",IF(J77&lt;&gt;K77,"2016 - kw","N/A")))</f>
        <v>N/A</v>
      </c>
      <c r="C76" s="134"/>
      <c r="D76" s="135" t="str">
        <f>D75 &amp; "kW"</f>
        <v>kW</v>
      </c>
      <c r="E76" s="136" t="s">
        <v>309</v>
      </c>
      <c r="F76" s="124"/>
      <c r="G76" s="124"/>
      <c r="H76" s="124"/>
      <c r="I76" s="124"/>
      <c r="J76" s="124"/>
      <c r="K76" s="124"/>
      <c r="L76" s="124"/>
      <c r="M76" s="124"/>
      <c r="N76" s="124"/>
      <c r="O76" s="124"/>
      <c r="P76" s="125"/>
      <c r="Q76" s="125"/>
      <c r="R76" s="125"/>
      <c r="S76" s="125"/>
      <c r="T76" s="125"/>
      <c r="U76" s="125"/>
      <c r="V76" s="125"/>
      <c r="Z76" s="126"/>
      <c r="AA76" s="126" t="str">
        <f>IF(AND(F77=G77,H77=I77,F77="A"),"2016 - kw","")</f>
        <v/>
      </c>
      <c r="AB76" s="126" t="str">
        <f>IF(OR(B76="2017 - kw",B76="2018 - kw"),"2016 - kw","")</f>
        <v/>
      </c>
      <c r="AC76" s="126"/>
      <c r="AD76" s="126"/>
      <c r="AE76" s="126"/>
    </row>
    <row r="77" spans="1:31" hidden="1">
      <c r="A77" s="125"/>
      <c r="B77" s="125"/>
      <c r="C77" s="137"/>
      <c r="D77" s="138"/>
      <c r="E77" s="139" t="s">
        <v>310</v>
      </c>
      <c r="F77" s="121"/>
      <c r="G77" s="121"/>
      <c r="H77" s="121"/>
      <c r="I77" s="121"/>
      <c r="J77" s="121"/>
      <c r="K77" s="121"/>
      <c r="L77" s="121"/>
      <c r="M77" s="121"/>
      <c r="N77" s="121"/>
      <c r="O77" s="121"/>
      <c r="P77" s="125"/>
      <c r="Q77" s="125"/>
      <c r="R77" s="125"/>
      <c r="S77" s="125"/>
      <c r="T77" s="125"/>
      <c r="U77" s="125"/>
      <c r="V77" s="125"/>
      <c r="Z77" s="126"/>
      <c r="AA77" s="126"/>
      <c r="AB77" s="126"/>
      <c r="AC77" s="126"/>
      <c r="AD77" s="126"/>
      <c r="AE77" s="126"/>
    </row>
    <row r="78" spans="1:31" hidden="1">
      <c r="A78" s="125" t="str">
        <f>IF(AND(F80=G80,H80=I80,J80=K80,F80="A"),"2016 - kwh",IF(AND(F80=G80,H80=I80,J80&lt;&gt;K80,F80="A"),"2017 - kwh",IF(AND(F80=G80,H80&lt;&gt;I80,F80="A"),"2018 - kwh","N/A")))</f>
        <v>N/A</v>
      </c>
      <c r="B78" s="125" t="str">
        <f>IF(F80&lt;&gt;G80,"2018 - kwh",IF(H80&lt;&gt;I80,"2017 - kwh",IF(J80&lt;&gt;K80,"2016 - kwh","N/A")))</f>
        <v>N/A</v>
      </c>
      <c r="C78" s="131" t="s">
        <v>326</v>
      </c>
      <c r="D78" s="132"/>
      <c r="E78" s="133" t="s">
        <v>244</v>
      </c>
      <c r="F78" s="124"/>
      <c r="G78" s="124"/>
      <c r="H78" s="124"/>
      <c r="I78" s="124"/>
      <c r="J78" s="124"/>
      <c r="K78" s="124"/>
      <c r="L78" s="124"/>
      <c r="M78" s="124"/>
      <c r="N78" s="124"/>
      <c r="O78" s="124"/>
      <c r="P78" s="125"/>
      <c r="Q78" s="125"/>
      <c r="R78" s="125"/>
      <c r="S78" s="125"/>
      <c r="T78" s="125"/>
      <c r="U78" s="125"/>
      <c r="V78" s="125"/>
      <c r="Z78" s="126"/>
      <c r="AA78" s="126" t="str">
        <f>IF(AND(F80=G80,H80=I80,F80="A"),"2016 - kwh","")</f>
        <v/>
      </c>
      <c r="AB78" s="126" t="str">
        <f>IF(OR(B78="2017 - kwh",B78="2018 - kwh"),"2016 - kwh","")</f>
        <v/>
      </c>
      <c r="AC78" s="126"/>
      <c r="AD78" s="126"/>
      <c r="AE78" s="126"/>
    </row>
    <row r="79" spans="1:31" hidden="1">
      <c r="A79" s="125" t="str">
        <f>IF(AND(F80=G80,H80=I80,J80=K80,F80="A"),"2016 - kw",IF(AND(F80=G80,H80=I80,J80&lt;&gt;K80,F80="A"),"2017 - kw",IF(AND(F80=G80,H80&lt;&gt;I80,F80="A"),"2018 - kw","N/A")))</f>
        <v>N/A</v>
      </c>
      <c r="B79" s="125" t="str">
        <f>IF(F80&lt;&gt;G80,"2018 - kw",IF(H80&lt;&gt;I80,"2017 - kw",IF(J80&lt;&gt;K80,"2016 - kw","N/A")))</f>
        <v>N/A</v>
      </c>
      <c r="C79" s="134"/>
      <c r="D79" s="135" t="str">
        <f>D78 &amp; "kW"</f>
        <v>kW</v>
      </c>
      <c r="E79" s="136" t="s">
        <v>309</v>
      </c>
      <c r="F79" s="124"/>
      <c r="G79" s="124"/>
      <c r="H79" s="124"/>
      <c r="I79" s="124"/>
      <c r="J79" s="124"/>
      <c r="K79" s="124"/>
      <c r="L79" s="124"/>
      <c r="M79" s="124"/>
      <c r="N79" s="124"/>
      <c r="O79" s="124"/>
      <c r="P79" s="125"/>
      <c r="Q79" s="125"/>
      <c r="R79" s="125"/>
      <c r="S79" s="125"/>
      <c r="T79" s="125"/>
      <c r="U79" s="125"/>
      <c r="V79" s="125"/>
      <c r="Z79" s="126"/>
      <c r="AA79" s="126" t="str">
        <f>IF(AND(F80=G80,H80=I80,F80="A"),"2016 - kw","")</f>
        <v/>
      </c>
      <c r="AB79" s="126" t="str">
        <f>IF(OR(B79="2017 - kw",B79="2018 - kw"),"2016 - kw","")</f>
        <v/>
      </c>
      <c r="AC79" s="126"/>
      <c r="AD79" s="126"/>
      <c r="AE79" s="126"/>
    </row>
    <row r="80" spans="1:31" hidden="1">
      <c r="A80" s="125"/>
      <c r="B80" s="125"/>
      <c r="C80" s="137"/>
      <c r="D80" s="138"/>
      <c r="E80" s="139" t="s">
        <v>310</v>
      </c>
      <c r="F80" s="121"/>
      <c r="G80" s="121"/>
      <c r="H80" s="121"/>
      <c r="I80" s="121"/>
      <c r="J80" s="121"/>
      <c r="K80" s="121"/>
      <c r="L80" s="121"/>
      <c r="M80" s="121"/>
      <c r="N80" s="121"/>
      <c r="O80" s="121"/>
      <c r="P80" s="125"/>
      <c r="Q80" s="125"/>
      <c r="R80" s="125"/>
      <c r="S80" s="125"/>
      <c r="T80" s="125"/>
      <c r="U80" s="125"/>
      <c r="V80" s="125"/>
      <c r="Z80" s="126"/>
      <c r="AA80" s="126"/>
      <c r="AB80" s="126"/>
      <c r="AC80" s="126"/>
      <c r="AD80" s="126"/>
      <c r="AE80" s="126"/>
    </row>
    <row r="81" spans="1:31" hidden="1">
      <c r="A81" s="125" t="str">
        <f>IF(AND(F83=G83,H83=I83,J83=K83,F83="A"),"2016 - kwh",IF(AND(F83=G83,H83=I83,J83&lt;&gt;K83,F83="A"),"2017 - kwh",IF(AND(F83=G83,H83&lt;&gt;I83,F83="A"),"2018 - kwh","N/A")))</f>
        <v>N/A</v>
      </c>
      <c r="B81" s="125" t="str">
        <f>IF(F83&lt;&gt;G83,"2018 - kwh",IF(H83&lt;&gt;I83,"2017 - kwh",IF(J83&lt;&gt;K83,"2016 - kwh","N/A")))</f>
        <v>N/A</v>
      </c>
      <c r="C81" s="131" t="s">
        <v>327</v>
      </c>
      <c r="D81" s="132"/>
      <c r="E81" s="133" t="s">
        <v>244</v>
      </c>
      <c r="F81" s="124"/>
      <c r="G81" s="124"/>
      <c r="H81" s="124"/>
      <c r="I81" s="124"/>
      <c r="J81" s="124"/>
      <c r="K81" s="124"/>
      <c r="L81" s="124"/>
      <c r="M81" s="124"/>
      <c r="N81" s="124"/>
      <c r="O81" s="124"/>
      <c r="P81" s="125"/>
      <c r="Q81" s="125"/>
      <c r="R81" s="125"/>
      <c r="S81" s="125"/>
      <c r="T81" s="125"/>
      <c r="U81" s="125"/>
      <c r="V81" s="125"/>
      <c r="Z81" s="126"/>
      <c r="AA81" s="126" t="str">
        <f>IF(AND(F83=G83,H83=I83,F83="A"),"2016 - kwh","")</f>
        <v/>
      </c>
      <c r="AB81" s="126" t="str">
        <f>IF(OR(B81="2017 - kwh",B81="2018 - kwh"),"2016 - kwh","")</f>
        <v/>
      </c>
      <c r="AC81" s="126"/>
      <c r="AD81" s="126"/>
      <c r="AE81" s="126"/>
    </row>
    <row r="82" spans="1:31" hidden="1">
      <c r="A82" s="125" t="str">
        <f>IF(AND(F83=G83,H83=I83,J83=K83,F83="A"),"2016 - kw",IF(AND(F83=G83,H83=I83,J83&lt;&gt;K83,F83="A"),"2017 - kw",IF(AND(F83=G83,H83&lt;&gt;I83,F83="A"),"2018 - kw","N/A")))</f>
        <v>N/A</v>
      </c>
      <c r="B82" s="125" t="str">
        <f>IF(F83&lt;&gt;G83,"2018 - kw",IF(H83&lt;&gt;I83,"2017 - kw",IF(J83&lt;&gt;K83,"2016 - kw","N/A")))</f>
        <v>N/A</v>
      </c>
      <c r="C82" s="134"/>
      <c r="D82" s="135" t="str">
        <f>D81 &amp; "kW"</f>
        <v>kW</v>
      </c>
      <c r="E82" s="136" t="s">
        <v>309</v>
      </c>
      <c r="F82" s="124"/>
      <c r="G82" s="124"/>
      <c r="H82" s="124"/>
      <c r="I82" s="124"/>
      <c r="J82" s="124"/>
      <c r="K82" s="124"/>
      <c r="L82" s="124"/>
      <c r="M82" s="124"/>
      <c r="N82" s="124"/>
      <c r="O82" s="124"/>
      <c r="P82" s="125"/>
      <c r="Q82" s="125"/>
      <c r="R82" s="125"/>
      <c r="S82" s="125"/>
      <c r="T82" s="125"/>
      <c r="U82" s="125"/>
      <c r="V82" s="125"/>
      <c r="Z82" s="126"/>
      <c r="AA82" s="126" t="str">
        <f>IF(AND(F83=G83,H83=I83,F83="A"),"2016 - kw","")</f>
        <v/>
      </c>
      <c r="AB82" s="126" t="str">
        <f>IF(OR(B82="2017 - kw",B82="2018 - kw"),"2016 - kw","")</f>
        <v/>
      </c>
      <c r="AC82" s="126"/>
      <c r="AD82" s="126"/>
      <c r="AE82" s="126"/>
    </row>
    <row r="83" spans="1:31" hidden="1">
      <c r="A83" s="125"/>
      <c r="B83" s="125"/>
      <c r="C83" s="137"/>
      <c r="D83" s="138"/>
      <c r="E83" s="139" t="s">
        <v>310</v>
      </c>
      <c r="F83" s="121"/>
      <c r="G83" s="121"/>
      <c r="H83" s="121"/>
      <c r="I83" s="121"/>
      <c r="J83" s="121"/>
      <c r="K83" s="121"/>
      <c r="L83" s="121"/>
      <c r="M83" s="121"/>
      <c r="N83" s="121"/>
      <c r="O83" s="121"/>
      <c r="P83" s="125"/>
      <c r="Q83" s="125"/>
      <c r="R83" s="125"/>
      <c r="S83" s="125"/>
      <c r="T83" s="125"/>
      <c r="U83" s="125"/>
      <c r="V83" s="125"/>
      <c r="Z83" s="126"/>
      <c r="AA83" s="126"/>
      <c r="AB83" s="126"/>
      <c r="AC83" s="126"/>
      <c r="AD83" s="126"/>
      <c r="AE83" s="126"/>
    </row>
    <row r="84" spans="1:31" hidden="1">
      <c r="A84" s="125" t="str">
        <f>IF(AND(F86=G86,H86=I86,J86=K86,F86="A"),"2016 - kwh",IF(AND(F86=G86,H86=I86,J86&lt;&gt;K86,F86="A"),"2017 - kwh",IF(AND(F86=G86,H86&lt;&gt;I86,F86="A"),"2018 - kwh","N/A")))</f>
        <v>N/A</v>
      </c>
      <c r="B84" s="125" t="str">
        <f>IF(F86&lt;&gt;G86,"2018 - kwh",IF(H86&lt;&gt;I86,"2017 - kwh",IF(J86&lt;&gt;K86,"2016 - kwh","N/A")))</f>
        <v>N/A</v>
      </c>
      <c r="C84" s="131" t="s">
        <v>328</v>
      </c>
      <c r="D84" s="132"/>
      <c r="E84" s="133" t="s">
        <v>244</v>
      </c>
      <c r="F84" s="124"/>
      <c r="G84" s="124"/>
      <c r="H84" s="124"/>
      <c r="I84" s="124"/>
      <c r="J84" s="124"/>
      <c r="K84" s="124"/>
      <c r="L84" s="124"/>
      <c r="M84" s="124"/>
      <c r="N84" s="124"/>
      <c r="O84" s="124"/>
      <c r="P84" s="125"/>
      <c r="Q84" s="125"/>
      <c r="R84" s="125"/>
      <c r="S84" s="125"/>
      <c r="T84" s="125"/>
      <c r="U84" s="125"/>
      <c r="V84" s="125"/>
      <c r="Z84" s="126"/>
      <c r="AA84" s="126" t="str">
        <f>IF(AND(F86=G86,H86=I86,F86="A"),"2016 - kwh","")</f>
        <v/>
      </c>
      <c r="AB84" s="126" t="str">
        <f>IF(OR(B84="2017 - kwh",B84="2018 - kwh"),"2016 - kwh","")</f>
        <v/>
      </c>
      <c r="AC84" s="126"/>
      <c r="AD84" s="126"/>
      <c r="AE84" s="126"/>
    </row>
    <row r="85" spans="1:31" hidden="1">
      <c r="A85" s="125" t="str">
        <f>IF(AND(F86=G86,H86=I86,J86=K86,F86="A"),"2016 - kw",IF(AND(F86=G86,H86=I86,J86&lt;&gt;K86,F86="A"),"2017 - kw",IF(AND(F86=G86,H86&lt;&gt;I86,F86="A"),"2018 - kw","N/A")))</f>
        <v>N/A</v>
      </c>
      <c r="B85" s="125" t="str">
        <f>IF(F86&lt;&gt;G86,"2018 - kw",IF(H86&lt;&gt;I86,"2017 - kw",IF(J86&lt;&gt;K86,"2016 - kw","N/A")))</f>
        <v>N/A</v>
      </c>
      <c r="C85" s="134"/>
      <c r="D85" s="135" t="str">
        <f>D84 &amp; "kW"</f>
        <v>kW</v>
      </c>
      <c r="E85" s="136" t="s">
        <v>309</v>
      </c>
      <c r="F85" s="124"/>
      <c r="G85" s="124"/>
      <c r="H85" s="124"/>
      <c r="I85" s="124"/>
      <c r="J85" s="124"/>
      <c r="K85" s="124"/>
      <c r="L85" s="124"/>
      <c r="M85" s="124"/>
      <c r="N85" s="124"/>
      <c r="O85" s="124"/>
      <c r="P85" s="125"/>
      <c r="Q85" s="125"/>
      <c r="R85" s="125"/>
      <c r="S85" s="125"/>
      <c r="T85" s="125"/>
      <c r="U85" s="125"/>
      <c r="V85" s="125"/>
      <c r="Z85" s="126"/>
      <c r="AA85" s="126" t="str">
        <f>IF(AND(F86=G86,H86=I86,F86="A"),"2016 - kw","")</f>
        <v/>
      </c>
      <c r="AB85" s="126" t="str">
        <f>IF(OR(B85="2017 - kw",B85="2018 - kw"),"2016 - kw","")</f>
        <v/>
      </c>
      <c r="AC85" s="126"/>
      <c r="AD85" s="126"/>
      <c r="AE85" s="126"/>
    </row>
    <row r="86" spans="1:31" hidden="1">
      <c r="A86" s="125"/>
      <c r="B86" s="125"/>
      <c r="C86" s="137"/>
      <c r="D86" s="138"/>
      <c r="E86" s="139" t="s">
        <v>310</v>
      </c>
      <c r="F86" s="121"/>
      <c r="G86" s="121"/>
      <c r="H86" s="121"/>
      <c r="I86" s="121"/>
      <c r="J86" s="121"/>
      <c r="K86" s="121"/>
      <c r="L86" s="121"/>
      <c r="M86" s="121"/>
      <c r="N86" s="121"/>
      <c r="O86" s="121"/>
      <c r="P86" s="125"/>
      <c r="Q86" s="125"/>
      <c r="R86" s="125"/>
      <c r="S86" s="125"/>
      <c r="T86" s="125"/>
      <c r="U86" s="125"/>
      <c r="V86" s="125"/>
      <c r="Z86" s="126"/>
      <c r="AA86" s="126"/>
      <c r="AB86" s="126"/>
      <c r="AC86" s="126"/>
      <c r="AD86" s="126"/>
      <c r="AE86" s="126"/>
    </row>
    <row r="87" spans="1:31" hidden="1">
      <c r="A87" s="125" t="str">
        <f>IF(AND(F89=G89,H89=I89,J89=K89,F89="A"),"2016 - kwh",IF(AND(F89=G89,H89=I89,J89&lt;&gt;K89,F89="A"),"2017 - kwh",IF(AND(F89=G89,H89&lt;&gt;I89,F89="A"),"2018 - kwh","N/A")))</f>
        <v>N/A</v>
      </c>
      <c r="B87" s="125" t="str">
        <f>IF(F89&lt;&gt;G89,"2018 - kwh",IF(H89&lt;&gt;I89,"2017 - kwh",IF(J89&lt;&gt;K89,"2016 - kwh","N/A")))</f>
        <v>N/A</v>
      </c>
      <c r="C87" s="131" t="s">
        <v>329</v>
      </c>
      <c r="D87" s="132"/>
      <c r="E87" s="133" t="s">
        <v>244</v>
      </c>
      <c r="F87" s="124"/>
      <c r="G87" s="124"/>
      <c r="H87" s="124"/>
      <c r="I87" s="124"/>
      <c r="J87" s="124"/>
      <c r="K87" s="124"/>
      <c r="L87" s="124"/>
      <c r="M87" s="124"/>
      <c r="N87" s="124"/>
      <c r="O87" s="124"/>
      <c r="P87" s="125"/>
      <c r="Q87" s="125"/>
      <c r="R87" s="125"/>
      <c r="S87" s="125"/>
      <c r="T87" s="125"/>
      <c r="U87" s="125"/>
      <c r="V87" s="125"/>
      <c r="Z87" s="126"/>
      <c r="AA87" s="126" t="str">
        <f>IF(AND(F89=G89,H89=I89,F89="A"),"2016 - kwh","")</f>
        <v/>
      </c>
      <c r="AB87" s="126" t="str">
        <f>IF(OR(B87="2017 - kwh",B87="2018 - kwh"),"2016 - kwh","")</f>
        <v/>
      </c>
      <c r="AC87" s="126"/>
      <c r="AD87" s="126"/>
      <c r="AE87" s="126"/>
    </row>
    <row r="88" spans="1:31" hidden="1">
      <c r="A88" s="125" t="str">
        <f>IF(AND(F89=G89,H89=I89,J89=K89,F89="A"),"2016 - kw",IF(AND(F89=G89,H89=I89,J89&lt;&gt;K89,F89="A"),"2017 - kw",IF(AND(F89=G89,H89&lt;&gt;I89,F89="A"),"2018 - kw","N/A")))</f>
        <v>N/A</v>
      </c>
      <c r="B88" s="125" t="str">
        <f>IF(F89&lt;&gt;G89,"2018 - kw",IF(H89&lt;&gt;I89,"2017 - kw",IF(J89&lt;&gt;K89,"2016 - kw","N/A")))</f>
        <v>N/A</v>
      </c>
      <c r="C88" s="134"/>
      <c r="D88" s="135" t="str">
        <f>D87 &amp; "kW"</f>
        <v>kW</v>
      </c>
      <c r="E88" s="136" t="s">
        <v>309</v>
      </c>
      <c r="F88" s="124"/>
      <c r="G88" s="124"/>
      <c r="H88" s="124"/>
      <c r="I88" s="124"/>
      <c r="J88" s="124"/>
      <c r="K88" s="124"/>
      <c r="L88" s="124"/>
      <c r="M88" s="124"/>
      <c r="N88" s="124"/>
      <c r="O88" s="124"/>
      <c r="P88" s="125"/>
      <c r="Q88" s="125"/>
      <c r="R88" s="125"/>
      <c r="S88" s="125"/>
      <c r="T88" s="125"/>
      <c r="U88" s="125"/>
      <c r="V88" s="125"/>
      <c r="Z88" s="126"/>
      <c r="AA88" s="126" t="str">
        <f>IF(AND(F89=G89,H89=I89,F89="A"),"2016 - kw","")</f>
        <v/>
      </c>
      <c r="AB88" s="126" t="str">
        <f>IF(OR(B88="2017 - kw",B88="2018 - kw"),"2016 - kw","")</f>
        <v/>
      </c>
      <c r="AC88" s="126"/>
      <c r="AD88" s="126"/>
      <c r="AE88" s="126"/>
    </row>
    <row r="89" spans="1:31" hidden="1">
      <c r="A89" s="125"/>
      <c r="B89" s="125"/>
      <c r="C89" s="137"/>
      <c r="D89" s="138"/>
      <c r="E89" s="139" t="s">
        <v>310</v>
      </c>
      <c r="F89" s="121"/>
      <c r="G89" s="121"/>
      <c r="H89" s="121"/>
      <c r="I89" s="121"/>
      <c r="J89" s="121"/>
      <c r="K89" s="121"/>
      <c r="L89" s="121"/>
      <c r="M89" s="121"/>
      <c r="N89" s="121"/>
      <c r="O89" s="121"/>
      <c r="P89" s="125"/>
      <c r="Q89" s="125"/>
      <c r="R89" s="125"/>
      <c r="S89" s="125"/>
      <c r="T89" s="125"/>
      <c r="U89" s="125"/>
      <c r="V89" s="125"/>
      <c r="Z89" s="126"/>
      <c r="AA89" s="126"/>
      <c r="AB89" s="126"/>
      <c r="AC89" s="126"/>
      <c r="AD89" s="126"/>
      <c r="AE89" s="126"/>
    </row>
    <row r="90" spans="1:31" hidden="1">
      <c r="A90" s="125" t="str">
        <f>IF(AND(F92=G92,H92=I92,J92=K92,F92="A"),"2016 - kwh",IF(AND(F92=G92,H92=I92,J92&lt;&gt;K92,F92="A"),"2017 - kwh",IF(AND(F92=G92,H92&lt;&gt;I92,F92="A"),"2018 - kwh","N/A")))</f>
        <v>N/A</v>
      </c>
      <c r="B90" s="125" t="str">
        <f>IF(F92&lt;&gt;G92,"2018 - kwh",IF(H92&lt;&gt;I92,"2017 - kwh",IF(J92&lt;&gt;K92,"2016 - kwh","N/A")))</f>
        <v>N/A</v>
      </c>
      <c r="C90" s="131" t="s">
        <v>330</v>
      </c>
      <c r="D90" s="132"/>
      <c r="E90" s="133" t="s">
        <v>244</v>
      </c>
      <c r="F90" s="124"/>
      <c r="G90" s="124"/>
      <c r="H90" s="124"/>
      <c r="I90" s="124"/>
      <c r="J90" s="124"/>
      <c r="K90" s="124"/>
      <c r="L90" s="124"/>
      <c r="M90" s="124"/>
      <c r="N90" s="124"/>
      <c r="O90" s="124"/>
      <c r="P90" s="125"/>
      <c r="Q90" s="125"/>
      <c r="R90" s="125"/>
      <c r="S90" s="125"/>
      <c r="T90" s="125"/>
      <c r="U90" s="125"/>
      <c r="V90" s="125"/>
      <c r="Z90" s="126"/>
      <c r="AA90" s="126" t="str">
        <f>IF(AND(F92=G92,H92=I92,F92="A"),"2016 - kwh","")</f>
        <v/>
      </c>
      <c r="AB90" s="126" t="str">
        <f>IF(OR(B90="2017 - kwh",B90="2018 - kwh"),"2016 - kwh","")</f>
        <v/>
      </c>
      <c r="AC90" s="126"/>
      <c r="AD90" s="126"/>
      <c r="AE90" s="126"/>
    </row>
    <row r="91" spans="1:31" hidden="1">
      <c r="A91" s="125" t="str">
        <f>IF(AND(F92=G92,H92=I92,J92=K92,F92="A"),"2016 - kw",IF(AND(F92=G92,H92=I92,J92&lt;&gt;K92,F92="A"),"2017 - kw",IF(AND(F92=G92,H92&lt;&gt;I92,F92="A"),"2018 - kw","N/A")))</f>
        <v>N/A</v>
      </c>
      <c r="B91" s="125" t="str">
        <f>IF(F92&lt;&gt;G92,"2018 - kw",IF(H92&lt;&gt;I92,"2017 - kw",IF(J92&lt;&gt;K92,"2016 - kw","N/A")))</f>
        <v>N/A</v>
      </c>
      <c r="C91" s="134"/>
      <c r="D91" s="135" t="str">
        <f>D90 &amp; "kW"</f>
        <v>kW</v>
      </c>
      <c r="E91" s="136" t="s">
        <v>309</v>
      </c>
      <c r="F91" s="124"/>
      <c r="G91" s="124"/>
      <c r="H91" s="124"/>
      <c r="I91" s="124"/>
      <c r="J91" s="124"/>
      <c r="K91" s="124"/>
      <c r="L91" s="124"/>
      <c r="M91" s="124"/>
      <c r="N91" s="124"/>
      <c r="O91" s="124"/>
      <c r="P91" s="125"/>
      <c r="Q91" s="125"/>
      <c r="R91" s="125"/>
      <c r="S91" s="125"/>
      <c r="T91" s="125"/>
      <c r="U91" s="125"/>
      <c r="V91" s="125"/>
      <c r="Z91" s="126"/>
      <c r="AA91" s="126" t="str">
        <f>IF(AND(F92=G92,H92=I92,F92="A"),"2016 - kw","")</f>
        <v/>
      </c>
      <c r="AB91" s="126" t="str">
        <f>IF(OR(B91="2017 - kw",B91="2018 - kw"),"2016 - kw","")</f>
        <v/>
      </c>
      <c r="AC91" s="126"/>
      <c r="AD91" s="126"/>
      <c r="AE91" s="126"/>
    </row>
    <row r="92" spans="1:31" hidden="1">
      <c r="A92" s="125"/>
      <c r="B92" s="125"/>
      <c r="C92" s="137"/>
      <c r="D92" s="138"/>
      <c r="E92" s="139" t="s">
        <v>310</v>
      </c>
      <c r="F92" s="121"/>
      <c r="G92" s="121"/>
      <c r="H92" s="121"/>
      <c r="I92" s="121"/>
      <c r="J92" s="121"/>
      <c r="K92" s="121"/>
      <c r="L92" s="121"/>
      <c r="M92" s="121"/>
      <c r="N92" s="121"/>
      <c r="O92" s="121"/>
      <c r="P92" s="125"/>
      <c r="Q92" s="125"/>
      <c r="R92" s="125"/>
      <c r="S92" s="125"/>
      <c r="T92" s="125"/>
      <c r="U92" s="125"/>
      <c r="V92" s="125"/>
      <c r="Z92" s="126"/>
      <c r="AA92" s="126"/>
      <c r="AB92" s="126"/>
      <c r="AC92" s="126"/>
      <c r="AD92" s="126"/>
      <c r="AE92" s="126"/>
    </row>
    <row r="93" spans="1:31" hidden="1">
      <c r="A93" s="125" t="str">
        <f>IF(AND(F95=G95,H95=I95,J95=K95,F95="A"),"2016 - kwh",IF(AND(F95=G95,H95=I95,J95&lt;&gt;K95,F95="A"),"2017 - kwh",IF(AND(F95=G95,H95&lt;&gt;I95,F95="A"),"2018 - kwh","N/A")))</f>
        <v>N/A</v>
      </c>
      <c r="B93" s="125" t="str">
        <f>IF(F95&lt;&gt;G95,"2018 - kwh",IF(H95&lt;&gt;I95,"2017 - kwh",IF(J95&lt;&gt;K95,"2016 - kwh","N/A")))</f>
        <v>N/A</v>
      </c>
      <c r="C93" s="131" t="s">
        <v>331</v>
      </c>
      <c r="D93" s="132"/>
      <c r="E93" s="133" t="s">
        <v>244</v>
      </c>
      <c r="F93" s="124"/>
      <c r="G93" s="124"/>
      <c r="H93" s="124"/>
      <c r="I93" s="124"/>
      <c r="J93" s="124"/>
      <c r="K93" s="124"/>
      <c r="L93" s="124"/>
      <c r="M93" s="124"/>
      <c r="N93" s="124"/>
      <c r="O93" s="124"/>
      <c r="P93" s="125"/>
      <c r="Q93" s="125"/>
      <c r="R93" s="125"/>
      <c r="S93" s="125"/>
      <c r="T93" s="125"/>
      <c r="U93" s="125"/>
      <c r="V93" s="125"/>
      <c r="Z93" s="126"/>
      <c r="AA93" s="126" t="str">
        <f>IF(AND(F95=G95,H95=I95,F95="A"),"2016 - kwh","")</f>
        <v/>
      </c>
      <c r="AB93" s="126" t="str">
        <f>IF(OR(B93="2017 - kwh",B93="2018 - kwh"),"2016 - kwh","")</f>
        <v/>
      </c>
      <c r="AC93" s="126"/>
      <c r="AD93" s="126"/>
      <c r="AE93" s="126"/>
    </row>
    <row r="94" spans="1:31" hidden="1">
      <c r="A94" s="125" t="str">
        <f>IF(AND(F95=G95,H95=I95,J95=K95,F95="A"),"2016 - kw",IF(AND(F95=G95,H95=I95,J95&lt;&gt;K95,F95="A"),"2017 - kw",IF(AND(F95=G95,H95&lt;&gt;I95,F95="A"),"2018 - kw","N/A")))</f>
        <v>N/A</v>
      </c>
      <c r="B94" s="125" t="str">
        <f>IF(F95&lt;&gt;G95,"2018 - kw",IF(H95&lt;&gt;I95,"2017 - kw",IF(J95&lt;&gt;K95,"2016 - kw","N/A")))</f>
        <v>N/A</v>
      </c>
      <c r="C94" s="134"/>
      <c r="D94" s="135" t="str">
        <f>D93 &amp; "kW"</f>
        <v>kW</v>
      </c>
      <c r="E94" s="136" t="s">
        <v>309</v>
      </c>
      <c r="F94" s="124"/>
      <c r="G94" s="124"/>
      <c r="H94" s="124"/>
      <c r="I94" s="124"/>
      <c r="J94" s="124"/>
      <c r="K94" s="124"/>
      <c r="L94" s="124"/>
      <c r="M94" s="124"/>
      <c r="N94" s="124"/>
      <c r="O94" s="124"/>
      <c r="P94" s="125"/>
      <c r="Q94" s="125"/>
      <c r="R94" s="125"/>
      <c r="S94" s="125"/>
      <c r="T94" s="125"/>
      <c r="U94" s="125"/>
      <c r="V94" s="125"/>
      <c r="Z94" s="126"/>
      <c r="AA94" s="126" t="str">
        <f>IF(AND(F95=G95,H95=I95,F95="A"),"2016 - kw","")</f>
        <v/>
      </c>
      <c r="AB94" s="126" t="str">
        <f>IF(OR(B94="2017 - kw",B94="2018 - kw"),"2016 - kw","")</f>
        <v/>
      </c>
      <c r="AC94" s="126"/>
      <c r="AD94" s="126"/>
      <c r="AE94" s="126"/>
    </row>
    <row r="95" spans="1:31" hidden="1">
      <c r="A95" s="125"/>
      <c r="B95" s="125"/>
      <c r="C95" s="137"/>
      <c r="D95" s="138"/>
      <c r="E95" s="139" t="s">
        <v>310</v>
      </c>
      <c r="F95" s="121"/>
      <c r="G95" s="121"/>
      <c r="H95" s="121"/>
      <c r="I95" s="121"/>
      <c r="J95" s="121"/>
      <c r="K95" s="121"/>
      <c r="L95" s="121"/>
      <c r="M95" s="121"/>
      <c r="N95" s="121"/>
      <c r="O95" s="121"/>
      <c r="P95" s="125"/>
      <c r="Q95" s="125"/>
      <c r="R95" s="125"/>
      <c r="S95" s="125"/>
      <c r="T95" s="125"/>
      <c r="U95" s="125"/>
      <c r="V95" s="125"/>
      <c r="Z95" s="126"/>
      <c r="AA95" s="126"/>
      <c r="AB95" s="126"/>
      <c r="AC95" s="126"/>
      <c r="AD95" s="126"/>
      <c r="AE95" s="126"/>
    </row>
    <row r="96" spans="1:31" hidden="1">
      <c r="A96" s="125" t="str">
        <f>IF(AND(F98=G98,H98=I98,J98=K98,F98="A"),"2016 - kwh",IF(AND(F98=G98,H98=I98,J98&lt;&gt;K98,F98="A"),"2017 - kwh",IF(AND(F98=G98,H98&lt;&gt;I98,F98="A"),"2018 - kwh","N/A")))</f>
        <v>N/A</v>
      </c>
      <c r="B96" s="125" t="str">
        <f>IF(F98&lt;&gt;G98,"2018 - kwh",IF(H98&lt;&gt;I98,"2017 - kwh",IF(J98&lt;&gt;K98,"2016 - kwh","N/A")))</f>
        <v>N/A</v>
      </c>
      <c r="C96" s="131" t="s">
        <v>332</v>
      </c>
      <c r="D96" s="132"/>
      <c r="E96" s="133" t="s">
        <v>244</v>
      </c>
      <c r="F96" s="124"/>
      <c r="G96" s="124"/>
      <c r="H96" s="124"/>
      <c r="I96" s="124"/>
      <c r="J96" s="124"/>
      <c r="K96" s="124"/>
      <c r="L96" s="124"/>
      <c r="M96" s="124"/>
      <c r="N96" s="124"/>
      <c r="O96" s="124"/>
      <c r="P96" s="125"/>
      <c r="Q96" s="125"/>
      <c r="R96" s="125"/>
      <c r="S96" s="125"/>
      <c r="T96" s="125"/>
      <c r="U96" s="125"/>
      <c r="V96" s="125"/>
      <c r="Z96" s="126"/>
      <c r="AA96" s="126" t="str">
        <f>IF(AND(F98=G98,H98=I98,F98="A"),"2016 - kwh","")</f>
        <v/>
      </c>
      <c r="AB96" s="126" t="str">
        <f>IF(OR(B96="2017 - kwh",B96="2018 - kwh"),"2016 - kwh","")</f>
        <v/>
      </c>
      <c r="AC96" s="126"/>
      <c r="AD96" s="126"/>
      <c r="AE96" s="126"/>
    </row>
    <row r="97" spans="1:31" hidden="1">
      <c r="A97" s="125" t="str">
        <f>IF(AND(F98=G98,H98=I98,J98=K98,F98="A"),"2016 - kw",IF(AND(F98=G98,H98=I98,J98&lt;&gt;K98,F98="A"),"2017 - kw",IF(AND(F98=G98,H98&lt;&gt;I98,F98="A"),"2018 - kw","N/A")))</f>
        <v>N/A</v>
      </c>
      <c r="B97" s="125" t="str">
        <f>IF(F98&lt;&gt;G98,"2018 - kw",IF(H98&lt;&gt;I98,"2017 - kw",IF(J98&lt;&gt;K98,"2016 - kw","N/A")))</f>
        <v>N/A</v>
      </c>
      <c r="C97" s="134"/>
      <c r="D97" s="135" t="str">
        <f>D96 &amp; "kW"</f>
        <v>kW</v>
      </c>
      <c r="E97" s="136" t="s">
        <v>309</v>
      </c>
      <c r="F97" s="124"/>
      <c r="G97" s="124"/>
      <c r="H97" s="124"/>
      <c r="I97" s="124"/>
      <c r="J97" s="124"/>
      <c r="K97" s="124"/>
      <c r="L97" s="124"/>
      <c r="M97" s="124"/>
      <c r="N97" s="124"/>
      <c r="O97" s="124"/>
      <c r="P97" s="125"/>
      <c r="Q97" s="125"/>
      <c r="R97" s="125"/>
      <c r="S97" s="125"/>
      <c r="T97" s="125"/>
      <c r="U97" s="125"/>
      <c r="V97" s="125"/>
      <c r="Z97" s="126"/>
      <c r="AA97" s="126" t="str">
        <f>IF(AND(F98=G98,H98=I98,F98="A"),"2016 - kw","")</f>
        <v/>
      </c>
      <c r="AB97" s="126" t="str">
        <f>IF(OR(B97="2017 - kw",B97="2018 - kw"),"2016 - kw","")</f>
        <v/>
      </c>
      <c r="AC97" s="126"/>
      <c r="AD97" s="126"/>
      <c r="AE97" s="126"/>
    </row>
    <row r="98" spans="1:31" hidden="1">
      <c r="A98" s="125"/>
      <c r="B98" s="125"/>
      <c r="C98" s="137"/>
      <c r="D98" s="138"/>
      <c r="E98" s="139" t="s">
        <v>310</v>
      </c>
      <c r="F98" s="121"/>
      <c r="G98" s="121"/>
      <c r="H98" s="121"/>
      <c r="I98" s="121"/>
      <c r="J98" s="121"/>
      <c r="K98" s="121"/>
      <c r="L98" s="121"/>
      <c r="M98" s="121"/>
      <c r="N98" s="121"/>
      <c r="O98" s="121"/>
      <c r="P98" s="125"/>
      <c r="Q98" s="125"/>
      <c r="R98" s="125"/>
      <c r="S98" s="125"/>
      <c r="T98" s="125"/>
      <c r="U98" s="125"/>
      <c r="V98" s="125"/>
      <c r="Z98" s="126"/>
      <c r="AA98" s="126"/>
      <c r="AB98" s="126"/>
      <c r="AC98" s="126"/>
      <c r="AD98" s="126"/>
      <c r="AE98" s="126"/>
    </row>
    <row r="99" spans="1:31" hidden="1">
      <c r="A99" s="125" t="str">
        <f>IF(AND(F101=G101,H101=I101,J101=K101,F101="A"),"2016 - kwh",IF(AND(F101=G101,H101=I101,J101&lt;&gt;K101,F101="A"),"2017 - kwh",IF(AND(F101=G101,H101&lt;&gt;I101,F101="A"),"2018 - kwh","N/A")))</f>
        <v>N/A</v>
      </c>
      <c r="B99" s="125" t="str">
        <f>IF(F101&lt;&gt;G101,"2018 - kwh",IF(H101&lt;&gt;I101,"2017 - kwh",IF(J101&lt;&gt;K101,"2016 - kwh","N/A")))</f>
        <v>N/A</v>
      </c>
      <c r="C99" s="131" t="s">
        <v>333</v>
      </c>
      <c r="D99" s="132"/>
      <c r="E99" s="133" t="s">
        <v>244</v>
      </c>
      <c r="F99" s="124"/>
      <c r="G99" s="124"/>
      <c r="H99" s="124"/>
      <c r="I99" s="124"/>
      <c r="J99" s="124"/>
      <c r="K99" s="124"/>
      <c r="L99" s="124"/>
      <c r="M99" s="124"/>
      <c r="N99" s="124"/>
      <c r="O99" s="124"/>
      <c r="P99" s="125"/>
      <c r="Q99" s="125"/>
      <c r="R99" s="125"/>
      <c r="S99" s="125"/>
      <c r="T99" s="125"/>
      <c r="U99" s="125"/>
      <c r="V99" s="125"/>
      <c r="Z99" s="126"/>
      <c r="AA99" s="126" t="str">
        <f>IF(AND(F101=G101,H101=I101,F101="A"),"2016 - kwh","")</f>
        <v/>
      </c>
      <c r="AB99" s="126" t="str">
        <f>IF(OR(B99="2017 - kwh",B99="2018 - kwh"),"2016 - kwh","")</f>
        <v/>
      </c>
      <c r="AC99" s="126"/>
      <c r="AD99" s="126"/>
      <c r="AE99" s="126"/>
    </row>
    <row r="100" spans="1:31" hidden="1">
      <c r="A100" s="125" t="str">
        <f>IF(AND(F101=G101,H101=I101,J101=K101,F101="A"),"2016 - kw",IF(AND(F101=G101,H101=I101,J101&lt;&gt;K101,F101="A"),"2017 - kw",IF(AND(F101=G101,H101&lt;&gt;I101,F101="A"),"2018 - kw","N/A")))</f>
        <v>N/A</v>
      </c>
      <c r="B100" s="125" t="str">
        <f>IF(F101&lt;&gt;G101,"2018 - kw",IF(H101&lt;&gt;I101,"2017 - kw",IF(J101&lt;&gt;K101,"2016 - kw","N/A")))</f>
        <v>N/A</v>
      </c>
      <c r="C100" s="134"/>
      <c r="D100" s="135" t="str">
        <f>D99 &amp; "kW"</f>
        <v>kW</v>
      </c>
      <c r="E100" s="136" t="s">
        <v>309</v>
      </c>
      <c r="F100" s="124"/>
      <c r="G100" s="124"/>
      <c r="H100" s="124"/>
      <c r="I100" s="124"/>
      <c r="J100" s="124"/>
      <c r="K100" s="124"/>
      <c r="L100" s="124"/>
      <c r="M100" s="124"/>
      <c r="N100" s="124"/>
      <c r="O100" s="124"/>
      <c r="P100" s="125"/>
      <c r="Q100" s="125"/>
      <c r="R100" s="125"/>
      <c r="S100" s="125"/>
      <c r="T100" s="125"/>
      <c r="U100" s="125"/>
      <c r="V100" s="125"/>
      <c r="Z100" s="126"/>
      <c r="AA100" s="126" t="str">
        <f>IF(AND(F101=G101,H101=I101,F101="A"),"2016 - kw","")</f>
        <v/>
      </c>
      <c r="AB100" s="126" t="str">
        <f>IF(OR(B100="2017 - kw",B100="2018 - kw"),"2016 - kw","")</f>
        <v/>
      </c>
      <c r="AC100" s="126"/>
      <c r="AD100" s="126"/>
      <c r="AE100" s="126"/>
    </row>
    <row r="101" spans="1:31" hidden="1">
      <c r="A101" s="125"/>
      <c r="B101" s="125"/>
      <c r="C101" s="137"/>
      <c r="D101" s="138"/>
      <c r="E101" s="139" t="s">
        <v>310</v>
      </c>
      <c r="F101" s="121"/>
      <c r="G101" s="121"/>
      <c r="H101" s="121"/>
      <c r="I101" s="121"/>
      <c r="J101" s="121"/>
      <c r="K101" s="121"/>
      <c r="L101" s="121"/>
      <c r="M101" s="121"/>
      <c r="N101" s="121"/>
      <c r="O101" s="121"/>
      <c r="P101" s="125"/>
      <c r="Q101" s="125"/>
      <c r="R101" s="125"/>
      <c r="S101" s="125"/>
      <c r="T101" s="125"/>
      <c r="U101" s="125"/>
      <c r="V101" s="125"/>
      <c r="Z101" s="126"/>
      <c r="AA101" s="126"/>
      <c r="AB101" s="126"/>
      <c r="AC101" s="126"/>
      <c r="AD101" s="126"/>
      <c r="AE101" s="126"/>
    </row>
    <row r="102" spans="1:31" hidden="1">
      <c r="A102" s="125" t="str">
        <f>IF(AND(F104=G104,H104=I104,J104=K104,F104="A"),"2016 - kwh",IF(AND(F104=G104,H104=I104,J104&lt;&gt;K104,F104="A"),"2017 - kwh",IF(AND(F104=G104,H104&lt;&gt;I104,F104="A"),"2018 - kwh","N/A")))</f>
        <v>N/A</v>
      </c>
      <c r="B102" s="125" t="str">
        <f>IF(F104&lt;&gt;G104,"2018 - kwh",IF(H104&lt;&gt;I104,"2017 - kwh",IF(J104&lt;&gt;K104,"2016 - kwh","N/A")))</f>
        <v>N/A</v>
      </c>
      <c r="C102" s="131" t="s">
        <v>334</v>
      </c>
      <c r="D102" s="132"/>
      <c r="E102" s="133" t="s">
        <v>244</v>
      </c>
      <c r="F102" s="124"/>
      <c r="G102" s="124"/>
      <c r="H102" s="124"/>
      <c r="I102" s="124"/>
      <c r="J102" s="124"/>
      <c r="K102" s="124"/>
      <c r="L102" s="124"/>
      <c r="M102" s="124"/>
      <c r="N102" s="124"/>
      <c r="O102" s="124"/>
      <c r="P102" s="125"/>
      <c r="Q102" s="125"/>
      <c r="R102" s="125"/>
      <c r="S102" s="125"/>
      <c r="T102" s="125"/>
      <c r="U102" s="125"/>
      <c r="V102" s="125"/>
      <c r="Z102" s="126"/>
      <c r="AA102" s="126" t="str">
        <f>IF(AND(F104=G104,H104=I104,F104="A"),"2016 - kwh","")</f>
        <v/>
      </c>
      <c r="AB102" s="126" t="str">
        <f>IF(OR(B102="2017 - kwh",B102="2018 - kwh"),"2016 - kwh","")</f>
        <v/>
      </c>
      <c r="AC102" s="126"/>
      <c r="AD102" s="126"/>
      <c r="AE102" s="126"/>
    </row>
    <row r="103" spans="1:31" hidden="1">
      <c r="A103" s="125" t="str">
        <f>IF(AND(F104=G104,H104=I104,J104=K104,F104="A"),"2016 - kw",IF(AND(F104=G104,H104=I104,J104&lt;&gt;K104,F104="A"),"2017 - kw",IF(AND(F104=G104,H104&lt;&gt;I104,F104="A"),"2018 - kw","N/A")))</f>
        <v>N/A</v>
      </c>
      <c r="B103" s="125" t="str">
        <f>IF(F104&lt;&gt;G104,"2018 - kw",IF(H104&lt;&gt;I104,"2017 - kw",IF(J104&lt;&gt;K104,"2016 - kw","N/A")))</f>
        <v>N/A</v>
      </c>
      <c r="C103" s="134"/>
      <c r="D103" s="135" t="str">
        <f>D102 &amp; "kW"</f>
        <v>kW</v>
      </c>
      <c r="E103" s="136" t="s">
        <v>309</v>
      </c>
      <c r="F103" s="124"/>
      <c r="G103" s="124"/>
      <c r="H103" s="124"/>
      <c r="I103" s="124"/>
      <c r="J103" s="124"/>
      <c r="K103" s="124"/>
      <c r="L103" s="124"/>
      <c r="M103" s="124"/>
      <c r="N103" s="124"/>
      <c r="O103" s="124"/>
      <c r="P103" s="125"/>
      <c r="Q103" s="125"/>
      <c r="R103" s="125"/>
      <c r="S103" s="125"/>
      <c r="T103" s="125"/>
      <c r="U103" s="125"/>
      <c r="V103" s="125"/>
      <c r="Z103" s="126"/>
      <c r="AA103" s="126" t="str">
        <f>IF(AND(F104=G104,H104=I104,F104="A"),"2016 - kw","")</f>
        <v/>
      </c>
      <c r="AB103" s="126" t="str">
        <f>IF(OR(B103="2017 - kw",B103="2018 - kw"),"2016 - kw","")</f>
        <v/>
      </c>
      <c r="AC103" s="126"/>
      <c r="AD103" s="126"/>
      <c r="AE103" s="126"/>
    </row>
    <row r="104" spans="1:31" hidden="1">
      <c r="A104" s="125"/>
      <c r="B104" s="125"/>
      <c r="C104" s="137"/>
      <c r="D104" s="138"/>
      <c r="E104" s="139" t="s">
        <v>310</v>
      </c>
      <c r="F104" s="121"/>
      <c r="G104" s="121"/>
      <c r="H104" s="121"/>
      <c r="I104" s="121"/>
      <c r="J104" s="121"/>
      <c r="K104" s="121"/>
      <c r="L104" s="121"/>
      <c r="M104" s="121"/>
      <c r="N104" s="121"/>
      <c r="O104" s="121"/>
      <c r="P104" s="125"/>
      <c r="Q104" s="125"/>
      <c r="R104" s="125"/>
      <c r="S104" s="125"/>
      <c r="T104" s="125"/>
      <c r="U104" s="125"/>
      <c r="V104" s="125"/>
      <c r="Z104" s="126"/>
      <c r="AA104" s="126"/>
      <c r="AB104" s="126"/>
      <c r="AC104" s="126"/>
      <c r="AD104" s="126"/>
      <c r="AE104" s="126"/>
    </row>
    <row r="105" spans="1:31" hidden="1">
      <c r="A105" s="125" t="str">
        <f>IF(AND(F107=G107,H107=I107,J107=K107,F107="A"),"2016 - kwh",IF(AND(F107=G107,H107=I107,J107&lt;&gt;K107,F107="A"),"2017 - kwh",IF(AND(F107=G107,H107&lt;&gt;I107,F107="A"),"2018 - kwh","N/A")))</f>
        <v>N/A</v>
      </c>
      <c r="B105" s="125" t="str">
        <f>IF(F107&lt;&gt;G107,"2018 - kwh",IF(H107&lt;&gt;I107,"2017 - kwh",IF(J107&lt;&gt;K107,"2016 - kwh","N/A")))</f>
        <v>N/A</v>
      </c>
      <c r="C105" s="131" t="s">
        <v>335</v>
      </c>
      <c r="D105" s="132"/>
      <c r="E105" s="133" t="s">
        <v>244</v>
      </c>
      <c r="F105" s="124"/>
      <c r="G105" s="124"/>
      <c r="H105" s="124"/>
      <c r="I105" s="124"/>
      <c r="J105" s="124"/>
      <c r="K105" s="124"/>
      <c r="L105" s="124"/>
      <c r="M105" s="124"/>
      <c r="N105" s="124"/>
      <c r="O105" s="124"/>
      <c r="P105" s="125"/>
      <c r="Q105" s="125"/>
      <c r="R105" s="125"/>
      <c r="S105" s="125"/>
      <c r="T105" s="125"/>
      <c r="U105" s="125"/>
      <c r="V105" s="125"/>
      <c r="Z105" s="126"/>
      <c r="AA105" s="126" t="str">
        <f>IF(AND(F107=G107,H107=I107,F107="A"),"2016 - kwh","")</f>
        <v/>
      </c>
      <c r="AB105" s="126" t="str">
        <f>IF(OR(B105="2017 - kwh",B105="2018 - kwh"),"2016 - kwh","")</f>
        <v/>
      </c>
      <c r="AC105" s="126"/>
      <c r="AD105" s="126"/>
      <c r="AE105" s="126"/>
    </row>
    <row r="106" spans="1:31" hidden="1">
      <c r="A106" s="125" t="str">
        <f>IF(AND(F107=G107,H107=I107,J107=K107,F107="A"),"2016 - kw",IF(AND(F107=G107,H107=I107,J107&lt;&gt;K107,F107="A"),"2017 - kw",IF(AND(F107=G107,H107&lt;&gt;I107,F107="A"),"2018 - kw","N/A")))</f>
        <v>N/A</v>
      </c>
      <c r="B106" s="125" t="str">
        <f>IF(F107&lt;&gt;G107,"2018 - kw",IF(H107&lt;&gt;I107,"2017 - kw",IF(J107&lt;&gt;K107,"2016 - kw","N/A")))</f>
        <v>N/A</v>
      </c>
      <c r="C106" s="134"/>
      <c r="D106" s="135" t="str">
        <f>D105 &amp; "kW"</f>
        <v>kW</v>
      </c>
      <c r="E106" s="136" t="s">
        <v>309</v>
      </c>
      <c r="F106" s="124"/>
      <c r="G106" s="124"/>
      <c r="H106" s="124"/>
      <c r="I106" s="124"/>
      <c r="J106" s="124"/>
      <c r="K106" s="124"/>
      <c r="L106" s="124"/>
      <c r="M106" s="124"/>
      <c r="N106" s="124"/>
      <c r="O106" s="124"/>
      <c r="P106" s="125"/>
      <c r="Q106" s="125"/>
      <c r="R106" s="125"/>
      <c r="S106" s="125"/>
      <c r="T106" s="125"/>
      <c r="U106" s="125"/>
      <c r="V106" s="125"/>
      <c r="Z106" s="126"/>
      <c r="AA106" s="126" t="str">
        <f>IF(AND(F107=G107,H107=I107,F107="A"),"2016 - kw","")</f>
        <v/>
      </c>
      <c r="AB106" s="126" t="str">
        <f>IF(OR(B106="2017 - kw",B106="2018 - kw"),"2016 - kw","")</f>
        <v/>
      </c>
      <c r="AC106" s="126"/>
      <c r="AD106" s="126"/>
      <c r="AE106" s="126"/>
    </row>
    <row r="107" spans="1:31" hidden="1">
      <c r="A107" s="125"/>
      <c r="B107" s="125"/>
      <c r="C107" s="137"/>
      <c r="D107" s="138"/>
      <c r="E107" s="139" t="s">
        <v>310</v>
      </c>
      <c r="F107" s="121"/>
      <c r="G107" s="121"/>
      <c r="H107" s="121"/>
      <c r="I107" s="121"/>
      <c r="J107" s="121"/>
      <c r="K107" s="121"/>
      <c r="L107" s="121"/>
      <c r="M107" s="121"/>
      <c r="N107" s="121"/>
      <c r="O107" s="121"/>
      <c r="P107" s="125"/>
      <c r="Q107" s="125"/>
      <c r="R107" s="125"/>
      <c r="S107" s="125"/>
      <c r="T107" s="125"/>
      <c r="U107" s="125"/>
      <c r="V107" s="125"/>
      <c r="Z107" s="126"/>
      <c r="AA107" s="126"/>
      <c r="AB107" s="126"/>
      <c r="AC107" s="126"/>
      <c r="AD107" s="126"/>
      <c r="AE107" s="126"/>
    </row>
    <row r="108" spans="1:31" hidden="1">
      <c r="A108" s="125" t="str">
        <f>IF(AND(F110=G110,H110=I110,J110=K110,F110="A"),"2016 - kwh",IF(AND(F110=G110,H110=I110,J110&lt;&gt;K110,F110="A"),"2017 - kwh",IF(AND(F110=G110,H110&lt;&gt;I110,F110="A"),"2018 - kwh","N/A")))</f>
        <v>N/A</v>
      </c>
      <c r="B108" s="125" t="str">
        <f>IF(F110&lt;&gt;G110,"2018 - kwh",IF(H110&lt;&gt;I110,"2017 - kwh",IF(J110&lt;&gt;K110,"2016 - kwh","N/A")))</f>
        <v>N/A</v>
      </c>
      <c r="C108" s="131" t="s">
        <v>336</v>
      </c>
      <c r="D108" s="132"/>
      <c r="E108" s="133" t="s">
        <v>244</v>
      </c>
      <c r="F108" s="124"/>
      <c r="G108" s="124"/>
      <c r="H108" s="124"/>
      <c r="I108" s="124"/>
      <c r="J108" s="124"/>
      <c r="K108" s="124"/>
      <c r="L108" s="124"/>
      <c r="M108" s="124"/>
      <c r="N108" s="124"/>
      <c r="O108" s="124"/>
      <c r="P108" s="125"/>
      <c r="Q108" s="125"/>
      <c r="R108" s="125"/>
      <c r="S108" s="125"/>
      <c r="T108" s="125"/>
      <c r="U108" s="125"/>
      <c r="V108" s="125"/>
      <c r="Z108" s="126"/>
      <c r="AA108" s="126" t="str">
        <f>IF(AND(F110=G110,H110=I110,F110="A"),"2016 - kwh","")</f>
        <v/>
      </c>
      <c r="AB108" s="126" t="str">
        <f>IF(OR(B108="2017 - kwh",B108="2018 - kwh"),"2016 - kwh","")</f>
        <v/>
      </c>
      <c r="AC108" s="126"/>
      <c r="AD108" s="126"/>
      <c r="AE108" s="126"/>
    </row>
    <row r="109" spans="1:31" hidden="1">
      <c r="A109" s="125" t="str">
        <f>IF(AND(F110=G110,H110=I110,J110=K110,F110="A"),"2016 - kw",IF(AND(F110=G110,H110=I110,J110&lt;&gt;K110,F110="A"),"2017 - kw",IF(AND(F110=G110,H110&lt;&gt;I110,F110="A"),"2018 - kw","N/A")))</f>
        <v>N/A</v>
      </c>
      <c r="B109" s="125" t="str">
        <f>IF(F110&lt;&gt;G110,"2018 - kw",IF(H110&lt;&gt;I110,"2017 - kw",IF(J110&lt;&gt;K110,"2016 - kw","N/A")))</f>
        <v>N/A</v>
      </c>
      <c r="C109" s="134"/>
      <c r="D109" s="135" t="str">
        <f>D108 &amp; "kW"</f>
        <v>kW</v>
      </c>
      <c r="E109" s="136" t="s">
        <v>309</v>
      </c>
      <c r="F109" s="124"/>
      <c r="G109" s="124"/>
      <c r="H109" s="124"/>
      <c r="I109" s="124"/>
      <c r="J109" s="124"/>
      <c r="K109" s="124"/>
      <c r="L109" s="124"/>
      <c r="M109" s="124"/>
      <c r="N109" s="124"/>
      <c r="O109" s="124"/>
      <c r="P109" s="125"/>
      <c r="Q109" s="125"/>
      <c r="R109" s="125"/>
      <c r="S109" s="125"/>
      <c r="T109" s="125"/>
      <c r="U109" s="125"/>
      <c r="V109" s="125"/>
      <c r="Z109" s="126"/>
      <c r="AA109" s="126" t="str">
        <f>IF(AND(F110=G110,H110=I110,F110="A"),"2016 - kw","")</f>
        <v/>
      </c>
      <c r="AB109" s="126" t="str">
        <f>IF(OR(B109="2017 - kw",B109="2018 - kw"),"2016 - kw","")</f>
        <v/>
      </c>
      <c r="AC109" s="126"/>
      <c r="AD109" s="126"/>
      <c r="AE109" s="126"/>
    </row>
    <row r="110" spans="1:31" hidden="1">
      <c r="A110" s="125"/>
      <c r="B110" s="125"/>
      <c r="C110" s="137"/>
      <c r="D110" s="138"/>
      <c r="E110" s="139" t="s">
        <v>310</v>
      </c>
      <c r="F110" s="121"/>
      <c r="G110" s="121"/>
      <c r="H110" s="121"/>
      <c r="I110" s="121"/>
      <c r="J110" s="121"/>
      <c r="K110" s="121"/>
      <c r="L110" s="121"/>
      <c r="M110" s="121"/>
      <c r="N110" s="121"/>
      <c r="O110" s="121"/>
      <c r="P110" s="125"/>
      <c r="Q110" s="125"/>
      <c r="R110" s="125"/>
      <c r="S110" s="125"/>
      <c r="T110" s="125"/>
      <c r="U110" s="125"/>
      <c r="V110" s="125"/>
      <c r="Z110" s="126"/>
      <c r="AA110" s="126"/>
      <c r="AB110" s="126"/>
      <c r="AC110" s="126"/>
      <c r="AD110" s="126"/>
      <c r="AE110" s="126"/>
    </row>
    <row r="111" spans="1:31" hidden="1">
      <c r="A111" s="125" t="str">
        <f>IF(AND(F113=G113,H113=I113,J113=K113,F113="A"),"2016 - kwh",IF(AND(F113=G113,H113=I113,J113&lt;&gt;K113,F113="A"),"2017 - kwh",IF(AND(F113=G113,H113&lt;&gt;I113,F113="A"),"2018 - kwh","N/A")))</f>
        <v>N/A</v>
      </c>
      <c r="B111" s="125" t="str">
        <f>IF(F113&lt;&gt;G113,"2018 - kwh",IF(H113&lt;&gt;I113,"2017 - kwh",IF(J113&lt;&gt;K113,"2016 - kwh","N/A")))</f>
        <v>N/A</v>
      </c>
      <c r="C111" s="131" t="s">
        <v>337</v>
      </c>
      <c r="D111" s="132"/>
      <c r="E111" s="133" t="s">
        <v>244</v>
      </c>
      <c r="F111" s="124"/>
      <c r="G111" s="124"/>
      <c r="H111" s="124"/>
      <c r="I111" s="124"/>
      <c r="J111" s="124"/>
      <c r="K111" s="124"/>
      <c r="L111" s="124"/>
      <c r="M111" s="124"/>
      <c r="N111" s="124"/>
      <c r="O111" s="124"/>
      <c r="P111" s="125"/>
      <c r="Q111" s="125"/>
      <c r="R111" s="125"/>
      <c r="S111" s="125"/>
      <c r="T111" s="125"/>
      <c r="U111" s="125"/>
      <c r="V111" s="125"/>
      <c r="Z111" s="126"/>
      <c r="AA111" s="126" t="str">
        <f>IF(AND(F113=G113,H113=I113,F113="A"),"2016 - kwh","")</f>
        <v/>
      </c>
      <c r="AB111" s="126" t="str">
        <f>IF(OR(B111="2017 - kwh",B111="2018 - kwh"),"2016 - kwh","")</f>
        <v/>
      </c>
      <c r="AC111" s="126"/>
      <c r="AD111" s="126"/>
      <c r="AE111" s="126"/>
    </row>
    <row r="112" spans="1:31" hidden="1">
      <c r="A112" s="125" t="str">
        <f>IF(AND(F113=G113,H113=I113,J113=K113,F113="A"),"2016 - kw",IF(AND(F113=G113,H113=I113,J113&lt;&gt;K113,F113="A"),"2017 - kw",IF(AND(F113=G113,H113&lt;&gt;I113,F113="A"),"2018 - kw","N/A")))</f>
        <v>N/A</v>
      </c>
      <c r="B112" s="125" t="str">
        <f>IF(F113&lt;&gt;G113,"2018 - kw",IF(H113&lt;&gt;I113,"2017 - kw",IF(J113&lt;&gt;K113,"2016 - kw","N/A")))</f>
        <v>N/A</v>
      </c>
      <c r="C112" s="134"/>
      <c r="D112" s="135" t="str">
        <f>D111 &amp; "kW"</f>
        <v>kW</v>
      </c>
      <c r="E112" s="136" t="s">
        <v>309</v>
      </c>
      <c r="F112" s="124"/>
      <c r="G112" s="124"/>
      <c r="H112" s="124"/>
      <c r="I112" s="124"/>
      <c r="J112" s="124"/>
      <c r="K112" s="124"/>
      <c r="L112" s="124"/>
      <c r="M112" s="124"/>
      <c r="N112" s="124"/>
      <c r="O112" s="124"/>
      <c r="P112" s="125"/>
      <c r="Q112" s="125"/>
      <c r="R112" s="125"/>
      <c r="S112" s="125"/>
      <c r="T112" s="125"/>
      <c r="U112" s="125"/>
      <c r="V112" s="125"/>
      <c r="Z112" s="126"/>
      <c r="AA112" s="126" t="str">
        <f>IF(AND(F113=G113,H113=I113,F113="A"),"2016 - kw","")</f>
        <v/>
      </c>
      <c r="AB112" s="126" t="str">
        <f>IF(OR(B112="2017 - kw",B112="2018 - kw"),"2016 - kw","")</f>
        <v/>
      </c>
      <c r="AC112" s="126"/>
      <c r="AD112" s="126"/>
      <c r="AE112" s="126"/>
    </row>
    <row r="113" spans="1:31" hidden="1">
      <c r="A113" s="125"/>
      <c r="B113" s="125"/>
      <c r="C113" s="137"/>
      <c r="D113" s="138"/>
      <c r="E113" s="139" t="s">
        <v>310</v>
      </c>
      <c r="F113" s="121"/>
      <c r="G113" s="121"/>
      <c r="H113" s="121"/>
      <c r="I113" s="121"/>
      <c r="J113" s="121"/>
      <c r="K113" s="121"/>
      <c r="L113" s="121"/>
      <c r="M113" s="121"/>
      <c r="N113" s="121"/>
      <c r="O113" s="121"/>
      <c r="P113" s="125"/>
      <c r="Q113" s="125"/>
      <c r="R113" s="125"/>
      <c r="S113" s="125"/>
      <c r="T113" s="125"/>
      <c r="U113" s="125"/>
      <c r="V113" s="125"/>
      <c r="Z113" s="126"/>
      <c r="AA113" s="126"/>
      <c r="AB113" s="126"/>
      <c r="AC113" s="126"/>
      <c r="AD113" s="126"/>
      <c r="AE113" s="126"/>
    </row>
    <row r="114" spans="1:31" hidden="1">
      <c r="A114" s="125" t="str">
        <f>IF(AND(F116=G116,H116=I116,J116=K116,F116="A"),"2016 - kwh",IF(AND(F116=G116,H116=I116,J116&lt;&gt;K116,F116="A"),"2017 - kwh",IF(AND(F116=G116,H116&lt;&gt;I116,F116="A"),"2018 - kwh","N/A")))</f>
        <v>N/A</v>
      </c>
      <c r="B114" s="125" t="str">
        <f>IF(F116&lt;&gt;G116,"2018 - kwh",IF(H116&lt;&gt;I116,"2017 - kwh",IF(J116&lt;&gt;K116,"2016 - kwh","N/A")))</f>
        <v>N/A</v>
      </c>
      <c r="C114" s="131" t="s">
        <v>338</v>
      </c>
      <c r="D114" s="132"/>
      <c r="E114" s="133" t="s">
        <v>244</v>
      </c>
      <c r="F114" s="124"/>
      <c r="G114" s="124"/>
      <c r="H114" s="124"/>
      <c r="I114" s="124"/>
      <c r="J114" s="124"/>
      <c r="K114" s="124"/>
      <c r="L114" s="124"/>
      <c r="M114" s="124"/>
      <c r="N114" s="124"/>
      <c r="O114" s="124"/>
      <c r="P114" s="125"/>
      <c r="Q114" s="125"/>
      <c r="R114" s="125"/>
      <c r="S114" s="125"/>
      <c r="T114" s="125"/>
      <c r="U114" s="125"/>
      <c r="V114" s="125"/>
      <c r="Z114" s="126"/>
      <c r="AA114" s="126" t="str">
        <f>IF(AND(F116=G116,H116=I116,F116="A"),"2016 - kwh","")</f>
        <v/>
      </c>
      <c r="AB114" s="126" t="str">
        <f>IF(OR(B114="2017 - kwh",B114="2018 - kwh"),"2016 - kwh","")</f>
        <v/>
      </c>
      <c r="AC114" s="126"/>
      <c r="AD114" s="126"/>
      <c r="AE114" s="126"/>
    </row>
    <row r="115" spans="1:31" hidden="1">
      <c r="A115" s="125" t="str">
        <f>IF(AND(F116=G116,H116=I116,J116=K116,F116="A"),"2016 - kw",IF(AND(F116=G116,H116=I116,J116&lt;&gt;K116,F116="A"),"2017 - kw",IF(AND(F116=G116,H116&lt;&gt;I116,F116="A"),"2018 - kw","N/A")))</f>
        <v>N/A</v>
      </c>
      <c r="B115" s="125" t="str">
        <f>IF(F116&lt;&gt;G116,"2018 - kw",IF(H116&lt;&gt;I116,"2017 - kw",IF(J116&lt;&gt;K116,"2016 - kw","N/A")))</f>
        <v>N/A</v>
      </c>
      <c r="C115" s="134"/>
      <c r="D115" s="135" t="str">
        <f>D114 &amp; "kW"</f>
        <v>kW</v>
      </c>
      <c r="E115" s="136" t="s">
        <v>309</v>
      </c>
      <c r="F115" s="124"/>
      <c r="G115" s="124"/>
      <c r="H115" s="124"/>
      <c r="I115" s="124"/>
      <c r="J115" s="124"/>
      <c r="K115" s="124"/>
      <c r="L115" s="124"/>
      <c r="M115" s="124"/>
      <c r="N115" s="124"/>
      <c r="O115" s="124"/>
      <c r="P115" s="125"/>
      <c r="Q115" s="125"/>
      <c r="R115" s="125"/>
      <c r="S115" s="125"/>
      <c r="T115" s="125"/>
      <c r="U115" s="125"/>
      <c r="V115" s="125"/>
      <c r="Z115" s="126"/>
      <c r="AA115" s="126" t="str">
        <f>IF(AND(F116=G116,H116=I116,F116="A"),"2016 - kw","")</f>
        <v/>
      </c>
      <c r="AB115" s="126" t="str">
        <f>IF(OR(B115="2017 - kw",B115="2018 - kw"),"2016 - kw","")</f>
        <v/>
      </c>
      <c r="AC115" s="126"/>
      <c r="AD115" s="126"/>
      <c r="AE115" s="126"/>
    </row>
    <row r="116" spans="1:31" hidden="1">
      <c r="A116" s="125"/>
      <c r="B116" s="125"/>
      <c r="C116" s="137"/>
      <c r="D116" s="138"/>
      <c r="E116" s="139" t="s">
        <v>310</v>
      </c>
      <c r="F116" s="121"/>
      <c r="G116" s="121"/>
      <c r="H116" s="121"/>
      <c r="I116" s="121"/>
      <c r="J116" s="121"/>
      <c r="K116" s="121"/>
      <c r="L116" s="121"/>
      <c r="M116" s="121"/>
      <c r="N116" s="121"/>
      <c r="O116" s="121"/>
      <c r="P116" s="125"/>
      <c r="Q116" s="125"/>
      <c r="R116" s="125"/>
      <c r="S116" s="125"/>
      <c r="T116" s="125"/>
      <c r="U116" s="125"/>
      <c r="V116" s="125"/>
      <c r="Z116" s="126"/>
      <c r="AA116" s="126"/>
      <c r="AB116" s="126"/>
      <c r="AC116" s="126"/>
      <c r="AD116" s="126"/>
      <c r="AE116" s="126"/>
    </row>
    <row r="117" spans="1:31" hidden="1">
      <c r="A117" s="125" t="str">
        <f>IF(AND(F119=G119,H119=I119,J119=K119,F119="A"),"2016 - kwh",IF(AND(F119=G119,H119=I119,J119&lt;&gt;K119,F119="A"),"2017 - kwh",IF(AND(F119=G119,H119&lt;&gt;I119,F119="A"),"2018 - kwh","N/A")))</f>
        <v>N/A</v>
      </c>
      <c r="B117" s="125" t="str">
        <f>IF(F119&lt;&gt;G119,"2018 - kwh",IF(H119&lt;&gt;I119,"2017 - kwh",IF(J119&lt;&gt;K119,"2016 - kwh","N/A")))</f>
        <v>N/A</v>
      </c>
      <c r="C117" s="131" t="s">
        <v>339</v>
      </c>
      <c r="D117" s="132"/>
      <c r="E117" s="133" t="s">
        <v>244</v>
      </c>
      <c r="F117" s="124"/>
      <c r="G117" s="124"/>
      <c r="H117" s="124"/>
      <c r="I117" s="124"/>
      <c r="J117" s="124"/>
      <c r="K117" s="124"/>
      <c r="L117" s="124"/>
      <c r="M117" s="124"/>
      <c r="N117" s="124"/>
      <c r="O117" s="124"/>
      <c r="P117" s="125"/>
      <c r="Q117" s="125"/>
      <c r="R117" s="125"/>
      <c r="S117" s="125"/>
      <c r="T117" s="125"/>
      <c r="U117" s="125"/>
      <c r="V117" s="125"/>
      <c r="Z117" s="126"/>
      <c r="AA117" s="126" t="str">
        <f>IF(AND(F119=G119,H119=I119,F119="A"),"2016 - kwh","")</f>
        <v/>
      </c>
      <c r="AB117" s="126" t="str">
        <f>IF(OR(B117="2017 - kwh",B117="2018 - kwh"),"2016 - kwh","")</f>
        <v/>
      </c>
      <c r="AC117" s="126"/>
      <c r="AD117" s="126"/>
      <c r="AE117" s="126"/>
    </row>
    <row r="118" spans="1:31" hidden="1">
      <c r="A118" s="125" t="str">
        <f>IF(AND(F119=G119,H119=I119,J119=K119,F119="A"),"2016 - kw",IF(AND(F119=G119,H119=I119,J119&lt;&gt;K119,F119="A"),"2017 - kw",IF(AND(F119=G119,H119&lt;&gt;I119,F119="A"),"2018 - kw","N/A")))</f>
        <v>N/A</v>
      </c>
      <c r="B118" s="125" t="str">
        <f>IF(F119&lt;&gt;G119,"2018 - kw",IF(H119&lt;&gt;I119,"2017 - kw",IF(J119&lt;&gt;K119,"2016 - kw","N/A")))</f>
        <v>N/A</v>
      </c>
      <c r="C118" s="134"/>
      <c r="D118" s="135" t="str">
        <f>D117 &amp; "kW"</f>
        <v>kW</v>
      </c>
      <c r="E118" s="136" t="s">
        <v>309</v>
      </c>
      <c r="F118" s="124"/>
      <c r="G118" s="124"/>
      <c r="H118" s="124"/>
      <c r="I118" s="124"/>
      <c r="J118" s="124"/>
      <c r="K118" s="124"/>
      <c r="L118" s="124"/>
      <c r="M118" s="124"/>
      <c r="N118" s="124"/>
      <c r="O118" s="124"/>
      <c r="P118" s="125"/>
      <c r="Q118" s="125"/>
      <c r="R118" s="125"/>
      <c r="S118" s="125"/>
      <c r="T118" s="125"/>
      <c r="U118" s="125"/>
      <c r="V118" s="125"/>
      <c r="Z118" s="126"/>
      <c r="AA118" s="126" t="str">
        <f>IF(AND(F119=G119,H119=I119,F119="A"),"2016 - kw","")</f>
        <v/>
      </c>
      <c r="AB118" s="126" t="str">
        <f>IF(OR(B118="2017 - kw",B118="2018 - kw"),"2016 - kw","")</f>
        <v/>
      </c>
      <c r="AC118" s="126"/>
      <c r="AD118" s="126"/>
      <c r="AE118" s="126"/>
    </row>
    <row r="119" spans="1:31" hidden="1">
      <c r="A119" s="125"/>
      <c r="B119" s="125"/>
      <c r="C119" s="137"/>
      <c r="D119" s="138"/>
      <c r="E119" s="139" t="s">
        <v>310</v>
      </c>
      <c r="F119" s="121"/>
      <c r="G119" s="121"/>
      <c r="H119" s="121"/>
      <c r="I119" s="121"/>
      <c r="J119" s="121"/>
      <c r="K119" s="121"/>
      <c r="L119" s="121"/>
      <c r="M119" s="121"/>
      <c r="N119" s="121"/>
      <c r="O119" s="121"/>
      <c r="P119" s="125"/>
      <c r="Q119" s="125"/>
      <c r="R119" s="125"/>
      <c r="S119" s="125"/>
      <c r="T119" s="125"/>
      <c r="U119" s="125"/>
      <c r="V119" s="125"/>
      <c r="Z119" s="126"/>
      <c r="AA119" s="126"/>
      <c r="AB119" s="126"/>
      <c r="AC119" s="126"/>
      <c r="AD119" s="126"/>
      <c r="AE119" s="126"/>
    </row>
    <row r="120" spans="1:31" hidden="1">
      <c r="A120" s="125" t="str">
        <f>IF(AND(F122=G122,H122=I122,J122=K122,F122="A"),"2016 - kwh",IF(AND(F122=G122,H122=I122,J122&lt;&gt;K122,F122="A"),"2017 - kwh",IF(AND(F122=G122,H122&lt;&gt;I122,F122="A"),"2018 - kwh","N/A")))</f>
        <v>N/A</v>
      </c>
      <c r="B120" s="125" t="str">
        <f>IF(F122&lt;&gt;G122,"2018 - kwh",IF(H122&lt;&gt;I122,"2017 - kwh",IF(J122&lt;&gt;K122,"2016 - kwh","N/A")))</f>
        <v>N/A</v>
      </c>
      <c r="C120" s="131" t="s">
        <v>340</v>
      </c>
      <c r="D120" s="132"/>
      <c r="E120" s="133" t="s">
        <v>244</v>
      </c>
      <c r="F120" s="124"/>
      <c r="G120" s="124"/>
      <c r="H120" s="124"/>
      <c r="I120" s="124"/>
      <c r="J120" s="124"/>
      <c r="K120" s="124"/>
      <c r="L120" s="124"/>
      <c r="M120" s="124"/>
      <c r="N120" s="124"/>
      <c r="O120" s="124"/>
      <c r="P120" s="125"/>
      <c r="Q120" s="125"/>
      <c r="R120" s="125"/>
      <c r="S120" s="125"/>
      <c r="T120" s="125"/>
      <c r="U120" s="125"/>
      <c r="V120" s="125"/>
      <c r="Z120" s="126"/>
      <c r="AA120" s="126" t="str">
        <f>IF(AND(F122=G122,H122=I122,F122="A"),"2016 - kwh","")</f>
        <v/>
      </c>
      <c r="AB120" s="126" t="str">
        <f>IF(OR(B120="2017 - kwh",B120="2018 - kwh"),"2016 - kwh","")</f>
        <v/>
      </c>
      <c r="AC120" s="126"/>
      <c r="AD120" s="126"/>
      <c r="AE120" s="126"/>
    </row>
    <row r="121" spans="1:31" hidden="1">
      <c r="A121" s="125" t="str">
        <f>IF(AND(F122=G122,H122=I122,J122=K122,F122="A"),"2016 - kw",IF(AND(F122=G122,H122=I122,J122&lt;&gt;K122,F122="A"),"2017 - kw",IF(AND(F122=G122,H122&lt;&gt;I122,F122="A"),"2018 - kw","N/A")))</f>
        <v>N/A</v>
      </c>
      <c r="B121" s="125" t="str">
        <f>IF(F122&lt;&gt;G122,"2018 - kw",IF(H122&lt;&gt;I122,"2017 - kw",IF(J122&lt;&gt;K122,"2016 - kw","N/A")))</f>
        <v>N/A</v>
      </c>
      <c r="C121" s="134"/>
      <c r="D121" s="135" t="str">
        <f>D120 &amp; "kW"</f>
        <v>kW</v>
      </c>
      <c r="E121" s="136" t="s">
        <v>309</v>
      </c>
      <c r="F121" s="124"/>
      <c r="G121" s="124"/>
      <c r="H121" s="124"/>
      <c r="I121" s="124"/>
      <c r="J121" s="124"/>
      <c r="K121" s="124"/>
      <c r="L121" s="124"/>
      <c r="M121" s="124"/>
      <c r="N121" s="124"/>
      <c r="O121" s="124"/>
      <c r="P121" s="125"/>
      <c r="Q121" s="125"/>
      <c r="R121" s="125"/>
      <c r="S121" s="125"/>
      <c r="T121" s="125"/>
      <c r="U121" s="125"/>
      <c r="V121" s="125"/>
      <c r="Z121" s="126"/>
      <c r="AA121" s="126" t="str">
        <f>IF(AND(F122=G122,H122=I122,F122="A"),"2016 - kw","")</f>
        <v/>
      </c>
      <c r="AB121" s="126" t="str">
        <f>IF(OR(B121="2017 - kw",B121="2018 - kw"),"2016 - kw","")</f>
        <v/>
      </c>
      <c r="AC121" s="126"/>
      <c r="AD121" s="126"/>
      <c r="AE121" s="126"/>
    </row>
    <row r="122" spans="1:31" hidden="1">
      <c r="A122" s="125"/>
      <c r="B122" s="125"/>
      <c r="C122" s="137"/>
      <c r="D122" s="138"/>
      <c r="E122" s="139" t="s">
        <v>310</v>
      </c>
      <c r="F122" s="121"/>
      <c r="G122" s="121"/>
      <c r="H122" s="121"/>
      <c r="I122" s="121"/>
      <c r="J122" s="121"/>
      <c r="K122" s="121"/>
      <c r="L122" s="121"/>
      <c r="M122" s="121"/>
      <c r="N122" s="121"/>
      <c r="O122" s="121"/>
      <c r="P122" s="125"/>
      <c r="Q122" s="125"/>
      <c r="R122" s="125"/>
      <c r="S122" s="125"/>
      <c r="T122" s="125"/>
      <c r="U122" s="125"/>
      <c r="V122" s="125"/>
      <c r="Z122" s="126"/>
      <c r="AA122" s="126"/>
      <c r="AB122" s="126"/>
      <c r="AC122" s="126"/>
      <c r="AD122" s="126"/>
      <c r="AE122" s="126"/>
    </row>
    <row r="123" spans="1:31" hidden="1">
      <c r="A123" s="125" t="str">
        <f>IF(AND(F125=G125,H125=I125,J125=K125,F125="A"),"2016 - kwh",IF(AND(F125=G125,H125=I125,J125&lt;&gt;K125,F125="A"),"2017 - kwh",IF(AND(F125=G125,H125&lt;&gt;I125,F125="A"),"2018 - kwh","N/A")))</f>
        <v>N/A</v>
      </c>
      <c r="B123" s="125" t="str">
        <f>IF(F125&lt;&gt;G125,"2018 - kwh",IF(H125&lt;&gt;I125,"2017 - kwh",IF(J125&lt;&gt;K125,"2016 - kwh","N/A")))</f>
        <v>N/A</v>
      </c>
      <c r="C123" s="131" t="s">
        <v>341</v>
      </c>
      <c r="D123" s="132"/>
      <c r="E123" s="133" t="s">
        <v>244</v>
      </c>
      <c r="F123" s="124"/>
      <c r="G123" s="124"/>
      <c r="H123" s="124"/>
      <c r="I123" s="124"/>
      <c r="J123" s="124"/>
      <c r="K123" s="124"/>
      <c r="L123" s="124"/>
      <c r="M123" s="124"/>
      <c r="N123" s="124"/>
      <c r="O123" s="124"/>
      <c r="P123" s="125"/>
      <c r="Q123" s="125"/>
      <c r="R123" s="125"/>
      <c r="S123" s="125"/>
      <c r="T123" s="125"/>
      <c r="U123" s="125"/>
      <c r="V123" s="125"/>
      <c r="Z123" s="126"/>
      <c r="AA123" s="126" t="str">
        <f>IF(AND(F125=G125,H125=I125,F125="A"),"2016 - kwh","")</f>
        <v/>
      </c>
      <c r="AB123" s="126" t="str">
        <f>IF(OR(B123="2017 - kwh",B123="2018 - kwh"),"2016 - kwh","")</f>
        <v/>
      </c>
      <c r="AC123" s="126"/>
      <c r="AD123" s="126"/>
      <c r="AE123" s="126"/>
    </row>
    <row r="124" spans="1:31" hidden="1">
      <c r="A124" s="125" t="str">
        <f>IF(AND(F125=G125,H125=I125,J125=K125,F125="A"),"2016 - kw",IF(AND(F125=G125,H125=I125,J125&lt;&gt;K125,F125="A"),"2017 - kw",IF(AND(F125=G125,H125&lt;&gt;I125,F125="A"),"2018 - kw","N/A")))</f>
        <v>N/A</v>
      </c>
      <c r="B124" s="125" t="str">
        <f>IF(F125&lt;&gt;G125,"2018 - kw",IF(H125&lt;&gt;I125,"2017 - kw",IF(J125&lt;&gt;K125,"2016 - kw","N/A")))</f>
        <v>N/A</v>
      </c>
      <c r="C124" s="134"/>
      <c r="D124" s="135" t="str">
        <f>D123 &amp; "kW"</f>
        <v>kW</v>
      </c>
      <c r="E124" s="136" t="s">
        <v>309</v>
      </c>
      <c r="F124" s="124"/>
      <c r="G124" s="124"/>
      <c r="H124" s="124"/>
      <c r="I124" s="124"/>
      <c r="J124" s="124"/>
      <c r="K124" s="124"/>
      <c r="L124" s="124"/>
      <c r="M124" s="124"/>
      <c r="N124" s="124"/>
      <c r="O124" s="124"/>
      <c r="P124" s="125"/>
      <c r="Q124" s="125"/>
      <c r="R124" s="125"/>
      <c r="S124" s="125"/>
      <c r="T124" s="125"/>
      <c r="U124" s="125"/>
      <c r="V124" s="125"/>
      <c r="Z124" s="126"/>
      <c r="AA124" s="126" t="str">
        <f>IF(AND(F125=G125,H125=I125,F125="A"),"2016 - kw","")</f>
        <v/>
      </c>
      <c r="AB124" s="126" t="str">
        <f>IF(OR(B124="2017 - kw",B124="2018 - kw"),"2016 - kw","")</f>
        <v/>
      </c>
      <c r="AC124" s="126"/>
      <c r="AD124" s="126"/>
      <c r="AE124" s="126"/>
    </row>
    <row r="125" spans="1:31" hidden="1">
      <c r="A125" s="125"/>
      <c r="B125" s="125"/>
      <c r="C125" s="137"/>
      <c r="D125" s="138"/>
      <c r="E125" s="139" t="s">
        <v>310</v>
      </c>
      <c r="F125" s="121"/>
      <c r="G125" s="121"/>
      <c r="H125" s="121"/>
      <c r="I125" s="121"/>
      <c r="J125" s="121"/>
      <c r="K125" s="121"/>
      <c r="L125" s="121"/>
      <c r="M125" s="121"/>
      <c r="N125" s="121"/>
      <c r="O125" s="121"/>
      <c r="P125" s="125"/>
      <c r="Q125" s="125"/>
      <c r="R125" s="125"/>
      <c r="S125" s="125"/>
      <c r="T125" s="125"/>
      <c r="U125" s="125"/>
      <c r="V125" s="125"/>
      <c r="Z125" s="126"/>
      <c r="AA125" s="126"/>
      <c r="AB125" s="126"/>
      <c r="AC125" s="126"/>
      <c r="AD125" s="126"/>
      <c r="AE125" s="126"/>
    </row>
    <row r="126" spans="1:31" hidden="1">
      <c r="A126" s="125" t="str">
        <f>IF(AND(F128=G128,H128=I128,J128=K128,F128="A"),"2016 - kwh",IF(AND(F128=G128,H128=I128,J128&lt;&gt;K128,F128="A"),"2017 - kwh",IF(AND(F128=G128,H128&lt;&gt;I128,F128="A"),"2018 - kwh","N/A")))</f>
        <v>N/A</v>
      </c>
      <c r="B126" s="125" t="str">
        <f>IF(F128&lt;&gt;G128,"2018 - kwh",IF(H128&lt;&gt;I128,"2017 - kwh",IF(J128&lt;&gt;K128,"2016 - kwh","N/A")))</f>
        <v>N/A</v>
      </c>
      <c r="C126" s="131" t="s">
        <v>342</v>
      </c>
      <c r="D126" s="132"/>
      <c r="E126" s="133" t="s">
        <v>244</v>
      </c>
      <c r="F126" s="124"/>
      <c r="G126" s="124"/>
      <c r="H126" s="124"/>
      <c r="I126" s="124"/>
      <c r="J126" s="124"/>
      <c r="K126" s="124"/>
      <c r="L126" s="124"/>
      <c r="M126" s="124"/>
      <c r="N126" s="124"/>
      <c r="O126" s="124"/>
      <c r="P126" s="125"/>
      <c r="Q126" s="125"/>
      <c r="R126" s="125"/>
      <c r="S126" s="125"/>
      <c r="T126" s="125"/>
      <c r="U126" s="125"/>
      <c r="V126" s="125"/>
      <c r="Z126" s="126"/>
      <c r="AA126" s="126" t="str">
        <f>IF(AND(F128=G128,H128=I128,F128="A"),"2016 - kwh","")</f>
        <v/>
      </c>
      <c r="AB126" s="126" t="str">
        <f>IF(OR(B126="2017 - kwh",B126="2018 - kwh"),"2016 - kwh","")</f>
        <v/>
      </c>
      <c r="AC126" s="126"/>
      <c r="AD126" s="126"/>
      <c r="AE126" s="126"/>
    </row>
    <row r="127" spans="1:31" hidden="1">
      <c r="A127" s="125" t="str">
        <f>IF(AND(F128=G128,H128=I128,J128=K128,F128="A"),"2016 - kw",IF(AND(F128=G128,H128=I128,J128&lt;&gt;K128,F128="A"),"2017 - kw",IF(AND(F128=G128,H128&lt;&gt;I128,F128="A"),"2018 - kw","N/A")))</f>
        <v>N/A</v>
      </c>
      <c r="B127" s="125" t="str">
        <f>IF(F128&lt;&gt;G128,"2018 - kw",IF(H128&lt;&gt;I128,"2017 - kw",IF(J128&lt;&gt;K128,"2016 - kw","N/A")))</f>
        <v>N/A</v>
      </c>
      <c r="C127" s="134"/>
      <c r="D127" s="135" t="str">
        <f>D126 &amp; "kW"</f>
        <v>kW</v>
      </c>
      <c r="E127" s="136" t="s">
        <v>309</v>
      </c>
      <c r="F127" s="124"/>
      <c r="G127" s="124"/>
      <c r="H127" s="124"/>
      <c r="I127" s="124"/>
      <c r="J127" s="124"/>
      <c r="K127" s="124"/>
      <c r="L127" s="124"/>
      <c r="M127" s="124"/>
      <c r="N127" s="124"/>
      <c r="O127" s="124"/>
      <c r="P127" s="125"/>
      <c r="Q127" s="125"/>
      <c r="R127" s="125"/>
      <c r="S127" s="125"/>
      <c r="T127" s="125"/>
      <c r="U127" s="125"/>
      <c r="V127" s="125"/>
      <c r="Z127" s="126"/>
      <c r="AA127" s="126" t="str">
        <f>IF(AND(F128=G128,H128=I128,F128="A"),"2016 - kw","")</f>
        <v/>
      </c>
      <c r="AB127" s="126" t="str">
        <f>IF(OR(B127="2017 - kw",B127="2018 - kw"),"2016 - kw","")</f>
        <v/>
      </c>
      <c r="AC127" s="126"/>
      <c r="AD127" s="126"/>
      <c r="AE127" s="126"/>
    </row>
    <row r="128" spans="1:31" hidden="1">
      <c r="A128" s="125"/>
      <c r="B128" s="125"/>
      <c r="C128" s="137"/>
      <c r="D128" s="138"/>
      <c r="E128" s="139" t="s">
        <v>310</v>
      </c>
      <c r="F128" s="121"/>
      <c r="G128" s="121"/>
      <c r="H128" s="121"/>
      <c r="I128" s="121"/>
      <c r="J128" s="121"/>
      <c r="K128" s="121"/>
      <c r="L128" s="121"/>
      <c r="M128" s="121"/>
      <c r="N128" s="121"/>
      <c r="O128" s="121"/>
      <c r="P128" s="125"/>
      <c r="Q128" s="125"/>
      <c r="R128" s="125"/>
      <c r="S128" s="125"/>
      <c r="T128" s="125"/>
      <c r="U128" s="125"/>
      <c r="V128" s="125"/>
      <c r="Z128" s="126"/>
      <c r="AA128" s="126"/>
      <c r="AB128" s="126"/>
      <c r="AC128" s="126"/>
      <c r="AD128" s="126"/>
      <c r="AE128" s="126"/>
    </row>
    <row r="129" spans="1:31" hidden="1">
      <c r="A129" s="125" t="str">
        <f>IF(AND(F131=G131,H131=I131,J131=K131,F131="A"),"2016 - kwh",IF(AND(F131=G131,H131=I131,J131&lt;&gt;K131,F131="A"),"2017 - kwh",IF(AND(F131=G131,H131&lt;&gt;I131,F131="A"),"2018 - kwh","N/A")))</f>
        <v>N/A</v>
      </c>
      <c r="B129" s="125" t="str">
        <f>IF(F131&lt;&gt;G131,"2018 - kwh",IF(H131&lt;&gt;I131,"2017 - kwh",IF(J131&lt;&gt;K131,"2016 - kwh","N/A")))</f>
        <v>N/A</v>
      </c>
      <c r="C129" s="131" t="s">
        <v>343</v>
      </c>
      <c r="D129" s="132"/>
      <c r="E129" s="133" t="s">
        <v>244</v>
      </c>
      <c r="F129" s="124"/>
      <c r="G129" s="124"/>
      <c r="H129" s="124"/>
      <c r="I129" s="124"/>
      <c r="J129" s="124"/>
      <c r="K129" s="124"/>
      <c r="L129" s="124"/>
      <c r="M129" s="124"/>
      <c r="N129" s="124"/>
      <c r="O129" s="124"/>
      <c r="P129" s="125"/>
      <c r="Q129" s="125"/>
      <c r="R129" s="125"/>
      <c r="S129" s="125"/>
      <c r="T129" s="125"/>
      <c r="U129" s="125"/>
      <c r="V129" s="125"/>
      <c r="Z129" s="126"/>
      <c r="AA129" s="126" t="str">
        <f>IF(AND(F131=G131,H131=I131,F131="A"),"2016 - kwh","")</f>
        <v/>
      </c>
      <c r="AB129" s="126" t="str">
        <f>IF(OR(B129="2017 - kwh",B129="2018 - kwh"),"2016 - kwh","")</f>
        <v/>
      </c>
      <c r="AC129" s="126"/>
      <c r="AD129" s="126"/>
      <c r="AE129" s="126"/>
    </row>
    <row r="130" spans="1:31" hidden="1">
      <c r="A130" s="125" t="str">
        <f>IF(AND(F131=G131,H131=I131,J131=K131,F131="A"),"2016 - kw",IF(AND(F131=G131,H131=I131,J131&lt;&gt;K131,F131="A"),"2017 - kw",IF(AND(F131=G131,H131&lt;&gt;I131,F131="A"),"2018 - kw","N/A")))</f>
        <v>N/A</v>
      </c>
      <c r="B130" s="125" t="str">
        <f>IF(F131&lt;&gt;G131,"2018 - kw",IF(H131&lt;&gt;I131,"2017 - kw",IF(J131&lt;&gt;K131,"2016 - kw","N/A")))</f>
        <v>N/A</v>
      </c>
      <c r="C130" s="134"/>
      <c r="D130" s="135" t="str">
        <f>D129 &amp; "kW"</f>
        <v>kW</v>
      </c>
      <c r="E130" s="136" t="s">
        <v>309</v>
      </c>
      <c r="F130" s="124"/>
      <c r="G130" s="124"/>
      <c r="H130" s="124"/>
      <c r="I130" s="124"/>
      <c r="J130" s="124"/>
      <c r="K130" s="124"/>
      <c r="L130" s="124"/>
      <c r="M130" s="124"/>
      <c r="N130" s="124"/>
      <c r="O130" s="124"/>
      <c r="P130" s="125"/>
      <c r="Q130" s="125"/>
      <c r="R130" s="125"/>
      <c r="S130" s="125"/>
      <c r="T130" s="125"/>
      <c r="U130" s="125"/>
      <c r="V130" s="125"/>
      <c r="Z130" s="126"/>
      <c r="AA130" s="126" t="str">
        <f>IF(AND(F131=G131,H131=I131,F131="A"),"2016 - kw","")</f>
        <v/>
      </c>
      <c r="AB130" s="126" t="str">
        <f>IF(OR(B130="2017 - kw",B130="2018 - kw"),"2016 - kw","")</f>
        <v/>
      </c>
      <c r="AC130" s="126"/>
      <c r="AD130" s="126"/>
      <c r="AE130" s="126"/>
    </row>
    <row r="131" spans="1:31" hidden="1">
      <c r="A131" s="125"/>
      <c r="B131" s="125"/>
      <c r="C131" s="137"/>
      <c r="D131" s="138"/>
      <c r="E131" s="139" t="s">
        <v>310</v>
      </c>
      <c r="F131" s="121"/>
      <c r="G131" s="121"/>
      <c r="H131" s="121"/>
      <c r="I131" s="121"/>
      <c r="J131" s="121"/>
      <c r="K131" s="121"/>
      <c r="L131" s="121"/>
      <c r="M131" s="121"/>
      <c r="N131" s="121"/>
      <c r="O131" s="121"/>
      <c r="P131" s="125"/>
      <c r="Q131" s="125"/>
      <c r="R131" s="125"/>
      <c r="S131" s="125"/>
      <c r="T131" s="125"/>
      <c r="U131" s="125"/>
      <c r="V131" s="125"/>
      <c r="Z131" s="126"/>
      <c r="AA131" s="126"/>
      <c r="AB131" s="126"/>
      <c r="AC131" s="126"/>
      <c r="AD131" s="126"/>
      <c r="AE131" s="126"/>
    </row>
    <row r="132" spans="1:31" hidden="1">
      <c r="A132" s="125" t="str">
        <f>IF(AND(F134=G134,H134=I134,J134=K134,F134="A"),"2016 - kwh",IF(AND(F134=G134,H134=I134,J134&lt;&gt;K134,F134="A"),"2017 - kwh",IF(AND(F134=G134,H134&lt;&gt;I134,F134="A"),"2018 - kwh","N/A")))</f>
        <v>N/A</v>
      </c>
      <c r="B132" s="125" t="str">
        <f>IF(F134&lt;&gt;G134,"2018 - kwh",IF(H134&lt;&gt;I134,"2017 - kwh",IF(J134&lt;&gt;K134,"2016 - kwh","N/A")))</f>
        <v>N/A</v>
      </c>
      <c r="C132" s="131" t="s">
        <v>344</v>
      </c>
      <c r="D132" s="132"/>
      <c r="E132" s="133" t="s">
        <v>244</v>
      </c>
      <c r="F132" s="124"/>
      <c r="G132" s="124"/>
      <c r="H132" s="124"/>
      <c r="I132" s="124"/>
      <c r="J132" s="124"/>
      <c r="K132" s="124"/>
      <c r="L132" s="124"/>
      <c r="M132" s="124"/>
      <c r="N132" s="124"/>
      <c r="O132" s="124"/>
      <c r="P132" s="125"/>
      <c r="Q132" s="125"/>
      <c r="R132" s="125"/>
      <c r="S132" s="125"/>
      <c r="T132" s="125"/>
      <c r="U132" s="125"/>
      <c r="V132" s="125"/>
      <c r="Z132" s="126"/>
      <c r="AA132" s="126" t="str">
        <f>IF(AND(F134=G134,H134=I134,F134="A"),"2016 - kwh","")</f>
        <v/>
      </c>
      <c r="AB132" s="126" t="str">
        <f>IF(OR(B132="2017 - kwh",B132="2018 - kwh"),"2016 - kwh","")</f>
        <v/>
      </c>
      <c r="AC132" s="126"/>
      <c r="AD132" s="126"/>
      <c r="AE132" s="126"/>
    </row>
    <row r="133" spans="1:31" hidden="1">
      <c r="A133" s="125" t="str">
        <f>IF(AND(F134=G134,H134=I134,J134=K134,F134="A"),"2016 - kw",IF(AND(F134=G134,H134=I134,J134&lt;&gt;K134,F134="A"),"2017 - kw",IF(AND(F134=G134,H134&lt;&gt;I134,F134="A"),"2018 - kw","N/A")))</f>
        <v>N/A</v>
      </c>
      <c r="B133" s="125" t="str">
        <f>IF(F134&lt;&gt;G134,"2018 - kw",IF(H134&lt;&gt;I134,"2017 - kw",IF(J134&lt;&gt;K134,"2016 - kw","N/A")))</f>
        <v>N/A</v>
      </c>
      <c r="C133" s="134"/>
      <c r="D133" s="135" t="str">
        <f>D132 &amp; "kW"</f>
        <v>kW</v>
      </c>
      <c r="E133" s="136" t="s">
        <v>309</v>
      </c>
      <c r="F133" s="124"/>
      <c r="G133" s="124"/>
      <c r="H133" s="124"/>
      <c r="I133" s="124"/>
      <c r="J133" s="124"/>
      <c r="K133" s="124"/>
      <c r="L133" s="124"/>
      <c r="M133" s="124"/>
      <c r="N133" s="124"/>
      <c r="O133" s="124"/>
      <c r="P133" s="125"/>
      <c r="Q133" s="125"/>
      <c r="R133" s="125"/>
      <c r="S133" s="125"/>
      <c r="T133" s="125"/>
      <c r="U133" s="125"/>
      <c r="V133" s="125"/>
      <c r="Z133" s="126"/>
      <c r="AA133" s="126" t="str">
        <f>IF(AND(F134=G134,H134=I134,F134="A"),"2016 - kw","")</f>
        <v/>
      </c>
      <c r="AB133" s="126" t="str">
        <f>IF(OR(B133="2017 - kw",B133="2018 - kw"),"2016 - kw","")</f>
        <v/>
      </c>
      <c r="AC133" s="126"/>
      <c r="AD133" s="126"/>
      <c r="AE133" s="126"/>
    </row>
    <row r="134" spans="1:31" hidden="1">
      <c r="A134" s="125"/>
      <c r="B134" s="125"/>
      <c r="C134" s="137"/>
      <c r="D134" s="138"/>
      <c r="E134" s="139" t="s">
        <v>310</v>
      </c>
      <c r="F134" s="121"/>
      <c r="G134" s="121"/>
      <c r="H134" s="121"/>
      <c r="I134" s="121"/>
      <c r="J134" s="121"/>
      <c r="K134" s="121"/>
      <c r="L134" s="121"/>
      <c r="M134" s="121"/>
      <c r="N134" s="121"/>
      <c r="O134" s="121"/>
      <c r="P134" s="125"/>
      <c r="Q134" s="125"/>
      <c r="R134" s="125"/>
      <c r="S134" s="125"/>
      <c r="T134" s="125"/>
      <c r="U134" s="125"/>
      <c r="V134" s="125"/>
      <c r="Z134" s="126"/>
      <c r="AA134" s="126"/>
      <c r="AB134" s="126"/>
      <c r="AC134" s="126"/>
      <c r="AD134" s="126"/>
      <c r="AE134" s="126"/>
    </row>
    <row r="135" spans="1:31" hidden="1">
      <c r="A135" s="125" t="str">
        <f>IF(AND(F137=G137,H137=I137,J137=K137,F137="A"),"2016 - kwh",IF(AND(F137=G137,H137=I137,J137&lt;&gt;K137,F137="A"),"2017 - kwh",IF(AND(F137=G137,H137&lt;&gt;I137,F137="A"),"2018 - kwh","N/A")))</f>
        <v>N/A</v>
      </c>
      <c r="B135" s="125" t="str">
        <f>IF(F137&lt;&gt;G137,"2018 - kwh",IF(H137&lt;&gt;I137,"2017 - kwh",IF(J137&lt;&gt;K137,"2016 - kwh","N/A")))</f>
        <v>N/A</v>
      </c>
      <c r="C135" s="131" t="s">
        <v>345</v>
      </c>
      <c r="D135" s="132"/>
      <c r="E135" s="133" t="s">
        <v>244</v>
      </c>
      <c r="F135" s="124"/>
      <c r="G135" s="124"/>
      <c r="H135" s="124"/>
      <c r="I135" s="124"/>
      <c r="J135" s="124"/>
      <c r="K135" s="124"/>
      <c r="L135" s="124"/>
      <c r="M135" s="124"/>
      <c r="N135" s="124"/>
      <c r="O135" s="124"/>
      <c r="P135" s="125"/>
      <c r="Q135" s="125"/>
      <c r="R135" s="125"/>
      <c r="S135" s="125"/>
      <c r="T135" s="125"/>
      <c r="U135" s="125"/>
      <c r="V135" s="125"/>
      <c r="Z135" s="126"/>
      <c r="AA135" s="126" t="str">
        <f>IF(AND(F137=G137,H137=I137,F137="A"),"2016 - kwh","")</f>
        <v/>
      </c>
      <c r="AB135" s="126" t="str">
        <f>IF(OR(B135="2017 - kwh",B135="2018 - kwh"),"2016 - kwh","")</f>
        <v/>
      </c>
      <c r="AC135" s="126"/>
      <c r="AD135" s="126"/>
      <c r="AE135" s="126"/>
    </row>
    <row r="136" spans="1:31" hidden="1">
      <c r="A136" s="125" t="str">
        <f>IF(AND(F137=G137,H137=I137,J137=K137,F137="A"),"2016 - kw",IF(AND(F137=G137,H137=I137,J137&lt;&gt;K137,F137="A"),"2017 - kw",IF(AND(F137=G137,H137&lt;&gt;I137,F137="A"),"2018 - kw","N/A")))</f>
        <v>N/A</v>
      </c>
      <c r="B136" s="125" t="str">
        <f>IF(F137&lt;&gt;G137,"2018 - kw",IF(H137&lt;&gt;I137,"2017 - kw",IF(J137&lt;&gt;K137,"2016 - kw","N/A")))</f>
        <v>N/A</v>
      </c>
      <c r="C136" s="134"/>
      <c r="D136" s="135" t="str">
        <f>D135 &amp; "kW"</f>
        <v>kW</v>
      </c>
      <c r="E136" s="136" t="s">
        <v>309</v>
      </c>
      <c r="F136" s="124"/>
      <c r="G136" s="124"/>
      <c r="H136" s="124"/>
      <c r="I136" s="124"/>
      <c r="J136" s="124"/>
      <c r="K136" s="124"/>
      <c r="L136" s="124"/>
      <c r="M136" s="124"/>
      <c r="N136" s="124"/>
      <c r="O136" s="124"/>
      <c r="P136" s="125"/>
      <c r="Q136" s="125"/>
      <c r="R136" s="125"/>
      <c r="S136" s="125"/>
      <c r="T136" s="125"/>
      <c r="U136" s="125"/>
      <c r="V136" s="125"/>
      <c r="Z136" s="126"/>
      <c r="AA136" s="126" t="str">
        <f>IF(AND(F137=G137,H137=I137,F137="A"),"2016 - kw","")</f>
        <v/>
      </c>
      <c r="AB136" s="126" t="str">
        <f>IF(OR(B136="2017 - kw",B136="2018 - kw"),"2016 - kw","")</f>
        <v/>
      </c>
      <c r="AC136" s="126"/>
      <c r="AD136" s="126"/>
      <c r="AE136" s="126"/>
    </row>
    <row r="137" spans="1:31" hidden="1">
      <c r="A137" s="125"/>
      <c r="B137" s="125"/>
      <c r="C137" s="137"/>
      <c r="D137" s="138"/>
      <c r="E137" s="139" t="s">
        <v>310</v>
      </c>
      <c r="F137" s="121"/>
      <c r="G137" s="121"/>
      <c r="H137" s="121"/>
      <c r="I137" s="121"/>
      <c r="J137" s="121"/>
      <c r="K137" s="121"/>
      <c r="L137" s="121"/>
      <c r="M137" s="121"/>
      <c r="N137" s="121"/>
      <c r="O137" s="121"/>
      <c r="P137" s="125"/>
      <c r="Q137" s="125"/>
      <c r="R137" s="125"/>
      <c r="S137" s="125"/>
      <c r="T137" s="125"/>
      <c r="U137" s="125"/>
      <c r="V137" s="125"/>
      <c r="Z137" s="126"/>
      <c r="AA137" s="126"/>
      <c r="AB137" s="126"/>
      <c r="AC137" s="126"/>
      <c r="AD137" s="126"/>
      <c r="AE137" s="126"/>
    </row>
    <row r="138" spans="1:31" hidden="1">
      <c r="A138" s="125" t="str">
        <f>IF(AND(F140=G140,H140=I140,J140=K140,F140="A"),"2016 - kwh",IF(AND(F140=G140,H140=I140,J140&lt;&gt;K140,F140="A"),"2017 - kwh",IF(AND(F140=G140,H140&lt;&gt;I140,F140="A"),"2018 - kwh","N/A")))</f>
        <v>N/A</v>
      </c>
      <c r="B138" s="125" t="str">
        <f>IF(F140&lt;&gt;G140,"2018 - kwh",IF(H140&lt;&gt;I140,"2017 - kwh",IF(J140&lt;&gt;K140,"2016 - kwh","N/A")))</f>
        <v>N/A</v>
      </c>
      <c r="C138" s="131" t="s">
        <v>346</v>
      </c>
      <c r="D138" s="132"/>
      <c r="E138" s="133" t="s">
        <v>244</v>
      </c>
      <c r="F138" s="124"/>
      <c r="G138" s="124"/>
      <c r="H138" s="124"/>
      <c r="I138" s="124"/>
      <c r="J138" s="124"/>
      <c r="K138" s="124"/>
      <c r="L138" s="124"/>
      <c r="M138" s="124"/>
      <c r="N138" s="124"/>
      <c r="O138" s="124"/>
      <c r="P138" s="125"/>
      <c r="Q138" s="125"/>
      <c r="R138" s="125"/>
      <c r="S138" s="125"/>
      <c r="T138" s="125"/>
      <c r="U138" s="125"/>
      <c r="V138" s="125"/>
      <c r="Z138" s="126"/>
      <c r="AA138" s="126" t="str">
        <f>IF(AND(F140=G140,H140=I140,F140="A"),"2016 - kwh","")</f>
        <v/>
      </c>
      <c r="AB138" s="126" t="str">
        <f>IF(OR(B138="2017 - kwh",B138="2018 - kwh"),"2016 - kwh","")</f>
        <v/>
      </c>
      <c r="AC138" s="126"/>
      <c r="AD138" s="126"/>
      <c r="AE138" s="126"/>
    </row>
    <row r="139" spans="1:31" hidden="1">
      <c r="A139" s="125" t="str">
        <f>IF(AND(F140=G140,H140=I140,J140=K140,F140="A"),"2016 - kw",IF(AND(F140=G140,H140=I140,J140&lt;&gt;K140,F140="A"),"2017 - kw",IF(AND(F140=G140,H140&lt;&gt;I140,F140="A"),"2018 - kw","N/A")))</f>
        <v>N/A</v>
      </c>
      <c r="B139" s="125" t="str">
        <f>IF(F140&lt;&gt;G140,"2018 - kw",IF(H140&lt;&gt;I140,"2017 - kw",IF(J140&lt;&gt;K140,"2016 - kw","N/A")))</f>
        <v>N/A</v>
      </c>
      <c r="C139" s="134"/>
      <c r="D139" s="135" t="str">
        <f>D138 &amp; "kW"</f>
        <v>kW</v>
      </c>
      <c r="E139" s="136" t="s">
        <v>309</v>
      </c>
      <c r="F139" s="124"/>
      <c r="G139" s="124"/>
      <c r="H139" s="124"/>
      <c r="I139" s="124"/>
      <c r="J139" s="124"/>
      <c r="K139" s="124"/>
      <c r="L139" s="124"/>
      <c r="M139" s="124"/>
      <c r="N139" s="124"/>
      <c r="O139" s="124"/>
      <c r="P139" s="125"/>
      <c r="Q139" s="125"/>
      <c r="R139" s="125"/>
      <c r="S139" s="125"/>
      <c r="T139" s="125"/>
      <c r="U139" s="125"/>
      <c r="V139" s="125"/>
      <c r="Z139" s="126"/>
      <c r="AA139" s="126" t="str">
        <f>IF(AND(F140=G140,H140=I140,F140="A"),"2016 - kw","")</f>
        <v/>
      </c>
      <c r="AB139" s="126" t="str">
        <f>IF(OR(B139="2017 - kw",B139="2018 - kw"),"2016 - kw","")</f>
        <v/>
      </c>
      <c r="AC139" s="126"/>
      <c r="AD139" s="126"/>
      <c r="AE139" s="126"/>
    </row>
    <row r="140" spans="1:31" hidden="1">
      <c r="A140" s="125"/>
      <c r="B140" s="125"/>
      <c r="C140" s="137"/>
      <c r="D140" s="138"/>
      <c r="E140" s="139" t="s">
        <v>310</v>
      </c>
      <c r="F140" s="121"/>
      <c r="G140" s="121"/>
      <c r="H140" s="121"/>
      <c r="I140" s="121"/>
      <c r="J140" s="121"/>
      <c r="K140" s="121"/>
      <c r="L140" s="121"/>
      <c r="M140" s="121"/>
      <c r="N140" s="121"/>
      <c r="O140" s="121"/>
      <c r="P140" s="125"/>
      <c r="Q140" s="125"/>
      <c r="R140" s="125"/>
      <c r="S140" s="125"/>
      <c r="T140" s="125"/>
      <c r="U140" s="125"/>
      <c r="V140" s="125"/>
      <c r="Z140" s="126"/>
      <c r="AA140" s="126"/>
      <c r="AB140" s="126"/>
      <c r="AC140" s="126"/>
      <c r="AD140" s="126"/>
      <c r="AE140" s="126"/>
    </row>
    <row r="141" spans="1:31" hidden="1">
      <c r="A141" s="125" t="str">
        <f>IF(AND(F143=G143,H143=I143,J143=K143,F143="A"),"2016 - kwh",IF(AND(F143=G143,H143=I143,J143&lt;&gt;K143,F143="A"),"2017 - kwh",IF(AND(F143=G143,H143&lt;&gt;I143,F143="A"),"2018 - kwh","N/A")))</f>
        <v>N/A</v>
      </c>
      <c r="B141" s="125" t="str">
        <f>IF(F143&lt;&gt;G143,"2018 - kwh",IF(H143&lt;&gt;I143,"2017 - kwh",IF(J143&lt;&gt;K143,"2016 - kwh","N/A")))</f>
        <v>N/A</v>
      </c>
      <c r="C141" s="131" t="s">
        <v>347</v>
      </c>
      <c r="D141" s="132"/>
      <c r="E141" s="133" t="s">
        <v>244</v>
      </c>
      <c r="F141" s="124"/>
      <c r="G141" s="124"/>
      <c r="H141" s="124"/>
      <c r="I141" s="124"/>
      <c r="J141" s="124"/>
      <c r="K141" s="124"/>
      <c r="L141" s="124"/>
      <c r="M141" s="124"/>
      <c r="N141" s="124"/>
      <c r="O141" s="124"/>
      <c r="P141" s="125"/>
      <c r="Q141" s="125"/>
      <c r="R141" s="125"/>
      <c r="S141" s="125"/>
      <c r="T141" s="125"/>
      <c r="U141" s="125"/>
      <c r="V141" s="125"/>
      <c r="Z141" s="126"/>
      <c r="AA141" s="126" t="str">
        <f>IF(AND(F143=G143,H143=I143,F143="A"),"2016 - kwh","")</f>
        <v/>
      </c>
      <c r="AB141" s="126" t="str">
        <f>IF(OR(B141="2017 - kwh",B141="2018 - kwh"),"2016 - kwh","")</f>
        <v/>
      </c>
      <c r="AC141" s="126"/>
      <c r="AD141" s="126"/>
      <c r="AE141" s="126"/>
    </row>
    <row r="142" spans="1:31" hidden="1">
      <c r="A142" s="125" t="str">
        <f>IF(AND(F143=G143,H143=I143,J143=K143,F143="A"),"2016 - kw",IF(AND(F143=G143,H143=I143,J143&lt;&gt;K143,F143="A"),"2017 - kw",IF(AND(F143=G143,H143&lt;&gt;I143,F143="A"),"2018 - kw","N/A")))</f>
        <v>N/A</v>
      </c>
      <c r="B142" s="125" t="str">
        <f>IF(F143&lt;&gt;G143,"2018 - kw",IF(H143&lt;&gt;I143,"2017 - kw",IF(J143&lt;&gt;K143,"2016 - kw","N/A")))</f>
        <v>N/A</v>
      </c>
      <c r="C142" s="134"/>
      <c r="D142" s="135" t="str">
        <f>D141 &amp; "kW"</f>
        <v>kW</v>
      </c>
      <c r="E142" s="136" t="s">
        <v>309</v>
      </c>
      <c r="F142" s="124"/>
      <c r="G142" s="124"/>
      <c r="H142" s="124"/>
      <c r="I142" s="124"/>
      <c r="J142" s="124"/>
      <c r="K142" s="124"/>
      <c r="L142" s="124"/>
      <c r="M142" s="124"/>
      <c r="N142" s="124"/>
      <c r="O142" s="124"/>
      <c r="P142" s="125"/>
      <c r="Q142" s="125"/>
      <c r="R142" s="125"/>
      <c r="S142" s="125"/>
      <c r="T142" s="125"/>
      <c r="U142" s="125"/>
      <c r="V142" s="125"/>
      <c r="Z142" s="126"/>
      <c r="AA142" s="126" t="str">
        <f>IF(AND(F143=G143,H143=I143,F143="A"),"2016 - kw","")</f>
        <v/>
      </c>
      <c r="AB142" s="126" t="str">
        <f>IF(OR(B142="2017 - kw",B142="2018 - kw"),"2016 - kw","")</f>
        <v/>
      </c>
      <c r="AC142" s="126"/>
      <c r="AD142" s="126"/>
      <c r="AE142" s="126"/>
    </row>
    <row r="143" spans="1:31" hidden="1">
      <c r="A143" s="125"/>
      <c r="B143" s="125"/>
      <c r="C143" s="137"/>
      <c r="D143" s="138"/>
      <c r="E143" s="139" t="s">
        <v>310</v>
      </c>
      <c r="F143" s="121"/>
      <c r="G143" s="121"/>
      <c r="H143" s="121"/>
      <c r="I143" s="121"/>
      <c r="J143" s="121"/>
      <c r="K143" s="121"/>
      <c r="L143" s="121"/>
      <c r="M143" s="121"/>
      <c r="N143" s="121"/>
      <c r="O143" s="121"/>
      <c r="P143" s="125"/>
      <c r="Q143" s="125"/>
      <c r="R143" s="125"/>
      <c r="S143" s="125"/>
      <c r="T143" s="125"/>
      <c r="U143" s="125"/>
      <c r="V143" s="125"/>
      <c r="Z143" s="126"/>
      <c r="AA143" s="126"/>
      <c r="AB143" s="126"/>
      <c r="AC143" s="126"/>
      <c r="AD143" s="126"/>
      <c r="AE143" s="126"/>
    </row>
    <row r="144" spans="1:31" hidden="1">
      <c r="A144" s="125" t="str">
        <f>IF(AND(F146=G146,H146=I146,J146=K146,F146="A"),"2016 - kwh",IF(AND(F146=G146,H146=I146,J146&lt;&gt;K146,F146="A"),"2017 - kwh",IF(AND(F146=G146,H146&lt;&gt;I146,F146="A"),"2018 - kwh","N/A")))</f>
        <v>N/A</v>
      </c>
      <c r="B144" s="125" t="str">
        <f>IF(F146&lt;&gt;G146,"2018 - kwh",IF(H146&lt;&gt;I146,"2017 - kwh",IF(J146&lt;&gt;K146,"2016 - kwh","N/A")))</f>
        <v>N/A</v>
      </c>
      <c r="C144" s="131" t="s">
        <v>348</v>
      </c>
      <c r="D144" s="132"/>
      <c r="E144" s="133" t="s">
        <v>244</v>
      </c>
      <c r="F144" s="124"/>
      <c r="G144" s="124"/>
      <c r="H144" s="124"/>
      <c r="I144" s="124"/>
      <c r="J144" s="124"/>
      <c r="K144" s="124"/>
      <c r="L144" s="124"/>
      <c r="M144" s="124"/>
      <c r="N144" s="124"/>
      <c r="O144" s="124"/>
      <c r="P144" s="125"/>
      <c r="Q144" s="125"/>
      <c r="R144" s="125"/>
      <c r="S144" s="125"/>
      <c r="T144" s="125"/>
      <c r="U144" s="125"/>
      <c r="V144" s="125"/>
      <c r="Z144" s="126"/>
      <c r="AA144" s="126" t="str">
        <f>IF(AND(F146=G146,H146=I146,F146="A"),"2016 - kwh","")</f>
        <v/>
      </c>
      <c r="AB144" s="126" t="str">
        <f>IF(OR(B144="2017 - kwh",B144="2018 - kwh"),"2016 - kwh","")</f>
        <v/>
      </c>
      <c r="AC144" s="126"/>
      <c r="AD144" s="126"/>
      <c r="AE144" s="126"/>
    </row>
    <row r="145" spans="1:31" hidden="1">
      <c r="A145" s="125" t="str">
        <f>IF(AND(F146=G146,H146=I146,J146=K146,F146="A"),"2016 - kw",IF(AND(F146=G146,H146=I146,J146&lt;&gt;K146,F146="A"),"2017 - kw",IF(AND(F146=G146,H146&lt;&gt;I146,F146="A"),"2018 - kw","N/A")))</f>
        <v>N/A</v>
      </c>
      <c r="B145" s="125" t="str">
        <f>IF(F146&lt;&gt;G146,"2018 - kw",IF(H146&lt;&gt;I146,"2017 - kw",IF(J146&lt;&gt;K146,"2016 - kw","N/A")))</f>
        <v>N/A</v>
      </c>
      <c r="C145" s="134"/>
      <c r="D145" s="135" t="str">
        <f>D144 &amp; "kW"</f>
        <v>kW</v>
      </c>
      <c r="E145" s="136" t="s">
        <v>309</v>
      </c>
      <c r="F145" s="124"/>
      <c r="G145" s="124"/>
      <c r="H145" s="124"/>
      <c r="I145" s="124"/>
      <c r="J145" s="124"/>
      <c r="K145" s="124"/>
      <c r="L145" s="124"/>
      <c r="M145" s="124"/>
      <c r="N145" s="124"/>
      <c r="O145" s="124"/>
      <c r="P145" s="125"/>
      <c r="Q145" s="125"/>
      <c r="R145" s="125"/>
      <c r="S145" s="125"/>
      <c r="T145" s="125"/>
      <c r="U145" s="125"/>
      <c r="V145" s="125"/>
      <c r="Z145" s="126"/>
      <c r="AA145" s="126" t="str">
        <f>IF(AND(F146=G146,H146=I146,F146="A"),"2016 - kw","")</f>
        <v/>
      </c>
      <c r="AB145" s="126" t="str">
        <f>IF(OR(B145="2017 - kw",B145="2018 - kw"),"2016 - kw","")</f>
        <v/>
      </c>
      <c r="AC145" s="126"/>
      <c r="AD145" s="126"/>
      <c r="AE145" s="126"/>
    </row>
    <row r="146" spans="1:31" hidden="1">
      <c r="A146" s="125"/>
      <c r="B146" s="125"/>
      <c r="C146" s="137"/>
      <c r="D146" s="138"/>
      <c r="E146" s="139" t="s">
        <v>310</v>
      </c>
      <c r="F146" s="121"/>
      <c r="G146" s="121"/>
      <c r="H146" s="121"/>
      <c r="I146" s="121"/>
      <c r="J146" s="121"/>
      <c r="K146" s="121"/>
      <c r="L146" s="121"/>
      <c r="M146" s="121"/>
      <c r="N146" s="121"/>
      <c r="O146" s="121"/>
      <c r="P146" s="125"/>
      <c r="Q146" s="125"/>
      <c r="R146" s="125"/>
      <c r="S146" s="125"/>
      <c r="T146" s="125"/>
      <c r="U146" s="125"/>
      <c r="V146" s="125"/>
      <c r="Z146" s="126"/>
      <c r="AA146" s="126"/>
      <c r="AB146" s="126"/>
      <c r="AC146" s="126"/>
      <c r="AD146" s="126"/>
      <c r="AE146" s="126"/>
    </row>
    <row r="147" spans="1:31" hidden="1">
      <c r="A147" s="125" t="str">
        <f>IF(AND(F149=G149,H149=I149,J149=K149,F149="A"),"2016 - kwh",IF(AND(F149=G149,H149=I149,J149&lt;&gt;K149,F149="A"),"2017 - kwh",IF(AND(F149=G149,H149&lt;&gt;I149,F149="A"),"2018 - kwh","N/A")))</f>
        <v>N/A</v>
      </c>
      <c r="B147" s="125" t="str">
        <f>IF(F149&lt;&gt;G149,"2018 - kwh",IF(H149&lt;&gt;I149,"2017 - kwh",IF(J149&lt;&gt;K149,"2016 - kwh","N/A")))</f>
        <v>N/A</v>
      </c>
      <c r="C147" s="131" t="s">
        <v>349</v>
      </c>
      <c r="D147" s="132"/>
      <c r="E147" s="133" t="s">
        <v>244</v>
      </c>
      <c r="F147" s="124"/>
      <c r="G147" s="124"/>
      <c r="H147" s="124"/>
      <c r="I147" s="124"/>
      <c r="J147" s="124"/>
      <c r="K147" s="124"/>
      <c r="L147" s="124"/>
      <c r="M147" s="124"/>
      <c r="N147" s="124"/>
      <c r="O147" s="124"/>
      <c r="P147" s="125"/>
      <c r="Q147" s="125"/>
      <c r="R147" s="125"/>
      <c r="S147" s="125"/>
      <c r="T147" s="125"/>
      <c r="U147" s="125"/>
      <c r="V147" s="125"/>
      <c r="Z147" s="126"/>
      <c r="AA147" s="126" t="str">
        <f>IF(AND(F149=G149,H149=I149,F149="A"),"2016 - kwh","")</f>
        <v/>
      </c>
      <c r="AB147" s="126" t="str">
        <f>IF(OR(B147="2017 - kwh",B147="2018 - kwh"),"2016 - kwh","")</f>
        <v/>
      </c>
      <c r="AC147" s="126"/>
      <c r="AD147" s="126"/>
      <c r="AE147" s="126"/>
    </row>
    <row r="148" spans="1:31" hidden="1">
      <c r="A148" s="125" t="str">
        <f>IF(AND(F149=G149,H149=I149,J149=K149,F149="A"),"2016 - kw",IF(AND(F149=G149,H149=I149,J149&lt;&gt;K149,F149="A"),"2017 - kw",IF(AND(F149=G149,H149&lt;&gt;I149,F149="A"),"2018 - kw","N/A")))</f>
        <v>N/A</v>
      </c>
      <c r="B148" s="125" t="str">
        <f>IF(F149&lt;&gt;G149,"2018 - kw",IF(H149&lt;&gt;I149,"2017 - kw",IF(J149&lt;&gt;K149,"2016 - kw","N/A")))</f>
        <v>N/A</v>
      </c>
      <c r="C148" s="134"/>
      <c r="D148" s="135" t="str">
        <f>D147 &amp; "kW"</f>
        <v>kW</v>
      </c>
      <c r="E148" s="136" t="s">
        <v>309</v>
      </c>
      <c r="F148" s="124"/>
      <c r="G148" s="124"/>
      <c r="H148" s="124"/>
      <c r="I148" s="124"/>
      <c r="J148" s="124"/>
      <c r="K148" s="124"/>
      <c r="L148" s="124"/>
      <c r="M148" s="124"/>
      <c r="N148" s="124"/>
      <c r="O148" s="124"/>
      <c r="P148" s="125"/>
      <c r="Q148" s="125"/>
      <c r="R148" s="125"/>
      <c r="S148" s="125"/>
      <c r="T148" s="125"/>
      <c r="U148" s="125"/>
      <c r="V148" s="125"/>
      <c r="Z148" s="126"/>
      <c r="AA148" s="126" t="str">
        <f>IF(AND(F149=G149,H149=I149,F149="A"),"2016 - kw","")</f>
        <v/>
      </c>
      <c r="AB148" s="126" t="str">
        <f>IF(OR(B148="2017 - kw",B148="2018 - kw"),"2016 - kw","")</f>
        <v/>
      </c>
      <c r="AC148" s="126"/>
      <c r="AD148" s="126"/>
      <c r="AE148" s="126"/>
    </row>
    <row r="149" spans="1:31" hidden="1">
      <c r="A149" s="125"/>
      <c r="B149" s="125"/>
      <c r="C149" s="137"/>
      <c r="D149" s="138"/>
      <c r="E149" s="139" t="s">
        <v>310</v>
      </c>
      <c r="F149" s="121"/>
      <c r="G149" s="121"/>
      <c r="H149" s="121"/>
      <c r="I149" s="121"/>
      <c r="J149" s="121"/>
      <c r="K149" s="121"/>
      <c r="L149" s="121"/>
      <c r="M149" s="121"/>
      <c r="N149" s="121"/>
      <c r="O149" s="121"/>
      <c r="P149" s="125"/>
      <c r="Q149" s="125"/>
      <c r="R149" s="125"/>
      <c r="S149" s="125"/>
      <c r="T149" s="125"/>
      <c r="U149" s="125"/>
      <c r="V149" s="125"/>
      <c r="Z149" s="126"/>
      <c r="AA149" s="126"/>
      <c r="AB149" s="126"/>
      <c r="AC149" s="126"/>
      <c r="AD149" s="126"/>
      <c r="AE149" s="126"/>
    </row>
    <row r="150" spans="1:31" hidden="1">
      <c r="A150" s="125" t="str">
        <f>IF(AND(F152=G152,H152=I152,J152=K152,F152="A"),"2016 - kwh",IF(AND(F152=G152,H152=I152,J152&lt;&gt;K152,F152="A"),"2017 - kwh",IF(AND(F152=G152,H152&lt;&gt;I152,F152="A"),"2018 - kwh","N/A")))</f>
        <v>N/A</v>
      </c>
      <c r="B150" s="125" t="str">
        <f>IF(F152&lt;&gt;G152,"2018 - kwh",IF(H152&lt;&gt;I152,"2017 - kwh",IF(J152&lt;&gt;K152,"2016 - kwh","N/A")))</f>
        <v>N/A</v>
      </c>
      <c r="C150" s="131" t="s">
        <v>350</v>
      </c>
      <c r="D150" s="132"/>
      <c r="E150" s="133" t="s">
        <v>244</v>
      </c>
      <c r="F150" s="124"/>
      <c r="G150" s="124"/>
      <c r="H150" s="124"/>
      <c r="I150" s="124"/>
      <c r="J150" s="124"/>
      <c r="K150" s="124"/>
      <c r="L150" s="124"/>
      <c r="M150" s="124"/>
      <c r="N150" s="124"/>
      <c r="O150" s="124"/>
      <c r="P150" s="125"/>
      <c r="Q150" s="125"/>
      <c r="R150" s="125"/>
      <c r="S150" s="125"/>
      <c r="T150" s="125"/>
      <c r="U150" s="125"/>
      <c r="V150" s="125"/>
      <c r="Z150" s="126"/>
      <c r="AA150" s="126" t="str">
        <f>IF(AND(F152=G152,H152=I152,F152="A"),"2016 - kwh","")</f>
        <v/>
      </c>
      <c r="AB150" s="126" t="str">
        <f>IF(OR(B150="2017 - kwh",B150="2018 - kwh"),"2016 - kwh","")</f>
        <v/>
      </c>
      <c r="AC150" s="126"/>
      <c r="AD150" s="126"/>
      <c r="AE150" s="126"/>
    </row>
    <row r="151" spans="1:31" hidden="1">
      <c r="A151" s="125" t="str">
        <f>IF(AND(F152=G152,H152=I152,J152=K152,F152="A"),"2016 - kw",IF(AND(F152=G152,H152=I152,J152&lt;&gt;K152,F152="A"),"2017 - kw",IF(AND(F152=G152,H152&lt;&gt;I152,F152="A"),"2018 - kw","N/A")))</f>
        <v>N/A</v>
      </c>
      <c r="B151" s="125" t="str">
        <f>IF(F152&lt;&gt;G152,"2018 - kw",IF(H152&lt;&gt;I152,"2017 - kw",IF(J152&lt;&gt;K152,"2016 - kw","N/A")))</f>
        <v>N/A</v>
      </c>
      <c r="C151" s="134"/>
      <c r="D151" s="135" t="str">
        <f>D150 &amp; "kW"</f>
        <v>kW</v>
      </c>
      <c r="E151" s="136" t="s">
        <v>309</v>
      </c>
      <c r="F151" s="124"/>
      <c r="G151" s="124"/>
      <c r="H151" s="124"/>
      <c r="I151" s="124"/>
      <c r="J151" s="124"/>
      <c r="K151" s="124"/>
      <c r="L151" s="124"/>
      <c r="M151" s="124"/>
      <c r="N151" s="124"/>
      <c r="O151" s="124"/>
      <c r="P151" s="125"/>
      <c r="Q151" s="125"/>
      <c r="R151" s="125"/>
      <c r="S151" s="125"/>
      <c r="T151" s="125"/>
      <c r="U151" s="125"/>
      <c r="V151" s="125"/>
      <c r="Z151" s="126"/>
      <c r="AA151" s="126" t="str">
        <f>IF(AND(F152=G152,H152=I152,F152="A"),"2016 - kw","")</f>
        <v/>
      </c>
      <c r="AB151" s="126" t="str">
        <f>IF(OR(B151="2017 - kw",B151="2018 - kw"),"2016 - kw","")</f>
        <v/>
      </c>
      <c r="AC151" s="126"/>
      <c r="AD151" s="126"/>
      <c r="AE151" s="126"/>
    </row>
    <row r="152" spans="1:31" hidden="1">
      <c r="A152" s="125"/>
      <c r="B152" s="125"/>
      <c r="C152" s="137"/>
      <c r="D152" s="138"/>
      <c r="E152" s="139" t="s">
        <v>310</v>
      </c>
      <c r="F152" s="121"/>
      <c r="G152" s="121"/>
      <c r="H152" s="121"/>
      <c r="I152" s="121"/>
      <c r="J152" s="121"/>
      <c r="K152" s="121"/>
      <c r="L152" s="121"/>
      <c r="M152" s="121"/>
      <c r="N152" s="121"/>
      <c r="O152" s="121"/>
      <c r="P152" s="125"/>
      <c r="Q152" s="125"/>
      <c r="R152" s="125"/>
      <c r="S152" s="125"/>
      <c r="T152" s="125"/>
      <c r="U152" s="125"/>
      <c r="V152" s="125"/>
      <c r="Z152" s="126"/>
      <c r="AA152" s="126"/>
      <c r="AB152" s="126"/>
      <c r="AC152" s="126"/>
      <c r="AD152" s="126"/>
      <c r="AE152" s="126"/>
    </row>
    <row r="153" spans="1:31" hidden="1">
      <c r="A153" s="125" t="str">
        <f>IF(AND(F155=G155,H155=I155,J155=K155,F155="A"),"2016 - kwh",IF(AND(F155=G155,H155=I155,J155&lt;&gt;K155,F155="A"),"2017 - kwh",IF(AND(F155=G155,H155&lt;&gt;I155,F155="A"),"2018 - kwh","N/A")))</f>
        <v>N/A</v>
      </c>
      <c r="B153" s="125" t="str">
        <f>IF(F155&lt;&gt;G155,"2018 - kwh",IF(H155&lt;&gt;I155,"2017 - kwh",IF(J155&lt;&gt;K155,"2016 - kwh","N/A")))</f>
        <v>N/A</v>
      </c>
      <c r="C153" s="131" t="s">
        <v>351</v>
      </c>
      <c r="D153" s="132"/>
      <c r="E153" s="133" t="s">
        <v>244</v>
      </c>
      <c r="F153" s="124"/>
      <c r="G153" s="124"/>
      <c r="H153" s="124"/>
      <c r="I153" s="124"/>
      <c r="J153" s="124"/>
      <c r="K153" s="124"/>
      <c r="L153" s="124"/>
      <c r="M153" s="124"/>
      <c r="N153" s="124"/>
      <c r="O153" s="124"/>
      <c r="P153" s="125"/>
      <c r="Q153" s="125"/>
      <c r="R153" s="125"/>
      <c r="S153" s="125"/>
      <c r="T153" s="125"/>
      <c r="U153" s="125"/>
      <c r="V153" s="125"/>
      <c r="Z153" s="126"/>
      <c r="AA153" s="126" t="str">
        <f>IF(AND(F155=G155,H155=I155,F155="A"),"2016 - kwh","")</f>
        <v/>
      </c>
      <c r="AB153" s="126" t="str">
        <f>IF(OR(B153="2017 - kwh",B153="2018 - kwh"),"2016 - kwh","")</f>
        <v/>
      </c>
      <c r="AC153" s="126"/>
      <c r="AD153" s="126"/>
      <c r="AE153" s="126"/>
    </row>
    <row r="154" spans="1:31" hidden="1">
      <c r="A154" s="125" t="str">
        <f>IF(AND(F155=G155,H155=I155,J155=K155,F155="A"),"2016 - kw",IF(AND(F155=G155,H155=I155,J155&lt;&gt;K155,F155="A"),"2017 - kw",IF(AND(F155=G155,H155&lt;&gt;I155,F155="A"),"2018 - kw","N/A")))</f>
        <v>N/A</v>
      </c>
      <c r="B154" s="125" t="str">
        <f>IF(F155&lt;&gt;G155,"2018 - kw",IF(H155&lt;&gt;I155,"2017 - kw",IF(J155&lt;&gt;K155,"2016 - kw","N/A")))</f>
        <v>N/A</v>
      </c>
      <c r="C154" s="134"/>
      <c r="D154" s="135" t="str">
        <f>D153 &amp; "kW"</f>
        <v>kW</v>
      </c>
      <c r="E154" s="136" t="s">
        <v>309</v>
      </c>
      <c r="F154" s="124"/>
      <c r="G154" s="124"/>
      <c r="H154" s="124"/>
      <c r="I154" s="124"/>
      <c r="J154" s="124"/>
      <c r="K154" s="124"/>
      <c r="L154" s="124"/>
      <c r="M154" s="124"/>
      <c r="N154" s="124"/>
      <c r="O154" s="124"/>
      <c r="P154" s="125"/>
      <c r="Q154" s="125"/>
      <c r="R154" s="125"/>
      <c r="S154" s="125"/>
      <c r="T154" s="125"/>
      <c r="U154" s="125"/>
      <c r="V154" s="125"/>
      <c r="Z154" s="126"/>
      <c r="AA154" s="126" t="str">
        <f>IF(AND(F155=G155,H155=I155,F155="A"),"2016 - kw","")</f>
        <v/>
      </c>
      <c r="AB154" s="126" t="str">
        <f>IF(OR(B154="2017 - kw",B154="2018 - kw"),"2016 - kw","")</f>
        <v/>
      </c>
      <c r="AC154" s="126"/>
      <c r="AD154" s="126"/>
      <c r="AE154" s="126"/>
    </row>
    <row r="155" spans="1:31" hidden="1">
      <c r="A155" s="125"/>
      <c r="B155" s="125"/>
      <c r="C155" s="137"/>
      <c r="D155" s="138"/>
      <c r="E155" s="139" t="s">
        <v>310</v>
      </c>
      <c r="F155" s="121"/>
      <c r="G155" s="121"/>
      <c r="H155" s="121"/>
      <c r="I155" s="121"/>
      <c r="J155" s="121"/>
      <c r="K155" s="121"/>
      <c r="L155" s="121"/>
      <c r="M155" s="121"/>
      <c r="N155" s="121"/>
      <c r="O155" s="121"/>
      <c r="P155" s="125"/>
      <c r="Q155" s="125"/>
      <c r="R155" s="125"/>
      <c r="S155" s="125"/>
      <c r="T155" s="125"/>
      <c r="U155" s="125"/>
      <c r="V155" s="125"/>
      <c r="Z155" s="126"/>
      <c r="AA155" s="126"/>
      <c r="AB155" s="126"/>
      <c r="AC155" s="126"/>
      <c r="AD155" s="126"/>
      <c r="AE155" s="126"/>
    </row>
    <row r="156" spans="1:31" hidden="1">
      <c r="A156" s="125" t="str">
        <f>IF(AND(F158=G158,H158=I158,J158=K158,F158="A"),"2016 - kwh",IF(AND(F158=G158,H158=I158,J158&lt;&gt;K158,F158="A"),"2017 - kwh",IF(AND(F158=G158,H158&lt;&gt;I158,F158="A"),"2018 - kwh","N/A")))</f>
        <v>N/A</v>
      </c>
      <c r="B156" s="125" t="str">
        <f>IF(F158&lt;&gt;G158,"2018 - kwh",IF(H158&lt;&gt;I158,"2017 - kwh",IF(J158&lt;&gt;K158,"2016 - kwh","N/A")))</f>
        <v>N/A</v>
      </c>
      <c r="C156" s="131" t="s">
        <v>352</v>
      </c>
      <c r="D156" s="132"/>
      <c r="E156" s="133" t="s">
        <v>244</v>
      </c>
      <c r="F156" s="124"/>
      <c r="G156" s="124"/>
      <c r="H156" s="124"/>
      <c r="I156" s="124"/>
      <c r="J156" s="124"/>
      <c r="K156" s="124"/>
      <c r="L156" s="124"/>
      <c r="M156" s="124"/>
      <c r="N156" s="124"/>
      <c r="O156" s="124"/>
      <c r="P156" s="125"/>
      <c r="Q156" s="125"/>
      <c r="R156" s="125"/>
      <c r="S156" s="125"/>
      <c r="T156" s="125"/>
      <c r="U156" s="125"/>
      <c r="V156" s="125"/>
      <c r="Z156" s="126"/>
      <c r="AA156" s="126" t="str">
        <f>IF(AND(F158=G158,H158=I158,F158="A"),"2016 - kwh","")</f>
        <v/>
      </c>
      <c r="AB156" s="126" t="str">
        <f>IF(OR(B156="2017 - kwh",B156="2018 - kwh"),"2016 - kwh","")</f>
        <v/>
      </c>
      <c r="AC156" s="126"/>
      <c r="AD156" s="126"/>
      <c r="AE156" s="126"/>
    </row>
    <row r="157" spans="1:31" hidden="1">
      <c r="A157" s="125" t="str">
        <f>IF(AND(F158=G158,H158=I158,J158=K158,F158="A"),"2016 - kw",IF(AND(F158=G158,H158=I158,J158&lt;&gt;K158,F158="A"),"2017 - kw",IF(AND(F158=G158,H158&lt;&gt;I158,F158="A"),"2018 - kw","N/A")))</f>
        <v>N/A</v>
      </c>
      <c r="B157" s="125" t="str">
        <f>IF(F158&lt;&gt;G158,"2018 - kw",IF(H158&lt;&gt;I158,"2017 - kw",IF(J158&lt;&gt;K158,"2016 - kw","N/A")))</f>
        <v>N/A</v>
      </c>
      <c r="C157" s="134"/>
      <c r="D157" s="135" t="str">
        <f>D156 &amp; "kW"</f>
        <v>kW</v>
      </c>
      <c r="E157" s="136" t="s">
        <v>309</v>
      </c>
      <c r="F157" s="124"/>
      <c r="G157" s="124"/>
      <c r="H157" s="124"/>
      <c r="I157" s="124"/>
      <c r="J157" s="124"/>
      <c r="K157" s="124"/>
      <c r="L157" s="124"/>
      <c r="M157" s="124"/>
      <c r="N157" s="124"/>
      <c r="O157" s="124"/>
      <c r="P157" s="125"/>
      <c r="Q157" s="125"/>
      <c r="R157" s="125"/>
      <c r="S157" s="125"/>
      <c r="T157" s="125"/>
      <c r="U157" s="125"/>
      <c r="V157" s="125"/>
      <c r="Z157" s="126"/>
      <c r="AA157" s="126" t="str">
        <f>IF(AND(F158=G158,H158=I158,F158="A"),"2016 - kw","")</f>
        <v/>
      </c>
      <c r="AB157" s="126" t="str">
        <f>IF(OR(B157="2017 - kw",B157="2018 - kw"),"2016 - kw","")</f>
        <v/>
      </c>
      <c r="AC157" s="126"/>
      <c r="AD157" s="126"/>
      <c r="AE157" s="126"/>
    </row>
    <row r="158" spans="1:31" hidden="1">
      <c r="A158" s="125"/>
      <c r="B158" s="125"/>
      <c r="C158" s="137"/>
      <c r="D158" s="138"/>
      <c r="E158" s="139" t="s">
        <v>310</v>
      </c>
      <c r="F158" s="121"/>
      <c r="G158" s="121"/>
      <c r="H158" s="121"/>
      <c r="I158" s="121"/>
      <c r="J158" s="121"/>
      <c r="K158" s="121"/>
      <c r="L158" s="121"/>
      <c r="M158" s="121"/>
      <c r="N158" s="121"/>
      <c r="O158" s="121"/>
      <c r="P158" s="125"/>
      <c r="Q158" s="125"/>
      <c r="R158" s="125"/>
      <c r="S158" s="125"/>
      <c r="T158" s="125"/>
      <c r="U158" s="125"/>
      <c r="V158" s="125"/>
      <c r="Z158" s="126"/>
      <c r="AA158" s="126"/>
      <c r="AB158" s="126"/>
      <c r="AC158" s="126"/>
      <c r="AD158" s="126"/>
      <c r="AE158" s="126"/>
    </row>
    <row r="159" spans="1:31" hidden="1">
      <c r="A159" s="125" t="str">
        <f>IF(AND(F161=G161,H161=I161,J161=K161,F161="A"),"2016 - kwh",IF(AND(F161=G161,H161=I161,J161&lt;&gt;K161,F161="A"),"2017 - kwh",IF(AND(F161=G161,H161&lt;&gt;I161,F161="A"),"2018 - kwh","N/A")))</f>
        <v>N/A</v>
      </c>
      <c r="B159" s="125" t="str">
        <f>IF(F161&lt;&gt;G161,"2018 - kwh",IF(H161&lt;&gt;I161,"2017 - kwh",IF(J161&lt;&gt;K161,"2016 - kwh","N/A")))</f>
        <v>N/A</v>
      </c>
      <c r="C159" s="131" t="s">
        <v>353</v>
      </c>
      <c r="D159" s="132"/>
      <c r="E159" s="133" t="s">
        <v>244</v>
      </c>
      <c r="F159" s="124"/>
      <c r="G159" s="124"/>
      <c r="H159" s="124"/>
      <c r="I159" s="124"/>
      <c r="J159" s="124"/>
      <c r="K159" s="124"/>
      <c r="L159" s="124"/>
      <c r="M159" s="124"/>
      <c r="N159" s="124"/>
      <c r="O159" s="124"/>
      <c r="P159" s="125"/>
      <c r="Q159" s="125"/>
      <c r="R159" s="125"/>
      <c r="S159" s="125"/>
      <c r="T159" s="125"/>
      <c r="U159" s="125"/>
      <c r="V159" s="125"/>
      <c r="Z159" s="126"/>
      <c r="AA159" s="126" t="str">
        <f>IF(AND(F161=G161,H161=I161,F161="A"),"2016 - kwh","")</f>
        <v/>
      </c>
      <c r="AB159" s="126" t="str">
        <f>IF(OR(B159="2017 - kwh",B159="2018 - kwh"),"2016 - kwh","")</f>
        <v/>
      </c>
      <c r="AC159" s="126"/>
      <c r="AD159" s="126"/>
      <c r="AE159" s="126"/>
    </row>
    <row r="160" spans="1:31" hidden="1">
      <c r="A160" s="125" t="str">
        <f>IF(AND(F161=G161,H161=I161,J161=K161,F161="A"),"2016 - kw",IF(AND(F161=G161,H161=I161,J161&lt;&gt;K161,F161="A"),"2017 - kw",IF(AND(F161=G161,H161&lt;&gt;I161,F161="A"),"2018 - kw","N/A")))</f>
        <v>N/A</v>
      </c>
      <c r="B160" s="125" t="str">
        <f>IF(F161&lt;&gt;G161,"2018 - kw",IF(H161&lt;&gt;I161,"2017 - kw",IF(J161&lt;&gt;K161,"2016 - kw","N/A")))</f>
        <v>N/A</v>
      </c>
      <c r="C160" s="134"/>
      <c r="D160" s="135" t="str">
        <f>D159 &amp; "kW"</f>
        <v>kW</v>
      </c>
      <c r="E160" s="136" t="s">
        <v>309</v>
      </c>
      <c r="F160" s="124"/>
      <c r="G160" s="124"/>
      <c r="H160" s="124"/>
      <c r="I160" s="124"/>
      <c r="J160" s="124"/>
      <c r="K160" s="124"/>
      <c r="L160" s="124"/>
      <c r="M160" s="124"/>
      <c r="N160" s="124"/>
      <c r="O160" s="124"/>
      <c r="P160" s="125"/>
      <c r="Q160" s="125"/>
      <c r="R160" s="125"/>
      <c r="S160" s="125"/>
      <c r="T160" s="125"/>
      <c r="U160" s="125"/>
      <c r="V160" s="125"/>
      <c r="Z160" s="126"/>
      <c r="AA160" s="126" t="str">
        <f>IF(AND(F161=G161,H161=I161,F161="A"),"2016 - kw","")</f>
        <v/>
      </c>
      <c r="AB160" s="126" t="str">
        <f>IF(OR(B160="2017 - kw",B160="2018 - kw"),"2016 - kw","")</f>
        <v/>
      </c>
      <c r="AC160" s="126"/>
      <c r="AD160" s="126"/>
      <c r="AE160" s="126"/>
    </row>
    <row r="161" spans="1:31" hidden="1">
      <c r="A161" s="125"/>
      <c r="B161" s="125"/>
      <c r="C161" s="137"/>
      <c r="D161" s="138"/>
      <c r="E161" s="139" t="s">
        <v>310</v>
      </c>
      <c r="F161" s="121"/>
      <c r="G161" s="121"/>
      <c r="H161" s="121"/>
      <c r="I161" s="121"/>
      <c r="J161" s="121"/>
      <c r="K161" s="121"/>
      <c r="L161" s="121"/>
      <c r="M161" s="121"/>
      <c r="N161" s="121"/>
      <c r="O161" s="121"/>
      <c r="P161" s="125"/>
      <c r="Q161" s="125"/>
      <c r="R161" s="125"/>
      <c r="S161" s="125"/>
      <c r="T161" s="125"/>
      <c r="U161" s="125"/>
      <c r="V161" s="125"/>
      <c r="Z161" s="126"/>
      <c r="AA161" s="126"/>
      <c r="AB161" s="126"/>
      <c r="AC161" s="126"/>
      <c r="AD161" s="126"/>
      <c r="AE161" s="126"/>
    </row>
    <row r="162" spans="1:31" hidden="1">
      <c r="A162" s="125" t="str">
        <f>IF(AND(F164=G164,H164=I164,J164=K164,F164="A"),"2016 - kwh",IF(AND(F164=G164,H164=I164,J164&lt;&gt;K164,F164="A"),"2017 - kwh",IF(AND(F164=G164,H164&lt;&gt;I164,F164="A"),"2018 - kwh","N/A")))</f>
        <v>N/A</v>
      </c>
      <c r="B162" s="125" t="str">
        <f>IF(F164&lt;&gt;G164,"2018 - kwh",IF(H164&lt;&gt;I164,"2017 - kwh",IF(J164&lt;&gt;K164,"2016 - kwh","N/A")))</f>
        <v>N/A</v>
      </c>
      <c r="C162" s="131" t="s">
        <v>354</v>
      </c>
      <c r="D162" s="132"/>
      <c r="E162" s="133" t="s">
        <v>244</v>
      </c>
      <c r="F162" s="124"/>
      <c r="G162" s="124"/>
      <c r="H162" s="124"/>
      <c r="I162" s="124"/>
      <c r="J162" s="124"/>
      <c r="K162" s="124"/>
      <c r="L162" s="124"/>
      <c r="M162" s="124"/>
      <c r="N162" s="124"/>
      <c r="O162" s="124"/>
      <c r="P162" s="125"/>
      <c r="Q162" s="125"/>
      <c r="R162" s="125"/>
      <c r="S162" s="125"/>
      <c r="T162" s="125"/>
      <c r="U162" s="125"/>
      <c r="V162" s="125"/>
      <c r="Z162" s="126"/>
      <c r="AA162" s="126" t="str">
        <f>IF(AND(F164=G164,H164=I164,F164="A"),"2016 - kwh","")</f>
        <v/>
      </c>
      <c r="AB162" s="126" t="str">
        <f>IF(OR(B162="2017 - kwh",B162="2018 - kwh"),"2016 - kwh","")</f>
        <v/>
      </c>
      <c r="AC162" s="126"/>
      <c r="AD162" s="126"/>
      <c r="AE162" s="126"/>
    </row>
    <row r="163" spans="1:31" hidden="1">
      <c r="A163" s="125" t="str">
        <f>IF(AND(F164=G164,H164=I164,J164=K164,F164="A"),"2016 - kw",IF(AND(F164=G164,H164=I164,J164&lt;&gt;K164,F164="A"),"2017 - kw",IF(AND(F164=G164,H164&lt;&gt;I164,F164="A"),"2018 - kw","N/A")))</f>
        <v>N/A</v>
      </c>
      <c r="B163" s="125" t="str">
        <f>IF(F164&lt;&gt;G164,"2018 - kw",IF(H164&lt;&gt;I164,"2017 - kw",IF(J164&lt;&gt;K164,"2016 - kw","N/A")))</f>
        <v>N/A</v>
      </c>
      <c r="C163" s="134"/>
      <c r="D163" s="135" t="str">
        <f>D162 &amp; "kW"</f>
        <v>kW</v>
      </c>
      <c r="E163" s="136" t="s">
        <v>309</v>
      </c>
      <c r="F163" s="124"/>
      <c r="G163" s="124"/>
      <c r="H163" s="124"/>
      <c r="I163" s="124"/>
      <c r="J163" s="124"/>
      <c r="K163" s="124"/>
      <c r="L163" s="124"/>
      <c r="M163" s="124"/>
      <c r="N163" s="124"/>
      <c r="O163" s="124"/>
      <c r="P163" s="125"/>
      <c r="Q163" s="125"/>
      <c r="R163" s="125"/>
      <c r="S163" s="125"/>
      <c r="T163" s="125"/>
      <c r="U163" s="125"/>
      <c r="V163" s="125"/>
      <c r="Z163" s="126"/>
      <c r="AA163" s="126" t="str">
        <f>IF(AND(F164=G164,H164=I164,F164="A"),"2016 - kw","")</f>
        <v/>
      </c>
      <c r="AB163" s="126" t="str">
        <f>IF(OR(B163="2017 - kw",B163="2018 - kw"),"2016 - kw","")</f>
        <v/>
      </c>
      <c r="AC163" s="126"/>
      <c r="AD163" s="126"/>
      <c r="AE163" s="126"/>
    </row>
    <row r="164" spans="1:31" hidden="1">
      <c r="A164" s="125"/>
      <c r="B164" s="125"/>
      <c r="C164" s="137"/>
      <c r="D164" s="138"/>
      <c r="E164" s="139" t="s">
        <v>310</v>
      </c>
      <c r="F164" s="121"/>
      <c r="G164" s="121"/>
      <c r="H164" s="121"/>
      <c r="I164" s="121"/>
      <c r="J164" s="121"/>
      <c r="K164" s="121"/>
      <c r="L164" s="121"/>
      <c r="M164" s="121"/>
      <c r="N164" s="121"/>
      <c r="O164" s="121"/>
      <c r="P164" s="125"/>
      <c r="Q164" s="125"/>
      <c r="R164" s="125"/>
      <c r="S164" s="125"/>
      <c r="T164" s="125"/>
      <c r="U164" s="125"/>
      <c r="V164" s="125"/>
      <c r="Z164" s="126"/>
      <c r="AA164" s="126"/>
      <c r="AB164" s="126"/>
      <c r="AC164" s="126"/>
      <c r="AD164" s="126"/>
      <c r="AE164" s="126"/>
    </row>
    <row r="165" spans="1:31" hidden="1">
      <c r="A165" s="125" t="str">
        <f>IF(AND(F167=G167,H167=I167,J167=K167,F167="A"),"2016 - kwh",IF(AND(F167=G167,H167=I167,J167&lt;&gt;K167,F167="A"),"2017 - kwh",IF(AND(F167=G167,H167&lt;&gt;I167,F167="A"),"2018 - kwh","N/A")))</f>
        <v>N/A</v>
      </c>
      <c r="B165" s="125" t="str">
        <f>IF(F167&lt;&gt;G167,"2018 - kwh",IF(H167&lt;&gt;I167,"2017 - kwh",IF(J167&lt;&gt;K167,"2016 - kwh","N/A")))</f>
        <v>N/A</v>
      </c>
      <c r="C165" s="131" t="s">
        <v>355</v>
      </c>
      <c r="D165" s="132"/>
      <c r="E165" s="133" t="s">
        <v>244</v>
      </c>
      <c r="F165" s="124"/>
      <c r="G165" s="124"/>
      <c r="H165" s="124"/>
      <c r="I165" s="124"/>
      <c r="J165" s="124"/>
      <c r="K165" s="124"/>
      <c r="L165" s="124"/>
      <c r="M165" s="124"/>
      <c r="N165" s="124"/>
      <c r="O165" s="124"/>
      <c r="P165" s="125"/>
      <c r="Q165" s="125"/>
      <c r="R165" s="125"/>
      <c r="S165" s="125"/>
      <c r="T165" s="125"/>
      <c r="U165" s="125"/>
      <c r="V165" s="125"/>
      <c r="Z165" s="126"/>
      <c r="AA165" s="126" t="str">
        <f>IF(AND(F167=G167,H167=I167,F167="A"),"2016 - kwh","")</f>
        <v/>
      </c>
      <c r="AB165" s="126" t="str">
        <f>IF(OR(B165="2017 - kwh",B165="2018 - kwh"),"2016 - kwh","")</f>
        <v/>
      </c>
      <c r="AC165" s="126"/>
      <c r="AD165" s="126"/>
      <c r="AE165" s="126"/>
    </row>
    <row r="166" spans="1:31" hidden="1">
      <c r="A166" s="125" t="str">
        <f>IF(AND(F167=G167,H167=I167,J167=K167,F167="A"),"2016 - kw",IF(AND(F167=G167,H167=I167,J167&lt;&gt;K167,F167="A"),"2017 - kw",IF(AND(F167=G167,H167&lt;&gt;I167,F167="A"),"2018 - kw","N/A")))</f>
        <v>N/A</v>
      </c>
      <c r="B166" s="125" t="str">
        <f>IF(F167&lt;&gt;G167,"2018 - kw",IF(H167&lt;&gt;I167,"2017 - kw",IF(J167&lt;&gt;K167,"2016 - kw","N/A")))</f>
        <v>N/A</v>
      </c>
      <c r="C166" s="134"/>
      <c r="D166" s="135" t="str">
        <f>D165 &amp; "kW"</f>
        <v>kW</v>
      </c>
      <c r="E166" s="136" t="s">
        <v>309</v>
      </c>
      <c r="F166" s="124"/>
      <c r="G166" s="124"/>
      <c r="H166" s="124"/>
      <c r="I166" s="124"/>
      <c r="J166" s="124"/>
      <c r="K166" s="124"/>
      <c r="L166" s="124"/>
      <c r="M166" s="124"/>
      <c r="N166" s="124"/>
      <c r="O166" s="124"/>
      <c r="P166" s="125"/>
      <c r="Q166" s="125"/>
      <c r="R166" s="125"/>
      <c r="S166" s="125"/>
      <c r="T166" s="125"/>
      <c r="U166" s="125"/>
      <c r="V166" s="125"/>
      <c r="Z166" s="126"/>
      <c r="AA166" s="126" t="str">
        <f>IF(AND(F167=G167,H167=I167,F167="A"),"2016 - kw","")</f>
        <v/>
      </c>
      <c r="AB166" s="126" t="str">
        <f>IF(OR(B166="2017 - kw",B166="2018 - kw"),"2016 - kw","")</f>
        <v/>
      </c>
      <c r="AC166" s="126"/>
      <c r="AD166" s="126"/>
      <c r="AE166" s="126"/>
    </row>
    <row r="167" spans="1:31" hidden="1">
      <c r="A167" s="125"/>
      <c r="B167" s="125"/>
      <c r="C167" s="137"/>
      <c r="D167" s="138"/>
      <c r="E167" s="139" t="s">
        <v>310</v>
      </c>
      <c r="F167" s="121"/>
      <c r="G167" s="121"/>
      <c r="H167" s="121"/>
      <c r="I167" s="121"/>
      <c r="J167" s="121"/>
      <c r="K167" s="121"/>
      <c r="L167" s="121"/>
      <c r="M167" s="121"/>
      <c r="N167" s="121"/>
      <c r="O167" s="121"/>
      <c r="P167" s="125"/>
      <c r="Q167" s="125"/>
      <c r="R167" s="125"/>
      <c r="S167" s="125"/>
      <c r="T167" s="125"/>
      <c r="U167" s="125"/>
      <c r="V167" s="125"/>
      <c r="Z167" s="126"/>
      <c r="AA167" s="126"/>
      <c r="AB167" s="126"/>
      <c r="AC167" s="126"/>
      <c r="AD167" s="126"/>
      <c r="AE167" s="126"/>
    </row>
    <row r="168" spans="1:31" hidden="1">
      <c r="A168" s="125" t="str">
        <f>IF(AND(F170=G170,H170=I170,J170=K170,F170="A"),"2016 - kwh",IF(AND(F170=G170,H170=I170,J170&lt;&gt;K170,F170="A"),"2017 - kwh",IF(AND(F170=G170,H170&lt;&gt;I170,F170="A"),"2018 - kwh","N/A")))</f>
        <v>N/A</v>
      </c>
      <c r="B168" s="125" t="str">
        <f>IF(F170&lt;&gt;G170,"2018 - kwh",IF(H170&lt;&gt;I170,"2017 - kwh",IF(J170&lt;&gt;K170,"2016 - kwh","N/A")))</f>
        <v>N/A</v>
      </c>
      <c r="C168" s="131" t="s">
        <v>356</v>
      </c>
      <c r="D168" s="132"/>
      <c r="E168" s="133" t="s">
        <v>244</v>
      </c>
      <c r="F168" s="124"/>
      <c r="G168" s="124"/>
      <c r="H168" s="124"/>
      <c r="I168" s="124"/>
      <c r="J168" s="124"/>
      <c r="K168" s="124"/>
      <c r="L168" s="124"/>
      <c r="M168" s="124"/>
      <c r="N168" s="124"/>
      <c r="O168" s="124"/>
      <c r="P168" s="125"/>
      <c r="Q168" s="125"/>
      <c r="R168" s="125"/>
      <c r="S168" s="125"/>
      <c r="T168" s="125"/>
      <c r="U168" s="125"/>
      <c r="V168" s="125"/>
      <c r="Z168" s="126"/>
      <c r="AA168" s="126" t="str">
        <f>IF(AND(F170=G170,H170=I170,F170="A"),"2016 - kwh","")</f>
        <v/>
      </c>
      <c r="AB168" s="126" t="str">
        <f>IF(OR(B168="2017 - kwh",B168="2018 - kwh"),"2016 - kwh","")</f>
        <v/>
      </c>
      <c r="AC168" s="126"/>
      <c r="AD168" s="126"/>
      <c r="AE168" s="126"/>
    </row>
    <row r="169" spans="1:31" hidden="1">
      <c r="A169" s="125" t="str">
        <f>IF(AND(F170=G170,H170=I170,J170=K170,F170="A"),"2016 - kw",IF(AND(F170=G170,H170=I170,J170&lt;&gt;K170,F170="A"),"2017 - kw",IF(AND(F170=G170,H170&lt;&gt;I170,F170="A"),"2018 - kw","N/A")))</f>
        <v>N/A</v>
      </c>
      <c r="B169" s="125" t="str">
        <f>IF(F170&lt;&gt;G170,"2018 - kw",IF(H170&lt;&gt;I170,"2017 - kw",IF(J170&lt;&gt;K170,"2016 - kw","N/A")))</f>
        <v>N/A</v>
      </c>
      <c r="C169" s="134"/>
      <c r="D169" s="135" t="str">
        <f>D168 &amp; "kW"</f>
        <v>kW</v>
      </c>
      <c r="E169" s="136" t="s">
        <v>309</v>
      </c>
      <c r="F169" s="124"/>
      <c r="G169" s="124"/>
      <c r="H169" s="124"/>
      <c r="I169" s="124"/>
      <c r="J169" s="124"/>
      <c r="K169" s="124"/>
      <c r="L169" s="124"/>
      <c r="M169" s="124"/>
      <c r="N169" s="124"/>
      <c r="O169" s="124"/>
      <c r="P169" s="125"/>
      <c r="Q169" s="125"/>
      <c r="R169" s="125"/>
      <c r="S169" s="125"/>
      <c r="T169" s="125"/>
      <c r="U169" s="125"/>
      <c r="V169" s="125"/>
      <c r="Z169" s="126"/>
      <c r="AA169" s="126" t="str">
        <f>IF(AND(F170=G170,H170=I170,F170="A"),"2016 - kw","")</f>
        <v/>
      </c>
      <c r="AB169" s="126" t="str">
        <f>IF(OR(B169="2017 - kw",B169="2018 - kw"),"2016 - kw","")</f>
        <v/>
      </c>
      <c r="AC169" s="126"/>
      <c r="AD169" s="126"/>
      <c r="AE169" s="126"/>
    </row>
    <row r="170" spans="1:31" hidden="1">
      <c r="A170" s="125"/>
      <c r="B170" s="125"/>
      <c r="C170" s="137"/>
      <c r="D170" s="138"/>
      <c r="E170" s="139" t="s">
        <v>310</v>
      </c>
      <c r="F170" s="121"/>
      <c r="G170" s="121"/>
      <c r="H170" s="121"/>
      <c r="I170" s="121"/>
      <c r="J170" s="121"/>
      <c r="K170" s="121"/>
      <c r="L170" s="121"/>
      <c r="M170" s="121"/>
      <c r="N170" s="121"/>
      <c r="O170" s="121"/>
      <c r="P170" s="125"/>
      <c r="Q170" s="125"/>
      <c r="R170" s="125"/>
      <c r="S170" s="125"/>
      <c r="T170" s="125"/>
      <c r="U170" s="125"/>
      <c r="V170" s="125"/>
      <c r="Z170" s="126"/>
      <c r="AA170" s="126"/>
      <c r="AB170" s="126"/>
      <c r="AC170" s="126"/>
      <c r="AD170" s="126"/>
      <c r="AE170" s="126"/>
    </row>
    <row r="171" spans="1:31" hidden="1">
      <c r="A171" s="125" t="str">
        <f>IF(AND(F173=G173,H173=I173,J173=K173,F173="A"),"2016 - kwh",IF(AND(F173=G173,H173=I173,J173&lt;&gt;K173,F173="A"),"2017 - kwh",IF(AND(F173=G173,H173&lt;&gt;I173,F173="A"),"2018 - kwh","N/A")))</f>
        <v>N/A</v>
      </c>
      <c r="B171" s="125" t="str">
        <f>IF(F173&lt;&gt;G173,"2018 - kwh",IF(H173&lt;&gt;I173,"2017 - kwh",IF(J173&lt;&gt;K173,"2016 - kwh","N/A")))</f>
        <v>N/A</v>
      </c>
      <c r="C171" s="131" t="s">
        <v>357</v>
      </c>
      <c r="D171" s="132"/>
      <c r="E171" s="133" t="s">
        <v>244</v>
      </c>
      <c r="F171" s="124"/>
      <c r="G171" s="124"/>
      <c r="H171" s="124"/>
      <c r="I171" s="124"/>
      <c r="J171" s="124"/>
      <c r="K171" s="124"/>
      <c r="L171" s="124"/>
      <c r="M171" s="124"/>
      <c r="N171" s="124"/>
      <c r="O171" s="124"/>
      <c r="P171" s="125"/>
      <c r="Q171" s="125"/>
      <c r="R171" s="125"/>
      <c r="S171" s="125"/>
      <c r="T171" s="125"/>
      <c r="U171" s="125"/>
      <c r="V171" s="125"/>
      <c r="Z171" s="126"/>
      <c r="AA171" s="126" t="str">
        <f>IF(AND(F173=G173,H173=I173,F173="A"),"2016 - kwh","")</f>
        <v/>
      </c>
      <c r="AB171" s="126" t="str">
        <f>IF(OR(B171="2017 - kwh",B171="2018 - kwh"),"2016 - kwh","")</f>
        <v/>
      </c>
      <c r="AC171" s="126"/>
      <c r="AD171" s="126"/>
      <c r="AE171" s="126"/>
    </row>
    <row r="172" spans="1:31" hidden="1">
      <c r="A172" s="125" t="str">
        <f>IF(AND(F173=G173,H173=I173,J173=K173,F173="A"),"2016 - kw",IF(AND(F173=G173,H173=I173,J173&lt;&gt;K173,F173="A"),"2017 - kw",IF(AND(F173=G173,H173&lt;&gt;I173,F173="A"),"2018 - kw","N/A")))</f>
        <v>N/A</v>
      </c>
      <c r="B172" s="125" t="str">
        <f>IF(F173&lt;&gt;G173,"2018 - kw",IF(H173&lt;&gt;I173,"2017 - kw",IF(J173&lt;&gt;K173,"2016 - kw","N/A")))</f>
        <v>N/A</v>
      </c>
      <c r="C172" s="134"/>
      <c r="D172" s="135" t="str">
        <f>D171 &amp; "kW"</f>
        <v>kW</v>
      </c>
      <c r="E172" s="136" t="s">
        <v>309</v>
      </c>
      <c r="F172" s="124"/>
      <c r="G172" s="124"/>
      <c r="H172" s="124"/>
      <c r="I172" s="124"/>
      <c r="J172" s="124"/>
      <c r="K172" s="124"/>
      <c r="L172" s="124"/>
      <c r="M172" s="124"/>
      <c r="N172" s="124"/>
      <c r="O172" s="124"/>
      <c r="P172" s="125"/>
      <c r="Q172" s="125"/>
      <c r="R172" s="125"/>
      <c r="S172" s="125"/>
      <c r="T172" s="125"/>
      <c r="U172" s="125"/>
      <c r="V172" s="125"/>
      <c r="Z172" s="126"/>
      <c r="AA172" s="126" t="str">
        <f>IF(AND(F173=G173,H173=I173,F173="A"),"2016 - kw","")</f>
        <v/>
      </c>
      <c r="AB172" s="126" t="str">
        <f>IF(OR(B172="2017 - kw",B172="2018 - kw"),"2016 - kw","")</f>
        <v/>
      </c>
      <c r="AC172" s="126"/>
      <c r="AD172" s="126"/>
      <c r="AE172" s="126"/>
    </row>
    <row r="173" spans="1:31" hidden="1">
      <c r="A173" s="125"/>
      <c r="B173" s="125"/>
      <c r="C173" s="137"/>
      <c r="D173" s="138"/>
      <c r="E173" s="139" t="s">
        <v>310</v>
      </c>
      <c r="F173" s="121"/>
      <c r="G173" s="121"/>
      <c r="H173" s="121"/>
      <c r="I173" s="121"/>
      <c r="J173" s="121"/>
      <c r="K173" s="121"/>
      <c r="L173" s="121"/>
      <c r="M173" s="121"/>
      <c r="N173" s="121"/>
      <c r="O173" s="121"/>
      <c r="P173" s="125"/>
      <c r="Q173" s="125"/>
      <c r="R173" s="125"/>
      <c r="S173" s="125"/>
      <c r="T173" s="125"/>
      <c r="U173" s="125"/>
      <c r="V173" s="125"/>
      <c r="Z173" s="126"/>
      <c r="AA173" s="126"/>
      <c r="AB173" s="126"/>
      <c r="AC173" s="126"/>
      <c r="AD173" s="126"/>
      <c r="AE173" s="126"/>
    </row>
    <row r="174" spans="1:31" hidden="1">
      <c r="A174" s="125" t="str">
        <f>IF(AND(F176=G176,H176=I176,J176=K176,F176="A"),"2016 - kwh",IF(AND(F176=G176,H176=I176,J176&lt;&gt;K176,F176="A"),"2017 - kwh",IF(AND(F176=G176,H176&lt;&gt;I176,F176="A"),"2018 - kwh","N/A")))</f>
        <v>N/A</v>
      </c>
      <c r="B174" s="125" t="str">
        <f>IF(F176&lt;&gt;G176,"2018 - kwh",IF(H176&lt;&gt;I176,"2017 - kwh",IF(J176&lt;&gt;K176,"2016 - kwh","N/A")))</f>
        <v>N/A</v>
      </c>
      <c r="C174" s="131" t="s">
        <v>358</v>
      </c>
      <c r="D174" s="132"/>
      <c r="E174" s="133" t="s">
        <v>244</v>
      </c>
      <c r="F174" s="124"/>
      <c r="G174" s="124"/>
      <c r="H174" s="124"/>
      <c r="I174" s="124"/>
      <c r="J174" s="124"/>
      <c r="K174" s="124"/>
      <c r="L174" s="124"/>
      <c r="M174" s="124"/>
      <c r="N174" s="124"/>
      <c r="O174" s="124"/>
      <c r="P174" s="125"/>
      <c r="Q174" s="125"/>
      <c r="R174" s="125"/>
      <c r="S174" s="125"/>
      <c r="T174" s="125"/>
      <c r="U174" s="125"/>
      <c r="V174" s="125"/>
      <c r="Z174" s="126"/>
      <c r="AA174" s="126" t="str">
        <f>IF(AND(F176=G176,H176=I176,F176="A"),"2016 - kwh","")</f>
        <v/>
      </c>
      <c r="AB174" s="126" t="str">
        <f>IF(OR(B174="2017 - kwh",B174="2018 - kwh"),"2016 - kwh","")</f>
        <v/>
      </c>
      <c r="AC174" s="126"/>
      <c r="AD174" s="126"/>
      <c r="AE174" s="126"/>
    </row>
    <row r="175" spans="1:31" hidden="1">
      <c r="A175" s="125" t="str">
        <f>IF(AND(F176=G176,H176=I176,J176=K176,F176="A"),"2016 - kw",IF(AND(F176=G176,H176=I176,J176&lt;&gt;K176,F176="A"),"2017 - kw",IF(AND(F176=G176,H176&lt;&gt;I176,F176="A"),"2018 - kw","N/A")))</f>
        <v>N/A</v>
      </c>
      <c r="B175" s="125" t="str">
        <f>IF(F176&lt;&gt;G176,"2018 - kw",IF(H176&lt;&gt;I176,"2017 - kw",IF(J176&lt;&gt;K176,"2016 - kw","N/A")))</f>
        <v>N/A</v>
      </c>
      <c r="C175" s="134"/>
      <c r="D175" s="135" t="str">
        <f>D174 &amp; "kW"</f>
        <v>kW</v>
      </c>
      <c r="E175" s="136" t="s">
        <v>309</v>
      </c>
      <c r="F175" s="124"/>
      <c r="G175" s="124"/>
      <c r="H175" s="124"/>
      <c r="I175" s="124"/>
      <c r="J175" s="124"/>
      <c r="K175" s="124"/>
      <c r="L175" s="124"/>
      <c r="M175" s="124"/>
      <c r="N175" s="124"/>
      <c r="O175" s="124"/>
      <c r="P175" s="125"/>
      <c r="Q175" s="125"/>
      <c r="R175" s="125"/>
      <c r="S175" s="125"/>
      <c r="T175" s="125"/>
      <c r="U175" s="125"/>
      <c r="V175" s="125"/>
      <c r="Z175" s="126"/>
      <c r="AA175" s="126" t="str">
        <f>IF(AND(F176=G176,H176=I176,F176="A"),"2016 - kw","")</f>
        <v/>
      </c>
      <c r="AB175" s="126" t="str">
        <f>IF(OR(B175="2017 - kw",B175="2018 - kw"),"2016 - kw","")</f>
        <v/>
      </c>
      <c r="AC175" s="126"/>
      <c r="AD175" s="126"/>
      <c r="AE175" s="126"/>
    </row>
    <row r="176" spans="1:31" hidden="1">
      <c r="A176" s="125"/>
      <c r="B176" s="125"/>
      <c r="C176" s="137"/>
      <c r="D176" s="138"/>
      <c r="E176" s="139" t="s">
        <v>310</v>
      </c>
      <c r="F176" s="121"/>
      <c r="G176" s="121"/>
      <c r="H176" s="121"/>
      <c r="I176" s="121"/>
      <c r="J176" s="121"/>
      <c r="K176" s="121"/>
      <c r="L176" s="121"/>
      <c r="M176" s="121"/>
      <c r="N176" s="121"/>
      <c r="O176" s="121"/>
      <c r="P176" s="125"/>
      <c r="Q176" s="125"/>
      <c r="R176" s="125"/>
      <c r="S176" s="125"/>
      <c r="T176" s="125"/>
      <c r="U176" s="125"/>
      <c r="V176" s="125"/>
      <c r="Z176" s="126"/>
      <c r="AA176" s="126"/>
      <c r="AB176" s="126"/>
      <c r="AC176" s="126"/>
      <c r="AD176" s="126"/>
      <c r="AE176" s="126"/>
    </row>
    <row r="177" spans="1:31" hidden="1">
      <c r="A177" s="125" t="str">
        <f>IF(AND(F179=G179,H179=I179,J179=K179,F179="A"),"2016 - kwh",IF(AND(F179=G179,H179=I179,J179&lt;&gt;K179,F179="A"),"2017 - kwh",IF(AND(F179=G179,H179&lt;&gt;I179,F179="A"),"2018 - kwh","N/A")))</f>
        <v>N/A</v>
      </c>
      <c r="B177" s="125" t="str">
        <f>IF(F179&lt;&gt;G179,"2018 - kwh",IF(H179&lt;&gt;I179,"2017 - kwh",IF(J179&lt;&gt;K179,"2016 - kwh","N/A")))</f>
        <v>N/A</v>
      </c>
      <c r="C177" s="131" t="s">
        <v>359</v>
      </c>
      <c r="D177" s="132"/>
      <c r="E177" s="133" t="s">
        <v>244</v>
      </c>
      <c r="F177" s="124"/>
      <c r="G177" s="124"/>
      <c r="H177" s="124"/>
      <c r="I177" s="124"/>
      <c r="J177" s="124"/>
      <c r="K177" s="124"/>
      <c r="L177" s="124"/>
      <c r="M177" s="124"/>
      <c r="N177" s="124"/>
      <c r="O177" s="124"/>
      <c r="P177" s="125"/>
      <c r="Q177" s="125"/>
      <c r="R177" s="125"/>
      <c r="S177" s="125"/>
      <c r="T177" s="125"/>
      <c r="U177" s="125"/>
      <c r="V177" s="125"/>
      <c r="Z177" s="126"/>
      <c r="AA177" s="126" t="str">
        <f>IF(AND(F179=G179,H179=I179,F179="A"),"2016 - kwh","")</f>
        <v/>
      </c>
      <c r="AB177" s="126" t="str">
        <f>IF(OR(B177="2017 - kwh",B177="2018 - kwh"),"2016 - kwh","")</f>
        <v/>
      </c>
      <c r="AC177" s="126"/>
      <c r="AD177" s="126"/>
      <c r="AE177" s="126"/>
    </row>
    <row r="178" spans="1:31" hidden="1">
      <c r="A178" s="125" t="str">
        <f>IF(AND(F179=G179,H179=I179,J179=K179,F179="A"),"2016 - kw",IF(AND(F179=G179,H179=I179,J179&lt;&gt;K179,F179="A"),"2017 - kw",IF(AND(F179=G179,H179&lt;&gt;I179,F179="A"),"2018 - kw","N/A")))</f>
        <v>N/A</v>
      </c>
      <c r="B178" s="125" t="str">
        <f>IF(F179&lt;&gt;G179,"2018 - kw",IF(H179&lt;&gt;I179,"2017 - kw",IF(J179&lt;&gt;K179,"2016 - kw","N/A")))</f>
        <v>N/A</v>
      </c>
      <c r="C178" s="134"/>
      <c r="D178" s="135" t="str">
        <f>D177 &amp; "kW"</f>
        <v>kW</v>
      </c>
      <c r="E178" s="136" t="s">
        <v>309</v>
      </c>
      <c r="F178" s="124"/>
      <c r="G178" s="124"/>
      <c r="H178" s="124"/>
      <c r="I178" s="124"/>
      <c r="J178" s="124"/>
      <c r="K178" s="124"/>
      <c r="L178" s="124"/>
      <c r="M178" s="124"/>
      <c r="N178" s="124"/>
      <c r="O178" s="124"/>
      <c r="P178" s="125"/>
      <c r="Q178" s="125"/>
      <c r="R178" s="125"/>
      <c r="S178" s="125"/>
      <c r="T178" s="125"/>
      <c r="U178" s="125"/>
      <c r="V178" s="125"/>
      <c r="Z178" s="126"/>
      <c r="AA178" s="126" t="str">
        <f>IF(AND(F179=G179,H179=I179,F179="A"),"2016 - kw","")</f>
        <v/>
      </c>
      <c r="AB178" s="126" t="str">
        <f>IF(OR(B178="2017 - kw",B178="2018 - kw"),"2016 - kw","")</f>
        <v/>
      </c>
      <c r="AC178" s="126"/>
      <c r="AD178" s="126"/>
      <c r="AE178" s="126"/>
    </row>
    <row r="179" spans="1:31" hidden="1">
      <c r="A179" s="125"/>
      <c r="B179" s="125"/>
      <c r="C179" s="137"/>
      <c r="D179" s="138"/>
      <c r="E179" s="139" t="s">
        <v>310</v>
      </c>
      <c r="F179" s="121"/>
      <c r="G179" s="121"/>
      <c r="H179" s="121"/>
      <c r="I179" s="121"/>
      <c r="J179" s="121"/>
      <c r="K179" s="121"/>
      <c r="L179" s="121"/>
      <c r="M179" s="121"/>
      <c r="N179" s="121"/>
      <c r="O179" s="121"/>
      <c r="P179" s="125"/>
      <c r="Q179" s="125"/>
      <c r="R179" s="125"/>
      <c r="S179" s="125"/>
      <c r="T179" s="125"/>
      <c r="U179" s="125"/>
      <c r="V179" s="125"/>
      <c r="Z179" s="126"/>
      <c r="AA179" s="126"/>
      <c r="AB179" s="126"/>
      <c r="AC179" s="126"/>
      <c r="AD179" s="126"/>
      <c r="AE179" s="126"/>
    </row>
    <row r="180" spans="1:31" hidden="1">
      <c r="A180" s="125" t="str">
        <f>IF(AND(F182=G182,H182=I182,J182=K182,F182="A"),"2016 - kwh",IF(AND(F182=G182,H182=I182,J182&lt;&gt;K182,F182="A"),"2017 - kwh",IF(AND(F182=G182,H182&lt;&gt;I182,F182="A"),"2018 - kwh","N/A")))</f>
        <v>N/A</v>
      </c>
      <c r="B180" s="125" t="str">
        <f>IF(F182&lt;&gt;G182,"2018 - kwh",IF(H182&lt;&gt;I182,"2017 - kwh",IF(J182&lt;&gt;K182,"2016 - kwh","N/A")))</f>
        <v>N/A</v>
      </c>
      <c r="C180" s="131" t="s">
        <v>360</v>
      </c>
      <c r="D180" s="132"/>
      <c r="E180" s="133" t="s">
        <v>244</v>
      </c>
      <c r="F180" s="124"/>
      <c r="G180" s="124"/>
      <c r="H180" s="124"/>
      <c r="I180" s="124"/>
      <c r="J180" s="124"/>
      <c r="K180" s="124"/>
      <c r="L180" s="124"/>
      <c r="M180" s="124"/>
      <c r="N180" s="124"/>
      <c r="O180" s="124"/>
      <c r="P180" s="125"/>
      <c r="Q180" s="125"/>
      <c r="R180" s="125"/>
      <c r="S180" s="125"/>
      <c r="T180" s="125"/>
      <c r="U180" s="125"/>
      <c r="V180" s="125"/>
      <c r="Z180" s="126"/>
      <c r="AA180" s="126" t="str">
        <f>IF(AND(F182=G182,H182=I182,F182="A"),"2016 - kwh","")</f>
        <v/>
      </c>
      <c r="AB180" s="126" t="str">
        <f>IF(OR(B180="2017 - kwh",B180="2018 - kwh"),"2016 - kwh","")</f>
        <v/>
      </c>
      <c r="AC180" s="126"/>
      <c r="AD180" s="126"/>
      <c r="AE180" s="126"/>
    </row>
    <row r="181" spans="1:31" hidden="1">
      <c r="A181" s="125" t="str">
        <f>IF(AND(F182=G182,H182=I182,J182=K182,F182="A"),"2016 - kw",IF(AND(F182=G182,H182=I182,J182&lt;&gt;K182,F182="A"),"2017 - kw",IF(AND(F182=G182,H182&lt;&gt;I182,F182="A"),"2018 - kw","N/A")))</f>
        <v>N/A</v>
      </c>
      <c r="B181" s="125" t="str">
        <f>IF(F182&lt;&gt;G182,"2018 - kw",IF(H182&lt;&gt;I182,"2017 - kw",IF(J182&lt;&gt;K182,"2016 - kw","N/A")))</f>
        <v>N/A</v>
      </c>
      <c r="C181" s="134"/>
      <c r="D181" s="135" t="str">
        <f>D180 &amp; "kW"</f>
        <v>kW</v>
      </c>
      <c r="E181" s="136" t="s">
        <v>309</v>
      </c>
      <c r="F181" s="124"/>
      <c r="G181" s="124"/>
      <c r="H181" s="124"/>
      <c r="I181" s="124"/>
      <c r="J181" s="124"/>
      <c r="K181" s="124"/>
      <c r="L181" s="124"/>
      <c r="M181" s="124"/>
      <c r="N181" s="124"/>
      <c r="O181" s="124"/>
      <c r="P181" s="125"/>
      <c r="Q181" s="125"/>
      <c r="R181" s="125"/>
      <c r="S181" s="125"/>
      <c r="T181" s="125"/>
      <c r="U181" s="125"/>
      <c r="V181" s="125"/>
      <c r="Z181" s="126"/>
      <c r="AA181" s="126" t="str">
        <f>IF(AND(F182=G182,H182=I182,F182="A"),"2016 - kw","")</f>
        <v/>
      </c>
      <c r="AB181" s="126" t="str">
        <f>IF(OR(B181="2017 - kw",B181="2018 - kw"),"2016 - kw","")</f>
        <v/>
      </c>
      <c r="AC181" s="126"/>
      <c r="AD181" s="126"/>
      <c r="AE181" s="126"/>
    </row>
    <row r="182" spans="1:31" hidden="1">
      <c r="A182" s="125"/>
      <c r="B182" s="125"/>
      <c r="C182" s="137"/>
      <c r="D182" s="138"/>
      <c r="E182" s="139" t="s">
        <v>310</v>
      </c>
      <c r="F182" s="121"/>
      <c r="G182" s="121"/>
      <c r="H182" s="121"/>
      <c r="I182" s="121"/>
      <c r="J182" s="121"/>
      <c r="K182" s="121"/>
      <c r="L182" s="121"/>
      <c r="M182" s="121"/>
      <c r="N182" s="121"/>
      <c r="O182" s="121"/>
      <c r="P182" s="125"/>
      <c r="Q182" s="125"/>
      <c r="R182" s="125"/>
      <c r="S182" s="125"/>
      <c r="T182" s="125"/>
      <c r="U182" s="125"/>
      <c r="V182" s="125"/>
      <c r="Z182" s="126"/>
      <c r="AA182" s="126"/>
      <c r="AB182" s="126"/>
      <c r="AC182" s="126"/>
      <c r="AD182" s="126"/>
      <c r="AE182" s="126"/>
    </row>
    <row r="183" spans="1:31" hidden="1">
      <c r="A183" s="125" t="str">
        <f>IF(AND(F185=G185,H185=I185,J185=K185,F185="A"),"2016 - kwh",IF(AND(F185=G185,H185=I185,J185&lt;&gt;K185,F185="A"),"2017 - kwh",IF(AND(F185=G185,H185&lt;&gt;I185,F185="A"),"2018 - kwh","N/A")))</f>
        <v>N/A</v>
      </c>
      <c r="B183" s="125" t="str">
        <f>IF(F185&lt;&gt;G185,"2018 - kwh",IF(H185&lt;&gt;I185,"2017 - kwh",IF(J185&lt;&gt;K185,"2016 - kwh","N/A")))</f>
        <v>N/A</v>
      </c>
      <c r="C183" s="131" t="s">
        <v>361</v>
      </c>
      <c r="D183" s="132"/>
      <c r="E183" s="133" t="s">
        <v>244</v>
      </c>
      <c r="F183" s="124"/>
      <c r="G183" s="124"/>
      <c r="H183" s="124"/>
      <c r="I183" s="124"/>
      <c r="J183" s="124"/>
      <c r="K183" s="124"/>
      <c r="L183" s="124"/>
      <c r="M183" s="124"/>
      <c r="N183" s="124"/>
      <c r="O183" s="124"/>
      <c r="P183" s="125"/>
      <c r="Q183" s="125"/>
      <c r="R183" s="125"/>
      <c r="S183" s="125"/>
      <c r="T183" s="125"/>
      <c r="U183" s="125"/>
      <c r="V183" s="125"/>
      <c r="Z183" s="126"/>
      <c r="AA183" s="126" t="str">
        <f>IF(AND(F185=G185,H185=I185,F185="A"),"2016 - kwh","")</f>
        <v/>
      </c>
      <c r="AB183" s="126" t="str">
        <f>IF(OR(B183="2017 - kwh",B183="2018 - kwh"),"2016 - kwh","")</f>
        <v/>
      </c>
      <c r="AC183" s="126"/>
      <c r="AD183" s="126"/>
      <c r="AE183" s="126"/>
    </row>
    <row r="184" spans="1:31" hidden="1">
      <c r="A184" s="125" t="str">
        <f>IF(AND(F185=G185,H185=I185,J185=K185,F185="A"),"2016 - kw",IF(AND(F185=G185,H185=I185,J185&lt;&gt;K185,F185="A"),"2017 - kw",IF(AND(F185=G185,H185&lt;&gt;I185,F185="A"),"2018 - kw","N/A")))</f>
        <v>N/A</v>
      </c>
      <c r="B184" s="125" t="str">
        <f>IF(F185&lt;&gt;G185,"2018 - kw",IF(H185&lt;&gt;I185,"2017 - kw",IF(J185&lt;&gt;K185,"2016 - kw","N/A")))</f>
        <v>N/A</v>
      </c>
      <c r="C184" s="134"/>
      <c r="D184" s="135" t="str">
        <f>D183 &amp; "kW"</f>
        <v>kW</v>
      </c>
      <c r="E184" s="136" t="s">
        <v>309</v>
      </c>
      <c r="F184" s="124"/>
      <c r="G184" s="124"/>
      <c r="H184" s="124"/>
      <c r="I184" s="124"/>
      <c r="J184" s="124"/>
      <c r="K184" s="124"/>
      <c r="L184" s="124"/>
      <c r="M184" s="124"/>
      <c r="N184" s="124"/>
      <c r="O184" s="124"/>
      <c r="P184" s="125"/>
      <c r="Q184" s="125"/>
      <c r="R184" s="125"/>
      <c r="S184" s="125"/>
      <c r="T184" s="125"/>
      <c r="U184" s="125"/>
      <c r="V184" s="125"/>
      <c r="Z184" s="126"/>
      <c r="AA184" s="126" t="str">
        <f>IF(AND(F185=G185,H185=I185,F185="A"),"2016 - kw","")</f>
        <v/>
      </c>
      <c r="AB184" s="126" t="str">
        <f>IF(OR(B184="2017 - kw",B184="2018 - kw"),"2016 - kw","")</f>
        <v/>
      </c>
      <c r="AC184" s="126"/>
      <c r="AD184" s="126"/>
      <c r="AE184" s="126"/>
    </row>
    <row r="185" spans="1:31" hidden="1">
      <c r="A185" s="125"/>
      <c r="B185" s="125"/>
      <c r="C185" s="137"/>
      <c r="D185" s="138"/>
      <c r="E185" s="139" t="s">
        <v>310</v>
      </c>
      <c r="F185" s="121"/>
      <c r="G185" s="121"/>
      <c r="H185" s="121"/>
      <c r="I185" s="121"/>
      <c r="J185" s="121"/>
      <c r="K185" s="121"/>
      <c r="L185" s="121"/>
      <c r="M185" s="121"/>
      <c r="N185" s="121"/>
      <c r="O185" s="121"/>
      <c r="P185" s="125"/>
      <c r="Q185" s="125"/>
      <c r="R185" s="125"/>
      <c r="S185" s="125"/>
      <c r="T185" s="125"/>
      <c r="U185" s="125"/>
      <c r="V185" s="125"/>
      <c r="Z185" s="126"/>
      <c r="AA185" s="126"/>
      <c r="AB185" s="126"/>
      <c r="AC185" s="126"/>
      <c r="AD185" s="126"/>
      <c r="AE185" s="126"/>
    </row>
    <row r="186" spans="1:31" hidden="1">
      <c r="A186" s="125" t="str">
        <f>IF(AND(F188=G188,H188=I188,J188=K188,F188="A"),"2016 - kwh",IF(AND(F188=G188,H188=I188,J188&lt;&gt;K188,F188="A"),"2017 - kwh",IF(AND(F188=G188,H188&lt;&gt;I188,F188="A"),"2018 - kwh","N/A")))</f>
        <v>N/A</v>
      </c>
      <c r="B186" s="125" t="str">
        <f>IF(F188&lt;&gt;G188,"2018 - kwh",IF(H188&lt;&gt;I188,"2017 - kwh",IF(J188&lt;&gt;K188,"2016 - kwh","N/A")))</f>
        <v>N/A</v>
      </c>
      <c r="C186" s="131" t="s">
        <v>362</v>
      </c>
      <c r="D186" s="132"/>
      <c r="E186" s="133" t="s">
        <v>244</v>
      </c>
      <c r="F186" s="124"/>
      <c r="G186" s="124"/>
      <c r="H186" s="124"/>
      <c r="I186" s="124"/>
      <c r="J186" s="124"/>
      <c r="K186" s="124"/>
      <c r="L186" s="124"/>
      <c r="M186" s="124"/>
      <c r="N186" s="124"/>
      <c r="O186" s="124"/>
      <c r="P186" s="125"/>
      <c r="Q186" s="125"/>
      <c r="R186" s="125"/>
      <c r="S186" s="125"/>
      <c r="T186" s="125"/>
      <c r="U186" s="125"/>
      <c r="V186" s="125"/>
      <c r="Z186" s="126"/>
      <c r="AA186" s="126" t="str">
        <f>IF(AND(F188=G188,H188=I188,F188="A"),"2016 - kwh","")</f>
        <v/>
      </c>
      <c r="AB186" s="126" t="str">
        <f>IF(OR(B186="2017 - kwh",B186="2018 - kwh"),"2016 - kwh","")</f>
        <v/>
      </c>
      <c r="AC186" s="126"/>
      <c r="AD186" s="126"/>
      <c r="AE186" s="126"/>
    </row>
    <row r="187" spans="1:31" hidden="1">
      <c r="A187" s="125" t="str">
        <f>IF(AND(F188=G188,H188=I188,J188=K188,F188="A"),"2016 - kw",IF(AND(F188=G188,H188=I188,J188&lt;&gt;K188,F188="A"),"2017 - kw",IF(AND(F188=G188,H188&lt;&gt;I188,F188="A"),"2018 - kw","N/A")))</f>
        <v>N/A</v>
      </c>
      <c r="B187" s="125" t="str">
        <f>IF(F188&lt;&gt;G188,"2018 - kw",IF(H188&lt;&gt;I188,"2017 - kw",IF(J188&lt;&gt;K188,"2016 - kw","N/A")))</f>
        <v>N/A</v>
      </c>
      <c r="C187" s="134"/>
      <c r="D187" s="135" t="str">
        <f>D186 &amp; "kW"</f>
        <v>kW</v>
      </c>
      <c r="E187" s="136" t="s">
        <v>309</v>
      </c>
      <c r="F187" s="124"/>
      <c r="G187" s="124"/>
      <c r="H187" s="124"/>
      <c r="I187" s="124"/>
      <c r="J187" s="124"/>
      <c r="K187" s="124"/>
      <c r="L187" s="124"/>
      <c r="M187" s="124"/>
      <c r="N187" s="124"/>
      <c r="O187" s="124"/>
      <c r="P187" s="125"/>
      <c r="Q187" s="125"/>
      <c r="R187" s="125"/>
      <c r="S187" s="125"/>
      <c r="T187" s="125"/>
      <c r="U187" s="125"/>
      <c r="V187" s="125"/>
      <c r="Z187" s="126"/>
      <c r="AA187" s="126" t="str">
        <f>IF(AND(F188=G188,H188=I188,F188="A"),"2016 - kw","")</f>
        <v/>
      </c>
      <c r="AB187" s="126" t="str">
        <f>IF(OR(B187="2017 - kw",B187="2018 - kw"),"2016 - kw","")</f>
        <v/>
      </c>
      <c r="AC187" s="126"/>
      <c r="AD187" s="126"/>
      <c r="AE187" s="126"/>
    </row>
    <row r="188" spans="1:31" hidden="1">
      <c r="A188" s="125"/>
      <c r="B188" s="125"/>
      <c r="C188" s="137"/>
      <c r="D188" s="138"/>
      <c r="E188" s="139" t="s">
        <v>310</v>
      </c>
      <c r="F188" s="121"/>
      <c r="G188" s="121"/>
      <c r="H188" s="121"/>
      <c r="I188" s="121"/>
      <c r="J188" s="121"/>
      <c r="K188" s="121"/>
      <c r="L188" s="121"/>
      <c r="M188" s="121"/>
      <c r="N188" s="121"/>
      <c r="O188" s="121"/>
      <c r="P188" s="125"/>
      <c r="Q188" s="125"/>
      <c r="R188" s="125"/>
      <c r="S188" s="125"/>
      <c r="T188" s="125"/>
      <c r="U188" s="125"/>
      <c r="V188" s="125"/>
      <c r="Z188" s="126"/>
      <c r="AA188" s="126"/>
      <c r="AB188" s="126"/>
      <c r="AC188" s="126"/>
      <c r="AD188" s="126"/>
      <c r="AE188" s="126"/>
    </row>
    <row r="189" spans="1:31" hidden="1">
      <c r="A189" s="125" t="str">
        <f>IF(AND(F191=G191,H191=I191,J191=K191,F191="A"),"2016 - kwh",IF(AND(F191=G191,H191=I191,J191&lt;&gt;K191,F191="A"),"2017 - kwh",IF(AND(F191=G191,H191&lt;&gt;I191,F191="A"),"2018 - kwh","N/A")))</f>
        <v>N/A</v>
      </c>
      <c r="B189" s="125" t="str">
        <f>IF(F191&lt;&gt;G191,"2018 - kwh",IF(H191&lt;&gt;I191,"2017 - kwh",IF(J191&lt;&gt;K191,"2016 - kwh","N/A")))</f>
        <v>N/A</v>
      </c>
      <c r="C189" s="131" t="s">
        <v>363</v>
      </c>
      <c r="D189" s="132"/>
      <c r="E189" s="133" t="s">
        <v>244</v>
      </c>
      <c r="F189" s="124"/>
      <c r="G189" s="124"/>
      <c r="H189" s="124"/>
      <c r="I189" s="124"/>
      <c r="J189" s="124"/>
      <c r="K189" s="124"/>
      <c r="L189" s="124"/>
      <c r="M189" s="124"/>
      <c r="N189" s="124"/>
      <c r="O189" s="124"/>
      <c r="P189" s="125"/>
      <c r="Q189" s="125"/>
      <c r="R189" s="125"/>
      <c r="S189" s="125"/>
      <c r="T189" s="125"/>
      <c r="U189" s="125"/>
      <c r="V189" s="125"/>
      <c r="Z189" s="126"/>
      <c r="AA189" s="126" t="str">
        <f>IF(AND(F191=G191,H191=I191,F191="A"),"2016 - kwh","")</f>
        <v/>
      </c>
      <c r="AB189" s="126" t="str">
        <f>IF(OR(B189="2017 - kwh",B189="2018 - kwh"),"2016 - kwh","")</f>
        <v/>
      </c>
      <c r="AC189" s="126"/>
      <c r="AD189" s="126"/>
      <c r="AE189" s="126"/>
    </row>
    <row r="190" spans="1:31" hidden="1">
      <c r="A190" s="125" t="str">
        <f>IF(AND(F191=G191,H191=I191,J191=K191,F191="A"),"2016 - kw",IF(AND(F191=G191,H191=I191,J191&lt;&gt;K191,F191="A"),"2017 - kw",IF(AND(F191=G191,H191&lt;&gt;I191,F191="A"),"2018 - kw","N/A")))</f>
        <v>N/A</v>
      </c>
      <c r="B190" s="125" t="str">
        <f>IF(F191&lt;&gt;G191,"2018 - kw",IF(H191&lt;&gt;I191,"2017 - kw",IF(J191&lt;&gt;K191,"2016 - kw","N/A")))</f>
        <v>N/A</v>
      </c>
      <c r="C190" s="134"/>
      <c r="D190" s="135" t="str">
        <f>D189 &amp; "kW"</f>
        <v>kW</v>
      </c>
      <c r="E190" s="136" t="s">
        <v>309</v>
      </c>
      <c r="F190" s="124"/>
      <c r="G190" s="124"/>
      <c r="H190" s="124"/>
      <c r="I190" s="124"/>
      <c r="J190" s="124"/>
      <c r="K190" s="124"/>
      <c r="L190" s="124"/>
      <c r="M190" s="124"/>
      <c r="N190" s="124"/>
      <c r="O190" s="124"/>
      <c r="P190" s="125"/>
      <c r="Q190" s="125"/>
      <c r="R190" s="125"/>
      <c r="S190" s="125"/>
      <c r="T190" s="125"/>
      <c r="U190" s="125"/>
      <c r="V190" s="125"/>
      <c r="Z190" s="126"/>
      <c r="AA190" s="126" t="str">
        <f>IF(AND(F191=G191,H191=I191,F191="A"),"2016 - kw","")</f>
        <v/>
      </c>
      <c r="AB190" s="126" t="str">
        <f>IF(OR(B190="2017 - kw",B190="2018 - kw"),"2016 - kw","")</f>
        <v/>
      </c>
      <c r="AC190" s="126"/>
      <c r="AD190" s="126"/>
      <c r="AE190" s="126"/>
    </row>
    <row r="191" spans="1:31" hidden="1">
      <c r="A191" s="125"/>
      <c r="B191" s="125"/>
      <c r="C191" s="137"/>
      <c r="D191" s="138"/>
      <c r="E191" s="139" t="s">
        <v>310</v>
      </c>
      <c r="F191" s="121"/>
      <c r="G191" s="121"/>
      <c r="H191" s="121"/>
      <c r="I191" s="121"/>
      <c r="J191" s="121"/>
      <c r="K191" s="121"/>
      <c r="L191" s="121"/>
      <c r="M191" s="121"/>
      <c r="N191" s="121"/>
      <c r="O191" s="121"/>
      <c r="P191" s="125"/>
      <c r="Q191" s="125"/>
      <c r="R191" s="125"/>
      <c r="S191" s="125"/>
      <c r="T191" s="125"/>
      <c r="U191" s="125"/>
      <c r="V191" s="125"/>
      <c r="Z191" s="126"/>
      <c r="AA191" s="126"/>
      <c r="AB191" s="126"/>
      <c r="AC191" s="126"/>
      <c r="AD191" s="126"/>
      <c r="AE191" s="126"/>
    </row>
    <row r="192" spans="1:31" hidden="1">
      <c r="A192" s="125" t="str">
        <f>IF(AND(F194=G194,H194=I194,J194=K194,F194="A"),"2016 - kwh",IF(AND(F194=G194,H194=I194,J194&lt;&gt;K194,F194="A"),"2017 - kwh",IF(AND(F194=G194,H194&lt;&gt;I194,F194="A"),"2018 - kwh","N/A")))</f>
        <v>N/A</v>
      </c>
      <c r="B192" s="125" t="str">
        <f>IF(F194&lt;&gt;G194,"2018 - kwh",IF(H194&lt;&gt;I194,"2017 - kwh",IF(J194&lt;&gt;K194,"2016 - kwh","N/A")))</f>
        <v>N/A</v>
      </c>
      <c r="C192" s="131" t="s">
        <v>364</v>
      </c>
      <c r="D192" s="132"/>
      <c r="E192" s="133" t="s">
        <v>244</v>
      </c>
      <c r="F192" s="124"/>
      <c r="G192" s="124"/>
      <c r="H192" s="124"/>
      <c r="I192" s="124"/>
      <c r="J192" s="124"/>
      <c r="K192" s="124"/>
      <c r="L192" s="124"/>
      <c r="M192" s="124"/>
      <c r="N192" s="124"/>
      <c r="O192" s="124"/>
      <c r="P192" s="125"/>
      <c r="Q192" s="125"/>
      <c r="R192" s="125"/>
      <c r="S192" s="125"/>
      <c r="T192" s="125"/>
      <c r="U192" s="125"/>
      <c r="V192" s="125"/>
      <c r="Z192" s="126"/>
      <c r="AA192" s="126" t="str">
        <f>IF(AND(F194=G194,H194=I194,F194="A"),"2016 - kwh","")</f>
        <v/>
      </c>
      <c r="AB192" s="126" t="str">
        <f>IF(OR(B192="2017 - kwh",B192="2018 - kwh"),"2016 - kwh","")</f>
        <v/>
      </c>
      <c r="AC192" s="126"/>
      <c r="AD192" s="126"/>
      <c r="AE192" s="126"/>
    </row>
    <row r="193" spans="1:31" hidden="1">
      <c r="A193" s="125" t="str">
        <f>IF(AND(F194=G194,H194=I194,J194=K194,F194="A"),"2016 - kw",IF(AND(F194=G194,H194=I194,J194&lt;&gt;K194,F194="A"),"2017 - kw",IF(AND(F194=G194,H194&lt;&gt;I194,F194="A"),"2018 - kw","N/A")))</f>
        <v>N/A</v>
      </c>
      <c r="B193" s="125" t="str">
        <f>IF(F194&lt;&gt;G194,"2018 - kw",IF(H194&lt;&gt;I194,"2017 - kw",IF(J194&lt;&gt;K194,"2016 - kw","N/A")))</f>
        <v>N/A</v>
      </c>
      <c r="C193" s="134"/>
      <c r="D193" s="135" t="str">
        <f>D192 &amp; "kW"</f>
        <v>kW</v>
      </c>
      <c r="E193" s="136" t="s">
        <v>309</v>
      </c>
      <c r="F193" s="124"/>
      <c r="G193" s="124"/>
      <c r="H193" s="124"/>
      <c r="I193" s="124"/>
      <c r="J193" s="124"/>
      <c r="K193" s="124"/>
      <c r="L193" s="124"/>
      <c r="M193" s="124"/>
      <c r="N193" s="124"/>
      <c r="O193" s="124"/>
      <c r="P193" s="125"/>
      <c r="Q193" s="125"/>
      <c r="R193" s="125"/>
      <c r="S193" s="125"/>
      <c r="T193" s="125"/>
      <c r="U193" s="125"/>
      <c r="V193" s="125"/>
      <c r="Z193" s="126"/>
      <c r="AA193" s="126" t="str">
        <f>IF(AND(F194=G194,H194=I194,F194="A"),"2016 - kw","")</f>
        <v/>
      </c>
      <c r="AB193" s="126" t="str">
        <f>IF(OR(B193="2017 - kw",B193="2018 - kw"),"2016 - kw","")</f>
        <v/>
      </c>
      <c r="AC193" s="126"/>
      <c r="AD193" s="126"/>
      <c r="AE193" s="126"/>
    </row>
    <row r="194" spans="1:31" hidden="1">
      <c r="A194" s="125"/>
      <c r="B194" s="125"/>
      <c r="C194" s="137"/>
      <c r="D194" s="138"/>
      <c r="E194" s="139" t="s">
        <v>310</v>
      </c>
      <c r="F194" s="121"/>
      <c r="G194" s="121"/>
      <c r="H194" s="121"/>
      <c r="I194" s="121"/>
      <c r="J194" s="121"/>
      <c r="K194" s="121"/>
      <c r="L194" s="121"/>
      <c r="M194" s="121"/>
      <c r="N194" s="121"/>
      <c r="O194" s="121"/>
      <c r="P194" s="125"/>
      <c r="Q194" s="125"/>
      <c r="R194" s="125"/>
      <c r="S194" s="125"/>
      <c r="T194" s="125"/>
      <c r="U194" s="125"/>
      <c r="V194" s="125"/>
      <c r="Z194" s="126"/>
      <c r="AA194" s="126"/>
      <c r="AB194" s="126"/>
      <c r="AC194" s="126"/>
      <c r="AD194" s="126"/>
      <c r="AE194" s="126"/>
    </row>
    <row r="195" spans="1:31" hidden="1">
      <c r="A195" s="125" t="str">
        <f>IF(AND(F197=G197,H197=I197,J197=K197,F197="A"),"2016 - kwh",IF(AND(F197=G197,H197=I197,J197&lt;&gt;K197,F197="A"),"2017 - kwh",IF(AND(F197=G197,H197&lt;&gt;I197,F197="A"),"2018 - kwh","N/A")))</f>
        <v>N/A</v>
      </c>
      <c r="B195" s="125" t="str">
        <f>IF(F197&lt;&gt;G197,"2018 - kwh",IF(H197&lt;&gt;I197,"2017 - kwh",IF(J197&lt;&gt;K197,"2016 - kwh","N/A")))</f>
        <v>N/A</v>
      </c>
      <c r="C195" s="131" t="s">
        <v>365</v>
      </c>
      <c r="D195" s="132"/>
      <c r="E195" s="133" t="s">
        <v>244</v>
      </c>
      <c r="F195" s="124"/>
      <c r="G195" s="124"/>
      <c r="H195" s="124"/>
      <c r="I195" s="124"/>
      <c r="J195" s="124"/>
      <c r="K195" s="124"/>
      <c r="L195" s="124"/>
      <c r="M195" s="124"/>
      <c r="N195" s="124"/>
      <c r="O195" s="124"/>
      <c r="P195" s="125"/>
      <c r="Q195" s="125"/>
      <c r="R195" s="125"/>
      <c r="S195" s="125"/>
      <c r="T195" s="125"/>
      <c r="U195" s="125"/>
      <c r="V195" s="125"/>
      <c r="Z195" s="126"/>
      <c r="AA195" s="126" t="str">
        <f>IF(AND(F197=G197,H197=I197,F197="A"),"2016 - kwh","")</f>
        <v/>
      </c>
      <c r="AB195" s="126" t="str">
        <f>IF(OR(B195="2017 - kwh",B195="2018 - kwh"),"2016 - kwh","")</f>
        <v/>
      </c>
      <c r="AC195" s="126"/>
      <c r="AD195" s="126"/>
      <c r="AE195" s="126"/>
    </row>
    <row r="196" spans="1:31" hidden="1">
      <c r="A196" s="125" t="str">
        <f>IF(AND(F197=G197,H197=I197,J197=K197,F197="A"),"2016 - kw",IF(AND(F197=G197,H197=I197,J197&lt;&gt;K197,F197="A"),"2017 - kw",IF(AND(F197=G197,H197&lt;&gt;I197,F197="A"),"2018 - kw","N/A")))</f>
        <v>N/A</v>
      </c>
      <c r="B196" s="125" t="str">
        <f>IF(F197&lt;&gt;G197,"2018 - kw",IF(H197&lt;&gt;I197,"2017 - kw",IF(J197&lt;&gt;K197,"2016 - kw","N/A")))</f>
        <v>N/A</v>
      </c>
      <c r="C196" s="134"/>
      <c r="D196" s="135" t="str">
        <f>D195 &amp; "kW"</f>
        <v>kW</v>
      </c>
      <c r="E196" s="136" t="s">
        <v>309</v>
      </c>
      <c r="F196" s="124"/>
      <c r="G196" s="124"/>
      <c r="H196" s="124"/>
      <c r="I196" s="124"/>
      <c r="J196" s="124"/>
      <c r="K196" s="124"/>
      <c r="L196" s="124"/>
      <c r="M196" s="124"/>
      <c r="N196" s="124"/>
      <c r="O196" s="124"/>
      <c r="P196" s="125"/>
      <c r="Q196" s="125"/>
      <c r="R196" s="125"/>
      <c r="S196" s="125"/>
      <c r="T196" s="125"/>
      <c r="U196" s="125"/>
      <c r="V196" s="125"/>
      <c r="Z196" s="126"/>
      <c r="AA196" s="126" t="str">
        <f>IF(AND(F197=G197,H197=I197,F197="A"),"2016 - kw","")</f>
        <v/>
      </c>
      <c r="AB196" s="126" t="str">
        <f>IF(OR(B196="2017 - kw",B196="2018 - kw"),"2016 - kw","")</f>
        <v/>
      </c>
      <c r="AC196" s="126"/>
      <c r="AD196" s="126"/>
      <c r="AE196" s="126"/>
    </row>
    <row r="197" spans="1:31" hidden="1">
      <c r="A197" s="125"/>
      <c r="B197" s="125"/>
      <c r="C197" s="137"/>
      <c r="D197" s="138"/>
      <c r="E197" s="139" t="s">
        <v>310</v>
      </c>
      <c r="F197" s="121"/>
      <c r="G197" s="121"/>
      <c r="H197" s="121"/>
      <c r="I197" s="121"/>
      <c r="J197" s="121"/>
      <c r="K197" s="121"/>
      <c r="L197" s="121"/>
      <c r="M197" s="121"/>
      <c r="N197" s="121"/>
      <c r="O197" s="121"/>
      <c r="P197" s="125"/>
      <c r="Q197" s="125"/>
      <c r="R197" s="125"/>
      <c r="S197" s="125"/>
      <c r="T197" s="125"/>
      <c r="U197" s="125"/>
      <c r="V197" s="125"/>
      <c r="Z197" s="126"/>
      <c r="AA197" s="126"/>
      <c r="AB197" s="126"/>
      <c r="AC197" s="126"/>
      <c r="AD197" s="126"/>
      <c r="AE197" s="126"/>
    </row>
    <row r="198" spans="1:31" hidden="1">
      <c r="A198" s="125" t="str">
        <f>IF(AND(F200=G200,H200=I200,J200=K200,F200="A"),"2016 - kwh",IF(AND(F200=G200,H200=I200,J200&lt;&gt;K200,F200="A"),"2017 - kwh",IF(AND(F200=G200,H200&lt;&gt;I200,F200="A"),"2018 - kwh","N/A")))</f>
        <v>N/A</v>
      </c>
      <c r="B198" s="125" t="str">
        <f>IF(F200&lt;&gt;G200,"2018 - kwh",IF(H200&lt;&gt;I200,"2017 - kwh",IF(J200&lt;&gt;K200,"2016 - kwh","N/A")))</f>
        <v>N/A</v>
      </c>
      <c r="C198" s="131" t="s">
        <v>366</v>
      </c>
      <c r="D198" s="132"/>
      <c r="E198" s="133" t="s">
        <v>244</v>
      </c>
      <c r="F198" s="124"/>
      <c r="G198" s="124"/>
      <c r="H198" s="124"/>
      <c r="I198" s="124"/>
      <c r="J198" s="124"/>
      <c r="K198" s="124"/>
      <c r="L198" s="124"/>
      <c r="M198" s="124"/>
      <c r="N198" s="124"/>
      <c r="O198" s="124"/>
      <c r="P198" s="125"/>
      <c r="Q198" s="125"/>
      <c r="R198" s="125"/>
      <c r="S198" s="125"/>
      <c r="T198" s="125"/>
      <c r="U198" s="125"/>
      <c r="V198" s="125"/>
      <c r="Z198" s="126"/>
      <c r="AA198" s="126" t="str">
        <f>IF(AND(F200=G200,H200=I200,F200="A"),"2016 - kwh","")</f>
        <v/>
      </c>
      <c r="AB198" s="126" t="str">
        <f>IF(OR(B198="2017 - kwh",B198="2018 - kwh"),"2016 - kwh","")</f>
        <v/>
      </c>
      <c r="AC198" s="126"/>
      <c r="AD198" s="126"/>
      <c r="AE198" s="126"/>
    </row>
    <row r="199" spans="1:31" hidden="1">
      <c r="A199" s="125" t="str">
        <f>IF(AND(F200=G200,H200=I200,J200=K200,F200="A"),"2016 - kw",IF(AND(F200=G200,H200=I200,J200&lt;&gt;K200,F200="A"),"2017 - kw",IF(AND(F200=G200,H200&lt;&gt;I200,F200="A"),"2018 - kw","N/A")))</f>
        <v>N/A</v>
      </c>
      <c r="B199" s="125" t="str">
        <f>IF(F200&lt;&gt;G200,"2018 - kw",IF(H200&lt;&gt;I200,"2017 - kw",IF(J200&lt;&gt;K200,"2016 - kw","N/A")))</f>
        <v>N/A</v>
      </c>
      <c r="C199" s="134"/>
      <c r="D199" s="135" t="str">
        <f>D198 &amp; "kW"</f>
        <v>kW</v>
      </c>
      <c r="E199" s="136" t="s">
        <v>309</v>
      </c>
      <c r="F199" s="124"/>
      <c r="G199" s="124"/>
      <c r="H199" s="124"/>
      <c r="I199" s="124"/>
      <c r="J199" s="124"/>
      <c r="K199" s="124"/>
      <c r="L199" s="124"/>
      <c r="M199" s="124"/>
      <c r="N199" s="124"/>
      <c r="O199" s="124"/>
      <c r="P199" s="125"/>
      <c r="Q199" s="125"/>
      <c r="R199" s="125"/>
      <c r="S199" s="125"/>
      <c r="T199" s="125"/>
      <c r="U199" s="125"/>
      <c r="V199" s="125"/>
      <c r="Z199" s="126"/>
      <c r="AA199" s="126" t="str">
        <f>IF(AND(F200=G200,H200=I200,F200="A"),"2016 - kw","")</f>
        <v/>
      </c>
      <c r="AB199" s="126" t="str">
        <f>IF(OR(B199="2017 - kw",B199="2018 - kw"),"2016 - kw","")</f>
        <v/>
      </c>
      <c r="AC199" s="126"/>
      <c r="AD199" s="126"/>
      <c r="AE199" s="126"/>
    </row>
    <row r="200" spans="1:31" hidden="1">
      <c r="A200" s="125"/>
      <c r="B200" s="125"/>
      <c r="C200" s="137"/>
      <c r="D200" s="138"/>
      <c r="E200" s="139" t="s">
        <v>310</v>
      </c>
      <c r="F200" s="121"/>
      <c r="G200" s="121"/>
      <c r="H200" s="121"/>
      <c r="I200" s="121"/>
      <c r="J200" s="121"/>
      <c r="K200" s="121"/>
      <c r="L200" s="121"/>
      <c r="M200" s="121"/>
      <c r="N200" s="121"/>
      <c r="O200" s="121"/>
      <c r="P200" s="125"/>
      <c r="Q200" s="125"/>
      <c r="R200" s="125"/>
      <c r="S200" s="125"/>
      <c r="T200" s="125"/>
      <c r="U200" s="125"/>
      <c r="V200" s="125"/>
      <c r="Z200" s="126"/>
      <c r="AA200" s="126"/>
      <c r="AB200" s="126"/>
      <c r="AC200" s="126"/>
      <c r="AD200" s="126"/>
      <c r="AE200" s="126"/>
    </row>
    <row r="201" spans="1:31" hidden="1">
      <c r="A201" s="125" t="str">
        <f>IF(AND(F203=G203,H203=I203,J203=K203,F203="A"),"2016 - kwh",IF(AND(F203=G203,H203=I203,J203&lt;&gt;K203,F203="A"),"2017 - kwh",IF(AND(F203=G203,H203&lt;&gt;I203,F203="A"),"2018 - kwh","N/A")))</f>
        <v>N/A</v>
      </c>
      <c r="B201" s="125" t="str">
        <f>IF(F203&lt;&gt;G203,"2018 - kwh",IF(H203&lt;&gt;I203,"2017 - kwh",IF(J203&lt;&gt;K203,"2016 - kwh","N/A")))</f>
        <v>N/A</v>
      </c>
      <c r="C201" s="131" t="s">
        <v>367</v>
      </c>
      <c r="D201" s="132"/>
      <c r="E201" s="133" t="s">
        <v>244</v>
      </c>
      <c r="F201" s="124"/>
      <c r="G201" s="124"/>
      <c r="H201" s="124"/>
      <c r="I201" s="124"/>
      <c r="J201" s="124"/>
      <c r="K201" s="124"/>
      <c r="L201" s="124"/>
      <c r="M201" s="124"/>
      <c r="N201" s="124"/>
      <c r="O201" s="124"/>
      <c r="P201" s="125"/>
      <c r="Q201" s="125"/>
      <c r="R201" s="125"/>
      <c r="S201" s="125"/>
      <c r="T201" s="125"/>
      <c r="U201" s="125"/>
      <c r="V201" s="125"/>
      <c r="Z201" s="126"/>
      <c r="AA201" s="126" t="str">
        <f>IF(AND(F203=G203,H203=I203,F203="A"),"2016 - kwh","")</f>
        <v/>
      </c>
      <c r="AB201" s="126" t="str">
        <f>IF(OR(B201="2017 - kwh",B201="2018 - kwh"),"2016 - kwh","")</f>
        <v/>
      </c>
      <c r="AC201" s="126"/>
      <c r="AD201" s="126"/>
      <c r="AE201" s="126"/>
    </row>
    <row r="202" spans="1:31" hidden="1">
      <c r="A202" s="125" t="str">
        <f>IF(AND(F203=G203,H203=I203,J203=K203,F203="A"),"2016 - kw",IF(AND(F203=G203,H203=I203,J203&lt;&gt;K203,F203="A"),"2017 - kw",IF(AND(F203=G203,H203&lt;&gt;I203,F203="A"),"2018 - kw","N/A")))</f>
        <v>N/A</v>
      </c>
      <c r="B202" s="125" t="str">
        <f>IF(F203&lt;&gt;G203,"2018 - kw",IF(H203&lt;&gt;I203,"2017 - kw",IF(J203&lt;&gt;K203,"2016 - kw","N/A")))</f>
        <v>N/A</v>
      </c>
      <c r="C202" s="134"/>
      <c r="D202" s="135" t="str">
        <f>D201 &amp; "kW"</f>
        <v>kW</v>
      </c>
      <c r="E202" s="136" t="s">
        <v>309</v>
      </c>
      <c r="F202" s="124"/>
      <c r="G202" s="124"/>
      <c r="H202" s="124"/>
      <c r="I202" s="124"/>
      <c r="J202" s="124"/>
      <c r="K202" s="124"/>
      <c r="L202" s="124"/>
      <c r="M202" s="124"/>
      <c r="N202" s="124"/>
      <c r="O202" s="124"/>
      <c r="P202" s="125"/>
      <c r="Q202" s="125"/>
      <c r="R202" s="125"/>
      <c r="S202" s="125"/>
      <c r="T202" s="125"/>
      <c r="U202" s="125"/>
      <c r="V202" s="125"/>
      <c r="Z202" s="126"/>
      <c r="AA202" s="126" t="str">
        <f>IF(AND(F203=G203,H203=I203,F203="A"),"2016 - kw","")</f>
        <v/>
      </c>
      <c r="AB202" s="126" t="str">
        <f>IF(OR(B202="2017 - kw",B202="2018 - kw"),"2016 - kw","")</f>
        <v/>
      </c>
      <c r="AC202" s="126"/>
      <c r="AD202" s="126"/>
      <c r="AE202" s="126"/>
    </row>
    <row r="203" spans="1:31" hidden="1">
      <c r="A203" s="125"/>
      <c r="B203" s="125"/>
      <c r="C203" s="137"/>
      <c r="D203" s="138"/>
      <c r="E203" s="139" t="s">
        <v>310</v>
      </c>
      <c r="F203" s="121"/>
      <c r="G203" s="121"/>
      <c r="H203" s="121"/>
      <c r="I203" s="121"/>
      <c r="J203" s="121"/>
      <c r="K203" s="121"/>
      <c r="L203" s="121"/>
      <c r="M203" s="121"/>
      <c r="N203" s="121"/>
      <c r="O203" s="121"/>
      <c r="P203" s="125"/>
      <c r="Q203" s="125"/>
      <c r="R203" s="125"/>
      <c r="S203" s="125"/>
      <c r="T203" s="125"/>
      <c r="U203" s="125"/>
      <c r="V203" s="125"/>
      <c r="Z203" s="126"/>
      <c r="AA203" s="126"/>
      <c r="AB203" s="126"/>
      <c r="AC203" s="126"/>
      <c r="AD203" s="126"/>
      <c r="AE203" s="126"/>
    </row>
    <row r="204" spans="1:31" hidden="1">
      <c r="A204" s="125" t="str">
        <f>IF(AND(F206=G206,H206=I206,J206=K206,F206="A"),"2016 - kwh",IF(AND(F206=G206,H206=I206,J206&lt;&gt;K206,F206="A"),"2017 - kwh",IF(AND(F206=G206,H206&lt;&gt;I206,F206="A"),"2018 - kwh","N/A")))</f>
        <v>N/A</v>
      </c>
      <c r="B204" s="125" t="str">
        <f>IF(F206&lt;&gt;G206,"2018 - kwh",IF(H206&lt;&gt;I206,"2017 - kwh",IF(J206&lt;&gt;K206,"2016 - kwh","N/A")))</f>
        <v>N/A</v>
      </c>
      <c r="C204" s="131" t="s">
        <v>368</v>
      </c>
      <c r="D204" s="132"/>
      <c r="E204" s="133" t="s">
        <v>244</v>
      </c>
      <c r="F204" s="124"/>
      <c r="G204" s="124"/>
      <c r="H204" s="124"/>
      <c r="I204" s="124"/>
      <c r="J204" s="124"/>
      <c r="K204" s="124"/>
      <c r="L204" s="124"/>
      <c r="M204" s="124"/>
      <c r="N204" s="124"/>
      <c r="O204" s="124"/>
      <c r="P204" s="125"/>
      <c r="Q204" s="125"/>
      <c r="R204" s="125"/>
      <c r="S204" s="125"/>
      <c r="T204" s="125"/>
      <c r="U204" s="125"/>
      <c r="V204" s="125"/>
      <c r="Z204" s="126"/>
      <c r="AA204" s="126" t="str">
        <f>IF(AND(F206=G206,H206=I206,F206="A"),"2016 - kwh","")</f>
        <v/>
      </c>
      <c r="AB204" s="126" t="str">
        <f>IF(OR(B204="2017 - kwh",B204="2018 - kwh"),"2016 - kwh","")</f>
        <v/>
      </c>
      <c r="AC204" s="126"/>
      <c r="AD204" s="126"/>
      <c r="AE204" s="126"/>
    </row>
    <row r="205" spans="1:31" hidden="1">
      <c r="A205" s="125" t="str">
        <f>IF(AND(F206=G206,H206=I206,J206=K206,F206="A"),"2016 - kw",IF(AND(F206=G206,H206=I206,J206&lt;&gt;K206,F206="A"),"2017 - kw",IF(AND(F206=G206,H206&lt;&gt;I206,F206="A"),"2018 - kw","N/A")))</f>
        <v>N/A</v>
      </c>
      <c r="B205" s="125" t="str">
        <f>IF(F206&lt;&gt;G206,"2018 - kw",IF(H206&lt;&gt;I206,"2017 - kw",IF(J206&lt;&gt;K206,"2016 - kw","N/A")))</f>
        <v>N/A</v>
      </c>
      <c r="C205" s="134"/>
      <c r="D205" s="135" t="str">
        <f>D204 &amp; "kW"</f>
        <v>kW</v>
      </c>
      <c r="E205" s="136" t="s">
        <v>309</v>
      </c>
      <c r="F205" s="124"/>
      <c r="G205" s="124"/>
      <c r="H205" s="124"/>
      <c r="I205" s="124"/>
      <c r="J205" s="124"/>
      <c r="K205" s="124"/>
      <c r="L205" s="124"/>
      <c r="M205" s="124"/>
      <c r="N205" s="124"/>
      <c r="O205" s="124"/>
      <c r="P205" s="125"/>
      <c r="Q205" s="125"/>
      <c r="R205" s="125"/>
      <c r="S205" s="125"/>
      <c r="T205" s="125"/>
      <c r="U205" s="125"/>
      <c r="V205" s="125"/>
      <c r="Z205" s="126"/>
      <c r="AA205" s="126" t="str">
        <f>IF(AND(F206=G206,H206=I206,F206="A"),"2016 - kw","")</f>
        <v/>
      </c>
      <c r="AB205" s="126" t="str">
        <f>IF(OR(B205="2017 - kw",B205="2018 - kw"),"2016 - kw","")</f>
        <v/>
      </c>
      <c r="AC205" s="126"/>
      <c r="AD205" s="126"/>
      <c r="AE205" s="126"/>
    </row>
    <row r="206" spans="1:31" hidden="1">
      <c r="A206" s="125"/>
      <c r="B206" s="125"/>
      <c r="C206" s="137"/>
      <c r="D206" s="138"/>
      <c r="E206" s="139" t="s">
        <v>310</v>
      </c>
      <c r="F206" s="121"/>
      <c r="G206" s="121"/>
      <c r="H206" s="121"/>
      <c r="I206" s="121"/>
      <c r="J206" s="121"/>
      <c r="K206" s="121"/>
      <c r="L206" s="121"/>
      <c r="M206" s="121"/>
      <c r="N206" s="121"/>
      <c r="O206" s="121"/>
      <c r="P206" s="125"/>
      <c r="Q206" s="125"/>
      <c r="R206" s="125"/>
      <c r="S206" s="125"/>
      <c r="T206" s="125"/>
      <c r="U206" s="125"/>
      <c r="V206" s="125"/>
      <c r="Z206" s="126"/>
      <c r="AA206" s="126"/>
      <c r="AB206" s="126"/>
      <c r="AC206" s="126"/>
      <c r="AD206" s="126"/>
      <c r="AE206" s="126"/>
    </row>
    <row r="207" spans="1:31" hidden="1">
      <c r="A207" s="125" t="str">
        <f>IF(AND(F209=G209,H209=I209,J209=K209,F209="A"),"2016 - kwh",IF(AND(F209=G209,H209=I209,J209&lt;&gt;K209,F209="A"),"2017 - kwh",IF(AND(F209=G209,H209&lt;&gt;I209,F209="A"),"2018 - kwh","N/A")))</f>
        <v>N/A</v>
      </c>
      <c r="B207" s="125" t="str">
        <f>IF(F209&lt;&gt;G209,"2018 - kwh",IF(H209&lt;&gt;I209,"2017 - kwh",IF(J209&lt;&gt;K209,"2016 - kwh","N/A")))</f>
        <v>N/A</v>
      </c>
      <c r="C207" s="131" t="s">
        <v>369</v>
      </c>
      <c r="D207" s="132"/>
      <c r="E207" s="133" t="s">
        <v>244</v>
      </c>
      <c r="F207" s="124"/>
      <c r="G207" s="124"/>
      <c r="H207" s="124"/>
      <c r="I207" s="124"/>
      <c r="J207" s="124"/>
      <c r="K207" s="124"/>
      <c r="L207" s="124"/>
      <c r="M207" s="124"/>
      <c r="N207" s="124"/>
      <c r="O207" s="124"/>
      <c r="P207" s="125"/>
      <c r="Q207" s="125"/>
      <c r="R207" s="125"/>
      <c r="S207" s="125"/>
      <c r="T207" s="125"/>
      <c r="U207" s="125"/>
      <c r="V207" s="125"/>
      <c r="Z207" s="126"/>
      <c r="AA207" s="126" t="str">
        <f>IF(AND(F209=G209,H209=I209,F209="A"),"2016 - kwh","")</f>
        <v/>
      </c>
      <c r="AB207" s="126" t="str">
        <f>IF(OR(B207="2017 - kwh",B207="2018 - kwh"),"2016 - kwh","")</f>
        <v/>
      </c>
      <c r="AC207" s="126"/>
      <c r="AD207" s="126"/>
      <c r="AE207" s="126"/>
    </row>
    <row r="208" spans="1:31" hidden="1">
      <c r="A208" s="125" t="str">
        <f>IF(AND(F209=G209,H209=I209,J209=K209,F209="A"),"2016 - kw",IF(AND(F209=G209,H209=I209,J209&lt;&gt;K209,F209="A"),"2017 - kw",IF(AND(F209=G209,H209&lt;&gt;I209,F209="A"),"2018 - kw","N/A")))</f>
        <v>N/A</v>
      </c>
      <c r="B208" s="125" t="str">
        <f>IF(F209&lt;&gt;G209,"2018 - kw",IF(H209&lt;&gt;I209,"2017 - kw",IF(J209&lt;&gt;K209,"2016 - kw","N/A")))</f>
        <v>N/A</v>
      </c>
      <c r="C208" s="134"/>
      <c r="D208" s="135" t="str">
        <f>D207 &amp; "kW"</f>
        <v>kW</v>
      </c>
      <c r="E208" s="136" t="s">
        <v>309</v>
      </c>
      <c r="F208" s="124"/>
      <c r="G208" s="124"/>
      <c r="H208" s="124"/>
      <c r="I208" s="124"/>
      <c r="J208" s="124"/>
      <c r="K208" s="124"/>
      <c r="L208" s="124"/>
      <c r="M208" s="124"/>
      <c r="N208" s="124"/>
      <c r="O208" s="124"/>
      <c r="P208" s="125"/>
      <c r="Q208" s="125"/>
      <c r="R208" s="125"/>
      <c r="S208" s="125"/>
      <c r="T208" s="125"/>
      <c r="U208" s="125"/>
      <c r="V208" s="125"/>
      <c r="Z208" s="126"/>
      <c r="AA208" s="126" t="str">
        <f>IF(AND(F209=G209,H209=I209,F209="A"),"2016 - kw","")</f>
        <v/>
      </c>
      <c r="AB208" s="126" t="str">
        <f>IF(OR(B208="2017 - kw",B208="2018 - kw"),"2016 - kw","")</f>
        <v/>
      </c>
      <c r="AC208" s="126"/>
      <c r="AD208" s="126"/>
      <c r="AE208" s="126"/>
    </row>
    <row r="209" spans="1:31" hidden="1">
      <c r="A209" s="125"/>
      <c r="B209" s="125"/>
      <c r="C209" s="137"/>
      <c r="D209" s="138"/>
      <c r="E209" s="139" t="s">
        <v>310</v>
      </c>
      <c r="F209" s="121"/>
      <c r="G209" s="121"/>
      <c r="H209" s="121"/>
      <c r="I209" s="121"/>
      <c r="J209" s="121"/>
      <c r="K209" s="121"/>
      <c r="L209" s="121"/>
      <c r="M209" s="121"/>
      <c r="N209" s="121"/>
      <c r="O209" s="121"/>
      <c r="P209" s="125"/>
      <c r="Q209" s="125"/>
      <c r="R209" s="125"/>
      <c r="S209" s="125"/>
      <c r="T209" s="125"/>
      <c r="U209" s="125"/>
      <c r="V209" s="125"/>
      <c r="Z209" s="126"/>
      <c r="AA209" s="126"/>
      <c r="AB209" s="126"/>
      <c r="AC209" s="126"/>
      <c r="AD209" s="126"/>
      <c r="AE209" s="126"/>
    </row>
    <row r="210" spans="1:31" hidden="1">
      <c r="A210" s="125" t="str">
        <f>IF(AND(F212=G212,H212=I212,J212=K212,F212="A"),"2016 - kwh",IF(AND(F212=G212,H212=I212,J212&lt;&gt;K212,F212="A"),"2017 - kwh",IF(AND(F212=G212,H212&lt;&gt;I212,F212="A"),"2018 - kwh","N/A")))</f>
        <v>N/A</v>
      </c>
      <c r="B210" s="125" t="str">
        <f>IF(F212&lt;&gt;G212,"2018 - kwh",IF(H212&lt;&gt;I212,"2017 - kwh",IF(J212&lt;&gt;K212,"2016 - kwh","N/A")))</f>
        <v>N/A</v>
      </c>
      <c r="C210" s="131" t="s">
        <v>370</v>
      </c>
      <c r="D210" s="132"/>
      <c r="E210" s="133" t="s">
        <v>244</v>
      </c>
      <c r="F210" s="124"/>
      <c r="G210" s="124"/>
      <c r="H210" s="124"/>
      <c r="I210" s="124"/>
      <c r="J210" s="124"/>
      <c r="K210" s="124"/>
      <c r="L210" s="124"/>
      <c r="M210" s="124"/>
      <c r="N210" s="124"/>
      <c r="O210" s="124"/>
      <c r="P210" s="125"/>
      <c r="Q210" s="125"/>
      <c r="R210" s="125"/>
      <c r="S210" s="125"/>
      <c r="T210" s="125"/>
      <c r="U210" s="125"/>
      <c r="V210" s="125"/>
      <c r="Z210" s="126"/>
      <c r="AA210" s="126" t="str">
        <f>IF(AND(F212=G212,H212=I212,F212="A"),"2016 - kwh","")</f>
        <v/>
      </c>
      <c r="AB210" s="126" t="str">
        <f>IF(OR(B210="2017 - kwh",B210="2018 - kwh"),"2016 - kwh","")</f>
        <v/>
      </c>
      <c r="AC210" s="126"/>
      <c r="AD210" s="126"/>
      <c r="AE210" s="126"/>
    </row>
    <row r="211" spans="1:31" hidden="1">
      <c r="A211" s="125" t="str">
        <f>IF(AND(F212=G212,H212=I212,J212=K212,F212="A"),"2016 - kw",IF(AND(F212=G212,H212=I212,J212&lt;&gt;K212,F212="A"),"2017 - kw",IF(AND(F212=G212,H212&lt;&gt;I212,F212="A"),"2018 - kw","N/A")))</f>
        <v>N/A</v>
      </c>
      <c r="B211" s="125" t="str">
        <f>IF(F212&lt;&gt;G212,"2018 - kw",IF(H212&lt;&gt;I212,"2017 - kw",IF(J212&lt;&gt;K212,"2016 - kw","N/A")))</f>
        <v>N/A</v>
      </c>
      <c r="C211" s="134"/>
      <c r="D211" s="135" t="str">
        <f>D210 &amp; "kW"</f>
        <v>kW</v>
      </c>
      <c r="E211" s="136" t="s">
        <v>309</v>
      </c>
      <c r="F211" s="124"/>
      <c r="G211" s="124"/>
      <c r="H211" s="124"/>
      <c r="I211" s="124"/>
      <c r="J211" s="124"/>
      <c r="K211" s="124"/>
      <c r="L211" s="124"/>
      <c r="M211" s="124"/>
      <c r="N211" s="124"/>
      <c r="O211" s="124"/>
      <c r="P211" s="125"/>
      <c r="Q211" s="125"/>
      <c r="R211" s="125"/>
      <c r="S211" s="125"/>
      <c r="T211" s="125"/>
      <c r="U211" s="125"/>
      <c r="V211" s="125"/>
      <c r="Z211" s="126"/>
      <c r="AA211" s="126" t="str">
        <f>IF(AND(F212=G212,H212=I212,F212="A"),"2016 - kw","")</f>
        <v/>
      </c>
      <c r="AB211" s="126" t="str">
        <f>IF(OR(B211="2017 - kw",B211="2018 - kw"),"2016 - kw","")</f>
        <v/>
      </c>
      <c r="AC211" s="126"/>
      <c r="AD211" s="126"/>
      <c r="AE211" s="126"/>
    </row>
    <row r="212" spans="1:31" hidden="1">
      <c r="A212" s="125"/>
      <c r="B212" s="125"/>
      <c r="C212" s="137"/>
      <c r="D212" s="138"/>
      <c r="E212" s="139" t="s">
        <v>310</v>
      </c>
      <c r="F212" s="121"/>
      <c r="G212" s="121"/>
      <c r="H212" s="121"/>
      <c r="I212" s="121"/>
      <c r="J212" s="121"/>
      <c r="K212" s="121"/>
      <c r="L212" s="121"/>
      <c r="M212" s="121"/>
      <c r="N212" s="121"/>
      <c r="O212" s="121"/>
      <c r="P212" s="125"/>
      <c r="Q212" s="125"/>
      <c r="R212" s="125"/>
      <c r="S212" s="125"/>
      <c r="T212" s="125"/>
      <c r="U212" s="125"/>
      <c r="V212" s="125"/>
      <c r="Z212" s="126"/>
      <c r="AA212" s="126"/>
      <c r="AB212" s="126"/>
      <c r="AC212" s="126"/>
      <c r="AD212" s="126"/>
      <c r="AE212" s="126"/>
    </row>
    <row r="213" spans="1:31" hidden="1">
      <c r="A213" s="125" t="str">
        <f>IF(AND(F215=G215,H215=I215,J215=K215,F215="A"),"2016 - kwh",IF(AND(F215=G215,H215=I215,J215&lt;&gt;K215,F215="A"),"2017 - kwh",IF(AND(F215=G215,H215&lt;&gt;I215,F215="A"),"2018 - kwh","N/A")))</f>
        <v>N/A</v>
      </c>
      <c r="B213" s="125" t="str">
        <f>IF(F215&lt;&gt;G215,"2018 - kwh",IF(H215&lt;&gt;I215,"2017 - kwh",IF(J215&lt;&gt;K215,"2016 - kwh","N/A")))</f>
        <v>N/A</v>
      </c>
      <c r="C213" s="131" t="s">
        <v>371</v>
      </c>
      <c r="D213" s="132"/>
      <c r="E213" s="133" t="s">
        <v>244</v>
      </c>
      <c r="F213" s="124"/>
      <c r="G213" s="124"/>
      <c r="H213" s="124"/>
      <c r="I213" s="124"/>
      <c r="J213" s="124"/>
      <c r="K213" s="124"/>
      <c r="L213" s="124"/>
      <c r="M213" s="124"/>
      <c r="N213" s="124"/>
      <c r="O213" s="124"/>
      <c r="P213" s="125"/>
      <c r="Q213" s="125"/>
      <c r="R213" s="125"/>
      <c r="S213" s="125"/>
      <c r="T213" s="125"/>
      <c r="U213" s="125"/>
      <c r="V213" s="125"/>
      <c r="Z213" s="126"/>
      <c r="AA213" s="126" t="str">
        <f>IF(AND(F215=G215,H215=I215,F215="A"),"2016 - kwh","")</f>
        <v/>
      </c>
      <c r="AB213" s="126" t="str">
        <f>IF(OR(B213="2017 - kwh",B213="2018 - kwh"),"2016 - kwh","")</f>
        <v/>
      </c>
      <c r="AC213" s="126"/>
      <c r="AD213" s="126"/>
      <c r="AE213" s="126"/>
    </row>
    <row r="214" spans="1:31" hidden="1">
      <c r="A214" s="125" t="str">
        <f>IF(AND(F215=G215,H215=I215,J215=K215,F215="A"),"2016 - kw",IF(AND(F215=G215,H215=I215,J215&lt;&gt;K215,F215="A"),"2017 - kw",IF(AND(F215=G215,H215&lt;&gt;I215,F215="A"),"2018 - kw","N/A")))</f>
        <v>N/A</v>
      </c>
      <c r="B214" s="125" t="str">
        <f>IF(F215&lt;&gt;G215,"2018 - kw",IF(H215&lt;&gt;I215,"2017 - kw",IF(J215&lt;&gt;K215,"2016 - kw","N/A")))</f>
        <v>N/A</v>
      </c>
      <c r="C214" s="134"/>
      <c r="D214" s="135" t="str">
        <f>D213 &amp; "kW"</f>
        <v>kW</v>
      </c>
      <c r="E214" s="136" t="s">
        <v>309</v>
      </c>
      <c r="F214" s="124"/>
      <c r="G214" s="124"/>
      <c r="H214" s="124"/>
      <c r="I214" s="124"/>
      <c r="J214" s="124"/>
      <c r="K214" s="124"/>
      <c r="L214" s="124"/>
      <c r="M214" s="124"/>
      <c r="N214" s="124"/>
      <c r="O214" s="124"/>
      <c r="P214" s="125"/>
      <c r="Q214" s="125"/>
      <c r="R214" s="125"/>
      <c r="S214" s="125"/>
      <c r="T214" s="125"/>
      <c r="U214" s="125"/>
      <c r="V214" s="125"/>
      <c r="Z214" s="126"/>
      <c r="AA214" s="126" t="str">
        <f>IF(AND(F215=G215,H215=I215,F215="A"),"2016 - kw","")</f>
        <v/>
      </c>
      <c r="AB214" s="126" t="str">
        <f>IF(OR(B214="2017 - kw",B214="2018 - kw"),"2016 - kw","")</f>
        <v/>
      </c>
      <c r="AC214" s="126"/>
      <c r="AD214" s="126"/>
      <c r="AE214" s="126"/>
    </row>
    <row r="215" spans="1:31" hidden="1">
      <c r="A215" s="125"/>
      <c r="B215" s="125"/>
      <c r="C215" s="137"/>
      <c r="D215" s="138"/>
      <c r="E215" s="139" t="s">
        <v>310</v>
      </c>
      <c r="F215" s="121"/>
      <c r="G215" s="121"/>
      <c r="H215" s="121"/>
      <c r="I215" s="121"/>
      <c r="J215" s="121"/>
      <c r="K215" s="121"/>
      <c r="L215" s="121"/>
      <c r="M215" s="121"/>
      <c r="N215" s="121"/>
      <c r="O215" s="121"/>
      <c r="P215" s="125"/>
      <c r="Q215" s="125"/>
      <c r="R215" s="125"/>
      <c r="S215" s="125"/>
      <c r="T215" s="125"/>
      <c r="U215" s="125"/>
      <c r="V215" s="125"/>
      <c r="Z215" s="126"/>
      <c r="AA215" s="126"/>
      <c r="AB215" s="126"/>
      <c r="AC215" s="126"/>
      <c r="AD215" s="126"/>
      <c r="AE215" s="126"/>
    </row>
    <row r="216" spans="1:31" hidden="1">
      <c r="A216" s="125" t="str">
        <f>IF(AND(F218=G218,H218=I218,J218=K218,F218="A"),"2016 - kwh",IF(AND(F218=G218,H218=I218,J218&lt;&gt;K218,F218="A"),"2017 - kwh",IF(AND(F218=G218,H218&lt;&gt;I218,F218="A"),"2018 - kwh","N/A")))</f>
        <v>N/A</v>
      </c>
      <c r="B216" s="125" t="str">
        <f>IF(F218&lt;&gt;G218,"2018 - kwh",IF(H218&lt;&gt;I218,"2017 - kwh",IF(J218&lt;&gt;K218,"2016 - kwh","N/A")))</f>
        <v>N/A</v>
      </c>
      <c r="C216" s="131" t="s">
        <v>372</v>
      </c>
      <c r="D216" s="132"/>
      <c r="E216" s="133" t="s">
        <v>244</v>
      </c>
      <c r="F216" s="124"/>
      <c r="G216" s="124"/>
      <c r="H216" s="124"/>
      <c r="I216" s="124"/>
      <c r="J216" s="124"/>
      <c r="K216" s="124"/>
      <c r="L216" s="124"/>
      <c r="M216" s="124"/>
      <c r="N216" s="124"/>
      <c r="O216" s="124"/>
      <c r="P216" s="125"/>
      <c r="Q216" s="125"/>
      <c r="R216" s="125"/>
      <c r="S216" s="125"/>
      <c r="T216" s="125"/>
      <c r="U216" s="125"/>
      <c r="V216" s="125"/>
      <c r="Z216" s="126"/>
      <c r="AA216" s="126" t="str">
        <f>IF(AND(F218=G218,H218=I218,F218="A"),"2016 - kwh","")</f>
        <v/>
      </c>
      <c r="AB216" s="126" t="str">
        <f>IF(OR(B216="2017 - kwh",B216="2018 - kwh"),"2016 - kwh","")</f>
        <v/>
      </c>
      <c r="AC216" s="126"/>
      <c r="AD216" s="126"/>
      <c r="AE216" s="126"/>
    </row>
    <row r="217" spans="1:31" hidden="1">
      <c r="A217" s="125" t="str">
        <f>IF(AND(F218=G218,H218=I218,J218=K218,F218="A"),"2016 - kw",IF(AND(F218=G218,H218=I218,J218&lt;&gt;K218,F218="A"),"2017 - kw",IF(AND(F218=G218,H218&lt;&gt;I218,F218="A"),"2018 - kw","N/A")))</f>
        <v>N/A</v>
      </c>
      <c r="B217" s="125" t="str">
        <f>IF(F218&lt;&gt;G218,"2018 - kw",IF(H218&lt;&gt;I218,"2017 - kw",IF(J218&lt;&gt;K218,"2016 - kw","N/A")))</f>
        <v>N/A</v>
      </c>
      <c r="C217" s="134"/>
      <c r="D217" s="135" t="str">
        <f>D216 &amp; "kW"</f>
        <v>kW</v>
      </c>
      <c r="E217" s="136" t="s">
        <v>309</v>
      </c>
      <c r="F217" s="124"/>
      <c r="G217" s="124"/>
      <c r="H217" s="124"/>
      <c r="I217" s="124"/>
      <c r="J217" s="124"/>
      <c r="K217" s="124"/>
      <c r="L217" s="124"/>
      <c r="M217" s="124"/>
      <c r="N217" s="124"/>
      <c r="O217" s="124"/>
      <c r="P217" s="125"/>
      <c r="Q217" s="125"/>
      <c r="R217" s="125"/>
      <c r="S217" s="125"/>
      <c r="T217" s="125"/>
      <c r="U217" s="125"/>
      <c r="V217" s="125"/>
      <c r="Z217" s="126"/>
      <c r="AA217" s="126" t="str">
        <f>IF(AND(F218=G218,H218=I218,F218="A"),"2016 - kw","")</f>
        <v/>
      </c>
      <c r="AB217" s="126" t="str">
        <f>IF(OR(B217="2017 - kw",B217="2018 - kw"),"2016 - kw","")</f>
        <v/>
      </c>
      <c r="AC217" s="126"/>
      <c r="AD217" s="126"/>
      <c r="AE217" s="126"/>
    </row>
    <row r="218" spans="1:31" hidden="1">
      <c r="A218" s="125"/>
      <c r="B218" s="125"/>
      <c r="C218" s="137"/>
      <c r="D218" s="138"/>
      <c r="E218" s="139" t="s">
        <v>310</v>
      </c>
      <c r="F218" s="121"/>
      <c r="G218" s="121"/>
      <c r="H218" s="121"/>
      <c r="I218" s="121"/>
      <c r="J218" s="121"/>
      <c r="K218" s="121"/>
      <c r="L218" s="121"/>
      <c r="M218" s="121"/>
      <c r="N218" s="121"/>
      <c r="O218" s="121"/>
      <c r="P218" s="125"/>
      <c r="Q218" s="125"/>
      <c r="R218" s="125"/>
      <c r="S218" s="125"/>
      <c r="T218" s="125"/>
      <c r="U218" s="125"/>
      <c r="V218" s="125"/>
      <c r="Z218" s="126"/>
      <c r="AA218" s="126"/>
      <c r="AB218" s="126"/>
      <c r="AC218" s="126"/>
      <c r="AD218" s="126"/>
      <c r="AE218" s="126"/>
    </row>
    <row r="219" spans="1:31" hidden="1">
      <c r="A219" s="125" t="str">
        <f>IF(AND(F221=G221,H221=I221,J221=K221,F221="A"),"2016 - kwh",IF(AND(F221=G221,H221=I221,J221&lt;&gt;K221,F221="A"),"2017 - kwh",IF(AND(F221=G221,H221&lt;&gt;I221,F221="A"),"2018 - kwh","N/A")))</f>
        <v>N/A</v>
      </c>
      <c r="B219" s="125" t="str">
        <f>IF(F221&lt;&gt;G221,"2018 - kwh",IF(H221&lt;&gt;I221,"2017 - kwh",IF(J221&lt;&gt;K221,"2016 - kwh","N/A")))</f>
        <v>N/A</v>
      </c>
      <c r="C219" s="131" t="s">
        <v>373</v>
      </c>
      <c r="D219" s="132"/>
      <c r="E219" s="133" t="s">
        <v>244</v>
      </c>
      <c r="F219" s="124"/>
      <c r="G219" s="124"/>
      <c r="H219" s="124"/>
      <c r="I219" s="124"/>
      <c r="J219" s="124"/>
      <c r="K219" s="124"/>
      <c r="L219" s="124"/>
      <c r="M219" s="124"/>
      <c r="N219" s="124"/>
      <c r="O219" s="124"/>
      <c r="P219" s="125"/>
      <c r="Q219" s="125"/>
      <c r="R219" s="125"/>
      <c r="S219" s="125"/>
      <c r="T219" s="125"/>
      <c r="U219" s="125"/>
      <c r="V219" s="125"/>
      <c r="Z219" s="126"/>
      <c r="AA219" s="126" t="str">
        <f>IF(AND(F221=G221,H221=I221,F221="A"),"2016 - kwh","")</f>
        <v/>
      </c>
      <c r="AB219" s="126" t="str">
        <f>IF(OR(B219="2017 - kwh",B219="2018 - kwh"),"2016 - kwh","")</f>
        <v/>
      </c>
      <c r="AC219" s="126"/>
      <c r="AD219" s="126"/>
      <c r="AE219" s="126"/>
    </row>
    <row r="220" spans="1:31" hidden="1">
      <c r="A220" s="125" t="str">
        <f>IF(AND(F221=G221,H221=I221,J221=K221,F221="A"),"2016 - kw",IF(AND(F221=G221,H221=I221,J221&lt;&gt;K221,F221="A"),"2017 - kw",IF(AND(F221=G221,H221&lt;&gt;I221,F221="A"),"2018 - kw","N/A")))</f>
        <v>N/A</v>
      </c>
      <c r="B220" s="125" t="str">
        <f>IF(F221&lt;&gt;G221,"2018 - kw",IF(H221&lt;&gt;I221,"2017 - kw",IF(J221&lt;&gt;K221,"2016 - kw","N/A")))</f>
        <v>N/A</v>
      </c>
      <c r="C220" s="134"/>
      <c r="D220" s="135" t="str">
        <f>D219 &amp; "kW"</f>
        <v>kW</v>
      </c>
      <c r="E220" s="136" t="s">
        <v>309</v>
      </c>
      <c r="F220" s="124"/>
      <c r="G220" s="124"/>
      <c r="H220" s="124"/>
      <c r="I220" s="124"/>
      <c r="J220" s="124"/>
      <c r="K220" s="124"/>
      <c r="L220" s="124"/>
      <c r="M220" s="124"/>
      <c r="N220" s="124"/>
      <c r="O220" s="124"/>
      <c r="P220" s="125"/>
      <c r="Q220" s="125"/>
      <c r="R220" s="125"/>
      <c r="S220" s="125"/>
      <c r="T220" s="125"/>
      <c r="U220" s="125"/>
      <c r="V220" s="125"/>
      <c r="Z220" s="126"/>
      <c r="AA220" s="126" t="str">
        <f>IF(AND(F221=G221,H221=I221,F221="A"),"2016 - kw","")</f>
        <v/>
      </c>
      <c r="AB220" s="126" t="str">
        <f>IF(OR(B220="2017 - kw",B220="2018 - kw"),"2016 - kw","")</f>
        <v/>
      </c>
      <c r="AC220" s="126"/>
      <c r="AD220" s="126"/>
      <c r="AE220" s="126"/>
    </row>
    <row r="221" spans="1:31" hidden="1">
      <c r="A221" s="125"/>
      <c r="B221" s="125"/>
      <c r="C221" s="137"/>
      <c r="D221" s="138"/>
      <c r="E221" s="139" t="s">
        <v>310</v>
      </c>
      <c r="F221" s="121"/>
      <c r="G221" s="121"/>
      <c r="H221" s="121"/>
      <c r="I221" s="121"/>
      <c r="J221" s="121"/>
      <c r="K221" s="121"/>
      <c r="L221" s="121"/>
      <c r="M221" s="121"/>
      <c r="N221" s="121"/>
      <c r="O221" s="121"/>
      <c r="P221" s="125"/>
      <c r="Q221" s="125"/>
      <c r="R221" s="125"/>
      <c r="S221" s="125"/>
      <c r="T221" s="125"/>
      <c r="U221" s="125"/>
      <c r="V221" s="125"/>
      <c r="Z221" s="126"/>
      <c r="AA221" s="126"/>
      <c r="AB221" s="126"/>
      <c r="AC221" s="126"/>
      <c r="AD221" s="126"/>
      <c r="AE221" s="126"/>
    </row>
    <row r="222" spans="1:31" hidden="1">
      <c r="A222" s="125" t="str">
        <f>IF(AND(F224=G224,H224=I224,J224=K224,F224="A"),"2016 - kwh",IF(AND(F224=G224,H224=I224,J224&lt;&gt;K224,F224="A"),"2017 - kwh",IF(AND(F224=G224,H224&lt;&gt;I224,F224="A"),"2018 - kwh","N/A")))</f>
        <v>N/A</v>
      </c>
      <c r="B222" s="125" t="str">
        <f>IF(F224&lt;&gt;G224,"2018 - kwh",IF(H224&lt;&gt;I224,"2017 - kwh",IF(J224&lt;&gt;K224,"2016 - kwh","N/A")))</f>
        <v>N/A</v>
      </c>
      <c r="C222" s="131" t="s">
        <v>374</v>
      </c>
      <c r="D222" s="132"/>
      <c r="E222" s="133" t="s">
        <v>244</v>
      </c>
      <c r="F222" s="124"/>
      <c r="G222" s="124"/>
      <c r="H222" s="124"/>
      <c r="I222" s="124"/>
      <c r="J222" s="124"/>
      <c r="K222" s="124"/>
      <c r="L222" s="124"/>
      <c r="M222" s="124"/>
      <c r="N222" s="124"/>
      <c r="O222" s="124"/>
      <c r="P222" s="125"/>
      <c r="Q222" s="125"/>
      <c r="R222" s="125"/>
      <c r="S222" s="125"/>
      <c r="T222" s="125"/>
      <c r="U222" s="125"/>
      <c r="V222" s="125"/>
      <c r="Z222" s="126"/>
      <c r="AA222" s="126" t="str">
        <f>IF(AND(F224=G224,H224=I224,F224="A"),"2016 - kwh","")</f>
        <v/>
      </c>
      <c r="AB222" s="126" t="str">
        <f>IF(OR(B222="2017 - kwh",B222="2018 - kwh"),"2016 - kwh","")</f>
        <v/>
      </c>
      <c r="AC222" s="126"/>
      <c r="AD222" s="126"/>
      <c r="AE222" s="126"/>
    </row>
    <row r="223" spans="1:31" hidden="1">
      <c r="A223" s="125" t="str">
        <f>IF(AND(F224=G224,H224=I224,J224=K224,F224="A"),"2016 - kw",IF(AND(F224=G224,H224=I224,J224&lt;&gt;K224,F224="A"),"2017 - kw",IF(AND(F224=G224,H224&lt;&gt;I224,F224="A"),"2018 - kw","N/A")))</f>
        <v>N/A</v>
      </c>
      <c r="B223" s="125" t="str">
        <f>IF(F224&lt;&gt;G224,"2018 - kw",IF(H224&lt;&gt;I224,"2017 - kw",IF(J224&lt;&gt;K224,"2016 - kw","N/A")))</f>
        <v>N/A</v>
      </c>
      <c r="C223" s="134"/>
      <c r="D223" s="135" t="str">
        <f>D222 &amp; "kW"</f>
        <v>kW</v>
      </c>
      <c r="E223" s="136" t="s">
        <v>309</v>
      </c>
      <c r="F223" s="124"/>
      <c r="G223" s="124"/>
      <c r="H223" s="124"/>
      <c r="I223" s="124"/>
      <c r="J223" s="124"/>
      <c r="K223" s="124"/>
      <c r="L223" s="124"/>
      <c r="M223" s="124"/>
      <c r="N223" s="124"/>
      <c r="O223" s="124"/>
      <c r="P223" s="125"/>
      <c r="Q223" s="125"/>
      <c r="R223" s="125"/>
      <c r="S223" s="125"/>
      <c r="T223" s="125"/>
      <c r="U223" s="125"/>
      <c r="V223" s="125"/>
      <c r="Z223" s="126"/>
      <c r="AA223" s="126" t="str">
        <f>IF(AND(F224=G224,H224=I224,F224="A"),"2016 - kw","")</f>
        <v/>
      </c>
      <c r="AB223" s="126" t="str">
        <f>IF(OR(B223="2017 - kw",B223="2018 - kw"),"2016 - kw","")</f>
        <v/>
      </c>
      <c r="AC223" s="126"/>
      <c r="AD223" s="126"/>
      <c r="AE223" s="126"/>
    </row>
    <row r="224" spans="1:31" hidden="1">
      <c r="A224" s="125"/>
      <c r="B224" s="125"/>
      <c r="C224" s="137"/>
      <c r="D224" s="138"/>
      <c r="E224" s="139" t="s">
        <v>310</v>
      </c>
      <c r="F224" s="121"/>
      <c r="G224" s="121"/>
      <c r="H224" s="121"/>
      <c r="I224" s="121"/>
      <c r="J224" s="121"/>
      <c r="K224" s="121"/>
      <c r="L224" s="121"/>
      <c r="M224" s="121"/>
      <c r="N224" s="121"/>
      <c r="O224" s="121"/>
      <c r="P224" s="125"/>
      <c r="Q224" s="125"/>
      <c r="R224" s="125"/>
      <c r="S224" s="125"/>
      <c r="T224" s="125"/>
      <c r="U224" s="125"/>
      <c r="V224" s="125"/>
      <c r="Z224" s="126"/>
      <c r="AA224" s="126"/>
      <c r="AB224" s="126"/>
      <c r="AC224" s="126"/>
      <c r="AD224" s="126"/>
      <c r="AE224" s="126"/>
    </row>
    <row r="225" spans="1:31" hidden="1">
      <c r="A225" s="125" t="str">
        <f>IF(AND(F227=G227,H227=I227,J227=K227,F227="A"),"2016 - kwh",IF(AND(F227=G227,H227=I227,J227&lt;&gt;K227,F227="A"),"2017 - kwh",IF(AND(F227=G227,H227&lt;&gt;I227,F227="A"),"2018 - kwh","N/A")))</f>
        <v>N/A</v>
      </c>
      <c r="B225" s="125" t="str">
        <f>IF(F227&lt;&gt;G227,"2018 - kwh",IF(H227&lt;&gt;I227,"2017 - kwh",IF(J227&lt;&gt;K227,"2016 - kwh","N/A")))</f>
        <v>N/A</v>
      </c>
      <c r="C225" s="131" t="s">
        <v>375</v>
      </c>
      <c r="D225" s="132"/>
      <c r="E225" s="133" t="s">
        <v>244</v>
      </c>
      <c r="F225" s="124"/>
      <c r="G225" s="124"/>
      <c r="H225" s="124"/>
      <c r="I225" s="124"/>
      <c r="J225" s="124"/>
      <c r="K225" s="124"/>
      <c r="L225" s="124"/>
      <c r="M225" s="124"/>
      <c r="N225" s="124"/>
      <c r="O225" s="124"/>
      <c r="P225" s="125"/>
      <c r="Q225" s="125"/>
      <c r="R225" s="125"/>
      <c r="S225" s="125"/>
      <c r="T225" s="125"/>
      <c r="U225" s="125"/>
      <c r="V225" s="125"/>
      <c r="Z225" s="126"/>
      <c r="AA225" s="126" t="str">
        <f>IF(AND(F227=G227,H227=I227,F227="A"),"2016 - kwh","")</f>
        <v/>
      </c>
      <c r="AB225" s="126" t="str">
        <f>IF(OR(B225="2017 - kwh",B225="2018 - kwh"),"2016 - kwh","")</f>
        <v/>
      </c>
      <c r="AC225" s="126"/>
      <c r="AD225" s="126"/>
      <c r="AE225" s="126"/>
    </row>
    <row r="226" spans="1:31" hidden="1">
      <c r="A226" s="125" t="str">
        <f>IF(AND(F227=G227,H227=I227,J227=K227,F227="A"),"2016 - kw",IF(AND(F227=G227,H227=I227,J227&lt;&gt;K227,F227="A"),"2017 - kw",IF(AND(F227=G227,H227&lt;&gt;I227,F227="A"),"2018 - kw","N/A")))</f>
        <v>N/A</v>
      </c>
      <c r="B226" s="125" t="str">
        <f>IF(F227&lt;&gt;G227,"2018 - kw",IF(H227&lt;&gt;I227,"2017 - kw",IF(J227&lt;&gt;K227,"2016 - kw","N/A")))</f>
        <v>N/A</v>
      </c>
      <c r="C226" s="134"/>
      <c r="D226" s="135" t="str">
        <f>D225 &amp; "kW"</f>
        <v>kW</v>
      </c>
      <c r="E226" s="136" t="s">
        <v>309</v>
      </c>
      <c r="F226" s="124"/>
      <c r="G226" s="124"/>
      <c r="H226" s="124"/>
      <c r="I226" s="124"/>
      <c r="J226" s="124"/>
      <c r="K226" s="124"/>
      <c r="L226" s="124"/>
      <c r="M226" s="124"/>
      <c r="N226" s="124"/>
      <c r="O226" s="124"/>
      <c r="P226" s="125"/>
      <c r="Q226" s="125"/>
      <c r="R226" s="125"/>
      <c r="S226" s="125"/>
      <c r="T226" s="125"/>
      <c r="U226" s="125"/>
      <c r="V226" s="125"/>
      <c r="Z226" s="126"/>
      <c r="AA226" s="126" t="str">
        <f>IF(AND(F227=G227,H227=I227,F227="A"),"2016 - kw","")</f>
        <v/>
      </c>
      <c r="AB226" s="126" t="str">
        <f>IF(OR(B226="2017 - kw",B226="2018 - kw"),"2016 - kw","")</f>
        <v/>
      </c>
      <c r="AC226" s="126"/>
      <c r="AD226" s="126"/>
      <c r="AE226" s="126"/>
    </row>
    <row r="227" spans="1:31" hidden="1">
      <c r="A227" s="125"/>
      <c r="B227" s="125"/>
      <c r="C227" s="137"/>
      <c r="D227" s="138"/>
      <c r="E227" s="139" t="s">
        <v>310</v>
      </c>
      <c r="F227" s="121"/>
      <c r="G227" s="121"/>
      <c r="H227" s="121"/>
      <c r="I227" s="121"/>
      <c r="J227" s="121"/>
      <c r="K227" s="121"/>
      <c r="L227" s="121"/>
      <c r="M227" s="121"/>
      <c r="N227" s="121"/>
      <c r="O227" s="121"/>
      <c r="P227" s="125"/>
      <c r="Q227" s="125"/>
      <c r="R227" s="125"/>
      <c r="S227" s="125"/>
      <c r="T227" s="125"/>
      <c r="U227" s="125"/>
      <c r="V227" s="125"/>
      <c r="Z227" s="126"/>
      <c r="AA227" s="126"/>
      <c r="AB227" s="126"/>
      <c r="AC227" s="126"/>
      <c r="AD227" s="126"/>
      <c r="AE227" s="126"/>
    </row>
    <row r="228" spans="1:31" hidden="1">
      <c r="A228" s="125" t="str">
        <f>IF(AND(F230=G230,H230=I230,J230=K230,F230="A"),"2016 - kwh",IF(AND(F230=G230,H230=I230,J230&lt;&gt;K230,F230="A"),"2017 - kwh",IF(AND(F230=G230,H230&lt;&gt;I230,F230="A"),"2018 - kwh","N/A")))</f>
        <v>N/A</v>
      </c>
      <c r="B228" s="125" t="str">
        <f>IF(F230&lt;&gt;G230,"2018 - kwh",IF(H230&lt;&gt;I230,"2017 - kwh",IF(J230&lt;&gt;K230,"2016 - kwh","N/A")))</f>
        <v>N/A</v>
      </c>
      <c r="C228" s="131" t="s">
        <v>376</v>
      </c>
      <c r="D228" s="132"/>
      <c r="E228" s="133" t="s">
        <v>244</v>
      </c>
      <c r="F228" s="124"/>
      <c r="G228" s="124"/>
      <c r="H228" s="124"/>
      <c r="I228" s="124"/>
      <c r="J228" s="124"/>
      <c r="K228" s="124"/>
      <c r="L228" s="124"/>
      <c r="M228" s="124"/>
      <c r="N228" s="124"/>
      <c r="O228" s="124"/>
      <c r="P228" s="125"/>
      <c r="Q228" s="125"/>
      <c r="R228" s="125"/>
      <c r="S228" s="125"/>
      <c r="T228" s="125"/>
      <c r="U228" s="125"/>
      <c r="V228" s="125"/>
      <c r="Z228" s="126"/>
      <c r="AA228" s="126" t="str">
        <f>IF(AND(F230=G230,H230=I230,F230="A"),"2016 - kwh","")</f>
        <v/>
      </c>
      <c r="AB228" s="126" t="str">
        <f>IF(OR(B228="2017 - kwh",B228="2018 - kwh"),"2016 - kwh","")</f>
        <v/>
      </c>
      <c r="AC228" s="126"/>
      <c r="AD228" s="126"/>
      <c r="AE228" s="126"/>
    </row>
    <row r="229" spans="1:31" hidden="1">
      <c r="A229" s="125" t="str">
        <f>IF(AND(F230=G230,H230=I230,J230=K230,F230="A"),"2016 - kw",IF(AND(F230=G230,H230=I230,J230&lt;&gt;K230,F230="A"),"2017 - kw",IF(AND(F230=G230,H230&lt;&gt;I230,F230="A"),"2018 - kw","N/A")))</f>
        <v>N/A</v>
      </c>
      <c r="B229" s="125" t="str">
        <f>IF(F230&lt;&gt;G230,"2018 - kw",IF(H230&lt;&gt;I230,"2017 - kw",IF(J230&lt;&gt;K230,"2016 - kw","N/A")))</f>
        <v>N/A</v>
      </c>
      <c r="C229" s="134"/>
      <c r="D229" s="135" t="str">
        <f>D228 &amp; "kW"</f>
        <v>kW</v>
      </c>
      <c r="E229" s="136" t="s">
        <v>309</v>
      </c>
      <c r="F229" s="124"/>
      <c r="G229" s="124"/>
      <c r="H229" s="124"/>
      <c r="I229" s="124"/>
      <c r="J229" s="124"/>
      <c r="K229" s="124"/>
      <c r="L229" s="124"/>
      <c r="M229" s="124"/>
      <c r="N229" s="124"/>
      <c r="O229" s="124"/>
      <c r="P229" s="125"/>
      <c r="Q229" s="125"/>
      <c r="R229" s="125"/>
      <c r="S229" s="125"/>
      <c r="T229" s="125"/>
      <c r="U229" s="125"/>
      <c r="V229" s="125"/>
      <c r="Z229" s="126"/>
      <c r="AA229" s="126" t="str">
        <f>IF(AND(F230=G230,H230=I230,F230="A"),"2016 - kw","")</f>
        <v/>
      </c>
      <c r="AB229" s="126" t="str">
        <f>IF(OR(B229="2017 - kw",B229="2018 - kw"),"2016 - kw","")</f>
        <v/>
      </c>
      <c r="AC229" s="126"/>
      <c r="AD229" s="126"/>
      <c r="AE229" s="126"/>
    </row>
    <row r="230" spans="1:31" hidden="1">
      <c r="A230" s="125"/>
      <c r="B230" s="125"/>
      <c r="C230" s="137"/>
      <c r="D230" s="138"/>
      <c r="E230" s="139" t="s">
        <v>310</v>
      </c>
      <c r="F230" s="121"/>
      <c r="G230" s="121"/>
      <c r="H230" s="121"/>
      <c r="I230" s="121"/>
      <c r="J230" s="121"/>
      <c r="K230" s="121"/>
      <c r="L230" s="121"/>
      <c r="M230" s="121"/>
      <c r="N230" s="121"/>
      <c r="O230" s="121"/>
      <c r="P230" s="125"/>
      <c r="Q230" s="125"/>
      <c r="R230" s="125"/>
      <c r="S230" s="125"/>
      <c r="T230" s="125"/>
      <c r="U230" s="125"/>
      <c r="V230" s="125"/>
      <c r="Z230" s="126"/>
      <c r="AA230" s="126"/>
      <c r="AB230" s="126"/>
      <c r="AC230" s="126"/>
      <c r="AD230" s="126"/>
      <c r="AE230" s="126"/>
    </row>
    <row r="231" spans="1:31" hidden="1">
      <c r="A231" s="125" t="str">
        <f>IF(AND(F233=G233,H233=I233,J233=K233,F233="A"),"2016 - kwh",IF(AND(F233=G233,H233=I233,J233&lt;&gt;K233,F233="A"),"2017 - kwh",IF(AND(F233=G233,H233&lt;&gt;I233,F233="A"),"2018 - kwh","N/A")))</f>
        <v>N/A</v>
      </c>
      <c r="B231" s="125" t="str">
        <f>IF(F233&lt;&gt;G233,"2018 - kwh",IF(H233&lt;&gt;I233,"2017 - kwh",IF(J233&lt;&gt;K233,"2016 - kwh","N/A")))</f>
        <v>N/A</v>
      </c>
      <c r="C231" s="131" t="s">
        <v>377</v>
      </c>
      <c r="D231" s="132"/>
      <c r="E231" s="133" t="s">
        <v>244</v>
      </c>
      <c r="F231" s="124"/>
      <c r="G231" s="124"/>
      <c r="H231" s="124"/>
      <c r="I231" s="124"/>
      <c r="J231" s="124"/>
      <c r="K231" s="124"/>
      <c r="L231" s="124"/>
      <c r="M231" s="124"/>
      <c r="N231" s="124"/>
      <c r="O231" s="124"/>
      <c r="P231" s="125"/>
      <c r="Q231" s="125"/>
      <c r="R231" s="125"/>
      <c r="S231" s="125"/>
      <c r="T231" s="125"/>
      <c r="U231" s="125"/>
      <c r="V231" s="125"/>
      <c r="Z231" s="126"/>
      <c r="AA231" s="126" t="str">
        <f>IF(AND(F233=G233,H233=I233,F233="A"),"2016 - kwh","")</f>
        <v/>
      </c>
      <c r="AB231" s="126" t="str">
        <f>IF(OR(B231="2017 - kwh",B231="2018 - kwh"),"2016 - kwh","")</f>
        <v/>
      </c>
      <c r="AC231" s="126"/>
      <c r="AD231" s="126"/>
      <c r="AE231" s="126"/>
    </row>
    <row r="232" spans="1:31" hidden="1">
      <c r="A232" s="125" t="str">
        <f>IF(AND(F233=G233,H233=I233,J233=K233,F233="A"),"2016 - kw",IF(AND(F233=G233,H233=I233,J233&lt;&gt;K233,F233="A"),"2017 - kw",IF(AND(F233=G233,H233&lt;&gt;I233,F233="A"),"2018 - kw","N/A")))</f>
        <v>N/A</v>
      </c>
      <c r="B232" s="125" t="str">
        <f>IF(F233&lt;&gt;G233,"2018 - kw",IF(H233&lt;&gt;I233,"2017 - kw",IF(J233&lt;&gt;K233,"2016 - kw","N/A")))</f>
        <v>N/A</v>
      </c>
      <c r="C232" s="134"/>
      <c r="D232" s="135" t="str">
        <f>D231 &amp; "kW"</f>
        <v>kW</v>
      </c>
      <c r="E232" s="136" t="s">
        <v>309</v>
      </c>
      <c r="F232" s="124"/>
      <c r="G232" s="124"/>
      <c r="H232" s="124"/>
      <c r="I232" s="124"/>
      <c r="J232" s="124"/>
      <c r="K232" s="124"/>
      <c r="L232" s="124"/>
      <c r="M232" s="124"/>
      <c r="N232" s="124"/>
      <c r="O232" s="124"/>
      <c r="P232" s="125"/>
      <c r="Q232" s="125"/>
      <c r="R232" s="125"/>
      <c r="S232" s="125"/>
      <c r="T232" s="125"/>
      <c r="U232" s="125"/>
      <c r="V232" s="125"/>
      <c r="Z232" s="126"/>
      <c r="AA232" s="126" t="str">
        <f>IF(AND(F233=G233,H233=I233,F233="A"),"2016 - kw","")</f>
        <v/>
      </c>
      <c r="AB232" s="126" t="str">
        <f>IF(OR(B232="2017 - kw",B232="2018 - kw"),"2016 - kw","")</f>
        <v/>
      </c>
      <c r="AC232" s="126"/>
      <c r="AD232" s="126"/>
      <c r="AE232" s="126"/>
    </row>
    <row r="233" spans="1:31" hidden="1">
      <c r="A233" s="125"/>
      <c r="B233" s="125"/>
      <c r="C233" s="137"/>
      <c r="D233" s="138"/>
      <c r="E233" s="139" t="s">
        <v>310</v>
      </c>
      <c r="F233" s="121"/>
      <c r="G233" s="121"/>
      <c r="H233" s="121"/>
      <c r="I233" s="121"/>
      <c r="J233" s="121"/>
      <c r="K233" s="121"/>
      <c r="L233" s="121"/>
      <c r="M233" s="121"/>
      <c r="N233" s="121"/>
      <c r="O233" s="121"/>
      <c r="P233" s="125"/>
      <c r="Q233" s="125"/>
      <c r="R233" s="125"/>
      <c r="S233" s="125"/>
      <c r="T233" s="125"/>
      <c r="U233" s="125"/>
      <c r="V233" s="125"/>
      <c r="Z233" s="126"/>
      <c r="AA233" s="126"/>
      <c r="AB233" s="126"/>
      <c r="AC233" s="126"/>
      <c r="AD233" s="126"/>
      <c r="AE233" s="126"/>
    </row>
    <row r="234" spans="1:31" hidden="1">
      <c r="A234" s="125" t="str">
        <f>IF(AND(F236=G236,H236=I236,J236=K236,F236="A"),"2016 - kwh",IF(AND(F236=G236,H236=I236,J236&lt;&gt;K236,F236="A"),"2017 - kwh",IF(AND(F236=G236,H236&lt;&gt;I236,F236="A"),"2018 - kwh","N/A")))</f>
        <v>N/A</v>
      </c>
      <c r="B234" s="125" t="str">
        <f>IF(F236&lt;&gt;G236,"2018 - kwh",IF(H236&lt;&gt;I236,"2017 - kwh",IF(J236&lt;&gt;K236,"2016 - kwh","N/A")))</f>
        <v>N/A</v>
      </c>
      <c r="C234" s="131" t="s">
        <v>378</v>
      </c>
      <c r="D234" s="132"/>
      <c r="E234" s="133" t="s">
        <v>244</v>
      </c>
      <c r="F234" s="124"/>
      <c r="G234" s="124"/>
      <c r="H234" s="124"/>
      <c r="I234" s="124"/>
      <c r="J234" s="124"/>
      <c r="K234" s="124"/>
      <c r="L234" s="124"/>
      <c r="M234" s="124"/>
      <c r="N234" s="124"/>
      <c r="O234" s="124"/>
      <c r="P234" s="125"/>
      <c r="Q234" s="125"/>
      <c r="R234" s="125"/>
      <c r="S234" s="125"/>
      <c r="T234" s="125"/>
      <c r="U234" s="125"/>
      <c r="V234" s="125"/>
      <c r="Z234" s="126"/>
      <c r="AA234" s="126" t="str">
        <f>IF(AND(F236=G236,H236=I236,F236="A"),"2016 - kwh","")</f>
        <v/>
      </c>
      <c r="AB234" s="126" t="str">
        <f>IF(OR(B234="2017 - kwh",B234="2018 - kwh"),"2016 - kwh","")</f>
        <v/>
      </c>
      <c r="AC234" s="126"/>
      <c r="AD234" s="126"/>
      <c r="AE234" s="126"/>
    </row>
    <row r="235" spans="1:31" hidden="1">
      <c r="A235" s="125" t="str">
        <f>IF(AND(F236=G236,H236=I236,J236=K236,F236="A"),"2016 - kw",IF(AND(F236=G236,H236=I236,J236&lt;&gt;K236,F236="A"),"2017 - kw",IF(AND(F236=G236,H236&lt;&gt;I236,F236="A"),"2018 - kw","N/A")))</f>
        <v>N/A</v>
      </c>
      <c r="B235" s="125" t="str">
        <f>IF(F236&lt;&gt;G236,"2018 - kw",IF(H236&lt;&gt;I236,"2017 - kw",IF(J236&lt;&gt;K236,"2016 - kw","N/A")))</f>
        <v>N/A</v>
      </c>
      <c r="C235" s="134"/>
      <c r="D235" s="135" t="str">
        <f>D234 &amp; "kW"</f>
        <v>kW</v>
      </c>
      <c r="E235" s="136" t="s">
        <v>309</v>
      </c>
      <c r="F235" s="124"/>
      <c r="G235" s="124"/>
      <c r="H235" s="124"/>
      <c r="I235" s="124"/>
      <c r="J235" s="124"/>
      <c r="K235" s="124"/>
      <c r="L235" s="124"/>
      <c r="M235" s="124"/>
      <c r="N235" s="124"/>
      <c r="O235" s="124"/>
      <c r="P235" s="125"/>
      <c r="Q235" s="125"/>
      <c r="R235" s="125"/>
      <c r="S235" s="125"/>
      <c r="T235" s="125"/>
      <c r="U235" s="125"/>
      <c r="V235" s="125"/>
      <c r="Z235" s="126"/>
      <c r="AA235" s="126" t="str">
        <f>IF(AND(F236=G236,H236=I236,F236="A"),"2016 - kw","")</f>
        <v/>
      </c>
      <c r="AB235" s="126" t="str">
        <f>IF(OR(B235="2017 - kw",B235="2018 - kw"),"2016 - kw","")</f>
        <v/>
      </c>
      <c r="AC235" s="126"/>
      <c r="AD235" s="126"/>
      <c r="AE235" s="126"/>
    </row>
    <row r="236" spans="1:31" hidden="1">
      <c r="A236" s="125"/>
      <c r="B236" s="125"/>
      <c r="C236" s="137"/>
      <c r="D236" s="138"/>
      <c r="E236" s="139" t="s">
        <v>310</v>
      </c>
      <c r="F236" s="121"/>
      <c r="G236" s="121"/>
      <c r="H236" s="121"/>
      <c r="I236" s="121"/>
      <c r="J236" s="121"/>
      <c r="K236" s="121"/>
      <c r="L236" s="121"/>
      <c r="M236" s="121"/>
      <c r="N236" s="121"/>
      <c r="O236" s="121"/>
      <c r="P236" s="125"/>
      <c r="Q236" s="125"/>
      <c r="R236" s="125"/>
      <c r="S236" s="125"/>
      <c r="T236" s="125"/>
      <c r="U236" s="125"/>
      <c r="V236" s="125"/>
      <c r="Z236" s="126"/>
      <c r="AA236" s="126"/>
      <c r="AB236" s="126"/>
      <c r="AC236" s="126"/>
      <c r="AD236" s="126"/>
      <c r="AE236" s="126"/>
    </row>
    <row r="237" spans="1:31" hidden="1">
      <c r="A237" s="125" t="str">
        <f>IF(AND(F239=G239,H239=I239,J239=K239,F239="A"),"2016 - kwh",IF(AND(F239=G239,H239=I239,J239&lt;&gt;K239,F239="A"),"2017 - kwh",IF(AND(F239=G239,H239&lt;&gt;I239,F239="A"),"2018 - kwh","N/A")))</f>
        <v>N/A</v>
      </c>
      <c r="B237" s="125" t="str">
        <f>IF(F239&lt;&gt;G239,"2018 - kwh",IF(H239&lt;&gt;I239,"2017 - kwh",IF(J239&lt;&gt;K239,"2016 - kwh","N/A")))</f>
        <v>N/A</v>
      </c>
      <c r="C237" s="131" t="s">
        <v>379</v>
      </c>
      <c r="D237" s="132"/>
      <c r="E237" s="133" t="s">
        <v>244</v>
      </c>
      <c r="F237" s="124"/>
      <c r="G237" s="124"/>
      <c r="H237" s="124"/>
      <c r="I237" s="124"/>
      <c r="J237" s="124"/>
      <c r="K237" s="124"/>
      <c r="L237" s="124"/>
      <c r="M237" s="124"/>
      <c r="N237" s="124"/>
      <c r="O237" s="124"/>
      <c r="P237" s="125"/>
      <c r="Q237" s="125"/>
      <c r="R237" s="125"/>
      <c r="S237" s="125"/>
      <c r="T237" s="125"/>
      <c r="U237" s="125"/>
      <c r="V237" s="125"/>
      <c r="Z237" s="126"/>
      <c r="AA237" s="126" t="str">
        <f>IF(AND(F239=G239,H239=I239,F239="A"),"2016 - kwh","")</f>
        <v/>
      </c>
      <c r="AB237" s="126" t="str">
        <f>IF(OR(B237="2017 - kwh",B237="2018 - kwh"),"2016 - kwh","")</f>
        <v/>
      </c>
      <c r="AC237" s="126"/>
      <c r="AD237" s="126"/>
      <c r="AE237" s="126"/>
    </row>
    <row r="238" spans="1:31" hidden="1">
      <c r="A238" s="125" t="str">
        <f>IF(AND(F239=G239,H239=I239,J239=K239,F239="A"),"2016 - kw",IF(AND(F239=G239,H239=I239,J239&lt;&gt;K239,F239="A"),"2017 - kw",IF(AND(F239=G239,H239&lt;&gt;I239,F239="A"),"2018 - kw","N/A")))</f>
        <v>N/A</v>
      </c>
      <c r="B238" s="125" t="str">
        <f>IF(F239&lt;&gt;G239,"2018 - kw",IF(H239&lt;&gt;I239,"2017 - kw",IF(J239&lt;&gt;K239,"2016 - kw","N/A")))</f>
        <v>N/A</v>
      </c>
      <c r="C238" s="134"/>
      <c r="D238" s="135" t="str">
        <f>D237 &amp; "kW"</f>
        <v>kW</v>
      </c>
      <c r="E238" s="136" t="s">
        <v>309</v>
      </c>
      <c r="F238" s="124"/>
      <c r="G238" s="124"/>
      <c r="H238" s="124"/>
      <c r="I238" s="124"/>
      <c r="J238" s="124"/>
      <c r="K238" s="124"/>
      <c r="L238" s="124"/>
      <c r="M238" s="124"/>
      <c r="N238" s="124"/>
      <c r="O238" s="124"/>
      <c r="P238" s="125"/>
      <c r="Q238" s="125"/>
      <c r="R238" s="125"/>
      <c r="S238" s="125"/>
      <c r="T238" s="125"/>
      <c r="U238" s="125"/>
      <c r="V238" s="125"/>
      <c r="Z238" s="126"/>
      <c r="AA238" s="126" t="str">
        <f>IF(AND(F239=G239,H239=I239,F239="A"),"2016 - kw","")</f>
        <v/>
      </c>
      <c r="AB238" s="126" t="str">
        <f>IF(OR(B238="2017 - kw",B238="2018 - kw"),"2016 - kw","")</f>
        <v/>
      </c>
      <c r="AC238" s="126"/>
      <c r="AD238" s="126"/>
      <c r="AE238" s="126"/>
    </row>
    <row r="239" spans="1:31" hidden="1">
      <c r="A239" s="125"/>
      <c r="B239" s="125"/>
      <c r="C239" s="137"/>
      <c r="D239" s="138"/>
      <c r="E239" s="139" t="s">
        <v>310</v>
      </c>
      <c r="F239" s="121"/>
      <c r="G239" s="121"/>
      <c r="H239" s="121"/>
      <c r="I239" s="121"/>
      <c r="J239" s="121"/>
      <c r="K239" s="121"/>
      <c r="L239" s="121"/>
      <c r="M239" s="121"/>
      <c r="N239" s="121"/>
      <c r="O239" s="121"/>
      <c r="P239" s="125"/>
      <c r="Q239" s="125"/>
      <c r="R239" s="125"/>
      <c r="S239" s="125"/>
      <c r="T239" s="125"/>
      <c r="U239" s="125"/>
      <c r="V239" s="125"/>
      <c r="Z239" s="126"/>
      <c r="AA239" s="126"/>
      <c r="AB239" s="126"/>
      <c r="AC239" s="126"/>
      <c r="AD239" s="126"/>
      <c r="AE239" s="126"/>
    </row>
    <row r="240" spans="1:31" hidden="1">
      <c r="A240" s="125" t="str">
        <f>IF(AND(F242=G242,H242=I242,J242=K242,F242="A"),"2016 - kwh",IF(AND(F242=G242,H242=I242,J242&lt;&gt;K242,F242="A"),"2017 - kwh",IF(AND(F242=G242,H242&lt;&gt;I242,F242="A"),"2018 - kwh","N/A")))</f>
        <v>N/A</v>
      </c>
      <c r="B240" s="125" t="str">
        <f>IF(F242&lt;&gt;G242,"2018 - kwh",IF(H242&lt;&gt;I242,"2017 - kwh",IF(J242&lt;&gt;K242,"2016 - kwh","N/A")))</f>
        <v>N/A</v>
      </c>
      <c r="C240" s="131" t="s">
        <v>380</v>
      </c>
      <c r="D240" s="132"/>
      <c r="E240" s="133" t="s">
        <v>244</v>
      </c>
      <c r="F240" s="124"/>
      <c r="G240" s="124"/>
      <c r="H240" s="124"/>
      <c r="I240" s="124"/>
      <c r="J240" s="124"/>
      <c r="K240" s="124"/>
      <c r="L240" s="124"/>
      <c r="M240" s="124"/>
      <c r="N240" s="124"/>
      <c r="O240" s="124"/>
      <c r="P240" s="125"/>
      <c r="Q240" s="125"/>
      <c r="R240" s="125"/>
      <c r="S240" s="125"/>
      <c r="T240" s="125"/>
      <c r="U240" s="125"/>
      <c r="V240" s="125"/>
      <c r="Z240" s="126"/>
      <c r="AA240" s="126" t="str">
        <f>IF(AND(F242=G242,H242=I242,F242="A"),"2016 - kwh","")</f>
        <v/>
      </c>
      <c r="AB240" s="126" t="str">
        <f>IF(OR(B240="2017 - kwh",B240="2018 - kwh"),"2016 - kwh","")</f>
        <v/>
      </c>
      <c r="AC240" s="126"/>
      <c r="AD240" s="126"/>
      <c r="AE240" s="126"/>
    </row>
    <row r="241" spans="1:31" hidden="1">
      <c r="A241" s="125" t="str">
        <f>IF(AND(F242=G242,H242=I242,J242=K242,F242="A"),"2016 - kw",IF(AND(F242=G242,H242=I242,J242&lt;&gt;K242,F242="A"),"2017 - kw",IF(AND(F242=G242,H242&lt;&gt;I242,F242="A"),"2018 - kw","N/A")))</f>
        <v>N/A</v>
      </c>
      <c r="B241" s="125" t="str">
        <f>IF(F242&lt;&gt;G242,"2018 - kw",IF(H242&lt;&gt;I242,"2017 - kw",IF(J242&lt;&gt;K242,"2016 - kw","N/A")))</f>
        <v>N/A</v>
      </c>
      <c r="C241" s="134"/>
      <c r="D241" s="135" t="str">
        <f>D240 &amp; "kW"</f>
        <v>kW</v>
      </c>
      <c r="E241" s="136" t="s">
        <v>309</v>
      </c>
      <c r="F241" s="124"/>
      <c r="G241" s="124"/>
      <c r="H241" s="124"/>
      <c r="I241" s="124"/>
      <c r="J241" s="124"/>
      <c r="K241" s="124"/>
      <c r="L241" s="124"/>
      <c r="M241" s="124"/>
      <c r="N241" s="124"/>
      <c r="O241" s="124"/>
      <c r="P241" s="125"/>
      <c r="Q241" s="125"/>
      <c r="R241" s="125"/>
      <c r="S241" s="125"/>
      <c r="T241" s="125"/>
      <c r="U241" s="125"/>
      <c r="V241" s="125"/>
      <c r="Z241" s="126"/>
      <c r="AA241" s="126" t="str">
        <f>IF(AND(F242=G242,H242=I242,F242="A"),"2016 - kw","")</f>
        <v/>
      </c>
      <c r="AB241" s="126" t="str">
        <f>IF(OR(B241="2017 - kw",B241="2018 - kw"),"2016 - kw","")</f>
        <v/>
      </c>
      <c r="AC241" s="126"/>
      <c r="AD241" s="126"/>
      <c r="AE241" s="126"/>
    </row>
    <row r="242" spans="1:31" hidden="1">
      <c r="A242" s="125"/>
      <c r="B242" s="125"/>
      <c r="C242" s="137"/>
      <c r="D242" s="138"/>
      <c r="E242" s="139" t="s">
        <v>310</v>
      </c>
      <c r="F242" s="121"/>
      <c r="G242" s="121"/>
      <c r="H242" s="121"/>
      <c r="I242" s="121"/>
      <c r="J242" s="121"/>
      <c r="K242" s="121"/>
      <c r="L242" s="121"/>
      <c r="M242" s="121"/>
      <c r="N242" s="121"/>
      <c r="O242" s="121"/>
      <c r="P242" s="125"/>
      <c r="Q242" s="125"/>
      <c r="R242" s="125"/>
      <c r="S242" s="125"/>
      <c r="T242" s="125"/>
      <c r="U242" s="125"/>
      <c r="V242" s="125"/>
      <c r="Z242" s="126"/>
      <c r="AA242" s="126"/>
      <c r="AB242" s="126"/>
      <c r="AC242" s="126"/>
      <c r="AD242" s="126"/>
      <c r="AE242" s="126"/>
    </row>
    <row r="243" spans="1:31" hidden="1">
      <c r="A243" s="125" t="str">
        <f>IF(AND(F245=G245,H245=I245,J245=K245,F245="A"),"2016 - kwh",IF(AND(F245=G245,H245=I245,J245&lt;&gt;K245,F245="A"),"2017 - kwh",IF(AND(F245=G245,H245&lt;&gt;I245,F245="A"),"2018 - kwh","N/A")))</f>
        <v>N/A</v>
      </c>
      <c r="B243" s="125" t="str">
        <f>IF(F245&lt;&gt;G245,"2018 - kwh",IF(H245&lt;&gt;I245,"2017 - kwh",IF(J245&lt;&gt;K245,"2016 - kwh","N/A")))</f>
        <v>N/A</v>
      </c>
      <c r="C243" s="131" t="s">
        <v>381</v>
      </c>
      <c r="D243" s="132"/>
      <c r="E243" s="133" t="s">
        <v>244</v>
      </c>
      <c r="F243" s="124"/>
      <c r="G243" s="124"/>
      <c r="H243" s="124"/>
      <c r="I243" s="124"/>
      <c r="J243" s="124"/>
      <c r="K243" s="124"/>
      <c r="L243" s="124"/>
      <c r="M243" s="124"/>
      <c r="N243" s="124"/>
      <c r="O243" s="124"/>
      <c r="P243" s="125"/>
      <c r="Q243" s="125"/>
      <c r="R243" s="125"/>
      <c r="S243" s="125"/>
      <c r="T243" s="125"/>
      <c r="U243" s="125"/>
      <c r="V243" s="125"/>
      <c r="Z243" s="126"/>
      <c r="AA243" s="126" t="str">
        <f>IF(AND(F245=G245,H245=I245,F245="A"),"2016 - kwh","")</f>
        <v/>
      </c>
      <c r="AB243" s="126" t="str">
        <f>IF(OR(B243="2017 - kwh",B243="2018 - kwh"),"2016 - kwh","")</f>
        <v/>
      </c>
      <c r="AC243" s="126"/>
      <c r="AD243" s="126"/>
      <c r="AE243" s="126"/>
    </row>
    <row r="244" spans="1:31" hidden="1">
      <c r="A244" s="125" t="str">
        <f>IF(AND(F245=G245,H245=I245,J245=K245,F245="A"),"2016 - kw",IF(AND(F245=G245,H245=I245,J245&lt;&gt;K245,F245="A"),"2017 - kw",IF(AND(F245=G245,H245&lt;&gt;I245,F245="A"),"2018 - kw","N/A")))</f>
        <v>N/A</v>
      </c>
      <c r="B244" s="125" t="str">
        <f>IF(F245&lt;&gt;G245,"2018 - kw",IF(H245&lt;&gt;I245,"2017 - kw",IF(J245&lt;&gt;K245,"2016 - kw","N/A")))</f>
        <v>N/A</v>
      </c>
      <c r="C244" s="134"/>
      <c r="D244" s="135" t="str">
        <f>D243 &amp; "kW"</f>
        <v>kW</v>
      </c>
      <c r="E244" s="136" t="s">
        <v>309</v>
      </c>
      <c r="F244" s="124"/>
      <c r="G244" s="124"/>
      <c r="H244" s="124"/>
      <c r="I244" s="124"/>
      <c r="J244" s="124"/>
      <c r="K244" s="124"/>
      <c r="L244" s="124"/>
      <c r="M244" s="124"/>
      <c r="N244" s="124"/>
      <c r="O244" s="124"/>
      <c r="P244" s="125"/>
      <c r="Q244" s="125"/>
      <c r="R244" s="125"/>
      <c r="S244" s="125"/>
      <c r="T244" s="125"/>
      <c r="U244" s="125"/>
      <c r="V244" s="125"/>
      <c r="Z244" s="126"/>
      <c r="AA244" s="126" t="str">
        <f>IF(AND(F245=G245,H245=I245,F245="A"),"2016 - kw","")</f>
        <v/>
      </c>
      <c r="AB244" s="126" t="str">
        <f>IF(OR(B244="2017 - kw",B244="2018 - kw"),"2016 - kw","")</f>
        <v/>
      </c>
      <c r="AC244" s="126"/>
      <c r="AD244" s="126"/>
      <c r="AE244" s="126"/>
    </row>
    <row r="245" spans="1:31" hidden="1">
      <c r="A245" s="125"/>
      <c r="B245" s="125"/>
      <c r="C245" s="137"/>
      <c r="D245" s="138"/>
      <c r="E245" s="139" t="s">
        <v>310</v>
      </c>
      <c r="F245" s="121"/>
      <c r="G245" s="121"/>
      <c r="H245" s="121"/>
      <c r="I245" s="121"/>
      <c r="J245" s="121"/>
      <c r="K245" s="121"/>
      <c r="L245" s="121"/>
      <c r="M245" s="121"/>
      <c r="N245" s="121"/>
      <c r="O245" s="121"/>
      <c r="P245" s="125"/>
      <c r="Q245" s="125"/>
      <c r="R245" s="125"/>
      <c r="S245" s="125"/>
      <c r="T245" s="125"/>
      <c r="U245" s="125"/>
      <c r="V245" s="125"/>
      <c r="Z245" s="126"/>
      <c r="AA245" s="126"/>
      <c r="AB245" s="126"/>
      <c r="AC245" s="126"/>
      <c r="AD245" s="126"/>
      <c r="AE245" s="126"/>
    </row>
    <row r="246" spans="1:31" hidden="1">
      <c r="A246" s="125" t="str">
        <f>IF(AND(F248=G248,H248=I248,J248=K248,F248="A"),"2016 - kwh",IF(AND(F248=G248,H248=I248,J248&lt;&gt;K248,F248="A"),"2017 - kwh",IF(AND(F248=G248,H248&lt;&gt;I248,F248="A"),"2018 - kwh","N/A")))</f>
        <v>N/A</v>
      </c>
      <c r="B246" s="125" t="str">
        <f>IF(F248&lt;&gt;G248,"2018 - kwh",IF(H248&lt;&gt;I248,"2017 - kwh",IF(J248&lt;&gt;K248,"2016 - kwh","N/A")))</f>
        <v>N/A</v>
      </c>
      <c r="C246" s="131" t="s">
        <v>382</v>
      </c>
      <c r="D246" s="132"/>
      <c r="E246" s="133" t="s">
        <v>244</v>
      </c>
      <c r="F246" s="124"/>
      <c r="G246" s="124"/>
      <c r="H246" s="124"/>
      <c r="I246" s="124"/>
      <c r="J246" s="124"/>
      <c r="K246" s="124"/>
      <c r="L246" s="124"/>
      <c r="M246" s="124"/>
      <c r="N246" s="124"/>
      <c r="O246" s="124"/>
      <c r="P246" s="125"/>
      <c r="Q246" s="125"/>
      <c r="R246" s="125"/>
      <c r="S246" s="125"/>
      <c r="T246" s="125"/>
      <c r="U246" s="125"/>
      <c r="V246" s="125"/>
      <c r="Z246" s="126"/>
      <c r="AA246" s="126" t="str">
        <f>IF(AND(F248=G248,H248=I248,F248="A"),"2016 - kwh","")</f>
        <v/>
      </c>
      <c r="AB246" s="126" t="str">
        <f>IF(OR(B246="2017 - kwh",B246="2018 - kwh"),"2016 - kwh","")</f>
        <v/>
      </c>
      <c r="AC246" s="126"/>
      <c r="AD246" s="126"/>
      <c r="AE246" s="126"/>
    </row>
    <row r="247" spans="1:31" hidden="1">
      <c r="A247" s="125" t="str">
        <f>IF(AND(F248=G248,H248=I248,J248=K248,F248="A"),"2016 - kw",IF(AND(F248=G248,H248=I248,J248&lt;&gt;K248,F248="A"),"2017 - kw",IF(AND(F248=G248,H248&lt;&gt;I248,F248="A"),"2018 - kw","N/A")))</f>
        <v>N/A</v>
      </c>
      <c r="B247" s="125" t="str">
        <f>IF(F248&lt;&gt;G248,"2018 - kw",IF(H248&lt;&gt;I248,"2017 - kw",IF(J248&lt;&gt;K248,"2016 - kw","N/A")))</f>
        <v>N/A</v>
      </c>
      <c r="C247" s="134"/>
      <c r="D247" s="135" t="str">
        <f>D246 &amp; "kW"</f>
        <v>kW</v>
      </c>
      <c r="E247" s="136" t="s">
        <v>309</v>
      </c>
      <c r="F247" s="124"/>
      <c r="G247" s="124"/>
      <c r="H247" s="124"/>
      <c r="I247" s="124"/>
      <c r="J247" s="124"/>
      <c r="K247" s="124"/>
      <c r="L247" s="124"/>
      <c r="M247" s="124"/>
      <c r="N247" s="124"/>
      <c r="O247" s="124"/>
      <c r="P247" s="125"/>
      <c r="Q247" s="125"/>
      <c r="R247" s="125"/>
      <c r="S247" s="125"/>
      <c r="T247" s="125"/>
      <c r="U247" s="125"/>
      <c r="V247" s="125"/>
      <c r="Z247" s="126"/>
      <c r="AA247" s="126" t="str">
        <f>IF(AND(F248=G248,H248=I248,F248="A"),"2016 - kw","")</f>
        <v/>
      </c>
      <c r="AB247" s="126" t="str">
        <f>IF(OR(B247="2017 - kw",B247="2018 - kw"),"2016 - kw","")</f>
        <v/>
      </c>
      <c r="AC247" s="126"/>
      <c r="AD247" s="126"/>
      <c r="AE247" s="126"/>
    </row>
    <row r="248" spans="1:31" hidden="1">
      <c r="A248" s="125"/>
      <c r="B248" s="125"/>
      <c r="C248" s="137"/>
      <c r="D248" s="138"/>
      <c r="E248" s="139" t="s">
        <v>310</v>
      </c>
      <c r="F248" s="121"/>
      <c r="G248" s="121"/>
      <c r="H248" s="121"/>
      <c r="I248" s="121"/>
      <c r="J248" s="121"/>
      <c r="K248" s="121"/>
      <c r="L248" s="121"/>
      <c r="M248" s="121"/>
      <c r="N248" s="121"/>
      <c r="O248" s="121"/>
      <c r="P248" s="125"/>
      <c r="Q248" s="125"/>
      <c r="R248" s="125"/>
      <c r="S248" s="125"/>
      <c r="T248" s="125"/>
      <c r="U248" s="125"/>
      <c r="V248" s="125"/>
      <c r="Z248" s="126"/>
      <c r="AA248" s="126"/>
      <c r="AB248" s="126"/>
      <c r="AC248" s="126"/>
      <c r="AD248" s="126"/>
      <c r="AE248" s="126"/>
    </row>
    <row r="249" spans="1:31" hidden="1">
      <c r="A249" s="125" t="str">
        <f>IF(AND(F251=G251,H251=I251,J251=K251,F251="A"),"2016 - kwh",IF(AND(F251=G251,H251=I251,J251&lt;&gt;K251,F251="A"),"2017 - kwh",IF(AND(F251=G251,H251&lt;&gt;I251,F251="A"),"2018 - kwh","N/A")))</f>
        <v>N/A</v>
      </c>
      <c r="B249" s="125" t="str">
        <f>IF(F251&lt;&gt;G251,"2018 - kwh",IF(H251&lt;&gt;I251,"2017 - kwh",IF(J251&lt;&gt;K251,"2016 - kwh","N/A")))</f>
        <v>N/A</v>
      </c>
      <c r="C249" s="131" t="s">
        <v>383</v>
      </c>
      <c r="D249" s="132"/>
      <c r="E249" s="133" t="s">
        <v>244</v>
      </c>
      <c r="F249" s="124"/>
      <c r="G249" s="124"/>
      <c r="H249" s="124"/>
      <c r="I249" s="124"/>
      <c r="J249" s="124"/>
      <c r="K249" s="124"/>
      <c r="L249" s="124"/>
      <c r="M249" s="124"/>
      <c r="N249" s="124"/>
      <c r="O249" s="124"/>
      <c r="P249" s="125"/>
      <c r="Q249" s="125"/>
      <c r="R249" s="125"/>
      <c r="S249" s="125"/>
      <c r="T249" s="125"/>
      <c r="U249" s="125"/>
      <c r="V249" s="125"/>
      <c r="Z249" s="126"/>
      <c r="AA249" s="126" t="str">
        <f>IF(AND(F251=G251,H251=I251,F251="A"),"2016 - kwh","")</f>
        <v/>
      </c>
      <c r="AB249" s="126" t="str">
        <f>IF(OR(B249="2017 - kwh",B249="2018 - kwh"),"2016 - kwh","")</f>
        <v/>
      </c>
      <c r="AC249" s="126"/>
      <c r="AD249" s="126"/>
      <c r="AE249" s="126"/>
    </row>
    <row r="250" spans="1:31" hidden="1">
      <c r="A250" s="125" t="str">
        <f>IF(AND(F251=G251,H251=I251,J251=K251,F251="A"),"2016 - kw",IF(AND(F251=G251,H251=I251,J251&lt;&gt;K251,F251="A"),"2017 - kw",IF(AND(F251=G251,H251&lt;&gt;I251,F251="A"),"2018 - kw","N/A")))</f>
        <v>N/A</v>
      </c>
      <c r="B250" s="125" t="str">
        <f>IF(F251&lt;&gt;G251,"2018 - kw",IF(H251&lt;&gt;I251,"2017 - kw",IF(J251&lt;&gt;K251,"2016 - kw","N/A")))</f>
        <v>N/A</v>
      </c>
      <c r="C250" s="134"/>
      <c r="D250" s="135" t="str">
        <f>D249 &amp; "kW"</f>
        <v>kW</v>
      </c>
      <c r="E250" s="136" t="s">
        <v>309</v>
      </c>
      <c r="F250" s="124"/>
      <c r="G250" s="124"/>
      <c r="H250" s="124"/>
      <c r="I250" s="124"/>
      <c r="J250" s="124"/>
      <c r="K250" s="124"/>
      <c r="L250" s="124"/>
      <c r="M250" s="124"/>
      <c r="N250" s="124"/>
      <c r="O250" s="124"/>
      <c r="P250" s="125"/>
      <c r="Q250" s="125"/>
      <c r="R250" s="125"/>
      <c r="S250" s="125"/>
      <c r="T250" s="125"/>
      <c r="U250" s="125"/>
      <c r="V250" s="125"/>
      <c r="Z250" s="126"/>
      <c r="AA250" s="126" t="str">
        <f>IF(AND(F251=G251,H251=I251,F251="A"),"2016 - kw","")</f>
        <v/>
      </c>
      <c r="AB250" s="126" t="str">
        <f>IF(OR(B250="2017 - kw",B250="2018 - kw"),"2016 - kw","")</f>
        <v/>
      </c>
      <c r="AC250" s="126"/>
      <c r="AD250" s="126"/>
      <c r="AE250" s="126"/>
    </row>
    <row r="251" spans="1:31" hidden="1">
      <c r="A251" s="125"/>
      <c r="B251" s="125"/>
      <c r="C251" s="137"/>
      <c r="D251" s="138"/>
      <c r="E251" s="139" t="s">
        <v>310</v>
      </c>
      <c r="F251" s="121"/>
      <c r="G251" s="121"/>
      <c r="H251" s="121"/>
      <c r="I251" s="121"/>
      <c r="J251" s="121"/>
      <c r="K251" s="121"/>
      <c r="L251" s="121"/>
      <c r="M251" s="121"/>
      <c r="N251" s="121"/>
      <c r="O251" s="121"/>
      <c r="P251" s="125"/>
      <c r="Q251" s="125"/>
      <c r="R251" s="125"/>
      <c r="S251" s="125"/>
      <c r="T251" s="125"/>
      <c r="U251" s="125"/>
      <c r="V251" s="125"/>
      <c r="Z251" s="126"/>
      <c r="AA251" s="126"/>
      <c r="AB251" s="126"/>
      <c r="AC251" s="126"/>
      <c r="AD251" s="126"/>
      <c r="AE251" s="126"/>
    </row>
    <row r="252" spans="1:31" hidden="1">
      <c r="A252" s="125" t="str">
        <f>IF(AND(F254=G254,H254=I254,J254=K254,F254="A"),"2016 - kwh",IF(AND(F254=G254,H254=I254,J254&lt;&gt;K254,F254="A"),"2017 - kwh",IF(AND(F254=G254,H254&lt;&gt;I254,F254="A"),"2018 - kwh","N/A")))</f>
        <v>N/A</v>
      </c>
      <c r="B252" s="125" t="str">
        <f>IF(F254&lt;&gt;G254,"2018 - kwh",IF(H254&lt;&gt;I254,"2017 - kwh",IF(J254&lt;&gt;K254,"2016 - kwh","N/A")))</f>
        <v>N/A</v>
      </c>
      <c r="C252" s="131" t="s">
        <v>384</v>
      </c>
      <c r="D252" s="132"/>
      <c r="E252" s="133" t="s">
        <v>244</v>
      </c>
      <c r="F252" s="124"/>
      <c r="G252" s="124"/>
      <c r="H252" s="124"/>
      <c r="I252" s="124"/>
      <c r="J252" s="124"/>
      <c r="K252" s="124"/>
      <c r="L252" s="124"/>
      <c r="M252" s="124"/>
      <c r="N252" s="124"/>
      <c r="O252" s="124"/>
      <c r="P252" s="125"/>
      <c r="Q252" s="125"/>
      <c r="R252" s="125"/>
      <c r="S252" s="125"/>
      <c r="T252" s="125"/>
      <c r="U252" s="125"/>
      <c r="V252" s="125"/>
      <c r="Z252" s="126"/>
      <c r="AA252" s="126" t="str">
        <f>IF(AND(F254=G254,H254=I254,F254="A"),"2016 - kwh","")</f>
        <v/>
      </c>
      <c r="AB252" s="126" t="str">
        <f>IF(OR(B252="2017 - kwh",B252="2018 - kwh"),"2016 - kwh","")</f>
        <v/>
      </c>
      <c r="AC252" s="126"/>
      <c r="AD252" s="126"/>
      <c r="AE252" s="126"/>
    </row>
    <row r="253" spans="1:31" hidden="1">
      <c r="A253" s="125" t="str">
        <f>IF(AND(F254=G254,H254=I254,J254=K254,F254="A"),"2016 - kw",IF(AND(F254=G254,H254=I254,J254&lt;&gt;K254,F254="A"),"2017 - kw",IF(AND(F254=G254,H254&lt;&gt;I254,F254="A"),"2018 - kw","N/A")))</f>
        <v>N/A</v>
      </c>
      <c r="B253" s="125" t="str">
        <f>IF(F254&lt;&gt;G254,"2018 - kw",IF(H254&lt;&gt;I254,"2017 - kw",IF(J254&lt;&gt;K254,"2016 - kw","N/A")))</f>
        <v>N/A</v>
      </c>
      <c r="C253" s="134"/>
      <c r="D253" s="135" t="str">
        <f>D252 &amp; "kW"</f>
        <v>kW</v>
      </c>
      <c r="E253" s="136" t="s">
        <v>309</v>
      </c>
      <c r="F253" s="124"/>
      <c r="G253" s="124"/>
      <c r="H253" s="124"/>
      <c r="I253" s="124"/>
      <c r="J253" s="124"/>
      <c r="K253" s="124"/>
      <c r="L253" s="124"/>
      <c r="M253" s="124"/>
      <c r="N253" s="124"/>
      <c r="O253" s="124"/>
      <c r="P253" s="125"/>
      <c r="Q253" s="125"/>
      <c r="R253" s="125"/>
      <c r="S253" s="125"/>
      <c r="T253" s="125"/>
      <c r="U253" s="125"/>
      <c r="V253" s="125"/>
      <c r="Z253" s="126"/>
      <c r="AA253" s="126" t="str">
        <f>IF(AND(F254=G254,H254=I254,F254="A"),"2016 - kw","")</f>
        <v/>
      </c>
      <c r="AB253" s="126" t="str">
        <f>IF(OR(B253="2017 - kw",B253="2018 - kw"),"2016 - kw","")</f>
        <v/>
      </c>
      <c r="AC253" s="126"/>
      <c r="AD253" s="126"/>
      <c r="AE253" s="126"/>
    </row>
    <row r="254" spans="1:31" hidden="1">
      <c r="A254" s="125"/>
      <c r="B254" s="125"/>
      <c r="C254" s="137"/>
      <c r="D254" s="138"/>
      <c r="E254" s="139" t="s">
        <v>310</v>
      </c>
      <c r="F254" s="121"/>
      <c r="G254" s="121"/>
      <c r="H254" s="121"/>
      <c r="I254" s="121"/>
      <c r="J254" s="121"/>
      <c r="K254" s="121"/>
      <c r="L254" s="121"/>
      <c r="M254" s="121"/>
      <c r="N254" s="121"/>
      <c r="O254" s="121"/>
      <c r="P254" s="125"/>
      <c r="Q254" s="125"/>
      <c r="R254" s="125"/>
      <c r="S254" s="125"/>
      <c r="T254" s="125"/>
      <c r="U254" s="125"/>
      <c r="V254" s="125"/>
      <c r="Z254" s="126"/>
      <c r="AA254" s="126"/>
      <c r="AB254" s="126"/>
      <c r="AC254" s="126"/>
      <c r="AD254" s="126"/>
      <c r="AE254" s="126"/>
    </row>
    <row r="255" spans="1:31" hidden="1">
      <c r="A255" s="125" t="str">
        <f>IF(AND(F257=G257,H257=I257,J257=K257,F257="A"),"2016 - kwh",IF(AND(F257=G257,H257=I257,J257&lt;&gt;K257,F257="A"),"2017 - kwh",IF(AND(F257=G257,H257&lt;&gt;I257,F257="A"),"2018 - kwh","N/A")))</f>
        <v>N/A</v>
      </c>
      <c r="B255" s="125" t="str">
        <f>IF(F257&lt;&gt;G257,"2018 - kwh",IF(H257&lt;&gt;I257,"2017 - kwh",IF(J257&lt;&gt;K257,"2016 - kwh","N/A")))</f>
        <v>N/A</v>
      </c>
      <c r="C255" s="131" t="s">
        <v>385</v>
      </c>
      <c r="D255" s="132"/>
      <c r="E255" s="133" t="s">
        <v>244</v>
      </c>
      <c r="F255" s="124"/>
      <c r="G255" s="124"/>
      <c r="H255" s="124"/>
      <c r="I255" s="124"/>
      <c r="J255" s="124"/>
      <c r="K255" s="124"/>
      <c r="L255" s="124"/>
      <c r="M255" s="124"/>
      <c r="N255" s="124"/>
      <c r="O255" s="124"/>
      <c r="P255" s="125"/>
      <c r="Q255" s="125"/>
      <c r="R255" s="125"/>
      <c r="S255" s="125"/>
      <c r="T255" s="125"/>
      <c r="U255" s="125"/>
      <c r="V255" s="125"/>
      <c r="Z255" s="126"/>
      <c r="AA255" s="126" t="str">
        <f>IF(AND(F257=G257,H257=I257,F257="A"),"2016 - kwh","")</f>
        <v/>
      </c>
      <c r="AB255" s="126" t="str">
        <f>IF(OR(B255="2017 - kwh",B255="2018 - kwh"),"2016 - kwh","")</f>
        <v/>
      </c>
      <c r="AC255" s="126"/>
      <c r="AD255" s="126"/>
      <c r="AE255" s="126"/>
    </row>
    <row r="256" spans="1:31" hidden="1">
      <c r="A256" s="125" t="str">
        <f>IF(AND(F257=G257,H257=I257,J257=K257,F257="A"),"2016 - kw",IF(AND(F257=G257,H257=I257,J257&lt;&gt;K257,F257="A"),"2017 - kw",IF(AND(F257=G257,H257&lt;&gt;I257,F257="A"),"2018 - kw","N/A")))</f>
        <v>N/A</v>
      </c>
      <c r="B256" s="125" t="str">
        <f>IF(F257&lt;&gt;G257,"2018 - kw",IF(H257&lt;&gt;I257,"2017 - kw",IF(J257&lt;&gt;K257,"2016 - kw","N/A")))</f>
        <v>N/A</v>
      </c>
      <c r="C256" s="134"/>
      <c r="D256" s="135" t="str">
        <f>D255 &amp; "kW"</f>
        <v>kW</v>
      </c>
      <c r="E256" s="136" t="s">
        <v>309</v>
      </c>
      <c r="F256" s="124"/>
      <c r="G256" s="124"/>
      <c r="H256" s="124"/>
      <c r="I256" s="124"/>
      <c r="J256" s="124"/>
      <c r="K256" s="124"/>
      <c r="L256" s="124"/>
      <c r="M256" s="124"/>
      <c r="N256" s="124"/>
      <c r="O256" s="124"/>
      <c r="P256" s="125"/>
      <c r="Q256" s="125"/>
      <c r="R256" s="125"/>
      <c r="S256" s="125"/>
      <c r="T256" s="125"/>
      <c r="U256" s="125"/>
      <c r="V256" s="125"/>
      <c r="Z256" s="126"/>
      <c r="AA256" s="126" t="str">
        <f>IF(AND(F257=G257,H257=I257,F257="A"),"2016 - kw","")</f>
        <v/>
      </c>
      <c r="AB256" s="126" t="str">
        <f>IF(OR(B256="2017 - kw",B256="2018 - kw"),"2016 - kw","")</f>
        <v/>
      </c>
      <c r="AC256" s="126"/>
      <c r="AD256" s="126"/>
      <c r="AE256" s="126"/>
    </row>
    <row r="257" spans="1:31" hidden="1">
      <c r="A257" s="125"/>
      <c r="B257" s="125"/>
      <c r="C257" s="137"/>
      <c r="D257" s="138"/>
      <c r="E257" s="139" t="s">
        <v>310</v>
      </c>
      <c r="F257" s="121"/>
      <c r="G257" s="121"/>
      <c r="H257" s="121"/>
      <c r="I257" s="121"/>
      <c r="J257" s="121"/>
      <c r="K257" s="121"/>
      <c r="L257" s="121"/>
      <c r="M257" s="121"/>
      <c r="N257" s="121"/>
      <c r="O257" s="121"/>
      <c r="P257" s="125"/>
      <c r="Q257" s="125"/>
      <c r="R257" s="125"/>
      <c r="S257" s="125"/>
      <c r="T257" s="125"/>
      <c r="U257" s="125"/>
      <c r="V257" s="125"/>
      <c r="Z257" s="126"/>
      <c r="AA257" s="126"/>
      <c r="AB257" s="126"/>
      <c r="AC257" s="126"/>
      <c r="AD257" s="126"/>
      <c r="AE257" s="126"/>
    </row>
    <row r="258" spans="1:31" hidden="1">
      <c r="A258" s="125" t="str">
        <f>IF(AND(F260=G260,H260=I260,J260=K260,F260="A"),"2016 - kwh",IF(AND(F260=G260,H260=I260,J260&lt;&gt;K260,F260="A"),"2017 - kwh",IF(AND(F260=G260,H260&lt;&gt;I260,F260="A"),"2018 - kwh","N/A")))</f>
        <v>N/A</v>
      </c>
      <c r="B258" s="125" t="str">
        <f>IF(F260&lt;&gt;G260,"2018 - kwh",IF(H260&lt;&gt;I260,"2017 - kwh",IF(J260&lt;&gt;K260,"2016 - kwh","N/A")))</f>
        <v>N/A</v>
      </c>
      <c r="C258" s="131" t="s">
        <v>386</v>
      </c>
      <c r="D258" s="132"/>
      <c r="E258" s="133" t="s">
        <v>244</v>
      </c>
      <c r="F258" s="124"/>
      <c r="G258" s="124"/>
      <c r="H258" s="124"/>
      <c r="I258" s="124"/>
      <c r="J258" s="124"/>
      <c r="K258" s="124"/>
      <c r="L258" s="124"/>
      <c r="M258" s="124"/>
      <c r="N258" s="124"/>
      <c r="O258" s="124"/>
      <c r="P258" s="125"/>
      <c r="Q258" s="125"/>
      <c r="R258" s="125"/>
      <c r="S258" s="125"/>
      <c r="T258" s="125"/>
      <c r="U258" s="125"/>
      <c r="V258" s="125"/>
      <c r="Z258" s="126"/>
      <c r="AA258" s="126" t="str">
        <f>IF(AND(F260=G260,H260=I260,F260="A"),"2016 - kwh","")</f>
        <v/>
      </c>
      <c r="AB258" s="126" t="str">
        <f>IF(OR(B258="2017 - kwh",B258="2018 - kwh"),"2016 - kwh","")</f>
        <v/>
      </c>
      <c r="AC258" s="126"/>
      <c r="AD258" s="126"/>
      <c r="AE258" s="126"/>
    </row>
    <row r="259" spans="1:31" hidden="1">
      <c r="A259" s="125" t="str">
        <f>IF(AND(F260=G260,H260=I260,J260=K260,F260="A"),"2016 - kw",IF(AND(F260=G260,H260=I260,J260&lt;&gt;K260,F260="A"),"2017 - kw",IF(AND(F260=G260,H260&lt;&gt;I260,F260="A"),"2018 - kw","N/A")))</f>
        <v>N/A</v>
      </c>
      <c r="B259" s="125" t="str">
        <f>IF(F260&lt;&gt;G260,"2018 - kw",IF(H260&lt;&gt;I260,"2017 - kw",IF(J260&lt;&gt;K260,"2016 - kw","N/A")))</f>
        <v>N/A</v>
      </c>
      <c r="C259" s="134"/>
      <c r="D259" s="135" t="str">
        <f>D258 &amp; "kW"</f>
        <v>kW</v>
      </c>
      <c r="E259" s="136" t="s">
        <v>309</v>
      </c>
      <c r="F259" s="124"/>
      <c r="G259" s="124"/>
      <c r="H259" s="124"/>
      <c r="I259" s="124"/>
      <c r="J259" s="124"/>
      <c r="K259" s="124"/>
      <c r="L259" s="124"/>
      <c r="M259" s="124"/>
      <c r="N259" s="124"/>
      <c r="O259" s="124"/>
      <c r="P259" s="125"/>
      <c r="Q259" s="125"/>
      <c r="R259" s="125"/>
      <c r="S259" s="125"/>
      <c r="T259" s="125"/>
      <c r="U259" s="125"/>
      <c r="V259" s="125"/>
      <c r="Z259" s="126"/>
      <c r="AA259" s="126" t="str">
        <f>IF(AND(F260=G260,H260=I260,F260="A"),"2016 - kw","")</f>
        <v/>
      </c>
      <c r="AB259" s="126" t="str">
        <f>IF(OR(B259="2017 - kw",B259="2018 - kw"),"2016 - kw","")</f>
        <v/>
      </c>
      <c r="AC259" s="126"/>
      <c r="AD259" s="126"/>
      <c r="AE259" s="126"/>
    </row>
    <row r="260" spans="1:31" hidden="1">
      <c r="A260" s="125"/>
      <c r="B260" s="125"/>
      <c r="C260" s="137"/>
      <c r="D260" s="138"/>
      <c r="E260" s="139" t="s">
        <v>310</v>
      </c>
      <c r="F260" s="121"/>
      <c r="G260" s="121"/>
      <c r="H260" s="121"/>
      <c r="I260" s="121"/>
      <c r="J260" s="121"/>
      <c r="K260" s="121"/>
      <c r="L260" s="121"/>
      <c r="M260" s="121"/>
      <c r="N260" s="121"/>
      <c r="O260" s="121"/>
      <c r="P260" s="125"/>
      <c r="Q260" s="125"/>
      <c r="R260" s="125"/>
      <c r="S260" s="125"/>
      <c r="T260" s="125"/>
      <c r="U260" s="125"/>
      <c r="V260" s="125"/>
      <c r="Z260" s="126"/>
      <c r="AA260" s="126"/>
      <c r="AB260" s="126"/>
      <c r="AC260" s="126"/>
      <c r="AD260" s="126"/>
      <c r="AE260" s="126"/>
    </row>
    <row r="261" spans="1:31" hidden="1">
      <c r="A261" s="125" t="str">
        <f>IF(AND(F263=G263,H263=I263,J263=K263,F263="A"),"2016 - kwh",IF(AND(F263=G263,H263=I263,J263&lt;&gt;K263,F263="A"),"2017 - kwh",IF(AND(F263=G263,H263&lt;&gt;I263,F263="A"),"2018 - kwh","N/A")))</f>
        <v>N/A</v>
      </c>
      <c r="B261" s="125" t="str">
        <f>IF(F263&lt;&gt;G263,"2018 - kwh",IF(H263&lt;&gt;I263,"2017 - kwh",IF(J263&lt;&gt;K263,"2016 - kwh","N/A")))</f>
        <v>N/A</v>
      </c>
      <c r="C261" s="131" t="s">
        <v>387</v>
      </c>
      <c r="D261" s="132"/>
      <c r="E261" s="133" t="s">
        <v>244</v>
      </c>
      <c r="F261" s="124"/>
      <c r="G261" s="124"/>
      <c r="H261" s="124"/>
      <c r="I261" s="124"/>
      <c r="J261" s="124"/>
      <c r="K261" s="124"/>
      <c r="L261" s="124"/>
      <c r="M261" s="124"/>
      <c r="N261" s="124"/>
      <c r="O261" s="124"/>
      <c r="P261" s="125"/>
      <c r="Q261" s="125"/>
      <c r="R261" s="125"/>
      <c r="S261" s="125"/>
      <c r="T261" s="125"/>
      <c r="U261" s="125"/>
      <c r="V261" s="125"/>
      <c r="Z261" s="126"/>
      <c r="AA261" s="126" t="str">
        <f>IF(AND(F263=G263,H263=I263,F263="A"),"2016 - kwh","")</f>
        <v/>
      </c>
      <c r="AB261" s="126" t="str">
        <f>IF(OR(B261="2017 - kwh",B261="2018 - kwh"),"2016 - kwh","")</f>
        <v/>
      </c>
      <c r="AC261" s="126"/>
      <c r="AD261" s="126"/>
      <c r="AE261" s="126"/>
    </row>
    <row r="262" spans="1:31" hidden="1">
      <c r="A262" s="125" t="str">
        <f>IF(AND(F263=G263,H263=I263,J263=K263,F263="A"),"2016 - kw",IF(AND(F263=G263,H263=I263,J263&lt;&gt;K263,F263="A"),"2017 - kw",IF(AND(F263=G263,H263&lt;&gt;I263,F263="A"),"2018 - kw","N/A")))</f>
        <v>N/A</v>
      </c>
      <c r="B262" s="125" t="str">
        <f>IF(F263&lt;&gt;G263,"2018 - kw",IF(H263&lt;&gt;I263,"2017 - kw",IF(J263&lt;&gt;K263,"2016 - kw","N/A")))</f>
        <v>N/A</v>
      </c>
      <c r="C262" s="134"/>
      <c r="D262" s="135" t="str">
        <f>D261 &amp; "kW"</f>
        <v>kW</v>
      </c>
      <c r="E262" s="136" t="s">
        <v>309</v>
      </c>
      <c r="F262" s="124"/>
      <c r="G262" s="124"/>
      <c r="H262" s="124"/>
      <c r="I262" s="124"/>
      <c r="J262" s="124"/>
      <c r="K262" s="124"/>
      <c r="L262" s="124"/>
      <c r="M262" s="124"/>
      <c r="N262" s="124"/>
      <c r="O262" s="124"/>
      <c r="P262" s="125"/>
      <c r="Q262" s="125"/>
      <c r="R262" s="125"/>
      <c r="S262" s="125"/>
      <c r="T262" s="125"/>
      <c r="U262" s="125"/>
      <c r="V262" s="125"/>
      <c r="Z262" s="126"/>
      <c r="AA262" s="126" t="str">
        <f>IF(AND(F263=G263,H263=I263,F263="A"),"2016 - kw","")</f>
        <v/>
      </c>
      <c r="AB262" s="126" t="str">
        <f>IF(OR(B262="2017 - kw",B262="2018 - kw"),"2016 - kw","")</f>
        <v/>
      </c>
      <c r="AC262" s="126"/>
      <c r="AD262" s="126"/>
      <c r="AE262" s="126"/>
    </row>
    <row r="263" spans="1:31" hidden="1">
      <c r="A263" s="125"/>
      <c r="B263" s="125"/>
      <c r="C263" s="137"/>
      <c r="D263" s="138"/>
      <c r="E263" s="139" t="s">
        <v>310</v>
      </c>
      <c r="F263" s="121"/>
      <c r="G263" s="121"/>
      <c r="H263" s="121"/>
      <c r="I263" s="121"/>
      <c r="J263" s="121"/>
      <c r="K263" s="121"/>
      <c r="L263" s="121"/>
      <c r="M263" s="121"/>
      <c r="N263" s="121"/>
      <c r="O263" s="121"/>
      <c r="P263" s="125"/>
      <c r="Q263" s="125"/>
      <c r="R263" s="125"/>
      <c r="S263" s="125"/>
      <c r="T263" s="125"/>
      <c r="U263" s="125"/>
      <c r="V263" s="125"/>
      <c r="Z263" s="126"/>
      <c r="AA263" s="126"/>
      <c r="AB263" s="126"/>
      <c r="AC263" s="126"/>
      <c r="AD263" s="126"/>
      <c r="AE263" s="126"/>
    </row>
    <row r="264" spans="1:31" hidden="1">
      <c r="A264" s="125" t="str">
        <f>IF(AND(F266=G266,H266=I266,J266=K266,F266="A"),"2016 - kwh",IF(AND(F266=G266,H266=I266,J266&lt;&gt;K266,F266="A"),"2017 - kwh",IF(AND(F266=G266,H266&lt;&gt;I266,F266="A"),"2018 - kwh","N/A")))</f>
        <v>N/A</v>
      </c>
      <c r="B264" s="125" t="str">
        <f>IF(F266&lt;&gt;G266,"2018 - kwh",IF(H266&lt;&gt;I266,"2017 - kwh",IF(J266&lt;&gt;K266,"2016 - kwh","N/A")))</f>
        <v>N/A</v>
      </c>
      <c r="C264" s="131" t="s">
        <v>388</v>
      </c>
      <c r="D264" s="132"/>
      <c r="E264" s="133" t="s">
        <v>244</v>
      </c>
      <c r="F264" s="124"/>
      <c r="G264" s="124"/>
      <c r="H264" s="124"/>
      <c r="I264" s="124"/>
      <c r="J264" s="124"/>
      <c r="K264" s="124"/>
      <c r="L264" s="124"/>
      <c r="M264" s="124"/>
      <c r="N264" s="124"/>
      <c r="O264" s="124"/>
      <c r="P264" s="125"/>
      <c r="Q264" s="125"/>
      <c r="R264" s="125"/>
      <c r="S264" s="125"/>
      <c r="T264" s="125"/>
      <c r="U264" s="125"/>
      <c r="V264" s="125"/>
      <c r="Z264" s="126"/>
      <c r="AA264" s="126" t="str">
        <f>IF(AND(F266=G266,H266=I266,F266="A"),"2016 - kwh","")</f>
        <v/>
      </c>
      <c r="AB264" s="126" t="str">
        <f>IF(OR(B264="2017 - kwh",B264="2018 - kwh"),"2016 - kwh","")</f>
        <v/>
      </c>
      <c r="AC264" s="126"/>
      <c r="AD264" s="126"/>
      <c r="AE264" s="126"/>
    </row>
    <row r="265" spans="1:31" hidden="1">
      <c r="A265" s="125" t="str">
        <f>IF(AND(F266=G266,H266=I266,J266=K266,F266="A"),"2016 - kw",IF(AND(F266=G266,H266=I266,J266&lt;&gt;K266,F266="A"),"2017 - kw",IF(AND(F266=G266,H266&lt;&gt;I266,F266="A"),"2018 - kw","N/A")))</f>
        <v>N/A</v>
      </c>
      <c r="B265" s="125" t="str">
        <f>IF(F266&lt;&gt;G266,"2018 - kw",IF(H266&lt;&gt;I266,"2017 - kw",IF(J266&lt;&gt;K266,"2016 - kw","N/A")))</f>
        <v>N/A</v>
      </c>
      <c r="C265" s="134"/>
      <c r="D265" s="135" t="str">
        <f>D264 &amp; "kW"</f>
        <v>kW</v>
      </c>
      <c r="E265" s="136" t="s">
        <v>309</v>
      </c>
      <c r="F265" s="124"/>
      <c r="G265" s="124"/>
      <c r="H265" s="124"/>
      <c r="I265" s="124"/>
      <c r="J265" s="124"/>
      <c r="K265" s="124"/>
      <c r="L265" s="124"/>
      <c r="M265" s="124"/>
      <c r="N265" s="124"/>
      <c r="O265" s="124"/>
      <c r="P265" s="125"/>
      <c r="Q265" s="125"/>
      <c r="R265" s="125"/>
      <c r="S265" s="125"/>
      <c r="T265" s="125"/>
      <c r="U265" s="125"/>
      <c r="V265" s="125"/>
      <c r="Z265" s="126"/>
      <c r="AA265" s="126" t="str">
        <f>IF(AND(F266=G266,H266=I266,F266="A"),"2016 - kw","")</f>
        <v/>
      </c>
      <c r="AB265" s="126" t="str">
        <f>IF(OR(B265="2017 - kw",B265="2018 - kw"),"2016 - kw","")</f>
        <v/>
      </c>
      <c r="AC265" s="126"/>
      <c r="AD265" s="126"/>
      <c r="AE265" s="126"/>
    </row>
    <row r="266" spans="1:31" hidden="1">
      <c r="A266" s="125"/>
      <c r="B266" s="125"/>
      <c r="C266" s="137"/>
      <c r="D266" s="138"/>
      <c r="E266" s="139" t="s">
        <v>310</v>
      </c>
      <c r="F266" s="121"/>
      <c r="G266" s="121"/>
      <c r="H266" s="121"/>
      <c r="I266" s="121"/>
      <c r="J266" s="121"/>
      <c r="K266" s="121"/>
      <c r="L266" s="121"/>
      <c r="M266" s="121"/>
      <c r="N266" s="121"/>
      <c r="O266" s="121"/>
      <c r="P266" s="125"/>
      <c r="Q266" s="125"/>
      <c r="R266" s="125"/>
      <c r="S266" s="125"/>
      <c r="T266" s="125"/>
      <c r="U266" s="125"/>
      <c r="V266" s="125"/>
      <c r="Z266" s="126"/>
      <c r="AA266" s="126"/>
      <c r="AB266" s="126"/>
      <c r="AC266" s="126"/>
      <c r="AD266" s="126"/>
      <c r="AE266" s="126"/>
    </row>
    <row r="267" spans="1:31" hidden="1">
      <c r="A267" s="125" t="str">
        <f>IF(AND(F269=G269,H269=I269,J269=K269,F269="A"),"2016 - kwh",IF(AND(F269=G269,H269=I269,J269&lt;&gt;K269,F269="A"),"2017 - kwh",IF(AND(F269=G269,H269&lt;&gt;I269,F269="A"),"2018 - kwh","N/A")))</f>
        <v>N/A</v>
      </c>
      <c r="B267" s="125" t="str">
        <f>IF(F269&lt;&gt;G269,"2018 - kwh",IF(H269&lt;&gt;I269,"2017 - kwh",IF(J269&lt;&gt;K269,"2016 - kwh","N/A")))</f>
        <v>N/A</v>
      </c>
      <c r="C267" s="131" t="s">
        <v>389</v>
      </c>
      <c r="D267" s="132"/>
      <c r="E267" s="133" t="s">
        <v>244</v>
      </c>
      <c r="F267" s="124"/>
      <c r="G267" s="124"/>
      <c r="H267" s="124"/>
      <c r="I267" s="124"/>
      <c r="J267" s="124"/>
      <c r="K267" s="124"/>
      <c r="L267" s="124"/>
      <c r="M267" s="124"/>
      <c r="N267" s="124"/>
      <c r="O267" s="124"/>
      <c r="P267" s="125"/>
      <c r="Q267" s="125"/>
      <c r="R267" s="125"/>
      <c r="S267" s="125"/>
      <c r="T267" s="125"/>
      <c r="U267" s="125"/>
      <c r="V267" s="125"/>
      <c r="Z267" s="126"/>
      <c r="AA267" s="126" t="str">
        <f>IF(AND(F269=G269,H269=I269,F269="A"),"2016 - kwh","")</f>
        <v/>
      </c>
      <c r="AB267" s="126" t="str">
        <f>IF(OR(B267="2017 - kwh",B267="2018 - kwh"),"2016 - kwh","")</f>
        <v/>
      </c>
      <c r="AC267" s="126"/>
      <c r="AD267" s="126"/>
      <c r="AE267" s="126"/>
    </row>
    <row r="268" spans="1:31" hidden="1">
      <c r="A268" s="125" t="str">
        <f>IF(AND(F269=G269,H269=I269,J269=K269,F269="A"),"2016 - kw",IF(AND(F269=G269,H269=I269,J269&lt;&gt;K269,F269="A"),"2017 - kw",IF(AND(F269=G269,H269&lt;&gt;I269,F269="A"),"2018 - kw","N/A")))</f>
        <v>N/A</v>
      </c>
      <c r="B268" s="125" t="str">
        <f>IF(F269&lt;&gt;G269,"2018 - kw",IF(H269&lt;&gt;I269,"2017 - kw",IF(J269&lt;&gt;K269,"2016 - kw","N/A")))</f>
        <v>N/A</v>
      </c>
      <c r="C268" s="134"/>
      <c r="D268" s="135" t="str">
        <f>D267 &amp; "kW"</f>
        <v>kW</v>
      </c>
      <c r="E268" s="136" t="s">
        <v>309</v>
      </c>
      <c r="F268" s="124"/>
      <c r="G268" s="124"/>
      <c r="H268" s="124"/>
      <c r="I268" s="124"/>
      <c r="J268" s="124"/>
      <c r="K268" s="124"/>
      <c r="L268" s="124"/>
      <c r="M268" s="124"/>
      <c r="N268" s="124"/>
      <c r="O268" s="124"/>
      <c r="P268" s="125"/>
      <c r="Q268" s="125"/>
      <c r="R268" s="125"/>
      <c r="S268" s="125"/>
      <c r="T268" s="125"/>
      <c r="U268" s="125"/>
      <c r="V268" s="125"/>
      <c r="Z268" s="126"/>
      <c r="AA268" s="126" t="str">
        <f>IF(AND(F269=G269,H269=I269,F269="A"),"2016 - kw","")</f>
        <v/>
      </c>
      <c r="AB268" s="126" t="str">
        <f>IF(OR(B268="2017 - kw",B268="2018 - kw"),"2016 - kw","")</f>
        <v/>
      </c>
      <c r="AC268" s="126"/>
      <c r="AD268" s="126"/>
      <c r="AE268" s="126"/>
    </row>
    <row r="269" spans="1:31" hidden="1">
      <c r="A269" s="125"/>
      <c r="B269" s="125"/>
      <c r="C269" s="137"/>
      <c r="D269" s="138"/>
      <c r="E269" s="139" t="s">
        <v>310</v>
      </c>
      <c r="F269" s="121"/>
      <c r="G269" s="121"/>
      <c r="H269" s="121"/>
      <c r="I269" s="121"/>
      <c r="J269" s="121"/>
      <c r="K269" s="121"/>
      <c r="L269" s="121"/>
      <c r="M269" s="121"/>
      <c r="N269" s="121"/>
      <c r="O269" s="121"/>
      <c r="P269" s="125"/>
      <c r="Q269" s="125"/>
      <c r="R269" s="125"/>
      <c r="S269" s="125"/>
      <c r="T269" s="125"/>
      <c r="U269" s="125"/>
      <c r="V269" s="125"/>
      <c r="Z269" s="126"/>
      <c r="AA269" s="126"/>
      <c r="AB269" s="126"/>
      <c r="AC269" s="126"/>
      <c r="AD269" s="126"/>
      <c r="AE269" s="126"/>
    </row>
    <row r="270" spans="1:31" hidden="1">
      <c r="A270" s="125" t="str">
        <f>IF(AND(F272=G272,H272=I272,J272=K272,F272="A"),"2016 - kwh",IF(AND(F272=G272,H272=I272,J272&lt;&gt;K272,F272="A"),"2017 - kwh",IF(AND(F272=G272,H272&lt;&gt;I272,F272="A"),"2018 - kwh","N/A")))</f>
        <v>N/A</v>
      </c>
      <c r="B270" s="125" t="str">
        <f>IF(F272&lt;&gt;G272,"2018 - kwh",IF(H272&lt;&gt;I272,"2017 - kwh",IF(J272&lt;&gt;K272,"2016 - kwh","N/A")))</f>
        <v>N/A</v>
      </c>
      <c r="C270" s="131" t="s">
        <v>390</v>
      </c>
      <c r="D270" s="132"/>
      <c r="E270" s="133" t="s">
        <v>244</v>
      </c>
      <c r="F270" s="124"/>
      <c r="G270" s="124"/>
      <c r="H270" s="124"/>
      <c r="I270" s="124"/>
      <c r="J270" s="124"/>
      <c r="K270" s="124"/>
      <c r="L270" s="124"/>
      <c r="M270" s="124"/>
      <c r="N270" s="124"/>
      <c r="O270" s="124"/>
      <c r="P270" s="125"/>
      <c r="Q270" s="125"/>
      <c r="R270" s="125"/>
      <c r="S270" s="125"/>
      <c r="T270" s="125"/>
      <c r="U270" s="125"/>
      <c r="V270" s="125"/>
      <c r="Z270" s="126"/>
      <c r="AA270" s="126" t="str">
        <f>IF(AND(F272=G272,H272=I272,F272="A"),"2016 - kwh","")</f>
        <v/>
      </c>
      <c r="AB270" s="126" t="str">
        <f>IF(OR(B270="2017 - kwh",B270="2018 - kwh"),"2016 - kwh","")</f>
        <v/>
      </c>
      <c r="AC270" s="126"/>
      <c r="AD270" s="126"/>
      <c r="AE270" s="126"/>
    </row>
    <row r="271" spans="1:31" hidden="1">
      <c r="A271" s="125" t="str">
        <f>IF(AND(F272=G272,H272=I272,J272=K272,F272="A"),"2016 - kw",IF(AND(F272=G272,H272=I272,J272&lt;&gt;K272,F272="A"),"2017 - kw",IF(AND(F272=G272,H272&lt;&gt;I272,F272="A"),"2018 - kw","N/A")))</f>
        <v>N/A</v>
      </c>
      <c r="B271" s="125" t="str">
        <f>IF(F272&lt;&gt;G272,"2018 - kw",IF(H272&lt;&gt;I272,"2017 - kw",IF(J272&lt;&gt;K272,"2016 - kw","N/A")))</f>
        <v>N/A</v>
      </c>
      <c r="C271" s="134"/>
      <c r="D271" s="135" t="str">
        <f>D270 &amp; "kW"</f>
        <v>kW</v>
      </c>
      <c r="E271" s="136" t="s">
        <v>309</v>
      </c>
      <c r="F271" s="124"/>
      <c r="G271" s="124"/>
      <c r="H271" s="124"/>
      <c r="I271" s="124"/>
      <c r="J271" s="124"/>
      <c r="K271" s="124"/>
      <c r="L271" s="124"/>
      <c r="M271" s="124"/>
      <c r="N271" s="124"/>
      <c r="O271" s="124"/>
      <c r="P271" s="125"/>
      <c r="Q271" s="125"/>
      <c r="R271" s="125"/>
      <c r="S271" s="125"/>
      <c r="T271" s="125"/>
      <c r="U271" s="125"/>
      <c r="V271" s="125"/>
      <c r="Z271" s="126"/>
      <c r="AA271" s="126" t="str">
        <f>IF(AND(F272=G272,H272=I272,F272="A"),"2016 - kw","")</f>
        <v/>
      </c>
      <c r="AB271" s="126" t="str">
        <f>IF(OR(B271="2017 - kw",B271="2018 - kw"),"2016 - kw","")</f>
        <v/>
      </c>
      <c r="AC271" s="126"/>
      <c r="AD271" s="126"/>
      <c r="AE271" s="126"/>
    </row>
    <row r="272" spans="1:31" hidden="1">
      <c r="A272" s="125"/>
      <c r="B272" s="125"/>
      <c r="C272" s="137"/>
      <c r="D272" s="138"/>
      <c r="E272" s="139" t="s">
        <v>310</v>
      </c>
      <c r="F272" s="121"/>
      <c r="G272" s="121"/>
      <c r="H272" s="121"/>
      <c r="I272" s="121"/>
      <c r="J272" s="121"/>
      <c r="K272" s="121"/>
      <c r="L272" s="121"/>
      <c r="M272" s="121"/>
      <c r="N272" s="121"/>
      <c r="O272" s="121"/>
      <c r="P272" s="125"/>
      <c r="Q272" s="125"/>
      <c r="R272" s="125"/>
      <c r="S272" s="125"/>
      <c r="T272" s="125"/>
      <c r="U272" s="125"/>
      <c r="V272" s="125"/>
      <c r="Z272" s="126"/>
      <c r="AA272" s="126"/>
      <c r="AB272" s="126"/>
      <c r="AC272" s="126"/>
      <c r="AD272" s="126"/>
      <c r="AE272" s="126"/>
    </row>
    <row r="273" spans="1:31" hidden="1">
      <c r="A273" s="125" t="str">
        <f>IF(AND(F275=G275,H275=I275,J275=K275,F275="A"),"2016 - kwh",IF(AND(F275=G275,H275=I275,J275&lt;&gt;K275,F275="A"),"2017 - kwh",IF(AND(F275=G275,H275&lt;&gt;I275,F275="A"),"2018 - kwh","N/A")))</f>
        <v>N/A</v>
      </c>
      <c r="B273" s="125" t="str">
        <f>IF(F275&lt;&gt;G275,"2018 - kwh",IF(H275&lt;&gt;I275,"2017 - kwh",IF(J275&lt;&gt;K275,"2016 - kwh","N/A")))</f>
        <v>N/A</v>
      </c>
      <c r="C273" s="131" t="s">
        <v>391</v>
      </c>
      <c r="D273" s="132"/>
      <c r="E273" s="133" t="s">
        <v>244</v>
      </c>
      <c r="F273" s="124"/>
      <c r="G273" s="124"/>
      <c r="H273" s="124"/>
      <c r="I273" s="124"/>
      <c r="J273" s="124"/>
      <c r="K273" s="124"/>
      <c r="L273" s="124"/>
      <c r="M273" s="124"/>
      <c r="N273" s="124"/>
      <c r="O273" s="124"/>
      <c r="P273" s="125"/>
      <c r="Q273" s="125"/>
      <c r="R273" s="125"/>
      <c r="S273" s="125"/>
      <c r="T273" s="125"/>
      <c r="U273" s="125"/>
      <c r="V273" s="125"/>
      <c r="Z273" s="126"/>
      <c r="AA273" s="126" t="str">
        <f>IF(AND(F275=G275,H275=I275,F275="A"),"2016 - kwh","")</f>
        <v/>
      </c>
      <c r="AB273" s="126" t="str">
        <f>IF(OR(B273="2017 - kwh",B273="2018 - kwh"),"2016 - kwh","")</f>
        <v/>
      </c>
      <c r="AC273" s="126"/>
      <c r="AD273" s="126"/>
      <c r="AE273" s="126"/>
    </row>
    <row r="274" spans="1:31" hidden="1">
      <c r="A274" s="125" t="str">
        <f>IF(AND(F275=G275,H275=I275,J275=K275,F275="A"),"2016 - kw",IF(AND(F275=G275,H275=I275,J275&lt;&gt;K275,F275="A"),"2017 - kw",IF(AND(F275=G275,H275&lt;&gt;I275,F275="A"),"2018 - kw","N/A")))</f>
        <v>N/A</v>
      </c>
      <c r="B274" s="125" t="str">
        <f>IF(F275&lt;&gt;G275,"2018 - kw",IF(H275&lt;&gt;I275,"2017 - kw",IF(J275&lt;&gt;K275,"2016 - kw","N/A")))</f>
        <v>N/A</v>
      </c>
      <c r="C274" s="134"/>
      <c r="D274" s="135" t="str">
        <f>D273 &amp; "kW"</f>
        <v>kW</v>
      </c>
      <c r="E274" s="136" t="s">
        <v>309</v>
      </c>
      <c r="F274" s="124"/>
      <c r="G274" s="124"/>
      <c r="H274" s="124"/>
      <c r="I274" s="124"/>
      <c r="J274" s="124"/>
      <c r="K274" s="124"/>
      <c r="L274" s="124"/>
      <c r="M274" s="124"/>
      <c r="N274" s="124"/>
      <c r="O274" s="124"/>
      <c r="P274" s="125"/>
      <c r="Q274" s="125"/>
      <c r="R274" s="125"/>
      <c r="S274" s="125"/>
      <c r="T274" s="125"/>
      <c r="U274" s="125"/>
      <c r="V274" s="125"/>
      <c r="Z274" s="126"/>
      <c r="AA274" s="126" t="str">
        <f>IF(AND(F275=G275,H275=I275,F275="A"),"2016 - kw","")</f>
        <v/>
      </c>
      <c r="AB274" s="126" t="str">
        <f>IF(OR(B274="2017 - kw",B274="2018 - kw"),"2016 - kw","")</f>
        <v/>
      </c>
      <c r="AC274" s="126"/>
      <c r="AD274" s="126"/>
      <c r="AE274" s="126"/>
    </row>
    <row r="275" spans="1:31" hidden="1">
      <c r="A275" s="125"/>
      <c r="B275" s="125"/>
      <c r="C275" s="137"/>
      <c r="D275" s="138"/>
      <c r="E275" s="139" t="s">
        <v>310</v>
      </c>
      <c r="F275" s="121"/>
      <c r="G275" s="121"/>
      <c r="H275" s="121"/>
      <c r="I275" s="121"/>
      <c r="J275" s="121"/>
      <c r="K275" s="121"/>
      <c r="L275" s="121"/>
      <c r="M275" s="121"/>
      <c r="N275" s="121"/>
      <c r="O275" s="121"/>
      <c r="P275" s="125"/>
      <c r="Q275" s="125"/>
      <c r="R275" s="125"/>
      <c r="S275" s="125"/>
      <c r="T275" s="125"/>
      <c r="U275" s="125"/>
      <c r="V275" s="125"/>
      <c r="Z275" s="126"/>
      <c r="AA275" s="126"/>
      <c r="AB275" s="126"/>
      <c r="AC275" s="126"/>
      <c r="AD275" s="126"/>
      <c r="AE275" s="126"/>
    </row>
    <row r="276" spans="1:31" hidden="1">
      <c r="A276" s="125" t="str">
        <f>IF(AND(F278=G278,H278=I278,J278=K278,F278="A"),"2016 - kwh",IF(AND(F278=G278,H278=I278,J278&lt;&gt;K278,F278="A"),"2017 - kwh",IF(AND(F278=G278,H278&lt;&gt;I278,F278="A"),"2018 - kwh","N/A")))</f>
        <v>N/A</v>
      </c>
      <c r="B276" s="125" t="str">
        <f>IF(F278&lt;&gt;G278,"2018 - kwh",IF(H278&lt;&gt;I278,"2017 - kwh",IF(J278&lt;&gt;K278,"2016 - kwh","N/A")))</f>
        <v>N/A</v>
      </c>
      <c r="C276" s="131" t="s">
        <v>392</v>
      </c>
      <c r="D276" s="132"/>
      <c r="E276" s="133" t="s">
        <v>244</v>
      </c>
      <c r="F276" s="124"/>
      <c r="G276" s="124"/>
      <c r="H276" s="124"/>
      <c r="I276" s="124"/>
      <c r="J276" s="124"/>
      <c r="K276" s="124"/>
      <c r="L276" s="124"/>
      <c r="M276" s="124"/>
      <c r="N276" s="124"/>
      <c r="O276" s="124"/>
      <c r="P276" s="125"/>
      <c r="Q276" s="125"/>
      <c r="R276" s="125"/>
      <c r="S276" s="125"/>
      <c r="T276" s="125"/>
      <c r="U276" s="125"/>
      <c r="V276" s="125"/>
      <c r="Z276" s="126"/>
      <c r="AA276" s="126" t="str">
        <f>IF(AND(F278=G278,H278=I278,F278="A"),"2016 - kwh","")</f>
        <v/>
      </c>
      <c r="AB276" s="126" t="str">
        <f>IF(OR(B276="2017 - kwh",B276="2018 - kwh"),"2016 - kwh","")</f>
        <v/>
      </c>
      <c r="AC276" s="126"/>
      <c r="AD276" s="126"/>
      <c r="AE276" s="126"/>
    </row>
    <row r="277" spans="1:31" hidden="1">
      <c r="A277" s="125" t="str">
        <f>IF(AND(F278=G278,H278=I278,J278=K278,F278="A"),"2016 - kw",IF(AND(F278=G278,H278=I278,J278&lt;&gt;K278,F278="A"),"2017 - kw",IF(AND(F278=G278,H278&lt;&gt;I278,F278="A"),"2018 - kw","N/A")))</f>
        <v>N/A</v>
      </c>
      <c r="B277" s="125" t="str">
        <f>IF(F278&lt;&gt;G278,"2018 - kw",IF(H278&lt;&gt;I278,"2017 - kw",IF(J278&lt;&gt;K278,"2016 - kw","N/A")))</f>
        <v>N/A</v>
      </c>
      <c r="C277" s="134"/>
      <c r="D277" s="135" t="str">
        <f>D276 &amp; "kW"</f>
        <v>kW</v>
      </c>
      <c r="E277" s="136" t="s">
        <v>309</v>
      </c>
      <c r="F277" s="124"/>
      <c r="G277" s="124"/>
      <c r="H277" s="124"/>
      <c r="I277" s="124"/>
      <c r="J277" s="124"/>
      <c r="K277" s="124"/>
      <c r="L277" s="124"/>
      <c r="M277" s="124"/>
      <c r="N277" s="124"/>
      <c r="O277" s="124"/>
      <c r="P277" s="125"/>
      <c r="Q277" s="125"/>
      <c r="R277" s="125"/>
      <c r="S277" s="125"/>
      <c r="T277" s="125"/>
      <c r="U277" s="125"/>
      <c r="V277" s="125"/>
      <c r="Z277" s="126"/>
      <c r="AA277" s="126" t="str">
        <f>IF(AND(F278=G278,H278=I278,F278="A"),"2016 - kw","")</f>
        <v/>
      </c>
      <c r="AB277" s="126" t="str">
        <f>IF(OR(B277="2017 - kw",B277="2018 - kw"),"2016 - kw","")</f>
        <v/>
      </c>
      <c r="AC277" s="126"/>
      <c r="AD277" s="126"/>
      <c r="AE277" s="126"/>
    </row>
    <row r="278" spans="1:31" hidden="1">
      <c r="A278" s="125"/>
      <c r="B278" s="125"/>
      <c r="C278" s="137"/>
      <c r="D278" s="138"/>
      <c r="E278" s="139" t="s">
        <v>310</v>
      </c>
      <c r="F278" s="121"/>
      <c r="G278" s="121"/>
      <c r="H278" s="121"/>
      <c r="I278" s="121"/>
      <c r="J278" s="121"/>
      <c r="K278" s="121"/>
      <c r="L278" s="121"/>
      <c r="M278" s="121"/>
      <c r="N278" s="121"/>
      <c r="O278" s="121"/>
      <c r="P278" s="125"/>
      <c r="Q278" s="125"/>
      <c r="R278" s="125"/>
      <c r="S278" s="125"/>
      <c r="T278" s="125"/>
      <c r="U278" s="125"/>
      <c r="V278" s="125"/>
      <c r="Z278" s="126"/>
      <c r="AA278" s="126"/>
      <c r="AB278" s="126"/>
      <c r="AC278" s="126"/>
      <c r="AD278" s="126"/>
      <c r="AE278" s="126"/>
    </row>
    <row r="279" spans="1:31" hidden="1">
      <c r="A279" s="125" t="str">
        <f>IF(AND(F281=G281,H281=I281,J281=K281,F281="A"),"2016 - kwh",IF(AND(F281=G281,H281=I281,J281&lt;&gt;K281,F281="A"),"2017 - kwh",IF(AND(F281=G281,H281&lt;&gt;I281,F281="A"),"2018 - kwh","N/A")))</f>
        <v>N/A</v>
      </c>
      <c r="B279" s="125" t="str">
        <f>IF(F281&lt;&gt;G281,"2018 - kwh",IF(H281&lt;&gt;I281,"2017 - kwh",IF(J281&lt;&gt;K281,"2016 - kwh","N/A")))</f>
        <v>N/A</v>
      </c>
      <c r="C279" s="131" t="s">
        <v>393</v>
      </c>
      <c r="D279" s="132"/>
      <c r="E279" s="133" t="s">
        <v>244</v>
      </c>
      <c r="F279" s="124"/>
      <c r="G279" s="124"/>
      <c r="H279" s="124"/>
      <c r="I279" s="124"/>
      <c r="J279" s="124"/>
      <c r="K279" s="124"/>
      <c r="L279" s="124"/>
      <c r="M279" s="124"/>
      <c r="N279" s="124"/>
      <c r="O279" s="124"/>
      <c r="P279" s="125"/>
      <c r="Q279" s="125"/>
      <c r="R279" s="125"/>
      <c r="S279" s="125"/>
      <c r="T279" s="125"/>
      <c r="U279" s="125"/>
      <c r="V279" s="125"/>
      <c r="Z279" s="126"/>
      <c r="AA279" s="126" t="str">
        <f>IF(AND(F281=G281,H281=I281,F281="A"),"2016 - kwh","")</f>
        <v/>
      </c>
      <c r="AB279" s="126" t="str">
        <f>IF(OR(B279="2017 - kwh",B279="2018 - kwh"),"2016 - kwh","")</f>
        <v/>
      </c>
      <c r="AC279" s="126"/>
      <c r="AD279" s="126"/>
      <c r="AE279" s="126"/>
    </row>
    <row r="280" spans="1:31" hidden="1">
      <c r="A280" s="125" t="str">
        <f>IF(AND(F281=G281,H281=I281,J281=K281,F281="A"),"2016 - kw",IF(AND(F281=G281,H281=I281,J281&lt;&gt;K281,F281="A"),"2017 - kw",IF(AND(F281=G281,H281&lt;&gt;I281,F281="A"),"2018 - kw","N/A")))</f>
        <v>N/A</v>
      </c>
      <c r="B280" s="125" t="str">
        <f>IF(F281&lt;&gt;G281,"2018 - kw",IF(H281&lt;&gt;I281,"2017 - kw",IF(J281&lt;&gt;K281,"2016 - kw","N/A")))</f>
        <v>N/A</v>
      </c>
      <c r="C280" s="134"/>
      <c r="D280" s="135" t="str">
        <f>D279 &amp; "kW"</f>
        <v>kW</v>
      </c>
      <c r="E280" s="136" t="s">
        <v>309</v>
      </c>
      <c r="F280" s="124"/>
      <c r="G280" s="124"/>
      <c r="H280" s="124"/>
      <c r="I280" s="124"/>
      <c r="J280" s="124"/>
      <c r="K280" s="124"/>
      <c r="L280" s="124"/>
      <c r="M280" s="124"/>
      <c r="N280" s="124"/>
      <c r="O280" s="124"/>
      <c r="P280" s="125"/>
      <c r="Q280" s="125"/>
      <c r="R280" s="125"/>
      <c r="S280" s="125"/>
      <c r="T280" s="125"/>
      <c r="U280" s="125"/>
      <c r="V280" s="125"/>
      <c r="Z280" s="126"/>
      <c r="AA280" s="126" t="str">
        <f>IF(AND(F281=G281,H281=I281,F281="A"),"2016 - kw","")</f>
        <v/>
      </c>
      <c r="AB280" s="126" t="str">
        <f>IF(OR(B280="2017 - kw",B280="2018 - kw"),"2016 - kw","")</f>
        <v/>
      </c>
      <c r="AC280" s="126"/>
      <c r="AD280" s="126"/>
      <c r="AE280" s="126"/>
    </row>
    <row r="281" spans="1:31" hidden="1">
      <c r="A281" s="125"/>
      <c r="B281" s="125"/>
      <c r="C281" s="137"/>
      <c r="D281" s="138"/>
      <c r="E281" s="139" t="s">
        <v>310</v>
      </c>
      <c r="F281" s="121"/>
      <c r="G281" s="121"/>
      <c r="H281" s="121"/>
      <c r="I281" s="121"/>
      <c r="J281" s="121"/>
      <c r="K281" s="121"/>
      <c r="L281" s="121"/>
      <c r="M281" s="121"/>
      <c r="N281" s="121"/>
      <c r="O281" s="121"/>
      <c r="P281" s="125"/>
      <c r="Q281" s="125"/>
      <c r="R281" s="125"/>
      <c r="S281" s="125"/>
      <c r="T281" s="125"/>
      <c r="U281" s="125"/>
      <c r="V281" s="125"/>
      <c r="Z281" s="126"/>
      <c r="AA281" s="126"/>
      <c r="AB281" s="126"/>
      <c r="AC281" s="126"/>
      <c r="AD281" s="126"/>
      <c r="AE281" s="126"/>
    </row>
    <row r="282" spans="1:31" hidden="1">
      <c r="A282" s="125" t="str">
        <f>IF(AND(F284=G284,H284=I284,J284=K284,F284="A"),"2016 - kwh",IF(AND(F284=G284,H284=I284,J284&lt;&gt;K284,F284="A"),"2017 - kwh",IF(AND(F284=G284,H284&lt;&gt;I284,F284="A"),"2018 - kwh","N/A")))</f>
        <v>N/A</v>
      </c>
      <c r="B282" s="125" t="str">
        <f>IF(F284&lt;&gt;G284,"2018 - kwh",IF(H284&lt;&gt;I284,"2017 - kwh",IF(J284&lt;&gt;K284,"2016 - kwh","N/A")))</f>
        <v>N/A</v>
      </c>
      <c r="C282" s="131" t="s">
        <v>394</v>
      </c>
      <c r="D282" s="132"/>
      <c r="E282" s="133" t="s">
        <v>244</v>
      </c>
      <c r="F282" s="124"/>
      <c r="G282" s="124"/>
      <c r="H282" s="124"/>
      <c r="I282" s="124"/>
      <c r="J282" s="124"/>
      <c r="K282" s="124"/>
      <c r="L282" s="124"/>
      <c r="M282" s="124"/>
      <c r="N282" s="124"/>
      <c r="O282" s="124"/>
      <c r="P282" s="125"/>
      <c r="Q282" s="125"/>
      <c r="R282" s="125"/>
      <c r="S282" s="125"/>
      <c r="T282" s="125"/>
      <c r="U282" s="125"/>
      <c r="V282" s="125"/>
      <c r="Z282" s="126"/>
      <c r="AA282" s="126" t="str">
        <f>IF(AND(F284=G284,H284=I284,F284="A"),"2016 - kwh","")</f>
        <v/>
      </c>
      <c r="AB282" s="126" t="str">
        <f>IF(OR(B282="2017 - kwh",B282="2018 - kwh"),"2016 - kwh","")</f>
        <v/>
      </c>
      <c r="AC282" s="126"/>
      <c r="AD282" s="126"/>
      <c r="AE282" s="126"/>
    </row>
    <row r="283" spans="1:31" hidden="1">
      <c r="A283" s="125" t="str">
        <f>IF(AND(F284=G284,H284=I284,J284=K284,F284="A"),"2016 - kw",IF(AND(F284=G284,H284=I284,J284&lt;&gt;K284,F284="A"),"2017 - kw",IF(AND(F284=G284,H284&lt;&gt;I284,F284="A"),"2018 - kw","N/A")))</f>
        <v>N/A</v>
      </c>
      <c r="B283" s="125" t="str">
        <f>IF(F284&lt;&gt;G284,"2018 - kw",IF(H284&lt;&gt;I284,"2017 - kw",IF(J284&lt;&gt;K284,"2016 - kw","N/A")))</f>
        <v>N/A</v>
      </c>
      <c r="C283" s="134"/>
      <c r="D283" s="135" t="str">
        <f>D282 &amp; "kW"</f>
        <v>kW</v>
      </c>
      <c r="E283" s="136" t="s">
        <v>309</v>
      </c>
      <c r="F283" s="124"/>
      <c r="G283" s="124"/>
      <c r="H283" s="124"/>
      <c r="I283" s="124"/>
      <c r="J283" s="124"/>
      <c r="K283" s="124"/>
      <c r="L283" s="124"/>
      <c r="M283" s="124"/>
      <c r="N283" s="124"/>
      <c r="O283" s="124"/>
      <c r="P283" s="125"/>
      <c r="Q283" s="125"/>
      <c r="R283" s="125"/>
      <c r="S283" s="125"/>
      <c r="T283" s="125"/>
      <c r="U283" s="125"/>
      <c r="V283" s="125"/>
      <c r="Z283" s="126"/>
      <c r="AA283" s="126" t="str">
        <f>IF(AND(F284=G284,H284=I284,F284="A"),"2016 - kw","")</f>
        <v/>
      </c>
      <c r="AB283" s="126" t="str">
        <f>IF(OR(B283="2017 - kw",B283="2018 - kw"),"2016 - kw","")</f>
        <v/>
      </c>
      <c r="AC283" s="126"/>
      <c r="AD283" s="126"/>
      <c r="AE283" s="126"/>
    </row>
    <row r="284" spans="1:31" hidden="1">
      <c r="A284" s="125"/>
      <c r="B284" s="125"/>
      <c r="C284" s="137"/>
      <c r="D284" s="138"/>
      <c r="E284" s="139" t="s">
        <v>310</v>
      </c>
      <c r="F284" s="121"/>
      <c r="G284" s="121"/>
      <c r="H284" s="121"/>
      <c r="I284" s="121"/>
      <c r="J284" s="121"/>
      <c r="K284" s="121"/>
      <c r="L284" s="121"/>
      <c r="M284" s="121"/>
      <c r="N284" s="121"/>
      <c r="O284" s="121"/>
      <c r="P284" s="125"/>
      <c r="Q284" s="125"/>
      <c r="R284" s="125"/>
      <c r="S284" s="125"/>
      <c r="T284" s="125"/>
      <c r="U284" s="125"/>
      <c r="V284" s="125"/>
      <c r="Z284" s="126"/>
      <c r="AA284" s="126"/>
      <c r="AB284" s="126"/>
      <c r="AC284" s="126"/>
      <c r="AD284" s="126"/>
      <c r="AE284" s="126"/>
    </row>
    <row r="285" spans="1:31" hidden="1">
      <c r="A285" s="125" t="str">
        <f>IF(AND(F287=G287,H287=I287,J287=K287,F287="A"),"2016 - kwh",IF(AND(F287=G287,H287=I287,J287&lt;&gt;K287,F287="A"),"2017 - kwh",IF(AND(F287=G287,H287&lt;&gt;I287,F287="A"),"2018 - kwh","N/A")))</f>
        <v>N/A</v>
      </c>
      <c r="B285" s="125" t="str">
        <f>IF(F287&lt;&gt;G287,"2018 - kwh",IF(H287&lt;&gt;I287,"2017 - kwh",IF(J287&lt;&gt;K287,"2016 - kwh","N/A")))</f>
        <v>N/A</v>
      </c>
      <c r="C285" s="131" t="s">
        <v>395</v>
      </c>
      <c r="D285" s="132"/>
      <c r="E285" s="133" t="s">
        <v>244</v>
      </c>
      <c r="F285" s="124"/>
      <c r="G285" s="124"/>
      <c r="H285" s="124"/>
      <c r="I285" s="124"/>
      <c r="J285" s="124"/>
      <c r="K285" s="124"/>
      <c r="L285" s="124"/>
      <c r="M285" s="124"/>
      <c r="N285" s="124"/>
      <c r="O285" s="124"/>
      <c r="P285" s="125"/>
      <c r="Q285" s="125"/>
      <c r="R285" s="125"/>
      <c r="S285" s="125"/>
      <c r="T285" s="125"/>
      <c r="U285" s="125"/>
      <c r="V285" s="125"/>
      <c r="Z285" s="126"/>
      <c r="AA285" s="126" t="str">
        <f>IF(AND(F287=G287,H287=I287,F287="A"),"2016 - kwh","")</f>
        <v/>
      </c>
      <c r="AB285" s="126" t="str">
        <f>IF(OR(B285="2017 - kwh",B285="2018 - kwh"),"2016 - kwh","")</f>
        <v/>
      </c>
      <c r="AC285" s="126"/>
      <c r="AD285" s="126"/>
      <c r="AE285" s="126"/>
    </row>
    <row r="286" spans="1:31" hidden="1">
      <c r="A286" s="125" t="str">
        <f>IF(AND(F287=G287,H287=I287,J287=K287,F287="A"),"2016 - kw",IF(AND(F287=G287,H287=I287,J287&lt;&gt;K287,F287="A"),"2017 - kw",IF(AND(F287=G287,H287&lt;&gt;I287,F287="A"),"2018 - kw","N/A")))</f>
        <v>N/A</v>
      </c>
      <c r="B286" s="125" t="str">
        <f>IF(F287&lt;&gt;G287,"2018 - kw",IF(H287&lt;&gt;I287,"2017 - kw",IF(J287&lt;&gt;K287,"2016 - kw","N/A")))</f>
        <v>N/A</v>
      </c>
      <c r="C286" s="134"/>
      <c r="D286" s="135" t="str">
        <f>D285 &amp; "kW"</f>
        <v>kW</v>
      </c>
      <c r="E286" s="136" t="s">
        <v>309</v>
      </c>
      <c r="F286" s="124"/>
      <c r="G286" s="124"/>
      <c r="H286" s="124"/>
      <c r="I286" s="124"/>
      <c r="J286" s="124"/>
      <c r="K286" s="124"/>
      <c r="L286" s="124"/>
      <c r="M286" s="124"/>
      <c r="N286" s="124"/>
      <c r="O286" s="124"/>
      <c r="P286" s="125"/>
      <c r="Q286" s="125"/>
      <c r="R286" s="125"/>
      <c r="S286" s="125"/>
      <c r="T286" s="125"/>
      <c r="U286" s="125"/>
      <c r="V286" s="125"/>
      <c r="Z286" s="126"/>
      <c r="AA286" s="126" t="str">
        <f>IF(AND(F287=G287,H287=I287,F287="A"),"2016 - kw","")</f>
        <v/>
      </c>
      <c r="AB286" s="126" t="str">
        <f>IF(OR(B286="2017 - kw",B286="2018 - kw"),"2016 - kw","")</f>
        <v/>
      </c>
      <c r="AC286" s="126"/>
      <c r="AD286" s="126"/>
      <c r="AE286" s="126"/>
    </row>
    <row r="287" spans="1:31" hidden="1">
      <c r="A287" s="125"/>
      <c r="B287" s="125"/>
      <c r="C287" s="137"/>
      <c r="D287" s="138"/>
      <c r="E287" s="139" t="s">
        <v>310</v>
      </c>
      <c r="F287" s="121"/>
      <c r="G287" s="121"/>
      <c r="H287" s="121"/>
      <c r="I287" s="121"/>
      <c r="J287" s="121"/>
      <c r="K287" s="121"/>
      <c r="L287" s="121"/>
      <c r="M287" s="121"/>
      <c r="N287" s="121"/>
      <c r="O287" s="121"/>
      <c r="P287" s="125"/>
      <c r="Q287" s="125"/>
      <c r="R287" s="125"/>
      <c r="S287" s="125"/>
      <c r="T287" s="125"/>
      <c r="U287" s="125"/>
      <c r="V287" s="125"/>
      <c r="Z287" s="126"/>
      <c r="AA287" s="126"/>
      <c r="AB287" s="126"/>
      <c r="AC287" s="126"/>
      <c r="AD287" s="126"/>
      <c r="AE287" s="126"/>
    </row>
    <row r="288" spans="1:31" hidden="1">
      <c r="A288" s="125" t="str">
        <f>IF(AND(F290=G290,H290=I290,J290=K290,F290="A"),"2016 - kwh",IF(AND(F290=G290,H290=I290,J290&lt;&gt;K290,F290="A"),"2017 - kwh",IF(AND(F290=G290,H290&lt;&gt;I290,F290="A"),"2018 - kwh","N/A")))</f>
        <v>N/A</v>
      </c>
      <c r="B288" s="125" t="str">
        <f>IF(F290&lt;&gt;G290,"2018 - kwh",IF(H290&lt;&gt;I290,"2017 - kwh",IF(J290&lt;&gt;K290,"2016 - kwh","N/A")))</f>
        <v>N/A</v>
      </c>
      <c r="C288" s="131" t="s">
        <v>396</v>
      </c>
      <c r="D288" s="132"/>
      <c r="E288" s="133" t="s">
        <v>244</v>
      </c>
      <c r="F288" s="124"/>
      <c r="G288" s="124"/>
      <c r="H288" s="124"/>
      <c r="I288" s="124"/>
      <c r="J288" s="124"/>
      <c r="K288" s="124"/>
      <c r="L288" s="124"/>
      <c r="M288" s="124"/>
      <c r="N288" s="124"/>
      <c r="O288" s="124"/>
      <c r="P288" s="125"/>
      <c r="Q288" s="125"/>
      <c r="R288" s="125"/>
      <c r="S288" s="125"/>
      <c r="T288" s="125"/>
      <c r="U288" s="125"/>
      <c r="V288" s="125"/>
      <c r="Z288" s="126"/>
      <c r="AA288" s="126" t="str">
        <f>IF(AND(F290=G290,H290=I290,F290="A"),"2016 - kwh","")</f>
        <v/>
      </c>
      <c r="AB288" s="126" t="str">
        <f>IF(OR(B288="2017 - kwh",B288="2018 - kwh"),"2016 - kwh","")</f>
        <v/>
      </c>
      <c r="AC288" s="126"/>
      <c r="AD288" s="126"/>
      <c r="AE288" s="126"/>
    </row>
    <row r="289" spans="1:31" hidden="1">
      <c r="A289" s="125" t="str">
        <f>IF(AND(F290=G290,H290=I290,J290=K290,F290="A"),"2016 - kw",IF(AND(F290=G290,H290=I290,J290&lt;&gt;K290,F290="A"),"2017 - kw",IF(AND(F290=G290,H290&lt;&gt;I290,F290="A"),"2018 - kw","N/A")))</f>
        <v>N/A</v>
      </c>
      <c r="B289" s="125" t="str">
        <f>IF(F290&lt;&gt;G290,"2018 - kw",IF(H290&lt;&gt;I290,"2017 - kw",IF(J290&lt;&gt;K290,"2016 - kw","N/A")))</f>
        <v>N/A</v>
      </c>
      <c r="C289" s="134"/>
      <c r="D289" s="135" t="str">
        <f>D288 &amp; "kW"</f>
        <v>kW</v>
      </c>
      <c r="E289" s="136" t="s">
        <v>309</v>
      </c>
      <c r="F289" s="124"/>
      <c r="G289" s="124"/>
      <c r="H289" s="124"/>
      <c r="I289" s="124"/>
      <c r="J289" s="124"/>
      <c r="K289" s="124"/>
      <c r="L289" s="124"/>
      <c r="M289" s="124"/>
      <c r="N289" s="124"/>
      <c r="O289" s="124"/>
      <c r="P289" s="125"/>
      <c r="Q289" s="125"/>
      <c r="R289" s="125"/>
      <c r="S289" s="125"/>
      <c r="T289" s="125"/>
      <c r="U289" s="125"/>
      <c r="V289" s="125"/>
      <c r="Z289" s="126"/>
      <c r="AA289" s="126" t="str">
        <f>IF(AND(F290=G290,H290=I290,F290="A"),"2016 - kw","")</f>
        <v/>
      </c>
      <c r="AB289" s="126" t="str">
        <f>IF(OR(B289="2017 - kw",B289="2018 - kw"),"2016 - kw","")</f>
        <v/>
      </c>
      <c r="AC289" s="126"/>
      <c r="AD289" s="126"/>
      <c r="AE289" s="126"/>
    </row>
    <row r="290" spans="1:31" hidden="1">
      <c r="A290" s="125"/>
      <c r="B290" s="125"/>
      <c r="C290" s="137"/>
      <c r="D290" s="138"/>
      <c r="E290" s="139" t="s">
        <v>310</v>
      </c>
      <c r="F290" s="121"/>
      <c r="G290" s="121"/>
      <c r="H290" s="121"/>
      <c r="I290" s="121"/>
      <c r="J290" s="121"/>
      <c r="K290" s="121"/>
      <c r="L290" s="121"/>
      <c r="M290" s="121"/>
      <c r="N290" s="121"/>
      <c r="O290" s="121"/>
      <c r="P290" s="125"/>
      <c r="Q290" s="125"/>
      <c r="R290" s="125"/>
      <c r="S290" s="125"/>
      <c r="T290" s="125"/>
      <c r="U290" s="125"/>
      <c r="V290" s="125"/>
      <c r="Z290" s="126"/>
      <c r="AA290" s="126"/>
      <c r="AB290" s="126"/>
      <c r="AC290" s="126"/>
      <c r="AD290" s="126"/>
      <c r="AE290" s="126"/>
    </row>
    <row r="291" spans="1:31" hidden="1">
      <c r="A291" s="125" t="str">
        <f>IF(AND(F293=G293,H293=I293,J293=K293,F293="A"),"2016 - kwh",IF(AND(F293=G293,H293=I293,J293&lt;&gt;K293,F293="A"),"2017 - kwh",IF(AND(F293=G293,H293&lt;&gt;I293,F293="A"),"2018 - kwh","N/A")))</f>
        <v>N/A</v>
      </c>
      <c r="B291" s="125" t="str">
        <f>IF(F293&lt;&gt;G293,"2018 - kwh",IF(H293&lt;&gt;I293,"2017 - kwh",IF(J293&lt;&gt;K293,"2016 - kwh","N/A")))</f>
        <v>N/A</v>
      </c>
      <c r="C291" s="131" t="s">
        <v>397</v>
      </c>
      <c r="D291" s="132"/>
      <c r="E291" s="133" t="s">
        <v>244</v>
      </c>
      <c r="F291" s="124"/>
      <c r="G291" s="124"/>
      <c r="H291" s="124"/>
      <c r="I291" s="124"/>
      <c r="J291" s="124"/>
      <c r="K291" s="124"/>
      <c r="L291" s="124"/>
      <c r="M291" s="124"/>
      <c r="N291" s="124"/>
      <c r="O291" s="124"/>
      <c r="P291" s="125"/>
      <c r="Q291" s="125"/>
      <c r="R291" s="125"/>
      <c r="S291" s="125"/>
      <c r="T291" s="125"/>
      <c r="U291" s="125"/>
      <c r="V291" s="125"/>
      <c r="Z291" s="126"/>
      <c r="AA291" s="126" t="str">
        <f>IF(AND(F293=G293,H293=I293,F293="A"),"2016 - kwh","")</f>
        <v/>
      </c>
      <c r="AB291" s="126" t="str">
        <f>IF(OR(B291="2017 - kwh",B291="2018 - kwh"),"2016 - kwh","")</f>
        <v/>
      </c>
      <c r="AC291" s="126"/>
      <c r="AD291" s="126"/>
      <c r="AE291" s="126"/>
    </row>
    <row r="292" spans="1:31" hidden="1">
      <c r="A292" s="125" t="str">
        <f>IF(AND(F293=G293,H293=I293,J293=K293,F293="A"),"2016 - kw",IF(AND(F293=G293,H293=I293,J293&lt;&gt;K293,F293="A"),"2017 - kw",IF(AND(F293=G293,H293&lt;&gt;I293,F293="A"),"2018 - kw","N/A")))</f>
        <v>N/A</v>
      </c>
      <c r="B292" s="125" t="str">
        <f>IF(F293&lt;&gt;G293,"2018 - kw",IF(H293&lt;&gt;I293,"2017 - kw",IF(J293&lt;&gt;K293,"2016 - kw","N/A")))</f>
        <v>N/A</v>
      </c>
      <c r="C292" s="134"/>
      <c r="D292" s="135" t="str">
        <f>D291 &amp; "kW"</f>
        <v>kW</v>
      </c>
      <c r="E292" s="136" t="s">
        <v>309</v>
      </c>
      <c r="F292" s="124"/>
      <c r="G292" s="124"/>
      <c r="H292" s="124"/>
      <c r="I292" s="124"/>
      <c r="J292" s="124"/>
      <c r="K292" s="124"/>
      <c r="L292" s="124"/>
      <c r="M292" s="124"/>
      <c r="N292" s="124"/>
      <c r="O292" s="124"/>
      <c r="P292" s="125"/>
      <c r="Q292" s="125"/>
      <c r="R292" s="125"/>
      <c r="S292" s="125"/>
      <c r="T292" s="125"/>
      <c r="U292" s="125"/>
      <c r="V292" s="125"/>
      <c r="Z292" s="126"/>
      <c r="AA292" s="126" t="str">
        <f>IF(AND(F293=G293,H293=I293,F293="A"),"2016 - kw","")</f>
        <v/>
      </c>
      <c r="AB292" s="126" t="str">
        <f>IF(OR(B292="2017 - kw",B292="2018 - kw"),"2016 - kw","")</f>
        <v/>
      </c>
      <c r="AC292" s="126"/>
      <c r="AD292" s="126"/>
      <c r="AE292" s="126"/>
    </row>
    <row r="293" spans="1:31" hidden="1">
      <c r="A293" s="125"/>
      <c r="B293" s="125"/>
      <c r="C293" s="137"/>
      <c r="D293" s="138"/>
      <c r="E293" s="139" t="s">
        <v>310</v>
      </c>
      <c r="F293" s="121"/>
      <c r="G293" s="121"/>
      <c r="H293" s="121"/>
      <c r="I293" s="121"/>
      <c r="J293" s="121"/>
      <c r="K293" s="121"/>
      <c r="L293" s="121"/>
      <c r="M293" s="121"/>
      <c r="N293" s="121"/>
      <c r="O293" s="121"/>
      <c r="P293" s="125"/>
      <c r="Q293" s="125"/>
      <c r="R293" s="125"/>
      <c r="S293" s="125"/>
      <c r="T293" s="125"/>
      <c r="U293" s="125"/>
      <c r="V293" s="125"/>
      <c r="Z293" s="126"/>
      <c r="AA293" s="126"/>
      <c r="AB293" s="126"/>
      <c r="AC293" s="126"/>
      <c r="AD293" s="126"/>
      <c r="AE293" s="126"/>
    </row>
    <row r="294" spans="1:31" hidden="1">
      <c r="A294" s="125" t="str">
        <f>IF(AND(F296=G296,H296=I296,J296=K296,F296="A"),"2016 - kwh",IF(AND(F296=G296,H296=I296,J296&lt;&gt;K296,F296="A"),"2017 - kwh",IF(AND(F296=G296,H296&lt;&gt;I296,F296="A"),"2018 - kwh","N/A")))</f>
        <v>N/A</v>
      </c>
      <c r="B294" s="125" t="str">
        <f>IF(F296&lt;&gt;G296,"2018 - kwh",IF(H296&lt;&gt;I296,"2017 - kwh",IF(J296&lt;&gt;K296,"2016 - kwh","N/A")))</f>
        <v>N/A</v>
      </c>
      <c r="C294" s="131" t="s">
        <v>398</v>
      </c>
      <c r="D294" s="132"/>
      <c r="E294" s="133" t="s">
        <v>244</v>
      </c>
      <c r="F294" s="124"/>
      <c r="G294" s="124"/>
      <c r="H294" s="124"/>
      <c r="I294" s="124"/>
      <c r="J294" s="124"/>
      <c r="K294" s="124"/>
      <c r="L294" s="124"/>
      <c r="M294" s="124"/>
      <c r="N294" s="124"/>
      <c r="O294" s="124"/>
      <c r="P294" s="125"/>
      <c r="Q294" s="125"/>
      <c r="R294" s="125"/>
      <c r="S294" s="125"/>
      <c r="T294" s="125"/>
      <c r="U294" s="125"/>
      <c r="V294" s="125"/>
      <c r="Z294" s="126"/>
      <c r="AA294" s="126" t="str">
        <f>IF(AND(F296=G296,H296=I296,F296="A"),"2016 - kwh","")</f>
        <v/>
      </c>
      <c r="AB294" s="126" t="str">
        <f>IF(OR(B294="2017 - kwh",B294="2018 - kwh"),"2016 - kwh","")</f>
        <v/>
      </c>
      <c r="AC294" s="126"/>
      <c r="AD294" s="126"/>
      <c r="AE294" s="126"/>
    </row>
    <row r="295" spans="1:31" hidden="1">
      <c r="A295" s="125" t="str">
        <f>IF(AND(F296=G296,H296=I296,J296=K296,F296="A"),"2016 - kw",IF(AND(F296=G296,H296=I296,J296&lt;&gt;K296,F296="A"),"2017 - kw",IF(AND(F296=G296,H296&lt;&gt;I296,F296="A"),"2018 - kw","N/A")))</f>
        <v>N/A</v>
      </c>
      <c r="B295" s="125" t="str">
        <f>IF(F296&lt;&gt;G296,"2018 - kw",IF(H296&lt;&gt;I296,"2017 - kw",IF(J296&lt;&gt;K296,"2016 - kw","N/A")))</f>
        <v>N/A</v>
      </c>
      <c r="C295" s="134"/>
      <c r="D295" s="135" t="str">
        <f>D294 &amp; "kW"</f>
        <v>kW</v>
      </c>
      <c r="E295" s="136" t="s">
        <v>309</v>
      </c>
      <c r="F295" s="124"/>
      <c r="G295" s="124"/>
      <c r="H295" s="124"/>
      <c r="I295" s="124"/>
      <c r="J295" s="124"/>
      <c r="K295" s="124"/>
      <c r="L295" s="124"/>
      <c r="M295" s="124"/>
      <c r="N295" s="124"/>
      <c r="O295" s="124"/>
      <c r="P295" s="125"/>
      <c r="Q295" s="125"/>
      <c r="R295" s="125"/>
      <c r="S295" s="125"/>
      <c r="T295" s="125"/>
      <c r="U295" s="125"/>
      <c r="V295" s="125"/>
      <c r="Z295" s="126"/>
      <c r="AA295" s="126" t="str">
        <f>IF(AND(F296=G296,H296=I296,F296="A"),"2016 - kw","")</f>
        <v/>
      </c>
      <c r="AB295" s="126" t="str">
        <f>IF(OR(B295="2017 - kw",B295="2018 - kw"),"2016 - kw","")</f>
        <v/>
      </c>
      <c r="AC295" s="126"/>
      <c r="AD295" s="126"/>
      <c r="AE295" s="126"/>
    </row>
    <row r="296" spans="1:31" hidden="1">
      <c r="A296" s="125"/>
      <c r="B296" s="125"/>
      <c r="C296" s="137"/>
      <c r="D296" s="138"/>
      <c r="E296" s="139" t="s">
        <v>310</v>
      </c>
      <c r="F296" s="121"/>
      <c r="G296" s="121"/>
      <c r="H296" s="121"/>
      <c r="I296" s="121"/>
      <c r="J296" s="121"/>
      <c r="K296" s="121"/>
      <c r="L296" s="121"/>
      <c r="M296" s="121"/>
      <c r="N296" s="121"/>
      <c r="O296" s="121"/>
      <c r="P296" s="125"/>
      <c r="Q296" s="125"/>
      <c r="R296" s="125"/>
      <c r="S296" s="125"/>
      <c r="T296" s="125"/>
      <c r="U296" s="125"/>
      <c r="V296" s="125"/>
      <c r="Z296" s="126"/>
      <c r="AA296" s="126"/>
      <c r="AB296" s="126"/>
      <c r="AC296" s="126"/>
      <c r="AD296" s="126"/>
      <c r="AE296" s="126"/>
    </row>
    <row r="297" spans="1:31" hidden="1">
      <c r="A297" s="125" t="str">
        <f>IF(AND(F299=G299,H299=I299,J299=K299,F299="A"),"2016 - kwh",IF(AND(F299=G299,H299=I299,J299&lt;&gt;K299,F299="A"),"2017 - kwh",IF(AND(F299=G299,H299&lt;&gt;I299,F299="A"),"2018 - kwh","N/A")))</f>
        <v>N/A</v>
      </c>
      <c r="B297" s="125" t="str">
        <f>IF(F299&lt;&gt;G299,"2018 - kwh",IF(H299&lt;&gt;I299,"2017 - kwh",IF(J299&lt;&gt;K299,"2016 - kwh","N/A")))</f>
        <v>N/A</v>
      </c>
      <c r="C297" s="131" t="s">
        <v>399</v>
      </c>
      <c r="D297" s="132"/>
      <c r="E297" s="133" t="s">
        <v>244</v>
      </c>
      <c r="F297" s="124"/>
      <c r="G297" s="124"/>
      <c r="H297" s="124"/>
      <c r="I297" s="124"/>
      <c r="J297" s="124"/>
      <c r="K297" s="124"/>
      <c r="L297" s="124"/>
      <c r="M297" s="124"/>
      <c r="N297" s="124"/>
      <c r="O297" s="124"/>
      <c r="P297" s="125"/>
      <c r="Q297" s="125"/>
      <c r="R297" s="125"/>
      <c r="S297" s="125"/>
      <c r="T297" s="125"/>
      <c r="U297" s="125"/>
      <c r="V297" s="125"/>
      <c r="Z297" s="126"/>
      <c r="AA297" s="126" t="str">
        <f>IF(AND(F299=G299,H299=I299,F299="A"),"2016 - kwh","")</f>
        <v/>
      </c>
      <c r="AB297" s="126" t="str">
        <f>IF(OR(B297="2017 - kwh",B297="2018 - kwh"),"2016 - kwh","")</f>
        <v/>
      </c>
      <c r="AC297" s="126"/>
      <c r="AD297" s="126"/>
      <c r="AE297" s="126"/>
    </row>
    <row r="298" spans="1:31" hidden="1">
      <c r="A298" s="125" t="str">
        <f>IF(AND(F299=G299,H299=I299,J299=K299,F299="A"),"2016 - kw",IF(AND(F299=G299,H299=I299,J299&lt;&gt;K299,F299="A"),"2017 - kw",IF(AND(F299=G299,H299&lt;&gt;I299,F299="A"),"2018 - kw","N/A")))</f>
        <v>N/A</v>
      </c>
      <c r="B298" s="125" t="str">
        <f>IF(F299&lt;&gt;G299,"2018 - kw",IF(H299&lt;&gt;I299,"2017 - kw",IF(J299&lt;&gt;K299,"2016 - kw","N/A")))</f>
        <v>N/A</v>
      </c>
      <c r="C298" s="134"/>
      <c r="D298" s="135" t="str">
        <f>D297 &amp; "kW"</f>
        <v>kW</v>
      </c>
      <c r="E298" s="136" t="s">
        <v>309</v>
      </c>
      <c r="F298" s="124"/>
      <c r="G298" s="124"/>
      <c r="H298" s="124"/>
      <c r="I298" s="124"/>
      <c r="J298" s="124"/>
      <c r="K298" s="124"/>
      <c r="L298" s="124"/>
      <c r="M298" s="124"/>
      <c r="N298" s="124"/>
      <c r="O298" s="124"/>
      <c r="P298" s="125"/>
      <c r="Q298" s="125"/>
      <c r="R298" s="125"/>
      <c r="S298" s="125"/>
      <c r="T298" s="125"/>
      <c r="U298" s="125"/>
      <c r="V298" s="125"/>
      <c r="Z298" s="126"/>
      <c r="AA298" s="126" t="str">
        <f>IF(AND(F299=G299,H299=I299,F299="A"),"2016 - kw","")</f>
        <v/>
      </c>
      <c r="AB298" s="126" t="str">
        <f>IF(OR(B298="2017 - kw",B298="2018 - kw"),"2016 - kw","")</f>
        <v/>
      </c>
      <c r="AC298" s="126"/>
      <c r="AD298" s="126"/>
      <c r="AE298" s="126"/>
    </row>
    <row r="299" spans="1:31" hidden="1">
      <c r="A299" s="125"/>
      <c r="B299" s="125"/>
      <c r="C299" s="137"/>
      <c r="D299" s="138"/>
      <c r="E299" s="139" t="s">
        <v>310</v>
      </c>
      <c r="F299" s="121"/>
      <c r="G299" s="121"/>
      <c r="H299" s="121"/>
      <c r="I299" s="121"/>
      <c r="J299" s="121"/>
      <c r="K299" s="121"/>
      <c r="L299" s="121"/>
      <c r="M299" s="121"/>
      <c r="N299" s="121"/>
      <c r="O299" s="121"/>
      <c r="P299" s="125"/>
      <c r="Q299" s="125"/>
      <c r="R299" s="125"/>
      <c r="S299" s="125"/>
      <c r="T299" s="125"/>
      <c r="U299" s="125"/>
      <c r="V299" s="125"/>
      <c r="Z299" s="126"/>
      <c r="AA299" s="126"/>
      <c r="AB299" s="126"/>
      <c r="AC299" s="126"/>
      <c r="AD299" s="126"/>
      <c r="AE299" s="126"/>
    </row>
    <row r="300" spans="1:31" hidden="1">
      <c r="A300" s="125" t="str">
        <f>IF(AND(F302=G302,H302=I302,J302=K302,F302="A"),"2016 - kwh",IF(AND(F302=G302,H302=I302,J302&lt;&gt;K302,F302="A"),"2017 - kwh",IF(AND(F302=G302,H302&lt;&gt;I302,F302="A"),"2018 - kwh","N/A")))</f>
        <v>N/A</v>
      </c>
      <c r="B300" s="125" t="str">
        <f>IF(F302&lt;&gt;G302,"2018 - kwh",IF(H302&lt;&gt;I302,"2017 - kwh",IF(J302&lt;&gt;K302,"2016 - kwh","N/A")))</f>
        <v>N/A</v>
      </c>
      <c r="C300" s="131" t="s">
        <v>400</v>
      </c>
      <c r="D300" s="132"/>
      <c r="E300" s="133" t="s">
        <v>244</v>
      </c>
      <c r="F300" s="124"/>
      <c r="G300" s="124"/>
      <c r="H300" s="124"/>
      <c r="I300" s="124"/>
      <c r="J300" s="124"/>
      <c r="K300" s="124"/>
      <c r="L300" s="124"/>
      <c r="M300" s="124"/>
      <c r="N300" s="124"/>
      <c r="O300" s="124"/>
      <c r="P300" s="125"/>
      <c r="Q300" s="125"/>
      <c r="R300" s="125"/>
      <c r="S300" s="125"/>
      <c r="T300" s="125"/>
      <c r="U300" s="125"/>
      <c r="V300" s="125"/>
      <c r="Z300" s="126"/>
      <c r="AA300" s="126" t="str">
        <f>IF(AND(F302=G302,H302=I302,F302="A"),"2016 - kwh","")</f>
        <v/>
      </c>
      <c r="AB300" s="126" t="str">
        <f>IF(OR(B300="2017 - kwh",B300="2018 - kwh"),"2016 - kwh","")</f>
        <v/>
      </c>
      <c r="AC300" s="126"/>
      <c r="AD300" s="126"/>
      <c r="AE300" s="126"/>
    </row>
    <row r="301" spans="1:31" hidden="1">
      <c r="A301" s="125" t="str">
        <f>IF(AND(F302=G302,H302=I302,J302=K302,F302="A"),"2016 - kw",IF(AND(F302=G302,H302=I302,J302&lt;&gt;K302,F302="A"),"2017 - kw",IF(AND(F302=G302,H302&lt;&gt;I302,F302="A"),"2018 - kw","N/A")))</f>
        <v>N/A</v>
      </c>
      <c r="B301" s="125" t="str">
        <f>IF(F302&lt;&gt;G302,"2018 - kw",IF(H302&lt;&gt;I302,"2017 - kw",IF(J302&lt;&gt;K302,"2016 - kw","N/A")))</f>
        <v>N/A</v>
      </c>
      <c r="C301" s="134"/>
      <c r="D301" s="135" t="str">
        <f>D300 &amp; "kW"</f>
        <v>kW</v>
      </c>
      <c r="E301" s="136" t="s">
        <v>309</v>
      </c>
      <c r="F301" s="124"/>
      <c r="G301" s="124"/>
      <c r="H301" s="124"/>
      <c r="I301" s="124"/>
      <c r="J301" s="124"/>
      <c r="K301" s="124"/>
      <c r="L301" s="124"/>
      <c r="M301" s="124"/>
      <c r="N301" s="124"/>
      <c r="O301" s="124"/>
      <c r="P301" s="125"/>
      <c r="Q301" s="125"/>
      <c r="R301" s="125"/>
      <c r="S301" s="125"/>
      <c r="T301" s="125"/>
      <c r="U301" s="125"/>
      <c r="V301" s="125"/>
      <c r="Z301" s="126"/>
      <c r="AA301" s="126" t="str">
        <f>IF(AND(F302=G302,H302=I302,F302="A"),"2016 - kw","")</f>
        <v/>
      </c>
      <c r="AB301" s="126" t="str">
        <f>IF(OR(B301="2017 - kw",B301="2018 - kw"),"2016 - kw","")</f>
        <v/>
      </c>
      <c r="AC301" s="126"/>
      <c r="AD301" s="126"/>
      <c r="AE301" s="126"/>
    </row>
    <row r="302" spans="1:31" hidden="1">
      <c r="A302" s="125"/>
      <c r="B302" s="125"/>
      <c r="C302" s="137"/>
      <c r="D302" s="138"/>
      <c r="E302" s="139" t="s">
        <v>310</v>
      </c>
      <c r="F302" s="121"/>
      <c r="G302" s="121"/>
      <c r="H302" s="121"/>
      <c r="I302" s="121"/>
      <c r="J302" s="121"/>
      <c r="K302" s="121"/>
      <c r="L302" s="121"/>
      <c r="M302" s="121"/>
      <c r="N302" s="121"/>
      <c r="O302" s="121"/>
      <c r="P302" s="125"/>
      <c r="Q302" s="125"/>
      <c r="R302" s="125"/>
      <c r="S302" s="125"/>
      <c r="T302" s="125"/>
      <c r="U302" s="125"/>
      <c r="V302" s="125"/>
      <c r="Z302" s="126"/>
      <c r="AA302" s="126"/>
      <c r="AB302" s="126"/>
      <c r="AC302" s="126"/>
      <c r="AD302" s="126"/>
      <c r="AE302" s="126"/>
    </row>
    <row r="303" spans="1:31" hidden="1">
      <c r="A303" s="125" t="str">
        <f>IF(AND(F305=G305,H305=I305,J305=K305,F305="A"),"2016 - kwh",IF(AND(F305=G305,H305=I305,J305&lt;&gt;K305,F305="A"),"2017 - kwh",IF(AND(F305=G305,H305&lt;&gt;I305,F305="A"),"2018 - kwh","N/A")))</f>
        <v>N/A</v>
      </c>
      <c r="B303" s="125" t="str">
        <f>IF(F305&lt;&gt;G305,"2018 - kwh",IF(H305&lt;&gt;I305,"2017 - kwh",IF(J305&lt;&gt;K305,"2016 - kwh","N/A")))</f>
        <v>N/A</v>
      </c>
      <c r="C303" s="131" t="s">
        <v>401</v>
      </c>
      <c r="D303" s="132"/>
      <c r="E303" s="133" t="s">
        <v>244</v>
      </c>
      <c r="F303" s="124"/>
      <c r="G303" s="124"/>
      <c r="H303" s="124"/>
      <c r="I303" s="124"/>
      <c r="J303" s="124"/>
      <c r="K303" s="124"/>
      <c r="L303" s="124"/>
      <c r="M303" s="124"/>
      <c r="N303" s="124"/>
      <c r="O303" s="124"/>
      <c r="P303" s="125"/>
      <c r="Q303" s="125"/>
      <c r="R303" s="125"/>
      <c r="S303" s="125"/>
      <c r="T303" s="125"/>
      <c r="U303" s="125"/>
      <c r="V303" s="125"/>
      <c r="Z303" s="126"/>
      <c r="AA303" s="126" t="str">
        <f>IF(AND(F305=G305,H305=I305,F305="A"),"2016 - kwh","")</f>
        <v/>
      </c>
      <c r="AB303" s="126" t="str">
        <f>IF(OR(B303="2017 - kwh",B303="2018 - kwh"),"2016 - kwh","")</f>
        <v/>
      </c>
      <c r="AC303" s="126"/>
      <c r="AD303" s="126"/>
      <c r="AE303" s="126"/>
    </row>
    <row r="304" spans="1:31" hidden="1">
      <c r="A304" s="125" t="str">
        <f>IF(AND(F305=G305,H305=I305,J305=K305,F305="A"),"2016 - kw",IF(AND(F305=G305,H305=I305,J305&lt;&gt;K305,F305="A"),"2017 - kw",IF(AND(F305=G305,H305&lt;&gt;I305,F305="A"),"2018 - kw","N/A")))</f>
        <v>N/A</v>
      </c>
      <c r="B304" s="125" t="str">
        <f>IF(F305&lt;&gt;G305,"2018 - kw",IF(H305&lt;&gt;I305,"2017 - kw",IF(J305&lt;&gt;K305,"2016 - kw","N/A")))</f>
        <v>N/A</v>
      </c>
      <c r="C304" s="134"/>
      <c r="D304" s="135" t="str">
        <f>D303 &amp; "kW"</f>
        <v>kW</v>
      </c>
      <c r="E304" s="136" t="s">
        <v>309</v>
      </c>
      <c r="F304" s="124"/>
      <c r="G304" s="124"/>
      <c r="H304" s="124"/>
      <c r="I304" s="124"/>
      <c r="J304" s="124"/>
      <c r="K304" s="124"/>
      <c r="L304" s="124"/>
      <c r="M304" s="124"/>
      <c r="N304" s="124"/>
      <c r="O304" s="124"/>
      <c r="P304" s="125"/>
      <c r="Q304" s="125"/>
      <c r="R304" s="125"/>
      <c r="S304" s="125"/>
      <c r="T304" s="125"/>
      <c r="U304" s="125"/>
      <c r="V304" s="125"/>
      <c r="Z304" s="126"/>
      <c r="AA304" s="126" t="str">
        <f>IF(AND(F305=G305,H305=I305,F305="A"),"2016 - kw","")</f>
        <v/>
      </c>
      <c r="AB304" s="126" t="str">
        <f>IF(OR(B304="2017 - kw",B304="2018 - kw"),"2016 - kw","")</f>
        <v/>
      </c>
      <c r="AC304" s="126"/>
      <c r="AD304" s="126"/>
      <c r="AE304" s="126"/>
    </row>
    <row r="305" spans="1:31" hidden="1">
      <c r="A305" s="125"/>
      <c r="B305" s="125"/>
      <c r="C305" s="137"/>
      <c r="D305" s="138"/>
      <c r="E305" s="139" t="s">
        <v>310</v>
      </c>
      <c r="F305" s="121"/>
      <c r="G305" s="121"/>
      <c r="H305" s="121"/>
      <c r="I305" s="121"/>
      <c r="J305" s="121"/>
      <c r="K305" s="121"/>
      <c r="L305" s="121"/>
      <c r="M305" s="121"/>
      <c r="N305" s="121"/>
      <c r="O305" s="121"/>
      <c r="P305" s="125"/>
      <c r="Q305" s="125"/>
      <c r="R305" s="125"/>
      <c r="S305" s="125"/>
      <c r="T305" s="125"/>
      <c r="U305" s="125"/>
      <c r="V305" s="125"/>
      <c r="Z305" s="126"/>
      <c r="AA305" s="126"/>
      <c r="AB305" s="126"/>
      <c r="AC305" s="126"/>
      <c r="AD305" s="126"/>
      <c r="AE305" s="126"/>
    </row>
    <row r="306" spans="1:31" hidden="1">
      <c r="A306" s="125" t="str">
        <f>IF(AND(F308=G308,H308=I308,J308=K308,F308="A"),"2016 - kwh",IF(AND(F308=G308,H308=I308,J308&lt;&gt;K308,F308="A"),"2017 - kwh",IF(AND(F308=G308,H308&lt;&gt;I308,F308="A"),"2018 - kwh","N/A")))</f>
        <v>N/A</v>
      </c>
      <c r="B306" s="125" t="str">
        <f>IF(F308&lt;&gt;G308,"2018 - kwh",IF(H308&lt;&gt;I308,"2017 - kwh",IF(J308&lt;&gt;K308,"2016 - kwh","N/A")))</f>
        <v>N/A</v>
      </c>
      <c r="C306" s="131" t="s">
        <v>402</v>
      </c>
      <c r="D306" s="132"/>
      <c r="E306" s="133" t="s">
        <v>244</v>
      </c>
      <c r="F306" s="124"/>
      <c r="G306" s="124"/>
      <c r="H306" s="124"/>
      <c r="I306" s="124"/>
      <c r="J306" s="124"/>
      <c r="K306" s="124"/>
      <c r="L306" s="124"/>
      <c r="M306" s="124"/>
      <c r="N306" s="124"/>
      <c r="O306" s="124"/>
      <c r="P306" s="125"/>
      <c r="Q306" s="125"/>
      <c r="R306" s="125"/>
      <c r="S306" s="125"/>
      <c r="T306" s="125"/>
      <c r="U306" s="125"/>
      <c r="V306" s="125"/>
      <c r="Z306" s="126"/>
      <c r="AA306" s="126" t="str">
        <f>IF(AND(F308=G308,H308=I308,F308="A"),"2016 - kwh","")</f>
        <v/>
      </c>
      <c r="AB306" s="126" t="str">
        <f>IF(OR(B306="2017 - kwh",B306="2018 - kwh"),"2016 - kwh","")</f>
        <v/>
      </c>
      <c r="AC306" s="126"/>
      <c r="AD306" s="126"/>
      <c r="AE306" s="126"/>
    </row>
    <row r="307" spans="1:31" hidden="1">
      <c r="A307" s="125" t="str">
        <f>IF(AND(F308=G308,H308=I308,J308=K308,F308="A"),"2016 - kw",IF(AND(F308=G308,H308=I308,J308&lt;&gt;K308,F308="A"),"2017 - kw",IF(AND(F308=G308,H308&lt;&gt;I308,F308="A"),"2018 - kw","N/A")))</f>
        <v>N/A</v>
      </c>
      <c r="B307" s="125" t="str">
        <f>IF(F308&lt;&gt;G308,"2018 - kw",IF(H308&lt;&gt;I308,"2017 - kw",IF(J308&lt;&gt;K308,"2016 - kw","N/A")))</f>
        <v>N/A</v>
      </c>
      <c r="C307" s="134"/>
      <c r="D307" s="135" t="str">
        <f>D306 &amp; "kW"</f>
        <v>kW</v>
      </c>
      <c r="E307" s="136" t="s">
        <v>309</v>
      </c>
      <c r="F307" s="124"/>
      <c r="G307" s="124"/>
      <c r="H307" s="124"/>
      <c r="I307" s="124"/>
      <c r="J307" s="124"/>
      <c r="K307" s="124"/>
      <c r="L307" s="124"/>
      <c r="M307" s="124"/>
      <c r="N307" s="124"/>
      <c r="O307" s="124"/>
      <c r="P307" s="125"/>
      <c r="Q307" s="125"/>
      <c r="R307" s="125"/>
      <c r="S307" s="125"/>
      <c r="T307" s="125"/>
      <c r="U307" s="125"/>
      <c r="V307" s="125"/>
      <c r="Z307" s="126"/>
      <c r="AA307" s="126" t="str">
        <f>IF(AND(F308=G308,H308=I308,F308="A"),"2016 - kw","")</f>
        <v/>
      </c>
      <c r="AB307" s="126" t="str">
        <f>IF(OR(B307="2017 - kw",B307="2018 - kw"),"2016 - kw","")</f>
        <v/>
      </c>
      <c r="AC307" s="126"/>
      <c r="AD307" s="126"/>
      <c r="AE307" s="126"/>
    </row>
    <row r="308" spans="1:31" hidden="1">
      <c r="A308" s="125"/>
      <c r="B308" s="125"/>
      <c r="C308" s="137"/>
      <c r="D308" s="138"/>
      <c r="E308" s="139" t="s">
        <v>310</v>
      </c>
      <c r="F308" s="121"/>
      <c r="G308" s="121"/>
      <c r="H308" s="121"/>
      <c r="I308" s="121"/>
      <c r="J308" s="121"/>
      <c r="K308" s="121"/>
      <c r="L308" s="121"/>
      <c r="M308" s="121"/>
      <c r="N308" s="121"/>
      <c r="O308" s="121"/>
      <c r="P308" s="125"/>
      <c r="Q308" s="125"/>
      <c r="R308" s="125"/>
      <c r="S308" s="125"/>
      <c r="T308" s="125"/>
      <c r="U308" s="125"/>
      <c r="V308" s="125"/>
      <c r="Z308" s="126"/>
      <c r="AA308" s="126"/>
      <c r="AB308" s="126"/>
      <c r="AC308" s="126"/>
      <c r="AD308" s="126"/>
      <c r="AE308" s="126"/>
    </row>
    <row r="309" spans="1:31" hidden="1">
      <c r="A309" s="125" t="str">
        <f>IF(AND(F311=G311,H311=I311,J311=K311,F311="A"),"2016 - kwh",IF(AND(F311=G311,H311=I311,J311&lt;&gt;K311,F311="A"),"2017 - kwh",IF(AND(F311=G311,H311&lt;&gt;I311,F311="A"),"2018 - kwh","N/A")))</f>
        <v>N/A</v>
      </c>
      <c r="B309" s="125" t="str">
        <f>IF(F311&lt;&gt;G311,"2018 - kwh",IF(H311&lt;&gt;I311,"2017 - kwh",IF(J311&lt;&gt;K311,"2016 - kwh","N/A")))</f>
        <v>N/A</v>
      </c>
      <c r="C309" s="131" t="s">
        <v>403</v>
      </c>
      <c r="D309" s="132"/>
      <c r="E309" s="133" t="s">
        <v>244</v>
      </c>
      <c r="F309" s="124"/>
      <c r="G309" s="124"/>
      <c r="H309" s="124"/>
      <c r="I309" s="124"/>
      <c r="J309" s="124"/>
      <c r="K309" s="124"/>
      <c r="L309" s="124"/>
      <c r="M309" s="124"/>
      <c r="N309" s="124"/>
      <c r="O309" s="124"/>
      <c r="P309" s="125"/>
      <c r="Q309" s="125"/>
      <c r="R309" s="125"/>
      <c r="S309" s="125"/>
      <c r="T309" s="125"/>
      <c r="U309" s="125"/>
      <c r="V309" s="125"/>
      <c r="Z309" s="126"/>
      <c r="AA309" s="126" t="str">
        <f>IF(AND(F311=G311,H311=I311,F311="A"),"2016 - kwh","")</f>
        <v/>
      </c>
      <c r="AB309" s="126" t="str">
        <f>IF(OR(B309="2017 - kwh",B309="2018 - kwh"),"2016 - kwh","")</f>
        <v/>
      </c>
      <c r="AC309" s="126"/>
      <c r="AD309" s="126"/>
      <c r="AE309" s="126"/>
    </row>
    <row r="310" spans="1:31" hidden="1">
      <c r="A310" s="125" t="str">
        <f>IF(AND(F311=G311,H311=I311,J311=K311,F311="A"),"2016 - kw",IF(AND(F311=G311,H311=I311,J311&lt;&gt;K311,F311="A"),"2017 - kw",IF(AND(F311=G311,H311&lt;&gt;I311,F311="A"),"2018 - kw","N/A")))</f>
        <v>N/A</v>
      </c>
      <c r="B310" s="125" t="str">
        <f>IF(F311&lt;&gt;G311,"2018 - kw",IF(H311&lt;&gt;I311,"2017 - kw",IF(J311&lt;&gt;K311,"2016 - kw","N/A")))</f>
        <v>N/A</v>
      </c>
      <c r="C310" s="134"/>
      <c r="D310" s="135" t="str">
        <f>D309 &amp; "kW"</f>
        <v>kW</v>
      </c>
      <c r="E310" s="136" t="s">
        <v>309</v>
      </c>
      <c r="F310" s="124"/>
      <c r="G310" s="124"/>
      <c r="H310" s="124"/>
      <c r="I310" s="124"/>
      <c r="J310" s="124"/>
      <c r="K310" s="124"/>
      <c r="L310" s="124"/>
      <c r="M310" s="124"/>
      <c r="N310" s="124"/>
      <c r="O310" s="124"/>
      <c r="P310" s="125"/>
      <c r="Q310" s="125"/>
      <c r="R310" s="125"/>
      <c r="S310" s="125"/>
      <c r="T310" s="125"/>
      <c r="U310" s="125"/>
      <c r="V310" s="125"/>
      <c r="Z310" s="126"/>
      <c r="AA310" s="126" t="str">
        <f>IF(AND(F311=G311,H311=I311,F311="A"),"2016 - kw","")</f>
        <v/>
      </c>
      <c r="AB310" s="126" t="str">
        <f>IF(OR(B310="2017 - kw",B310="2018 - kw"),"2016 - kw","")</f>
        <v/>
      </c>
      <c r="AC310" s="126"/>
      <c r="AD310" s="126"/>
      <c r="AE310" s="126"/>
    </row>
    <row r="311" spans="1:31" hidden="1">
      <c r="A311" s="125"/>
      <c r="B311" s="125"/>
      <c r="C311" s="137"/>
      <c r="D311" s="138"/>
      <c r="E311" s="139" t="s">
        <v>310</v>
      </c>
      <c r="F311" s="121"/>
      <c r="G311" s="121"/>
      <c r="H311" s="121"/>
      <c r="I311" s="121"/>
      <c r="J311" s="121"/>
      <c r="K311" s="121"/>
      <c r="L311" s="121"/>
      <c r="M311" s="121"/>
      <c r="N311" s="121"/>
      <c r="O311" s="121"/>
      <c r="P311" s="125"/>
      <c r="Q311" s="125"/>
      <c r="R311" s="125"/>
      <c r="S311" s="125"/>
      <c r="T311" s="125"/>
      <c r="U311" s="125"/>
      <c r="V311" s="125"/>
      <c r="Z311" s="126"/>
      <c r="AA311" s="126"/>
      <c r="AB311" s="126"/>
      <c r="AC311" s="126"/>
      <c r="AD311" s="126"/>
      <c r="AE311" s="126"/>
    </row>
    <row r="312" spans="1:31" hidden="1">
      <c r="A312" s="125" t="str">
        <f>IF(AND(F314=G314,H314=I314,J314=K314,F314="A"),"2016 - kwh",IF(AND(F314=G314,H314=I314,J314&lt;&gt;K314,F314="A"),"2017 - kwh",IF(AND(F314=G314,H314&lt;&gt;I314,F314="A"),"2018 - kwh","N/A")))</f>
        <v>N/A</v>
      </c>
      <c r="B312" s="125" t="str">
        <f>IF(F314&lt;&gt;G314,"2018 - kwh",IF(H314&lt;&gt;I314,"2017 - kwh",IF(J314&lt;&gt;K314,"2016 - kwh","N/A")))</f>
        <v>N/A</v>
      </c>
      <c r="C312" s="131" t="s">
        <v>404</v>
      </c>
      <c r="D312" s="132"/>
      <c r="E312" s="133" t="s">
        <v>244</v>
      </c>
      <c r="F312" s="124"/>
      <c r="G312" s="124"/>
      <c r="H312" s="124"/>
      <c r="I312" s="124"/>
      <c r="J312" s="124"/>
      <c r="K312" s="124"/>
      <c r="L312" s="124"/>
      <c r="M312" s="124"/>
      <c r="N312" s="124"/>
      <c r="O312" s="124"/>
      <c r="P312" s="125"/>
      <c r="Q312" s="125"/>
      <c r="R312" s="125"/>
      <c r="S312" s="125"/>
      <c r="T312" s="125"/>
      <c r="U312" s="125"/>
      <c r="V312" s="125"/>
      <c r="Z312" s="126"/>
      <c r="AA312" s="126" t="str">
        <f>IF(AND(F314=G314,H314=I314,F314="A"),"2016 - kwh","")</f>
        <v/>
      </c>
      <c r="AB312" s="126" t="str">
        <f>IF(OR(B312="2017 - kwh",B312="2018 - kwh"),"2016 - kwh","")</f>
        <v/>
      </c>
      <c r="AC312" s="126"/>
      <c r="AD312" s="126"/>
      <c r="AE312" s="126"/>
    </row>
    <row r="313" spans="1:31" hidden="1">
      <c r="A313" s="125" t="str">
        <f>IF(AND(F314=G314,H314=I314,J314=K314,F314="A"),"2016 - kw",IF(AND(F314=G314,H314=I314,J314&lt;&gt;K314,F314="A"),"2017 - kw",IF(AND(F314=G314,H314&lt;&gt;I314,F314="A"),"2018 - kw","N/A")))</f>
        <v>N/A</v>
      </c>
      <c r="B313" s="125" t="str">
        <f>IF(F314&lt;&gt;G314,"2018 - kw",IF(H314&lt;&gt;I314,"2017 - kw",IF(J314&lt;&gt;K314,"2016 - kw","N/A")))</f>
        <v>N/A</v>
      </c>
      <c r="C313" s="134"/>
      <c r="D313" s="135" t="str">
        <f>D312 &amp; "kW"</f>
        <v>kW</v>
      </c>
      <c r="E313" s="136" t="s">
        <v>309</v>
      </c>
      <c r="F313" s="124"/>
      <c r="G313" s="124"/>
      <c r="H313" s="124"/>
      <c r="I313" s="124"/>
      <c r="J313" s="124"/>
      <c r="K313" s="124"/>
      <c r="L313" s="124"/>
      <c r="M313" s="124"/>
      <c r="N313" s="124"/>
      <c r="O313" s="124"/>
      <c r="P313" s="125"/>
      <c r="Q313" s="125"/>
      <c r="R313" s="125"/>
      <c r="S313" s="125"/>
      <c r="T313" s="125"/>
      <c r="U313" s="125"/>
      <c r="V313" s="125"/>
      <c r="Z313" s="126"/>
      <c r="AA313" s="126" t="str">
        <f>IF(AND(F314=G314,H314=I314,F314="A"),"2016 - kw","")</f>
        <v/>
      </c>
      <c r="AB313" s="126" t="str">
        <f>IF(OR(B313="2017 - kw",B313="2018 - kw"),"2016 - kw","")</f>
        <v/>
      </c>
      <c r="AC313" s="126"/>
      <c r="AD313" s="126"/>
      <c r="AE313" s="126"/>
    </row>
    <row r="314" spans="1:31" hidden="1">
      <c r="A314" s="125"/>
      <c r="B314" s="125"/>
      <c r="C314" s="137"/>
      <c r="D314" s="138"/>
      <c r="E314" s="139" t="s">
        <v>310</v>
      </c>
      <c r="F314" s="121"/>
      <c r="G314" s="121"/>
      <c r="H314" s="121"/>
      <c r="I314" s="121"/>
      <c r="J314" s="121"/>
      <c r="K314" s="121"/>
      <c r="L314" s="121"/>
      <c r="M314" s="121"/>
      <c r="N314" s="121"/>
      <c r="O314" s="121"/>
      <c r="P314" s="125"/>
      <c r="Q314" s="125"/>
      <c r="R314" s="125"/>
      <c r="S314" s="125"/>
      <c r="T314" s="125"/>
      <c r="U314" s="125"/>
      <c r="V314" s="125"/>
      <c r="Z314" s="126"/>
      <c r="AA314" s="126"/>
      <c r="AB314" s="126"/>
      <c r="AC314" s="126"/>
      <c r="AD314" s="126"/>
      <c r="AE314" s="126"/>
    </row>
    <row r="315" spans="1:31" hidden="1">
      <c r="A315" s="125" t="str">
        <f>IF(AND(F317=G317,H317=I317,J317=K317,F317="A"),"2016 - kwh",IF(AND(F317=G317,H317=I317,J317&lt;&gt;K317,F317="A"),"2017 - kwh",IF(AND(F317=G317,H317&lt;&gt;I317,F317="A"),"2018 - kwh","N/A")))</f>
        <v>N/A</v>
      </c>
      <c r="B315" s="125" t="str">
        <f>IF(F317&lt;&gt;G317,"2018 - kwh",IF(H317&lt;&gt;I317,"2017 - kwh",IF(J317&lt;&gt;K317,"2016 - kwh","N/A")))</f>
        <v>N/A</v>
      </c>
      <c r="C315" s="131" t="s">
        <v>405</v>
      </c>
      <c r="D315" s="132"/>
      <c r="E315" s="133" t="s">
        <v>244</v>
      </c>
      <c r="F315" s="124"/>
      <c r="G315" s="124"/>
      <c r="H315" s="124"/>
      <c r="I315" s="124"/>
      <c r="J315" s="124"/>
      <c r="K315" s="124"/>
      <c r="L315" s="124"/>
      <c r="M315" s="124"/>
      <c r="N315" s="124"/>
      <c r="O315" s="124"/>
      <c r="P315" s="125"/>
      <c r="Q315" s="125"/>
      <c r="R315" s="125"/>
      <c r="S315" s="125"/>
      <c r="T315" s="125"/>
      <c r="U315" s="125"/>
      <c r="V315" s="125"/>
      <c r="Z315" s="126"/>
      <c r="AA315" s="126" t="str">
        <f>IF(AND(F317=G317,H317=I317,F317="A"),"2016 - kwh","")</f>
        <v/>
      </c>
      <c r="AB315" s="126" t="str">
        <f>IF(OR(B315="2017 - kwh",B315="2018 - kwh"),"2016 - kwh","")</f>
        <v/>
      </c>
      <c r="AC315" s="126"/>
      <c r="AD315" s="126"/>
      <c r="AE315" s="126"/>
    </row>
    <row r="316" spans="1:31" hidden="1">
      <c r="A316" s="125" t="str">
        <f>IF(AND(F317=G317,H317=I317,J317=K317,F317="A"),"2016 - kw",IF(AND(F317=G317,H317=I317,J317&lt;&gt;K317,F317="A"),"2017 - kw",IF(AND(F317=G317,H317&lt;&gt;I317,F317="A"),"2018 - kw","N/A")))</f>
        <v>N/A</v>
      </c>
      <c r="B316" s="125" t="str">
        <f>IF(F317&lt;&gt;G317,"2018 - kw",IF(H317&lt;&gt;I317,"2017 - kw",IF(J317&lt;&gt;K317,"2016 - kw","N/A")))</f>
        <v>N/A</v>
      </c>
      <c r="C316" s="134"/>
      <c r="D316" s="135" t="str">
        <f>D315 &amp; "kW"</f>
        <v>kW</v>
      </c>
      <c r="E316" s="136" t="s">
        <v>309</v>
      </c>
      <c r="F316" s="124"/>
      <c r="G316" s="124"/>
      <c r="H316" s="124"/>
      <c r="I316" s="124"/>
      <c r="J316" s="124"/>
      <c r="K316" s="124"/>
      <c r="L316" s="124"/>
      <c r="M316" s="124"/>
      <c r="N316" s="124"/>
      <c r="O316" s="124"/>
      <c r="P316" s="125"/>
      <c r="Q316" s="125"/>
      <c r="R316" s="125"/>
      <c r="S316" s="125"/>
      <c r="T316" s="125"/>
      <c r="U316" s="125"/>
      <c r="V316" s="125"/>
      <c r="Z316" s="126"/>
      <c r="AA316" s="126" t="str">
        <f>IF(AND(F317=G317,H317=I317,F317="A"),"2016 - kw","")</f>
        <v/>
      </c>
      <c r="AB316" s="126" t="str">
        <f>IF(OR(B316="2017 - kw",B316="2018 - kw"),"2016 - kw","")</f>
        <v/>
      </c>
      <c r="AC316" s="126"/>
      <c r="AD316" s="126"/>
      <c r="AE316" s="126"/>
    </row>
    <row r="317" spans="1:31" hidden="1">
      <c r="A317" s="125"/>
      <c r="B317" s="125"/>
      <c r="C317" s="137"/>
      <c r="D317" s="138"/>
      <c r="E317" s="139" t="s">
        <v>310</v>
      </c>
      <c r="F317" s="121"/>
      <c r="G317" s="121"/>
      <c r="H317" s="121"/>
      <c r="I317" s="121"/>
      <c r="J317" s="121"/>
      <c r="K317" s="121"/>
      <c r="L317" s="121"/>
      <c r="M317" s="121"/>
      <c r="N317" s="121"/>
      <c r="O317" s="121"/>
      <c r="P317" s="125"/>
      <c r="Q317" s="125"/>
      <c r="R317" s="125"/>
      <c r="S317" s="125"/>
      <c r="T317" s="125"/>
      <c r="U317" s="125"/>
      <c r="V317" s="125"/>
      <c r="Z317" s="126"/>
      <c r="AA317" s="126"/>
      <c r="AB317" s="126"/>
      <c r="AC317" s="126"/>
      <c r="AD317" s="126"/>
      <c r="AE317" s="126"/>
    </row>
    <row r="318" spans="1:31" hidden="1">
      <c r="A318" s="125" t="str">
        <f>IF(AND(F320=G320,H320=I320,J320=K320,F320="A"),"2016 - kwh",IF(AND(F320=G320,H320=I320,J320&lt;&gt;K320,F320="A"),"2017 - kwh",IF(AND(F320=G320,H320&lt;&gt;I320,F320="A"),"2018 - kwh","N/A")))</f>
        <v>N/A</v>
      </c>
      <c r="B318" s="125" t="str">
        <f>IF(F320&lt;&gt;G320,"2018 - kwh",IF(H320&lt;&gt;I320,"2017 - kwh",IF(J320&lt;&gt;K320,"2016 - kwh","N/A")))</f>
        <v>N/A</v>
      </c>
      <c r="C318" s="131" t="s">
        <v>406</v>
      </c>
      <c r="D318" s="132"/>
      <c r="E318" s="133" t="s">
        <v>244</v>
      </c>
      <c r="F318" s="124"/>
      <c r="G318" s="124"/>
      <c r="H318" s="124"/>
      <c r="I318" s="124"/>
      <c r="J318" s="124"/>
      <c r="K318" s="124"/>
      <c r="L318" s="124"/>
      <c r="M318" s="124"/>
      <c r="N318" s="124"/>
      <c r="O318" s="124"/>
      <c r="P318" s="125"/>
      <c r="Q318" s="125"/>
      <c r="R318" s="125"/>
      <c r="S318" s="125"/>
      <c r="T318" s="125"/>
      <c r="U318" s="125"/>
      <c r="V318" s="125"/>
      <c r="Z318" s="126"/>
      <c r="AA318" s="126" t="str">
        <f>IF(AND(F320=G320,H320=I320,F320="A"),"2016 - kwh","")</f>
        <v/>
      </c>
      <c r="AB318" s="126" t="str">
        <f>IF(OR(B318="2017 - kwh",B318="2018 - kwh"),"2016 - kwh","")</f>
        <v/>
      </c>
      <c r="AC318" s="126"/>
      <c r="AD318" s="126"/>
      <c r="AE318" s="126"/>
    </row>
    <row r="319" spans="1:31" hidden="1">
      <c r="A319" s="125" t="str">
        <f>IF(AND(F320=G320,H320=I320,J320=K320,F320="A"),"2016 - kw",IF(AND(F320=G320,H320=I320,J320&lt;&gt;K320,F320="A"),"2017 - kw",IF(AND(F320=G320,H320&lt;&gt;I320,F320="A"),"2018 - kw","N/A")))</f>
        <v>N/A</v>
      </c>
      <c r="B319" s="125" t="str">
        <f>IF(F320&lt;&gt;G320,"2018 - kw",IF(H320&lt;&gt;I320,"2017 - kw",IF(J320&lt;&gt;K320,"2016 - kw","N/A")))</f>
        <v>N/A</v>
      </c>
      <c r="C319" s="134"/>
      <c r="D319" s="135" t="str">
        <f>D318 &amp; "kW"</f>
        <v>kW</v>
      </c>
      <c r="E319" s="136" t="s">
        <v>309</v>
      </c>
      <c r="F319" s="124"/>
      <c r="G319" s="124"/>
      <c r="H319" s="124"/>
      <c r="I319" s="124"/>
      <c r="J319" s="124"/>
      <c r="K319" s="124"/>
      <c r="L319" s="124"/>
      <c r="M319" s="124"/>
      <c r="N319" s="124"/>
      <c r="O319" s="124"/>
      <c r="P319" s="125"/>
      <c r="Q319" s="125"/>
      <c r="R319" s="125"/>
      <c r="S319" s="125"/>
      <c r="T319" s="125"/>
      <c r="U319" s="125"/>
      <c r="V319" s="125"/>
      <c r="Z319" s="126"/>
      <c r="AA319" s="126" t="str">
        <f>IF(AND(F320=G320,H320=I320,F320="A"),"2016 - kw","")</f>
        <v/>
      </c>
      <c r="AB319" s="126" t="str">
        <f>IF(OR(B319="2017 - kw",B319="2018 - kw"),"2016 - kw","")</f>
        <v/>
      </c>
      <c r="AC319" s="126"/>
      <c r="AD319" s="126"/>
      <c r="AE319" s="126"/>
    </row>
    <row r="320" spans="1:31" hidden="1">
      <c r="A320" s="125"/>
      <c r="B320" s="125"/>
      <c r="C320" s="137"/>
      <c r="D320" s="138"/>
      <c r="E320" s="139" t="s">
        <v>310</v>
      </c>
      <c r="F320" s="121"/>
      <c r="G320" s="121"/>
      <c r="H320" s="121"/>
      <c r="I320" s="121"/>
      <c r="J320" s="121"/>
      <c r="K320" s="121"/>
      <c r="L320" s="121"/>
      <c r="M320" s="121"/>
      <c r="N320" s="121"/>
      <c r="O320" s="121"/>
      <c r="P320" s="125"/>
      <c r="Q320" s="125"/>
      <c r="R320" s="125"/>
      <c r="S320" s="125"/>
      <c r="T320" s="125"/>
      <c r="U320" s="125"/>
      <c r="V320" s="125"/>
      <c r="Z320" s="126"/>
      <c r="AA320" s="126"/>
      <c r="AB320" s="126"/>
      <c r="AC320" s="126"/>
      <c r="AD320" s="126"/>
      <c r="AE320" s="126"/>
    </row>
    <row r="321" spans="1:31" hidden="1">
      <c r="A321" s="125" t="str">
        <f>IF(AND(F323=G323,H323=I323,J323=K323,F323="A"),"2016 - kwh",IF(AND(F323=G323,H323=I323,J323&lt;&gt;K323,F323="A"),"2017 - kwh",IF(AND(F323=G323,H323&lt;&gt;I323,F323="A"),"2018 - kwh","N/A")))</f>
        <v>N/A</v>
      </c>
      <c r="B321" s="125" t="str">
        <f>IF(F323&lt;&gt;G323,"2018 - kwh",IF(H323&lt;&gt;I323,"2017 - kwh",IF(J323&lt;&gt;K323,"2016 - kwh","N/A")))</f>
        <v>N/A</v>
      </c>
      <c r="C321" s="131" t="s">
        <v>407</v>
      </c>
      <c r="D321" s="132"/>
      <c r="E321" s="133" t="s">
        <v>244</v>
      </c>
      <c r="F321" s="124"/>
      <c r="G321" s="124"/>
      <c r="H321" s="124"/>
      <c r="I321" s="124"/>
      <c r="J321" s="124"/>
      <c r="K321" s="124"/>
      <c r="L321" s="124"/>
      <c r="M321" s="124"/>
      <c r="N321" s="124"/>
      <c r="O321" s="124"/>
      <c r="P321" s="125"/>
      <c r="Q321" s="125"/>
      <c r="R321" s="125"/>
      <c r="S321" s="125"/>
      <c r="T321" s="125"/>
      <c r="U321" s="125"/>
      <c r="V321" s="125"/>
      <c r="Z321" s="126"/>
      <c r="AA321" s="126" t="str">
        <f>IF(AND(F323=G323,H323=I323,F323="A"),"2016 - kwh","")</f>
        <v/>
      </c>
      <c r="AB321" s="126" t="str">
        <f>IF(OR(B321="2017 - kwh",B321="2018 - kwh"),"2016 - kwh","")</f>
        <v/>
      </c>
      <c r="AC321" s="126"/>
      <c r="AD321" s="126"/>
      <c r="AE321" s="126"/>
    </row>
    <row r="322" spans="1:31" hidden="1">
      <c r="A322" s="125" t="str">
        <f>IF(AND(F323=G323,H323=I323,J323=K323,F323="A"),"2016 - kw",IF(AND(F323=G323,H323=I323,J323&lt;&gt;K323,F323="A"),"2017 - kw",IF(AND(F323=G323,H323&lt;&gt;I323,F323="A"),"2018 - kw","N/A")))</f>
        <v>N/A</v>
      </c>
      <c r="B322" s="125" t="str">
        <f>IF(F323&lt;&gt;G323,"2018 - kw",IF(H323&lt;&gt;I323,"2017 - kw",IF(J323&lt;&gt;K323,"2016 - kw","N/A")))</f>
        <v>N/A</v>
      </c>
      <c r="C322" s="134"/>
      <c r="D322" s="135" t="str">
        <f>D321 &amp; "kW"</f>
        <v>kW</v>
      </c>
      <c r="E322" s="136" t="s">
        <v>309</v>
      </c>
      <c r="F322" s="124"/>
      <c r="G322" s="124"/>
      <c r="H322" s="124"/>
      <c r="I322" s="124"/>
      <c r="J322" s="124"/>
      <c r="K322" s="124"/>
      <c r="L322" s="124"/>
      <c r="M322" s="124"/>
      <c r="N322" s="124"/>
      <c r="O322" s="124"/>
      <c r="P322" s="125"/>
      <c r="Q322" s="125"/>
      <c r="R322" s="125"/>
      <c r="S322" s="125"/>
      <c r="T322" s="125"/>
      <c r="U322" s="125"/>
      <c r="V322" s="125"/>
      <c r="Z322" s="126"/>
      <c r="AA322" s="126" t="str">
        <f>IF(AND(F323=G323,H323=I323,F323="A"),"2016 - kw","")</f>
        <v/>
      </c>
      <c r="AB322" s="126" t="str">
        <f>IF(OR(B322="2017 - kw",B322="2018 - kw"),"2016 - kw","")</f>
        <v/>
      </c>
      <c r="AC322" s="126"/>
      <c r="AD322" s="126"/>
      <c r="AE322" s="126"/>
    </row>
    <row r="323" spans="1:31" hidden="1">
      <c r="A323" s="125"/>
      <c r="B323" s="125"/>
      <c r="C323" s="137"/>
      <c r="D323" s="138"/>
      <c r="E323" s="139" t="s">
        <v>310</v>
      </c>
      <c r="F323" s="121"/>
      <c r="G323" s="121"/>
      <c r="H323" s="121"/>
      <c r="I323" s="121"/>
      <c r="J323" s="121"/>
      <c r="K323" s="121"/>
      <c r="L323" s="121"/>
      <c r="M323" s="121"/>
      <c r="N323" s="121"/>
      <c r="O323" s="121"/>
      <c r="P323" s="125"/>
      <c r="Q323" s="125"/>
      <c r="R323" s="125"/>
      <c r="S323" s="125"/>
      <c r="T323" s="125"/>
      <c r="U323" s="125"/>
      <c r="V323" s="125"/>
      <c r="Z323" s="126"/>
      <c r="AA323" s="126"/>
      <c r="AB323" s="126"/>
      <c r="AC323" s="126"/>
      <c r="AD323" s="126"/>
      <c r="AE323" s="126"/>
    </row>
    <row r="324" spans="1:31" hidden="1">
      <c r="A324" s="125" t="str">
        <f>IF(AND(F326=G326,H326=I326,J326=K326,F326="A"),"2016 - kwh",IF(AND(F326=G326,H326=I326,J326&lt;&gt;K326,F326="A"),"2017 - kwh",IF(AND(F326=G326,H326&lt;&gt;I326,F326="A"),"2018 - kwh","N/A")))</f>
        <v>N/A</v>
      </c>
      <c r="B324" s="125" t="str">
        <f>IF(F326&lt;&gt;G326,"2018 - kwh",IF(H326&lt;&gt;I326,"2017 - kwh",IF(J326&lt;&gt;K326,"2016 - kwh","N/A")))</f>
        <v>N/A</v>
      </c>
      <c r="C324" s="131" t="s">
        <v>408</v>
      </c>
      <c r="D324" s="132"/>
      <c r="E324" s="133" t="s">
        <v>244</v>
      </c>
      <c r="F324" s="124"/>
      <c r="G324" s="124"/>
      <c r="H324" s="124"/>
      <c r="I324" s="124"/>
      <c r="J324" s="124"/>
      <c r="K324" s="124"/>
      <c r="L324" s="124"/>
      <c r="M324" s="124"/>
      <c r="N324" s="124"/>
      <c r="O324" s="124"/>
      <c r="P324" s="125"/>
      <c r="Q324" s="125"/>
      <c r="R324" s="125"/>
      <c r="S324" s="125"/>
      <c r="T324" s="125"/>
      <c r="U324" s="125"/>
      <c r="V324" s="125"/>
      <c r="Z324" s="126"/>
      <c r="AA324" s="126" t="str">
        <f>IF(AND(F326=G326,H326=I326,F326="A"),"2016 - kwh","")</f>
        <v/>
      </c>
      <c r="AB324" s="126" t="str">
        <f>IF(OR(B324="2017 - kwh",B324="2018 - kwh"),"2016 - kwh","")</f>
        <v/>
      </c>
      <c r="AC324" s="126"/>
      <c r="AD324" s="126"/>
      <c r="AE324" s="126"/>
    </row>
    <row r="325" spans="1:31" hidden="1">
      <c r="A325" s="125" t="str">
        <f>IF(AND(F326=G326,H326=I326,J326=K326,F326="A"),"2016 - kw",IF(AND(F326=G326,H326=I326,J326&lt;&gt;K326,F326="A"),"2017 - kw",IF(AND(F326=G326,H326&lt;&gt;I326,F326="A"),"2018 - kw","N/A")))</f>
        <v>N/A</v>
      </c>
      <c r="B325" s="125" t="str">
        <f>IF(F326&lt;&gt;G326,"2018 - kw",IF(H326&lt;&gt;I326,"2017 - kw",IF(J326&lt;&gt;K326,"2016 - kw","N/A")))</f>
        <v>N/A</v>
      </c>
      <c r="C325" s="134"/>
      <c r="D325" s="135" t="str">
        <f>D324 &amp; "kW"</f>
        <v>kW</v>
      </c>
      <c r="E325" s="136" t="s">
        <v>309</v>
      </c>
      <c r="F325" s="124"/>
      <c r="G325" s="124"/>
      <c r="H325" s="124"/>
      <c r="I325" s="124"/>
      <c r="J325" s="124"/>
      <c r="K325" s="124"/>
      <c r="L325" s="124"/>
      <c r="M325" s="124"/>
      <c r="N325" s="124"/>
      <c r="O325" s="124"/>
      <c r="P325" s="125"/>
      <c r="Q325" s="125"/>
      <c r="R325" s="125"/>
      <c r="S325" s="125"/>
      <c r="T325" s="125"/>
      <c r="U325" s="125"/>
      <c r="V325" s="125"/>
      <c r="Z325" s="126"/>
      <c r="AA325" s="126" t="str">
        <f>IF(AND(F326=G326,H326=I326,F326="A"),"2016 - kw","")</f>
        <v/>
      </c>
      <c r="AB325" s="126" t="str">
        <f>IF(OR(B325="2017 - kw",B325="2018 - kw"),"2016 - kw","")</f>
        <v/>
      </c>
      <c r="AC325" s="126"/>
      <c r="AD325" s="126"/>
      <c r="AE325" s="126"/>
    </row>
    <row r="326" spans="1:31" hidden="1">
      <c r="A326" s="125"/>
      <c r="B326" s="125"/>
      <c r="C326" s="137"/>
      <c r="D326" s="138"/>
      <c r="E326" s="139" t="s">
        <v>310</v>
      </c>
      <c r="F326" s="121"/>
      <c r="G326" s="121"/>
      <c r="H326" s="121"/>
      <c r="I326" s="121"/>
      <c r="J326" s="121"/>
      <c r="K326" s="121"/>
      <c r="L326" s="121"/>
      <c r="M326" s="121"/>
      <c r="N326" s="121"/>
      <c r="O326" s="121"/>
      <c r="P326" s="125"/>
      <c r="Q326" s="125"/>
      <c r="R326" s="125"/>
      <c r="S326" s="125"/>
      <c r="T326" s="125"/>
      <c r="U326" s="125"/>
      <c r="V326" s="125"/>
      <c r="Z326" s="126"/>
      <c r="AA326" s="126"/>
      <c r="AB326" s="126"/>
      <c r="AC326" s="126"/>
      <c r="AD326" s="126"/>
      <c r="AE326" s="126"/>
    </row>
    <row r="327" spans="1:31" hidden="1">
      <c r="A327" s="125" t="str">
        <f>IF(AND(F329=G329,H329=I329,J329=K329,F329="A"),"2016 - kwh",IF(AND(F329=G329,H329=I329,J329&lt;&gt;K329,F329="A"),"2017 - kwh",IF(AND(F329=G329,H329&lt;&gt;I329,F329="A"),"2018 - kwh","N/A")))</f>
        <v>N/A</v>
      </c>
      <c r="B327" s="125" t="str">
        <f>IF(F329&lt;&gt;G329,"2018 - kwh",IF(H329&lt;&gt;I329,"2017 - kwh",IF(J329&lt;&gt;K329,"2016 - kwh","N/A")))</f>
        <v>N/A</v>
      </c>
      <c r="C327" s="131" t="s">
        <v>409</v>
      </c>
      <c r="D327" s="132"/>
      <c r="E327" s="133" t="s">
        <v>244</v>
      </c>
      <c r="F327" s="124"/>
      <c r="G327" s="124"/>
      <c r="H327" s="124"/>
      <c r="I327" s="124"/>
      <c r="J327" s="124"/>
      <c r="K327" s="124"/>
      <c r="L327" s="124"/>
      <c r="M327" s="124"/>
      <c r="N327" s="124"/>
      <c r="O327" s="124"/>
      <c r="P327" s="125"/>
      <c r="Q327" s="125"/>
      <c r="R327" s="125"/>
      <c r="S327" s="125"/>
      <c r="T327" s="125"/>
      <c r="U327" s="125"/>
      <c r="V327" s="125"/>
      <c r="Z327" s="126"/>
      <c r="AA327" s="126" t="str">
        <f>IF(AND(F329=G329,H329=I329,F329="A"),"2016 - kwh","")</f>
        <v/>
      </c>
      <c r="AB327" s="126" t="str">
        <f>IF(OR(B327="2017 - kwh",B327="2018 - kwh"),"2016 - kwh","")</f>
        <v/>
      </c>
      <c r="AC327" s="126"/>
      <c r="AD327" s="126"/>
      <c r="AE327" s="126"/>
    </row>
    <row r="328" spans="1:31" hidden="1">
      <c r="A328" s="125" t="str">
        <f>IF(AND(F329=G329,H329=I329,J329=K329,F329="A"),"2016 - kw",IF(AND(F329=G329,H329=I329,J329&lt;&gt;K329,F329="A"),"2017 - kw",IF(AND(F329=G329,H329&lt;&gt;I329,F329="A"),"2018 - kw","N/A")))</f>
        <v>N/A</v>
      </c>
      <c r="B328" s="125" t="str">
        <f>IF(F329&lt;&gt;G329,"2018 - kw",IF(H329&lt;&gt;I329,"2017 - kw",IF(J329&lt;&gt;K329,"2016 - kw","N/A")))</f>
        <v>N/A</v>
      </c>
      <c r="C328" s="134"/>
      <c r="D328" s="135" t="str">
        <f>D327 &amp; "kW"</f>
        <v>kW</v>
      </c>
      <c r="E328" s="136" t="s">
        <v>309</v>
      </c>
      <c r="F328" s="124"/>
      <c r="G328" s="124"/>
      <c r="H328" s="124"/>
      <c r="I328" s="124"/>
      <c r="J328" s="124"/>
      <c r="K328" s="124"/>
      <c r="L328" s="124"/>
      <c r="M328" s="124"/>
      <c r="N328" s="124"/>
      <c r="O328" s="124"/>
      <c r="P328" s="125"/>
      <c r="Q328" s="125"/>
      <c r="R328" s="125"/>
      <c r="S328" s="125"/>
      <c r="T328" s="125"/>
      <c r="U328" s="125"/>
      <c r="V328" s="125"/>
      <c r="Z328" s="126"/>
      <c r="AA328" s="126" t="str">
        <f>IF(AND(F329=G329,H329=I329,F329="A"),"2016 - kw","")</f>
        <v/>
      </c>
      <c r="AB328" s="126" t="str">
        <f>IF(OR(B328="2017 - kw",B328="2018 - kw"),"2016 - kw","")</f>
        <v/>
      </c>
      <c r="AC328" s="126"/>
      <c r="AD328" s="126"/>
      <c r="AE328" s="126"/>
    </row>
    <row r="329" spans="1:31" hidden="1">
      <c r="A329" s="125"/>
      <c r="B329" s="125"/>
      <c r="C329" s="137"/>
      <c r="D329" s="138"/>
      <c r="E329" s="139" t="s">
        <v>310</v>
      </c>
      <c r="F329" s="121"/>
      <c r="G329" s="121"/>
      <c r="H329" s="121"/>
      <c r="I329" s="121"/>
      <c r="J329" s="121"/>
      <c r="K329" s="121"/>
      <c r="L329" s="121"/>
      <c r="M329" s="121"/>
      <c r="N329" s="121"/>
      <c r="O329" s="121"/>
      <c r="P329" s="125"/>
      <c r="Q329" s="125"/>
      <c r="R329" s="125"/>
      <c r="S329" s="125"/>
      <c r="T329" s="125"/>
      <c r="U329" s="125"/>
      <c r="V329" s="125"/>
      <c r="Z329" s="126"/>
      <c r="AA329" s="126"/>
      <c r="AB329" s="126"/>
      <c r="AC329" s="126"/>
      <c r="AD329" s="126"/>
      <c r="AE329" s="126"/>
    </row>
    <row r="330" spans="1:31" hidden="1">
      <c r="A330" s="125" t="str">
        <f>IF(AND(F332=G332,H332=I332,J332=K332,F332="A"),"2016 - kwh",IF(AND(F332=G332,H332=I332,J332&lt;&gt;K332,F332="A"),"2017 - kwh",IF(AND(F332=G332,H332&lt;&gt;I332,F332="A"),"2018 - kwh","N/A")))</f>
        <v>N/A</v>
      </c>
      <c r="B330" s="125" t="str">
        <f>IF(F332&lt;&gt;G332,"2018 - kwh",IF(H332&lt;&gt;I332,"2017 - kwh",IF(J332&lt;&gt;K332,"2016 - kwh","N/A")))</f>
        <v>N/A</v>
      </c>
      <c r="C330" s="131" t="s">
        <v>410</v>
      </c>
      <c r="D330" s="132"/>
      <c r="E330" s="133" t="s">
        <v>244</v>
      </c>
      <c r="F330" s="124"/>
      <c r="G330" s="124"/>
      <c r="H330" s="124"/>
      <c r="I330" s="124"/>
      <c r="J330" s="124"/>
      <c r="K330" s="124"/>
      <c r="L330" s="124"/>
      <c r="M330" s="124"/>
      <c r="N330" s="124"/>
      <c r="O330" s="124"/>
      <c r="P330" s="125"/>
      <c r="Q330" s="125"/>
      <c r="R330" s="125"/>
      <c r="S330" s="125"/>
      <c r="T330" s="125"/>
      <c r="U330" s="125"/>
      <c r="V330" s="125"/>
      <c r="Z330" s="126"/>
      <c r="AA330" s="126" t="str">
        <f>IF(AND(F332=G332,H332=I332,F332="A"),"2016 - kwh","")</f>
        <v/>
      </c>
      <c r="AB330" s="126" t="str">
        <f>IF(OR(B330="2017 - kwh",B330="2018 - kwh"),"2016 - kwh","")</f>
        <v/>
      </c>
      <c r="AC330" s="126"/>
      <c r="AD330" s="126"/>
      <c r="AE330" s="126"/>
    </row>
    <row r="331" spans="1:31" hidden="1">
      <c r="A331" s="125" t="str">
        <f>IF(AND(F332=G332,H332=I332,J332=K332,F332="A"),"2016 - kw",IF(AND(F332=G332,H332=I332,J332&lt;&gt;K332,F332="A"),"2017 - kw",IF(AND(F332=G332,H332&lt;&gt;I332,F332="A"),"2018 - kw","N/A")))</f>
        <v>N/A</v>
      </c>
      <c r="B331" s="125" t="str">
        <f>IF(F332&lt;&gt;G332,"2018 - kw",IF(H332&lt;&gt;I332,"2017 - kw",IF(J332&lt;&gt;K332,"2016 - kw","N/A")))</f>
        <v>N/A</v>
      </c>
      <c r="C331" s="134"/>
      <c r="D331" s="135" t="str">
        <f>D330 &amp; "kW"</f>
        <v>kW</v>
      </c>
      <c r="E331" s="136" t="s">
        <v>309</v>
      </c>
      <c r="F331" s="124"/>
      <c r="G331" s="124"/>
      <c r="H331" s="124"/>
      <c r="I331" s="124"/>
      <c r="J331" s="124"/>
      <c r="K331" s="124"/>
      <c r="L331" s="124"/>
      <c r="M331" s="124"/>
      <c r="N331" s="124"/>
      <c r="O331" s="124"/>
      <c r="P331" s="125"/>
      <c r="Q331" s="125"/>
      <c r="R331" s="125"/>
      <c r="S331" s="125"/>
      <c r="T331" s="125"/>
      <c r="U331" s="125"/>
      <c r="V331" s="125"/>
      <c r="Z331" s="126"/>
      <c r="AA331" s="126" t="str">
        <f>IF(AND(F332=G332,H332=I332,F332="A"),"2016 - kw","")</f>
        <v/>
      </c>
      <c r="AB331" s="126" t="str">
        <f>IF(OR(B331="2017 - kw",B331="2018 - kw"),"2016 - kw","")</f>
        <v/>
      </c>
      <c r="AC331" s="126"/>
      <c r="AD331" s="126"/>
      <c r="AE331" s="126"/>
    </row>
    <row r="332" spans="1:31" hidden="1">
      <c r="A332" s="125"/>
      <c r="B332" s="125"/>
      <c r="C332" s="137"/>
      <c r="D332" s="138"/>
      <c r="E332" s="139" t="s">
        <v>310</v>
      </c>
      <c r="F332" s="121"/>
      <c r="G332" s="121"/>
      <c r="H332" s="121"/>
      <c r="I332" s="121"/>
      <c r="J332" s="121"/>
      <c r="K332" s="121"/>
      <c r="L332" s="121"/>
      <c r="M332" s="121"/>
      <c r="N332" s="121"/>
      <c r="O332" s="121"/>
      <c r="P332" s="125"/>
      <c r="Q332" s="125"/>
      <c r="R332" s="125"/>
      <c r="S332" s="125"/>
      <c r="T332" s="125"/>
      <c r="U332" s="125"/>
      <c r="V332" s="125"/>
      <c r="Z332" s="126"/>
      <c r="AA332" s="126"/>
      <c r="AB332" s="126"/>
      <c r="AC332" s="126"/>
      <c r="AD332" s="126"/>
      <c r="AE332" s="126"/>
    </row>
    <row r="333" spans="1:31" hidden="1">
      <c r="A333" s="125" t="str">
        <f>IF(AND(F335=G335,H335=I335,J335=K335,F335="A"),"2016 - kwh",IF(AND(F335=G335,H335=I335,J335&lt;&gt;K335,F335="A"),"2017 - kwh",IF(AND(F335=G335,H335&lt;&gt;I335,F335="A"),"2018 - kwh","N/A")))</f>
        <v>N/A</v>
      </c>
      <c r="B333" s="125" t="str">
        <f>IF(F335&lt;&gt;G335,"2018 - kwh",IF(H335&lt;&gt;I335,"2017 - kwh",IF(J335&lt;&gt;K335,"2016 - kwh","N/A")))</f>
        <v>N/A</v>
      </c>
      <c r="C333" s="131" t="s">
        <v>411</v>
      </c>
      <c r="D333" s="132"/>
      <c r="E333" s="133" t="s">
        <v>244</v>
      </c>
      <c r="F333" s="124"/>
      <c r="G333" s="124"/>
      <c r="H333" s="124"/>
      <c r="I333" s="124"/>
      <c r="J333" s="124"/>
      <c r="K333" s="124"/>
      <c r="L333" s="124"/>
      <c r="M333" s="124"/>
      <c r="N333" s="124"/>
      <c r="O333" s="124"/>
      <c r="P333" s="125"/>
      <c r="Q333" s="125"/>
      <c r="R333" s="125"/>
      <c r="S333" s="125"/>
      <c r="T333" s="125"/>
      <c r="U333" s="125"/>
      <c r="V333" s="125"/>
      <c r="Z333" s="126"/>
      <c r="AA333" s="126" t="str">
        <f>IF(AND(F335=G335,H335=I335,F335="A"),"2016 - kwh","")</f>
        <v/>
      </c>
      <c r="AB333" s="126" t="str">
        <f>IF(OR(B333="2017 - kwh",B333="2018 - kwh"),"2016 - kwh","")</f>
        <v/>
      </c>
      <c r="AC333" s="126"/>
      <c r="AD333" s="126"/>
      <c r="AE333" s="126"/>
    </row>
    <row r="334" spans="1:31" hidden="1">
      <c r="A334" s="125" t="str">
        <f>IF(AND(F335=G335,H335=I335,J335=K335,F335="A"),"2016 - kw",IF(AND(F335=G335,H335=I335,J335&lt;&gt;K335,F335="A"),"2017 - kw",IF(AND(F335=G335,H335&lt;&gt;I335,F335="A"),"2018 - kw","N/A")))</f>
        <v>N/A</v>
      </c>
      <c r="B334" s="125" t="str">
        <f>IF(F335&lt;&gt;G335,"2018 - kw",IF(H335&lt;&gt;I335,"2017 - kw",IF(J335&lt;&gt;K335,"2016 - kw","N/A")))</f>
        <v>N/A</v>
      </c>
      <c r="C334" s="134"/>
      <c r="D334" s="135" t="str">
        <f>D333 &amp; "kW"</f>
        <v>kW</v>
      </c>
      <c r="E334" s="136" t="s">
        <v>309</v>
      </c>
      <c r="F334" s="124"/>
      <c r="G334" s="124"/>
      <c r="H334" s="124"/>
      <c r="I334" s="124"/>
      <c r="J334" s="124"/>
      <c r="K334" s="124"/>
      <c r="L334" s="124"/>
      <c r="M334" s="124"/>
      <c r="N334" s="124"/>
      <c r="O334" s="124"/>
      <c r="P334" s="125"/>
      <c r="Q334" s="125"/>
      <c r="R334" s="125"/>
      <c r="S334" s="125"/>
      <c r="T334" s="125"/>
      <c r="U334" s="125"/>
      <c r="V334" s="125"/>
      <c r="Z334" s="126"/>
      <c r="AA334" s="126" t="str">
        <f>IF(AND(F335=G335,H335=I335,F335="A"),"2016 - kw","")</f>
        <v/>
      </c>
      <c r="AB334" s="126" t="str">
        <f>IF(OR(B334="2017 - kw",B334="2018 - kw"),"2016 - kw","")</f>
        <v/>
      </c>
      <c r="AC334" s="126"/>
      <c r="AD334" s="126"/>
      <c r="AE334" s="126"/>
    </row>
    <row r="335" spans="1:31" hidden="1">
      <c r="A335" s="125"/>
      <c r="B335" s="125"/>
      <c r="C335" s="137"/>
      <c r="D335" s="138"/>
      <c r="E335" s="139" t="s">
        <v>310</v>
      </c>
      <c r="F335" s="121"/>
      <c r="G335" s="121"/>
      <c r="H335" s="121"/>
      <c r="I335" s="121"/>
      <c r="J335" s="121"/>
      <c r="K335" s="121"/>
      <c r="L335" s="121"/>
      <c r="M335" s="121"/>
      <c r="N335" s="121"/>
      <c r="O335" s="121"/>
      <c r="P335" s="125"/>
      <c r="Q335" s="125"/>
      <c r="R335" s="125"/>
      <c r="S335" s="125"/>
      <c r="T335" s="125"/>
      <c r="U335" s="125"/>
      <c r="V335" s="125"/>
      <c r="Z335" s="126"/>
      <c r="AA335" s="126"/>
      <c r="AB335" s="126"/>
      <c r="AC335" s="126"/>
      <c r="AD335" s="126"/>
      <c r="AE335" s="126"/>
    </row>
    <row r="336" spans="1:31" hidden="1">
      <c r="A336" s="125" t="str">
        <f>IF(AND(F338=G338,H338=I338,J338=K338,F338="A"),"2016 - kwh",IF(AND(F338=G338,H338=I338,J338&lt;&gt;K338,F338="A"),"2017 - kwh",IF(AND(F338=G338,H338&lt;&gt;I338,F338="A"),"2018 - kwh","N/A")))</f>
        <v>N/A</v>
      </c>
      <c r="B336" s="125" t="str">
        <f>IF(F338&lt;&gt;G338,"2018 - kwh",IF(H338&lt;&gt;I338,"2017 - kwh",IF(J338&lt;&gt;K338,"2016 - kwh","N/A")))</f>
        <v>N/A</v>
      </c>
      <c r="C336" s="131" t="s">
        <v>412</v>
      </c>
      <c r="D336" s="132"/>
      <c r="E336" s="133" t="s">
        <v>244</v>
      </c>
      <c r="F336" s="124"/>
      <c r="G336" s="124"/>
      <c r="H336" s="124"/>
      <c r="I336" s="124"/>
      <c r="J336" s="124"/>
      <c r="K336" s="124"/>
      <c r="L336" s="124"/>
      <c r="M336" s="124"/>
      <c r="N336" s="124"/>
      <c r="O336" s="124"/>
      <c r="P336" s="125"/>
      <c r="Q336" s="125"/>
      <c r="R336" s="125"/>
      <c r="S336" s="125"/>
      <c r="T336" s="125"/>
      <c r="U336" s="125"/>
      <c r="V336" s="125"/>
      <c r="Z336" s="126"/>
      <c r="AA336" s="126" t="str">
        <f>IF(AND(F338=G338,H338=I338,F338="A"),"2016 - kwh","")</f>
        <v/>
      </c>
      <c r="AB336" s="126" t="str">
        <f>IF(OR(B336="2017 - kwh",B336="2018 - kwh"),"2016 - kwh","")</f>
        <v/>
      </c>
      <c r="AC336" s="126"/>
      <c r="AD336" s="126"/>
      <c r="AE336" s="126"/>
    </row>
    <row r="337" spans="1:31" hidden="1">
      <c r="A337" s="125" t="str">
        <f>IF(AND(F338=G338,H338=I338,J338=K338,F338="A"),"2016 - kw",IF(AND(F338=G338,H338=I338,J338&lt;&gt;K338,F338="A"),"2017 - kw",IF(AND(F338=G338,H338&lt;&gt;I338,F338="A"),"2018 - kw","N/A")))</f>
        <v>N/A</v>
      </c>
      <c r="B337" s="125" t="str">
        <f>IF(F338&lt;&gt;G338,"2018 - kw",IF(H338&lt;&gt;I338,"2017 - kw",IF(J338&lt;&gt;K338,"2016 - kw","N/A")))</f>
        <v>N/A</v>
      </c>
      <c r="C337" s="134"/>
      <c r="D337" s="135" t="str">
        <f>D336 &amp; "kW"</f>
        <v>kW</v>
      </c>
      <c r="E337" s="136" t="s">
        <v>309</v>
      </c>
      <c r="F337" s="124"/>
      <c r="G337" s="124"/>
      <c r="H337" s="124"/>
      <c r="I337" s="124"/>
      <c r="J337" s="124"/>
      <c r="K337" s="124"/>
      <c r="L337" s="124"/>
      <c r="M337" s="124"/>
      <c r="N337" s="124"/>
      <c r="O337" s="124"/>
      <c r="P337" s="125"/>
      <c r="Q337" s="125"/>
      <c r="R337" s="125"/>
      <c r="S337" s="125"/>
      <c r="T337" s="125"/>
      <c r="U337" s="125"/>
      <c r="V337" s="125"/>
      <c r="Z337" s="126"/>
      <c r="AA337" s="126" t="str">
        <f>IF(AND(F338=G338,H338=I338,F338="A"),"2016 - kw","")</f>
        <v/>
      </c>
      <c r="AB337" s="126" t="str">
        <f>IF(OR(B337="2017 - kw",B337="2018 - kw"),"2016 - kw","")</f>
        <v/>
      </c>
      <c r="AC337" s="126"/>
      <c r="AD337" s="126"/>
      <c r="AE337" s="126"/>
    </row>
    <row r="338" spans="1:31" hidden="1">
      <c r="A338" s="125"/>
      <c r="B338" s="125"/>
      <c r="C338" s="137"/>
      <c r="D338" s="138"/>
      <c r="E338" s="139" t="s">
        <v>310</v>
      </c>
      <c r="F338" s="121"/>
      <c r="G338" s="121"/>
      <c r="H338" s="121"/>
      <c r="I338" s="121"/>
      <c r="J338" s="121"/>
      <c r="K338" s="121"/>
      <c r="L338" s="121"/>
      <c r="M338" s="121"/>
      <c r="N338" s="121"/>
      <c r="O338" s="121"/>
      <c r="P338" s="125"/>
      <c r="Q338" s="125"/>
      <c r="R338" s="125"/>
      <c r="S338" s="125"/>
      <c r="T338" s="125"/>
      <c r="U338" s="125"/>
      <c r="V338" s="125"/>
      <c r="Z338" s="126"/>
      <c r="AA338" s="126"/>
      <c r="AB338" s="126"/>
      <c r="AC338" s="126"/>
      <c r="AD338" s="126"/>
      <c r="AE338" s="126"/>
    </row>
    <row r="339" spans="1:31" hidden="1">
      <c r="A339" s="125" t="str">
        <f>IF(AND(F341=G341,H341=I341,J341=K341,F341="A"),"2016 - kwh",IF(AND(F341=G341,H341=I341,J341&lt;&gt;K341,F341="A"),"2017 - kwh",IF(AND(F341=G341,H341&lt;&gt;I341,F341="A"),"2018 - kwh","N/A")))</f>
        <v>N/A</v>
      </c>
      <c r="B339" s="125" t="str">
        <f>IF(F341&lt;&gt;G341,"2018 - kwh",IF(H341&lt;&gt;I341,"2017 - kwh",IF(J341&lt;&gt;K341,"2016 - kwh","N/A")))</f>
        <v>N/A</v>
      </c>
      <c r="C339" s="131" t="s">
        <v>413</v>
      </c>
      <c r="D339" s="132"/>
      <c r="E339" s="133" t="s">
        <v>244</v>
      </c>
      <c r="F339" s="124"/>
      <c r="G339" s="124"/>
      <c r="H339" s="124"/>
      <c r="I339" s="124"/>
      <c r="J339" s="124"/>
      <c r="K339" s="124"/>
      <c r="L339" s="124"/>
      <c r="M339" s="124"/>
      <c r="N339" s="124"/>
      <c r="O339" s="124"/>
      <c r="P339" s="125"/>
      <c r="Q339" s="125"/>
      <c r="R339" s="125"/>
      <c r="S339" s="125"/>
      <c r="T339" s="125"/>
      <c r="U339" s="125"/>
      <c r="V339" s="125"/>
      <c r="Z339" s="126"/>
      <c r="AA339" s="126" t="str">
        <f>IF(AND(F341=G341,H341=I341,F341="A"),"2016 - kwh","")</f>
        <v/>
      </c>
      <c r="AB339" s="126" t="str">
        <f>IF(OR(B339="2017 - kwh",B339="2018 - kwh"),"2016 - kwh","")</f>
        <v/>
      </c>
      <c r="AC339" s="126"/>
      <c r="AD339" s="126"/>
      <c r="AE339" s="126"/>
    </row>
    <row r="340" spans="1:31" hidden="1">
      <c r="A340" s="125" t="str">
        <f>IF(AND(F341=G341,H341=I341,J341=K341,F341="A"),"2016 - kw",IF(AND(F341=G341,H341=I341,J341&lt;&gt;K341,F341="A"),"2017 - kw",IF(AND(F341=G341,H341&lt;&gt;I341,F341="A"),"2018 - kw","N/A")))</f>
        <v>N/A</v>
      </c>
      <c r="B340" s="125" t="str">
        <f>IF(F341&lt;&gt;G341,"2018 - kw",IF(H341&lt;&gt;I341,"2017 - kw",IF(J341&lt;&gt;K341,"2016 - kw","N/A")))</f>
        <v>N/A</v>
      </c>
      <c r="C340" s="134"/>
      <c r="D340" s="135" t="str">
        <f>D339 &amp; "kW"</f>
        <v>kW</v>
      </c>
      <c r="E340" s="136" t="s">
        <v>309</v>
      </c>
      <c r="F340" s="124"/>
      <c r="G340" s="124"/>
      <c r="H340" s="124"/>
      <c r="I340" s="124"/>
      <c r="J340" s="124"/>
      <c r="K340" s="124"/>
      <c r="L340" s="124"/>
      <c r="M340" s="124"/>
      <c r="N340" s="124"/>
      <c r="O340" s="124"/>
      <c r="P340" s="125"/>
      <c r="Q340" s="125"/>
      <c r="R340" s="125"/>
      <c r="S340" s="125"/>
      <c r="T340" s="125"/>
      <c r="U340" s="125"/>
      <c r="V340" s="125"/>
      <c r="Z340" s="126"/>
      <c r="AA340" s="126" t="str">
        <f>IF(AND(F341=G341,H341=I341,F341="A"),"2016 - kw","")</f>
        <v/>
      </c>
      <c r="AB340" s="126" t="str">
        <f>IF(OR(B340="2017 - kw",B340="2018 - kw"),"2016 - kw","")</f>
        <v/>
      </c>
      <c r="AC340" s="126"/>
      <c r="AD340" s="126"/>
      <c r="AE340" s="126"/>
    </row>
    <row r="341" spans="1:31" hidden="1">
      <c r="A341" s="125"/>
      <c r="B341" s="125"/>
      <c r="C341" s="137"/>
      <c r="D341" s="138"/>
      <c r="E341" s="139" t="s">
        <v>310</v>
      </c>
      <c r="F341" s="121"/>
      <c r="G341" s="121"/>
      <c r="H341" s="121"/>
      <c r="I341" s="121"/>
      <c r="J341" s="121"/>
      <c r="K341" s="121"/>
      <c r="L341" s="121"/>
      <c r="M341" s="121"/>
      <c r="N341" s="121"/>
      <c r="O341" s="121"/>
      <c r="P341" s="125"/>
      <c r="Q341" s="125"/>
      <c r="R341" s="125"/>
      <c r="S341" s="125"/>
      <c r="T341" s="125"/>
      <c r="U341" s="125"/>
      <c r="V341" s="125"/>
      <c r="Z341" s="126"/>
      <c r="AA341" s="126"/>
      <c r="AB341" s="126"/>
      <c r="AC341" s="126"/>
      <c r="AD341" s="126"/>
      <c r="AE341" s="126"/>
    </row>
    <row r="342" spans="1:31" hidden="1">
      <c r="A342" s="125" t="str">
        <f>IF(AND(F344=G344,H344=I344,J344=K344,F344="A"),"2016 - kwh",IF(AND(F344=G344,H344=I344,J344&lt;&gt;K344,F344="A"),"2017 - kwh",IF(AND(F344=G344,H344&lt;&gt;I344,F344="A"),"2018 - kwh","N/A")))</f>
        <v>N/A</v>
      </c>
      <c r="B342" s="125" t="str">
        <f>IF(F344&lt;&gt;G344,"2018 - kwh",IF(H344&lt;&gt;I344,"2017 - kwh",IF(J344&lt;&gt;K344,"2016 - kwh","N/A")))</f>
        <v>N/A</v>
      </c>
      <c r="C342" s="131" t="s">
        <v>414</v>
      </c>
      <c r="D342" s="132"/>
      <c r="E342" s="133" t="s">
        <v>244</v>
      </c>
      <c r="F342" s="124"/>
      <c r="G342" s="124"/>
      <c r="H342" s="124"/>
      <c r="I342" s="124"/>
      <c r="J342" s="124"/>
      <c r="K342" s="124"/>
      <c r="L342" s="124"/>
      <c r="M342" s="124"/>
      <c r="N342" s="124"/>
      <c r="O342" s="124"/>
      <c r="P342" s="125"/>
      <c r="Q342" s="125"/>
      <c r="R342" s="125"/>
      <c r="S342" s="125"/>
      <c r="T342" s="125"/>
      <c r="U342" s="125"/>
      <c r="V342" s="125"/>
      <c r="Z342" s="126"/>
      <c r="AA342" s="126" t="str">
        <f>IF(AND(F344=G344,H344=I344,F344="A"),"2016 - kwh","")</f>
        <v/>
      </c>
      <c r="AB342" s="126" t="str">
        <f>IF(OR(B342="2017 - kwh",B342="2018 - kwh"),"2016 - kwh","")</f>
        <v/>
      </c>
      <c r="AC342" s="126"/>
      <c r="AD342" s="126"/>
      <c r="AE342" s="126"/>
    </row>
    <row r="343" spans="1:31" hidden="1">
      <c r="A343" s="125" t="str">
        <f>IF(AND(F344=G344,H344=I344,J344=K344,F344="A"),"2016 - kw",IF(AND(F344=G344,H344=I344,J344&lt;&gt;K344,F344="A"),"2017 - kw",IF(AND(F344=G344,H344&lt;&gt;I344,F344="A"),"2018 - kw","N/A")))</f>
        <v>N/A</v>
      </c>
      <c r="B343" s="125" t="str">
        <f>IF(F344&lt;&gt;G344,"2018 - kw",IF(H344&lt;&gt;I344,"2017 - kw",IF(J344&lt;&gt;K344,"2016 - kw","N/A")))</f>
        <v>N/A</v>
      </c>
      <c r="C343" s="134"/>
      <c r="D343" s="135" t="str">
        <f>D342 &amp; "kW"</f>
        <v>kW</v>
      </c>
      <c r="E343" s="136" t="s">
        <v>309</v>
      </c>
      <c r="F343" s="124"/>
      <c r="G343" s="124"/>
      <c r="H343" s="124"/>
      <c r="I343" s="124"/>
      <c r="J343" s="124"/>
      <c r="K343" s="124"/>
      <c r="L343" s="124"/>
      <c r="M343" s="124"/>
      <c r="N343" s="124"/>
      <c r="O343" s="124"/>
      <c r="P343" s="125"/>
      <c r="Q343" s="125"/>
      <c r="R343" s="125"/>
      <c r="S343" s="125"/>
      <c r="T343" s="125"/>
      <c r="U343" s="125"/>
      <c r="V343" s="125"/>
      <c r="Z343" s="126"/>
      <c r="AA343" s="126" t="str">
        <f>IF(AND(F344=G344,H344=I344,F344="A"),"2016 - kw","")</f>
        <v/>
      </c>
      <c r="AB343" s="126" t="str">
        <f>IF(OR(B343="2017 - kw",B343="2018 - kw"),"2016 - kw","")</f>
        <v/>
      </c>
      <c r="AC343" s="126"/>
      <c r="AD343" s="126"/>
      <c r="AE343" s="126"/>
    </row>
    <row r="344" spans="1:31" hidden="1">
      <c r="A344" s="125"/>
      <c r="B344" s="125"/>
      <c r="C344" s="137"/>
      <c r="D344" s="138"/>
      <c r="E344" s="139" t="s">
        <v>310</v>
      </c>
      <c r="F344" s="121"/>
      <c r="G344" s="121"/>
      <c r="H344" s="121"/>
      <c r="I344" s="121"/>
      <c r="J344" s="121"/>
      <c r="K344" s="121"/>
      <c r="L344" s="121"/>
      <c r="M344" s="121"/>
      <c r="N344" s="121"/>
      <c r="O344" s="121"/>
      <c r="P344" s="125"/>
      <c r="Q344" s="125"/>
      <c r="R344" s="125"/>
      <c r="S344" s="125"/>
      <c r="T344" s="125"/>
      <c r="U344" s="125"/>
      <c r="V344" s="125"/>
      <c r="Z344" s="126"/>
      <c r="AA344" s="126"/>
      <c r="AB344" s="126"/>
      <c r="AC344" s="126"/>
      <c r="AD344" s="126"/>
      <c r="AE344" s="126"/>
    </row>
    <row r="345" spans="1:31" hidden="1">
      <c r="A345" s="125" t="str">
        <f>IF(AND(F347=G347,H347=I347,J347=K347,F347="A"),"2016 - kwh",IF(AND(F347=G347,H347=I347,J347&lt;&gt;K347,F347="A"),"2017 - kwh",IF(AND(F347=G347,H347&lt;&gt;I347,F347="A"),"2018 - kwh","N/A")))</f>
        <v>N/A</v>
      </c>
      <c r="B345" s="125" t="str">
        <f>IF(F347&lt;&gt;G347,"2018 - kwh",IF(H347&lt;&gt;I347,"2017 - kwh",IF(J347&lt;&gt;K347,"2016 - kwh","N/A")))</f>
        <v>N/A</v>
      </c>
      <c r="C345" s="131" t="s">
        <v>415</v>
      </c>
      <c r="D345" s="132"/>
      <c r="E345" s="133" t="s">
        <v>244</v>
      </c>
      <c r="F345" s="124"/>
      <c r="G345" s="124"/>
      <c r="H345" s="124"/>
      <c r="I345" s="124"/>
      <c r="J345" s="124"/>
      <c r="K345" s="124"/>
      <c r="L345" s="124"/>
      <c r="M345" s="124"/>
      <c r="N345" s="124"/>
      <c r="O345" s="124"/>
      <c r="P345" s="125"/>
      <c r="Q345" s="125"/>
      <c r="R345" s="125"/>
      <c r="S345" s="125"/>
      <c r="T345" s="125"/>
      <c r="U345" s="125"/>
      <c r="V345" s="125"/>
      <c r="Z345" s="126"/>
      <c r="AA345" s="126" t="str">
        <f>IF(AND(F347=G347,H347=I347,F347="A"),"2016 - kwh","")</f>
        <v/>
      </c>
      <c r="AB345" s="126" t="str">
        <f>IF(OR(B345="2017 - kwh",B345="2018 - kwh"),"2016 - kwh","")</f>
        <v/>
      </c>
      <c r="AC345" s="126"/>
      <c r="AD345" s="126"/>
      <c r="AE345" s="126"/>
    </row>
    <row r="346" spans="1:31" hidden="1">
      <c r="A346" s="125" t="str">
        <f>IF(AND(F347=G347,H347=I347,J347=K347,F347="A"),"2016 - kw",IF(AND(F347=G347,H347=I347,J347&lt;&gt;K347,F347="A"),"2017 - kw",IF(AND(F347=G347,H347&lt;&gt;I347,F347="A"),"2018 - kw","N/A")))</f>
        <v>N/A</v>
      </c>
      <c r="B346" s="125" t="str">
        <f>IF(F347&lt;&gt;G347,"2018 - kw",IF(H347&lt;&gt;I347,"2017 - kw",IF(J347&lt;&gt;K347,"2016 - kw","N/A")))</f>
        <v>N/A</v>
      </c>
      <c r="C346" s="134"/>
      <c r="D346" s="135" t="str">
        <f>D345 &amp; "kW"</f>
        <v>kW</v>
      </c>
      <c r="E346" s="136" t="s">
        <v>309</v>
      </c>
      <c r="F346" s="124"/>
      <c r="G346" s="124"/>
      <c r="H346" s="124"/>
      <c r="I346" s="124"/>
      <c r="J346" s="124"/>
      <c r="K346" s="124"/>
      <c r="L346" s="124"/>
      <c r="M346" s="124"/>
      <c r="N346" s="124"/>
      <c r="O346" s="124"/>
      <c r="P346" s="125"/>
      <c r="Q346" s="125"/>
      <c r="R346" s="125"/>
      <c r="S346" s="125"/>
      <c r="T346" s="125"/>
      <c r="U346" s="125"/>
      <c r="V346" s="125"/>
      <c r="Z346" s="126"/>
      <c r="AA346" s="126" t="str">
        <f>IF(AND(F347=G347,H347=I347,F347="A"),"2016 - kw","")</f>
        <v/>
      </c>
      <c r="AB346" s="126" t="str">
        <f>IF(OR(B346="2017 - kw",B346="2018 - kw"),"2016 - kw","")</f>
        <v/>
      </c>
      <c r="AC346" s="126"/>
      <c r="AD346" s="126"/>
      <c r="AE346" s="126"/>
    </row>
    <row r="347" spans="1:31" hidden="1">
      <c r="A347" s="125"/>
      <c r="B347" s="125"/>
      <c r="C347" s="137"/>
      <c r="D347" s="138"/>
      <c r="E347" s="139" t="s">
        <v>310</v>
      </c>
      <c r="F347" s="121"/>
      <c r="G347" s="121"/>
      <c r="H347" s="121"/>
      <c r="I347" s="121"/>
      <c r="J347" s="121"/>
      <c r="K347" s="121"/>
      <c r="L347" s="121"/>
      <c r="M347" s="121"/>
      <c r="N347" s="121"/>
      <c r="O347" s="121"/>
      <c r="P347" s="125"/>
      <c r="Q347" s="125"/>
      <c r="R347" s="125"/>
      <c r="S347" s="125"/>
      <c r="T347" s="125"/>
      <c r="U347" s="125"/>
      <c r="V347" s="125"/>
      <c r="Z347" s="126"/>
      <c r="AA347" s="126"/>
      <c r="AB347" s="126"/>
      <c r="AC347" s="126"/>
      <c r="AD347" s="126"/>
      <c r="AE347" s="126"/>
    </row>
    <row r="348" spans="1:31" hidden="1">
      <c r="A348" s="125" t="str">
        <f>IF(AND(F350=G350,H350=I350,J350=K350,F350="A"),"2016 - kwh",IF(AND(F350=G350,H350=I350,J350&lt;&gt;K350,F350="A"),"2017 - kwh",IF(AND(F350=G350,H350&lt;&gt;I350,F350="A"),"2018 - kwh","N/A")))</f>
        <v>N/A</v>
      </c>
      <c r="B348" s="125" t="str">
        <f>IF(F350&lt;&gt;G350,"2018 - kwh",IF(H350&lt;&gt;I350,"2017 - kwh",IF(J350&lt;&gt;K350,"2016 - kwh","N/A")))</f>
        <v>N/A</v>
      </c>
      <c r="C348" s="131" t="s">
        <v>416</v>
      </c>
      <c r="D348" s="132"/>
      <c r="E348" s="133" t="s">
        <v>244</v>
      </c>
      <c r="F348" s="124"/>
      <c r="G348" s="124"/>
      <c r="H348" s="124"/>
      <c r="I348" s="124"/>
      <c r="J348" s="124"/>
      <c r="K348" s="124"/>
      <c r="L348" s="124"/>
      <c r="M348" s="124"/>
      <c r="N348" s="124"/>
      <c r="O348" s="124"/>
      <c r="P348" s="125"/>
      <c r="Q348" s="125"/>
      <c r="R348" s="125"/>
      <c r="S348" s="125"/>
      <c r="T348" s="125"/>
      <c r="U348" s="125"/>
      <c r="V348" s="125"/>
      <c r="Z348" s="126"/>
      <c r="AA348" s="126" t="str">
        <f>IF(AND(F350=G350,H350=I350,F350="A"),"2016 - kwh","")</f>
        <v/>
      </c>
      <c r="AB348" s="126" t="str">
        <f>IF(OR(B348="2017 - kwh",B348="2018 - kwh"),"2016 - kwh","")</f>
        <v/>
      </c>
      <c r="AC348" s="126"/>
      <c r="AD348" s="126"/>
      <c r="AE348" s="126"/>
    </row>
    <row r="349" spans="1:31" hidden="1">
      <c r="A349" s="125" t="str">
        <f>IF(AND(F350=G350,H350=I350,J350=K350,F350="A"),"2016 - kw",IF(AND(F350=G350,H350=I350,J350&lt;&gt;K350,F350="A"),"2017 - kw",IF(AND(F350=G350,H350&lt;&gt;I350,F350="A"),"2018 - kw","N/A")))</f>
        <v>N/A</v>
      </c>
      <c r="B349" s="125" t="str">
        <f>IF(F350&lt;&gt;G350,"2018 - kw",IF(H350&lt;&gt;I350,"2017 - kw",IF(J350&lt;&gt;K350,"2016 - kw","N/A")))</f>
        <v>N/A</v>
      </c>
      <c r="C349" s="134"/>
      <c r="D349" s="135" t="str">
        <f>D348 &amp; "kW"</f>
        <v>kW</v>
      </c>
      <c r="E349" s="136" t="s">
        <v>309</v>
      </c>
      <c r="F349" s="124"/>
      <c r="G349" s="124"/>
      <c r="H349" s="124"/>
      <c r="I349" s="124"/>
      <c r="J349" s="124"/>
      <c r="K349" s="124"/>
      <c r="L349" s="124"/>
      <c r="M349" s="124"/>
      <c r="N349" s="124"/>
      <c r="O349" s="124"/>
      <c r="P349" s="125"/>
      <c r="Q349" s="125"/>
      <c r="R349" s="125"/>
      <c r="S349" s="125"/>
      <c r="T349" s="125"/>
      <c r="U349" s="125"/>
      <c r="V349" s="125"/>
      <c r="Z349" s="126"/>
      <c r="AA349" s="126" t="str">
        <f>IF(AND(F350=G350,H350=I350,F350="A"),"2016 - kw","")</f>
        <v/>
      </c>
      <c r="AB349" s="126" t="str">
        <f>IF(OR(B349="2017 - kw",B349="2018 - kw"),"2016 - kw","")</f>
        <v/>
      </c>
      <c r="AC349" s="126"/>
      <c r="AD349" s="126"/>
      <c r="AE349" s="126"/>
    </row>
    <row r="350" spans="1:31" hidden="1">
      <c r="A350" s="125"/>
      <c r="B350" s="125"/>
      <c r="C350" s="137"/>
      <c r="D350" s="138"/>
      <c r="E350" s="139" t="s">
        <v>310</v>
      </c>
      <c r="F350" s="121"/>
      <c r="G350" s="121"/>
      <c r="H350" s="121"/>
      <c r="I350" s="121"/>
      <c r="J350" s="121"/>
      <c r="K350" s="121"/>
      <c r="L350" s="121"/>
      <c r="M350" s="121"/>
      <c r="N350" s="121"/>
      <c r="O350" s="121"/>
      <c r="P350" s="125"/>
      <c r="Q350" s="125"/>
      <c r="R350" s="125"/>
      <c r="S350" s="125"/>
      <c r="T350" s="125"/>
      <c r="U350" s="125"/>
      <c r="V350" s="125"/>
      <c r="Z350" s="126"/>
      <c r="AA350" s="126"/>
      <c r="AB350" s="126"/>
      <c r="AC350" s="126"/>
      <c r="AD350" s="126"/>
      <c r="AE350" s="126"/>
    </row>
    <row r="351" spans="1:31" hidden="1">
      <c r="A351" s="125" t="str">
        <f>IF(AND(F353=G353,H353=I353,J353=K353,F353="A"),"2016 - kwh",IF(AND(F353=G353,H353=I353,J353&lt;&gt;K353,F353="A"),"2017 - kwh",IF(AND(F353=G353,H353&lt;&gt;I353,F353="A"),"2018 - kwh","N/A")))</f>
        <v>N/A</v>
      </c>
      <c r="B351" s="125" t="str">
        <f>IF(F353&lt;&gt;G353,"2018 - kwh",IF(H353&lt;&gt;I353,"2017 - kwh",IF(J353&lt;&gt;K353,"2016 - kwh","N/A")))</f>
        <v>N/A</v>
      </c>
      <c r="C351" s="131" t="s">
        <v>417</v>
      </c>
      <c r="D351" s="132"/>
      <c r="E351" s="133" t="s">
        <v>244</v>
      </c>
      <c r="F351" s="124"/>
      <c r="G351" s="124"/>
      <c r="H351" s="124"/>
      <c r="I351" s="124"/>
      <c r="J351" s="124"/>
      <c r="K351" s="124"/>
      <c r="L351" s="124"/>
      <c r="M351" s="124"/>
      <c r="N351" s="124"/>
      <c r="O351" s="124"/>
      <c r="P351" s="125"/>
      <c r="Q351" s="125"/>
      <c r="R351" s="125"/>
      <c r="S351" s="125"/>
      <c r="T351" s="125"/>
      <c r="U351" s="125"/>
      <c r="V351" s="125"/>
      <c r="Z351" s="126"/>
      <c r="AA351" s="126" t="str">
        <f>IF(AND(F353=G353,H353=I353,F353="A"),"2016 - kwh","")</f>
        <v/>
      </c>
      <c r="AB351" s="126" t="str">
        <f>IF(OR(B351="2017 - kwh",B351="2018 - kwh"),"2016 - kwh","")</f>
        <v/>
      </c>
      <c r="AC351" s="126"/>
      <c r="AD351" s="126"/>
      <c r="AE351" s="126"/>
    </row>
    <row r="352" spans="1:31" hidden="1">
      <c r="A352" s="125" t="str">
        <f>IF(AND(F353=G353,H353=I353,J353=K353,F353="A"),"2016 - kw",IF(AND(F353=G353,H353=I353,J353&lt;&gt;K353,F353="A"),"2017 - kw",IF(AND(F353=G353,H353&lt;&gt;I353,F353="A"),"2018 - kw","N/A")))</f>
        <v>N/A</v>
      </c>
      <c r="B352" s="125" t="str">
        <f>IF(F353&lt;&gt;G353,"2018 - kw",IF(H353&lt;&gt;I353,"2017 - kw",IF(J353&lt;&gt;K353,"2016 - kw","N/A")))</f>
        <v>N/A</v>
      </c>
      <c r="C352" s="134"/>
      <c r="D352" s="135" t="str">
        <f>D351 &amp; "kW"</f>
        <v>kW</v>
      </c>
      <c r="E352" s="136" t="s">
        <v>309</v>
      </c>
      <c r="F352" s="124"/>
      <c r="G352" s="124"/>
      <c r="H352" s="124"/>
      <c r="I352" s="124"/>
      <c r="J352" s="124"/>
      <c r="K352" s="124"/>
      <c r="L352" s="124"/>
      <c r="M352" s="124"/>
      <c r="N352" s="124"/>
      <c r="O352" s="124"/>
      <c r="P352" s="125"/>
      <c r="Q352" s="125"/>
      <c r="R352" s="125"/>
      <c r="S352" s="125"/>
      <c r="T352" s="125"/>
      <c r="U352" s="125"/>
      <c r="V352" s="125"/>
      <c r="Z352" s="126"/>
      <c r="AA352" s="126" t="str">
        <f>IF(AND(F353=G353,H353=I353,F353="A"),"2016 - kw","")</f>
        <v/>
      </c>
      <c r="AB352" s="126" t="str">
        <f>IF(OR(B352="2017 - kw",B352="2018 - kw"),"2016 - kw","")</f>
        <v/>
      </c>
      <c r="AC352" s="126"/>
      <c r="AD352" s="126"/>
      <c r="AE352" s="126"/>
    </row>
    <row r="353" spans="1:31" hidden="1">
      <c r="A353" s="125"/>
      <c r="B353" s="125"/>
      <c r="C353" s="137"/>
      <c r="D353" s="138"/>
      <c r="E353" s="139" t="s">
        <v>310</v>
      </c>
      <c r="F353" s="121"/>
      <c r="G353" s="121"/>
      <c r="H353" s="121"/>
      <c r="I353" s="121"/>
      <c r="J353" s="121"/>
      <c r="K353" s="121"/>
      <c r="L353" s="121"/>
      <c r="M353" s="121"/>
      <c r="N353" s="121"/>
      <c r="O353" s="121"/>
      <c r="P353" s="125"/>
      <c r="Q353" s="125"/>
      <c r="R353" s="125"/>
      <c r="S353" s="125"/>
      <c r="T353" s="125"/>
      <c r="U353" s="125"/>
      <c r="V353" s="125"/>
      <c r="Z353" s="126"/>
      <c r="AA353" s="126"/>
      <c r="AB353" s="126"/>
      <c r="AC353" s="126"/>
      <c r="AD353" s="126"/>
      <c r="AE353" s="126"/>
    </row>
    <row r="354" spans="1:31" hidden="1">
      <c r="A354" s="125" t="str">
        <f>IF(AND(F356=G356,H356=I356,J356=K356,F356="A"),"2016 - kwh",IF(AND(F356=G356,H356=I356,J356&lt;&gt;K356,F356="A"),"2017 - kwh",IF(AND(F356=G356,H356&lt;&gt;I356,F356="A"),"2018 - kwh","N/A")))</f>
        <v>N/A</v>
      </c>
      <c r="B354" s="125" t="str">
        <f>IF(F356&lt;&gt;G356,"2018 - kwh",IF(H356&lt;&gt;I356,"2017 - kwh",IF(J356&lt;&gt;K356,"2016 - kwh","N/A")))</f>
        <v>N/A</v>
      </c>
      <c r="C354" s="131" t="s">
        <v>418</v>
      </c>
      <c r="D354" s="132"/>
      <c r="E354" s="133" t="s">
        <v>244</v>
      </c>
      <c r="F354" s="124"/>
      <c r="G354" s="124"/>
      <c r="H354" s="124"/>
      <c r="I354" s="124"/>
      <c r="J354" s="124"/>
      <c r="K354" s="124"/>
      <c r="L354" s="124"/>
      <c r="M354" s="124"/>
      <c r="N354" s="124"/>
      <c r="O354" s="124"/>
      <c r="P354" s="125"/>
      <c r="Q354" s="125"/>
      <c r="R354" s="125"/>
      <c r="S354" s="125"/>
      <c r="T354" s="125"/>
      <c r="U354" s="125"/>
      <c r="V354" s="125"/>
      <c r="Z354" s="126"/>
      <c r="AA354" s="126" t="str">
        <f>IF(AND(F356=G356,H356=I356,F356="A"),"2016 - kwh","")</f>
        <v/>
      </c>
      <c r="AB354" s="126" t="str">
        <f>IF(OR(B354="2017 - kwh",B354="2018 - kwh"),"2016 - kwh","")</f>
        <v/>
      </c>
      <c r="AC354" s="126"/>
      <c r="AD354" s="126"/>
      <c r="AE354" s="126"/>
    </row>
    <row r="355" spans="1:31" hidden="1">
      <c r="A355" s="125" t="str">
        <f>IF(AND(F356=G356,H356=I356,J356=K356,F356="A"),"2016 - kw",IF(AND(F356=G356,H356=I356,J356&lt;&gt;K356,F356="A"),"2017 - kw",IF(AND(F356=G356,H356&lt;&gt;I356,F356="A"),"2018 - kw","N/A")))</f>
        <v>N/A</v>
      </c>
      <c r="B355" s="125" t="str">
        <f>IF(F356&lt;&gt;G356,"2018 - kw",IF(H356&lt;&gt;I356,"2017 - kw",IF(J356&lt;&gt;K356,"2016 - kw","N/A")))</f>
        <v>N/A</v>
      </c>
      <c r="C355" s="134"/>
      <c r="D355" s="135" t="str">
        <f>D354 &amp; "kW"</f>
        <v>kW</v>
      </c>
      <c r="E355" s="136" t="s">
        <v>309</v>
      </c>
      <c r="F355" s="124"/>
      <c r="G355" s="124"/>
      <c r="H355" s="124"/>
      <c r="I355" s="124"/>
      <c r="J355" s="124"/>
      <c r="K355" s="124"/>
      <c r="L355" s="124"/>
      <c r="M355" s="124"/>
      <c r="N355" s="124"/>
      <c r="O355" s="124"/>
      <c r="P355" s="125"/>
      <c r="Q355" s="125"/>
      <c r="R355" s="125"/>
      <c r="S355" s="125"/>
      <c r="T355" s="125"/>
      <c r="U355" s="125"/>
      <c r="V355" s="125"/>
      <c r="Z355" s="126"/>
      <c r="AA355" s="126" t="str">
        <f>IF(AND(F356=G356,H356=I356,F356="A"),"2016 - kw","")</f>
        <v/>
      </c>
      <c r="AB355" s="126" t="str">
        <f>IF(OR(B355="2017 - kw",B355="2018 - kw"),"2016 - kw","")</f>
        <v/>
      </c>
      <c r="AC355" s="126"/>
      <c r="AD355" s="126"/>
      <c r="AE355" s="126"/>
    </row>
    <row r="356" spans="1:31" hidden="1">
      <c r="A356" s="125"/>
      <c r="B356" s="125"/>
      <c r="C356" s="137"/>
      <c r="D356" s="138"/>
      <c r="E356" s="139" t="s">
        <v>310</v>
      </c>
      <c r="F356" s="121"/>
      <c r="G356" s="121"/>
      <c r="H356" s="121"/>
      <c r="I356" s="121"/>
      <c r="J356" s="121"/>
      <c r="K356" s="121"/>
      <c r="L356" s="121"/>
      <c r="M356" s="121"/>
      <c r="N356" s="121"/>
      <c r="O356" s="121"/>
      <c r="P356" s="125"/>
      <c r="Q356" s="125"/>
      <c r="R356" s="125"/>
      <c r="S356" s="125"/>
      <c r="T356" s="125"/>
      <c r="U356" s="125"/>
      <c r="V356" s="125"/>
      <c r="Z356" s="126"/>
      <c r="AA356" s="126"/>
      <c r="AB356" s="126"/>
      <c r="AC356" s="126"/>
      <c r="AD356" s="126"/>
      <c r="AE356" s="126"/>
    </row>
    <row r="357" spans="1:31" hidden="1">
      <c r="A357" s="125" t="str">
        <f>IF(AND(F359=G359,H359=I359,J359=K359,F359="A"),"2016 - kwh",IF(AND(F359=G359,H359=I359,J359&lt;&gt;K359,F359="A"),"2017 - kwh",IF(AND(F359=G359,H359&lt;&gt;I359,F359="A"),"2018 - kwh","N/A")))</f>
        <v>N/A</v>
      </c>
      <c r="B357" s="125" t="str">
        <f>IF(F359&lt;&gt;G359,"2018 - kwh",IF(H359&lt;&gt;I359,"2017 - kwh",IF(J359&lt;&gt;K359,"2016 - kwh","N/A")))</f>
        <v>N/A</v>
      </c>
      <c r="C357" s="131" t="s">
        <v>419</v>
      </c>
      <c r="D357" s="132"/>
      <c r="E357" s="133" t="s">
        <v>244</v>
      </c>
      <c r="F357" s="124"/>
      <c r="G357" s="124"/>
      <c r="H357" s="124"/>
      <c r="I357" s="124"/>
      <c r="J357" s="124"/>
      <c r="K357" s="124"/>
      <c r="L357" s="124"/>
      <c r="M357" s="124"/>
      <c r="N357" s="124"/>
      <c r="O357" s="124"/>
      <c r="P357" s="125"/>
      <c r="Q357" s="125"/>
      <c r="R357" s="125"/>
      <c r="S357" s="125"/>
      <c r="T357" s="125"/>
      <c r="U357" s="125"/>
      <c r="V357" s="125"/>
      <c r="Z357" s="126"/>
      <c r="AA357" s="126" t="str">
        <f>IF(AND(F359=G359,H359=I359,F359="A"),"2016 - kwh","")</f>
        <v/>
      </c>
      <c r="AB357" s="126" t="str">
        <f>IF(OR(B357="2017 - kwh",B357="2018 - kwh"),"2016 - kwh","")</f>
        <v/>
      </c>
      <c r="AC357" s="126"/>
      <c r="AD357" s="126"/>
      <c r="AE357" s="126"/>
    </row>
    <row r="358" spans="1:31" hidden="1">
      <c r="A358" s="125" t="str">
        <f>IF(AND(F359=G359,H359=I359,J359=K359,F359="A"),"2016 - kw",IF(AND(F359=G359,H359=I359,J359&lt;&gt;K359,F359="A"),"2017 - kw",IF(AND(F359=G359,H359&lt;&gt;I359,F359="A"),"2018 - kw","N/A")))</f>
        <v>N/A</v>
      </c>
      <c r="B358" s="125" t="str">
        <f>IF(F359&lt;&gt;G359,"2018 - kw",IF(H359&lt;&gt;I359,"2017 - kw",IF(J359&lt;&gt;K359,"2016 - kw","N/A")))</f>
        <v>N/A</v>
      </c>
      <c r="C358" s="134"/>
      <c r="D358" s="135" t="str">
        <f>D357 &amp; "kW"</f>
        <v>kW</v>
      </c>
      <c r="E358" s="136" t="s">
        <v>309</v>
      </c>
      <c r="F358" s="124"/>
      <c r="G358" s="124"/>
      <c r="H358" s="124"/>
      <c r="I358" s="124"/>
      <c r="J358" s="124"/>
      <c r="K358" s="124"/>
      <c r="L358" s="124"/>
      <c r="M358" s="124"/>
      <c r="N358" s="124"/>
      <c r="O358" s="124"/>
      <c r="P358" s="125"/>
      <c r="Q358" s="125"/>
      <c r="R358" s="125"/>
      <c r="S358" s="125"/>
      <c r="T358" s="125"/>
      <c r="U358" s="125"/>
      <c r="V358" s="125"/>
      <c r="Z358" s="126"/>
      <c r="AA358" s="126" t="str">
        <f>IF(AND(F359=G359,H359=I359,F359="A"),"2016 - kw","")</f>
        <v/>
      </c>
      <c r="AB358" s="126" t="str">
        <f>IF(OR(B358="2017 - kw",B358="2018 - kw"),"2016 - kw","")</f>
        <v/>
      </c>
      <c r="AC358" s="126"/>
      <c r="AD358" s="126"/>
      <c r="AE358" s="126"/>
    </row>
    <row r="359" spans="1:31" hidden="1">
      <c r="A359" s="125"/>
      <c r="B359" s="125"/>
      <c r="C359" s="137"/>
      <c r="D359" s="138"/>
      <c r="E359" s="139" t="s">
        <v>310</v>
      </c>
      <c r="F359" s="121"/>
      <c r="G359" s="121"/>
      <c r="H359" s="121"/>
      <c r="I359" s="121"/>
      <c r="J359" s="121"/>
      <c r="K359" s="121"/>
      <c r="L359" s="121"/>
      <c r="M359" s="121"/>
      <c r="N359" s="121"/>
      <c r="O359" s="121"/>
      <c r="P359" s="125"/>
      <c r="Q359" s="125"/>
      <c r="R359" s="125"/>
      <c r="S359" s="125"/>
      <c r="T359" s="125"/>
      <c r="U359" s="125"/>
      <c r="V359" s="125"/>
      <c r="Z359" s="126"/>
      <c r="AA359" s="126"/>
      <c r="AB359" s="126"/>
      <c r="AC359" s="126"/>
      <c r="AD359" s="126"/>
      <c r="AE359" s="126"/>
    </row>
    <row r="360" spans="1:31" hidden="1">
      <c r="A360" s="125" t="str">
        <f>IF(AND(F362=G362,H362=I362,J362=K362,F362="A"),"2016 - kwh",IF(AND(F362=G362,H362=I362,J362&lt;&gt;K362,F362="A"),"2017 - kwh",IF(AND(F362=G362,H362&lt;&gt;I362,F362="A"),"2018 - kwh","N/A")))</f>
        <v>N/A</v>
      </c>
      <c r="B360" s="125" t="str">
        <f>IF(F362&lt;&gt;G362,"2018 - kwh",IF(H362&lt;&gt;I362,"2017 - kwh",IF(J362&lt;&gt;K362,"2016 - kwh","N/A")))</f>
        <v>N/A</v>
      </c>
      <c r="C360" s="131" t="s">
        <v>420</v>
      </c>
      <c r="D360" s="132"/>
      <c r="E360" s="133" t="s">
        <v>244</v>
      </c>
      <c r="F360" s="124"/>
      <c r="G360" s="124"/>
      <c r="H360" s="124"/>
      <c r="I360" s="124"/>
      <c r="J360" s="124"/>
      <c r="K360" s="124"/>
      <c r="L360" s="124"/>
      <c r="M360" s="124"/>
      <c r="N360" s="124"/>
      <c r="O360" s="124"/>
      <c r="P360" s="125"/>
      <c r="Q360" s="125"/>
      <c r="R360" s="125"/>
      <c r="S360" s="125"/>
      <c r="T360" s="125"/>
      <c r="U360" s="125"/>
      <c r="V360" s="125"/>
      <c r="Z360" s="126"/>
      <c r="AA360" s="126" t="str">
        <f>IF(AND(F362=G362,H362=I362,F362="A"),"2016 - kwh","")</f>
        <v/>
      </c>
      <c r="AB360" s="126" t="str">
        <f>IF(OR(B360="2017 - kwh",B360="2018 - kwh"),"2016 - kwh","")</f>
        <v/>
      </c>
      <c r="AC360" s="126"/>
      <c r="AD360" s="126"/>
      <c r="AE360" s="126"/>
    </row>
    <row r="361" spans="1:31" hidden="1">
      <c r="A361" s="125" t="str">
        <f>IF(AND(F362=G362,H362=I362,J362=K362,F362="A"),"2016 - kw",IF(AND(F362=G362,H362=I362,J362&lt;&gt;K362,F362="A"),"2017 - kw",IF(AND(F362=G362,H362&lt;&gt;I362,F362="A"),"2018 - kw","N/A")))</f>
        <v>N/A</v>
      </c>
      <c r="B361" s="125" t="str">
        <f>IF(F362&lt;&gt;G362,"2018 - kw",IF(H362&lt;&gt;I362,"2017 - kw",IF(J362&lt;&gt;K362,"2016 - kw","N/A")))</f>
        <v>N/A</v>
      </c>
      <c r="C361" s="134"/>
      <c r="D361" s="135" t="str">
        <f>D360 &amp; "kW"</f>
        <v>kW</v>
      </c>
      <c r="E361" s="136" t="s">
        <v>309</v>
      </c>
      <c r="F361" s="124"/>
      <c r="G361" s="124"/>
      <c r="H361" s="124"/>
      <c r="I361" s="124"/>
      <c r="J361" s="124"/>
      <c r="K361" s="124"/>
      <c r="L361" s="124"/>
      <c r="M361" s="124"/>
      <c r="N361" s="124"/>
      <c r="O361" s="124"/>
      <c r="P361" s="125"/>
      <c r="Q361" s="125"/>
      <c r="R361" s="125"/>
      <c r="S361" s="125"/>
      <c r="T361" s="125"/>
      <c r="U361" s="125"/>
      <c r="V361" s="125"/>
      <c r="Z361" s="126"/>
      <c r="AA361" s="126" t="str">
        <f>IF(AND(F362=G362,H362=I362,F362="A"),"2016 - kw","")</f>
        <v/>
      </c>
      <c r="AB361" s="126" t="str">
        <f>IF(OR(B361="2017 - kw",B361="2018 - kw"),"2016 - kw","")</f>
        <v/>
      </c>
      <c r="AC361" s="126"/>
      <c r="AD361" s="126"/>
      <c r="AE361" s="126"/>
    </row>
    <row r="362" spans="1:31" hidden="1">
      <c r="A362" s="125"/>
      <c r="B362" s="125"/>
      <c r="C362" s="137"/>
      <c r="D362" s="138"/>
      <c r="E362" s="139" t="s">
        <v>310</v>
      </c>
      <c r="F362" s="121"/>
      <c r="G362" s="121"/>
      <c r="H362" s="121"/>
      <c r="I362" s="121"/>
      <c r="J362" s="121"/>
      <c r="K362" s="121"/>
      <c r="L362" s="121"/>
      <c r="M362" s="121"/>
      <c r="N362" s="121"/>
      <c r="O362" s="121"/>
      <c r="P362" s="125"/>
      <c r="Q362" s="125"/>
      <c r="R362" s="125"/>
      <c r="S362" s="125"/>
      <c r="T362" s="125"/>
      <c r="U362" s="125"/>
      <c r="V362" s="125"/>
      <c r="Z362" s="126"/>
      <c r="AA362" s="126"/>
      <c r="AB362" s="126"/>
      <c r="AC362" s="126"/>
      <c r="AD362" s="126"/>
      <c r="AE362" s="126"/>
    </row>
    <row r="363" spans="1:31" hidden="1">
      <c r="A363" s="125" t="str">
        <f>IF(AND(F365=G365,H365=I365,J365=K365,F365="A"),"2016 - kwh",IF(AND(F365=G365,H365=I365,J365&lt;&gt;K365,F365="A"),"2017 - kwh",IF(AND(F365=G365,H365&lt;&gt;I365,F365="A"),"2018 - kwh","N/A")))</f>
        <v>N/A</v>
      </c>
      <c r="B363" s="125" t="str">
        <f>IF(F365&lt;&gt;G365,"2018 - kwh",IF(H365&lt;&gt;I365,"2017 - kwh",IF(J365&lt;&gt;K365,"2016 - kwh","N/A")))</f>
        <v>N/A</v>
      </c>
      <c r="C363" s="131" t="s">
        <v>421</v>
      </c>
      <c r="D363" s="132"/>
      <c r="E363" s="133" t="s">
        <v>244</v>
      </c>
      <c r="F363" s="124"/>
      <c r="G363" s="124"/>
      <c r="H363" s="124"/>
      <c r="I363" s="124"/>
      <c r="J363" s="124"/>
      <c r="K363" s="124"/>
      <c r="L363" s="124"/>
      <c r="M363" s="124"/>
      <c r="N363" s="124"/>
      <c r="O363" s="124"/>
      <c r="P363" s="125"/>
      <c r="Q363" s="125"/>
      <c r="R363" s="125"/>
      <c r="S363" s="125"/>
      <c r="T363" s="125"/>
      <c r="U363" s="125"/>
      <c r="V363" s="125"/>
      <c r="Z363" s="126"/>
      <c r="AA363" s="126" t="str">
        <f>IF(AND(F365=G365,H365=I365,F365="A"),"2016 - kwh","")</f>
        <v/>
      </c>
      <c r="AB363" s="126" t="str">
        <f>IF(OR(B363="2017 - kwh",B363="2018 - kwh"),"2016 - kwh","")</f>
        <v/>
      </c>
      <c r="AC363" s="126"/>
      <c r="AD363" s="126"/>
      <c r="AE363" s="126"/>
    </row>
    <row r="364" spans="1:31" hidden="1">
      <c r="A364" s="125" t="str">
        <f>IF(AND(F365=G365,H365=I365,J365=K365,F365="A"),"2016 - kw",IF(AND(F365=G365,H365=I365,J365&lt;&gt;K365,F365="A"),"2017 - kw",IF(AND(F365=G365,H365&lt;&gt;I365,F365="A"),"2018 - kw","N/A")))</f>
        <v>N/A</v>
      </c>
      <c r="B364" s="125" t="str">
        <f>IF(F365&lt;&gt;G365,"2018 - kw",IF(H365&lt;&gt;I365,"2017 - kw",IF(J365&lt;&gt;K365,"2016 - kw","N/A")))</f>
        <v>N/A</v>
      </c>
      <c r="C364" s="134"/>
      <c r="D364" s="135" t="str">
        <f>D363 &amp; "kW"</f>
        <v>kW</v>
      </c>
      <c r="E364" s="136" t="s">
        <v>309</v>
      </c>
      <c r="F364" s="124"/>
      <c r="G364" s="124"/>
      <c r="H364" s="124"/>
      <c r="I364" s="124"/>
      <c r="J364" s="124"/>
      <c r="K364" s="124"/>
      <c r="L364" s="124"/>
      <c r="M364" s="124"/>
      <c r="N364" s="124"/>
      <c r="O364" s="124"/>
      <c r="P364" s="125"/>
      <c r="Q364" s="125"/>
      <c r="R364" s="125"/>
      <c r="S364" s="125"/>
      <c r="T364" s="125"/>
      <c r="U364" s="125"/>
      <c r="V364" s="125"/>
      <c r="Z364" s="126"/>
      <c r="AA364" s="126" t="str">
        <f>IF(AND(F365=G365,H365=I365,F365="A"),"2016 - kw","")</f>
        <v/>
      </c>
      <c r="AB364" s="126" t="str">
        <f>IF(OR(B364="2017 - kw",B364="2018 - kw"),"2016 - kw","")</f>
        <v/>
      </c>
      <c r="AC364" s="126"/>
      <c r="AD364" s="126"/>
      <c r="AE364" s="126"/>
    </row>
    <row r="365" spans="1:31" hidden="1">
      <c r="A365" s="125"/>
      <c r="B365" s="125"/>
      <c r="C365" s="137"/>
      <c r="D365" s="138"/>
      <c r="E365" s="139" t="s">
        <v>310</v>
      </c>
      <c r="F365" s="121"/>
      <c r="G365" s="121"/>
      <c r="H365" s="121"/>
      <c r="I365" s="121"/>
      <c r="J365" s="121"/>
      <c r="K365" s="121"/>
      <c r="L365" s="121"/>
      <c r="M365" s="121"/>
      <c r="N365" s="121"/>
      <c r="O365" s="121"/>
      <c r="P365" s="125"/>
      <c r="Q365" s="125"/>
      <c r="R365" s="125"/>
      <c r="S365" s="125"/>
      <c r="T365" s="125"/>
      <c r="U365" s="125"/>
      <c r="V365" s="125"/>
      <c r="Z365" s="126"/>
      <c r="AA365" s="126"/>
      <c r="AB365" s="126"/>
      <c r="AC365" s="126"/>
      <c r="AD365" s="126"/>
      <c r="AE365" s="126"/>
    </row>
    <row r="366" spans="1:31" hidden="1">
      <c r="A366" s="125" t="str">
        <f>IF(AND(F368=G368,H368=I368,J368=K368,F368="A"),"2016 - kwh",IF(AND(F368=G368,H368=I368,J368&lt;&gt;K368,F368="A"),"2017 - kwh",IF(AND(F368=G368,H368&lt;&gt;I368,F368="A"),"2018 - kwh","N/A")))</f>
        <v>N/A</v>
      </c>
      <c r="B366" s="125" t="str">
        <f>IF(F368&lt;&gt;G368,"2018 - kwh",IF(H368&lt;&gt;I368,"2017 - kwh",IF(J368&lt;&gt;K368,"2016 - kwh","N/A")))</f>
        <v>N/A</v>
      </c>
      <c r="C366" s="131" t="s">
        <v>422</v>
      </c>
      <c r="D366" s="132"/>
      <c r="E366" s="133" t="s">
        <v>244</v>
      </c>
      <c r="F366" s="124"/>
      <c r="G366" s="124"/>
      <c r="H366" s="124"/>
      <c r="I366" s="124"/>
      <c r="J366" s="124"/>
      <c r="K366" s="124"/>
      <c r="L366" s="124"/>
      <c r="M366" s="124"/>
      <c r="N366" s="124"/>
      <c r="O366" s="124"/>
      <c r="P366" s="125"/>
      <c r="Q366" s="125"/>
      <c r="R366" s="125"/>
      <c r="S366" s="125"/>
      <c r="T366" s="125"/>
      <c r="U366" s="125"/>
      <c r="V366" s="125"/>
      <c r="Z366" s="126"/>
      <c r="AA366" s="126" t="str">
        <f>IF(AND(F368=G368,H368=I368,F368="A"),"2016 - kwh","")</f>
        <v/>
      </c>
      <c r="AB366" s="126" t="str">
        <f>IF(OR(B366="2017 - kwh",B366="2018 - kwh"),"2016 - kwh","")</f>
        <v/>
      </c>
      <c r="AC366" s="126"/>
      <c r="AD366" s="126"/>
      <c r="AE366" s="126"/>
    </row>
    <row r="367" spans="1:31" hidden="1">
      <c r="A367" s="125" t="str">
        <f>IF(AND(F368=G368,H368=I368,J368=K368,F368="A"),"2016 - kw",IF(AND(F368=G368,H368=I368,J368&lt;&gt;K368,F368="A"),"2017 - kw",IF(AND(F368=G368,H368&lt;&gt;I368,F368="A"),"2018 - kw","N/A")))</f>
        <v>N/A</v>
      </c>
      <c r="B367" s="125" t="str">
        <f>IF(F368&lt;&gt;G368,"2018 - kw",IF(H368&lt;&gt;I368,"2017 - kw",IF(J368&lt;&gt;K368,"2016 - kw","N/A")))</f>
        <v>N/A</v>
      </c>
      <c r="C367" s="134"/>
      <c r="D367" s="135" t="str">
        <f>D366 &amp; "kW"</f>
        <v>kW</v>
      </c>
      <c r="E367" s="136" t="s">
        <v>309</v>
      </c>
      <c r="F367" s="124"/>
      <c r="G367" s="124"/>
      <c r="H367" s="124"/>
      <c r="I367" s="124"/>
      <c r="J367" s="124"/>
      <c r="K367" s="124"/>
      <c r="L367" s="124"/>
      <c r="M367" s="124"/>
      <c r="N367" s="124"/>
      <c r="O367" s="124"/>
      <c r="P367" s="125"/>
      <c r="Q367" s="125"/>
      <c r="R367" s="125"/>
      <c r="S367" s="125"/>
      <c r="T367" s="125"/>
      <c r="U367" s="125"/>
      <c r="V367" s="125"/>
      <c r="Z367" s="126"/>
      <c r="AA367" s="126" t="str">
        <f>IF(AND(F368=G368,H368=I368,F368="A"),"2016 - kw","")</f>
        <v/>
      </c>
      <c r="AB367" s="126" t="str">
        <f>IF(OR(B367="2017 - kw",B367="2018 - kw"),"2016 - kw","")</f>
        <v/>
      </c>
      <c r="AC367" s="126"/>
      <c r="AD367" s="126"/>
      <c r="AE367" s="126"/>
    </row>
    <row r="368" spans="1:31" hidden="1">
      <c r="A368" s="125"/>
      <c r="B368" s="125"/>
      <c r="C368" s="137"/>
      <c r="D368" s="138"/>
      <c r="E368" s="139" t="s">
        <v>310</v>
      </c>
      <c r="F368" s="121"/>
      <c r="G368" s="121"/>
      <c r="H368" s="121"/>
      <c r="I368" s="121"/>
      <c r="J368" s="121"/>
      <c r="K368" s="121"/>
      <c r="L368" s="121"/>
      <c r="M368" s="121"/>
      <c r="N368" s="121"/>
      <c r="O368" s="121"/>
      <c r="P368" s="125"/>
      <c r="Q368" s="125"/>
      <c r="R368" s="125"/>
      <c r="S368" s="125"/>
      <c r="T368" s="125"/>
      <c r="U368" s="125"/>
      <c r="V368" s="125"/>
      <c r="Z368" s="126"/>
      <c r="AA368" s="126"/>
      <c r="AB368" s="126"/>
      <c r="AC368" s="126"/>
      <c r="AD368" s="126"/>
      <c r="AE368" s="126"/>
    </row>
    <row r="369" spans="1:31" hidden="1">
      <c r="A369" s="125" t="str">
        <f>IF(AND(F371=G371,H371=I371,J371=K371,F371="A"),"2016 - kwh",IF(AND(F371=G371,H371=I371,J371&lt;&gt;K371,F371="A"),"2017 - kwh",IF(AND(F371=G371,H371&lt;&gt;I371,F371="A"),"2018 - kwh","N/A")))</f>
        <v>N/A</v>
      </c>
      <c r="B369" s="125" t="str">
        <f>IF(F371&lt;&gt;G371,"2018 - kwh",IF(H371&lt;&gt;I371,"2017 - kwh",IF(J371&lt;&gt;K371,"2016 - kwh","N/A")))</f>
        <v>N/A</v>
      </c>
      <c r="C369" s="131" t="s">
        <v>423</v>
      </c>
      <c r="D369" s="132"/>
      <c r="E369" s="133" t="s">
        <v>244</v>
      </c>
      <c r="F369" s="124"/>
      <c r="G369" s="124"/>
      <c r="H369" s="124"/>
      <c r="I369" s="124"/>
      <c r="J369" s="124"/>
      <c r="K369" s="124"/>
      <c r="L369" s="124"/>
      <c r="M369" s="124"/>
      <c r="N369" s="124"/>
      <c r="O369" s="124"/>
      <c r="P369" s="125"/>
      <c r="Q369" s="125"/>
      <c r="R369" s="125"/>
      <c r="S369" s="125"/>
      <c r="T369" s="125"/>
      <c r="U369" s="125"/>
      <c r="V369" s="125"/>
      <c r="Z369" s="126"/>
      <c r="AA369" s="126" t="str">
        <f>IF(AND(F371=G371,H371=I371,F371="A"),"2016 - kwh","")</f>
        <v/>
      </c>
      <c r="AB369" s="126" t="str">
        <f>IF(OR(B369="2017 - kwh",B369="2018 - kwh"),"2016 - kwh","")</f>
        <v/>
      </c>
      <c r="AC369" s="126"/>
      <c r="AD369" s="126"/>
      <c r="AE369" s="126"/>
    </row>
    <row r="370" spans="1:31" hidden="1">
      <c r="A370" s="125" t="str">
        <f>IF(AND(F371=G371,H371=I371,J371=K371,F371="A"),"2016 - kw",IF(AND(F371=G371,H371=I371,J371&lt;&gt;K371,F371="A"),"2017 - kw",IF(AND(F371=G371,H371&lt;&gt;I371,F371="A"),"2018 - kw","N/A")))</f>
        <v>N/A</v>
      </c>
      <c r="B370" s="125" t="str">
        <f>IF(F371&lt;&gt;G371,"2018 - kw",IF(H371&lt;&gt;I371,"2017 - kw",IF(J371&lt;&gt;K371,"2016 - kw","N/A")))</f>
        <v>N/A</v>
      </c>
      <c r="C370" s="134"/>
      <c r="D370" s="135" t="str">
        <f>D369 &amp; "kW"</f>
        <v>kW</v>
      </c>
      <c r="E370" s="136" t="s">
        <v>309</v>
      </c>
      <c r="F370" s="124"/>
      <c r="G370" s="124"/>
      <c r="H370" s="124"/>
      <c r="I370" s="124"/>
      <c r="J370" s="124"/>
      <c r="K370" s="124"/>
      <c r="L370" s="124"/>
      <c r="M370" s="124"/>
      <c r="N370" s="124"/>
      <c r="O370" s="124"/>
      <c r="P370" s="125"/>
      <c r="Q370" s="125"/>
      <c r="R370" s="125"/>
      <c r="S370" s="125"/>
      <c r="T370" s="125"/>
      <c r="U370" s="125"/>
      <c r="V370" s="125"/>
      <c r="Z370" s="126"/>
      <c r="AA370" s="126" t="str">
        <f>IF(AND(F371=G371,H371=I371,F371="A"),"2016 - kw","")</f>
        <v/>
      </c>
      <c r="AB370" s="126" t="str">
        <f>IF(OR(B370="2017 - kw",B370="2018 - kw"),"2016 - kw","")</f>
        <v/>
      </c>
      <c r="AC370" s="126"/>
      <c r="AD370" s="126"/>
      <c r="AE370" s="126"/>
    </row>
    <row r="371" spans="1:31" hidden="1">
      <c r="A371" s="125"/>
      <c r="B371" s="125"/>
      <c r="C371" s="137"/>
      <c r="D371" s="138"/>
      <c r="E371" s="139" t="s">
        <v>310</v>
      </c>
      <c r="F371" s="121"/>
      <c r="G371" s="121"/>
      <c r="H371" s="121"/>
      <c r="I371" s="121"/>
      <c r="J371" s="121"/>
      <c r="K371" s="121"/>
      <c r="L371" s="121"/>
      <c r="M371" s="121"/>
      <c r="N371" s="121"/>
      <c r="O371" s="121"/>
      <c r="P371" s="125"/>
      <c r="Q371" s="125"/>
      <c r="R371" s="125"/>
      <c r="S371" s="125"/>
      <c r="T371" s="125"/>
      <c r="U371" s="125"/>
      <c r="V371" s="125"/>
      <c r="Z371" s="126"/>
      <c r="AA371" s="126"/>
      <c r="AB371" s="126"/>
      <c r="AC371" s="126"/>
      <c r="AD371" s="126"/>
      <c r="AE371" s="126"/>
    </row>
    <row r="372" spans="1:31" hidden="1">
      <c r="A372" s="125" t="str">
        <f>IF(AND(F374=G374,H374=I374,J374=K374,F374="A"),"2016 - kwh",IF(AND(F374=G374,H374=I374,J374&lt;&gt;K374,F374="A"),"2017 - kwh",IF(AND(F374=G374,H374&lt;&gt;I374,F374="A"),"2018 - kwh","N/A")))</f>
        <v>N/A</v>
      </c>
      <c r="B372" s="125" t="str">
        <f>IF(F374&lt;&gt;G374,"2018 - kwh",IF(H374&lt;&gt;I374,"2017 - kwh",IF(J374&lt;&gt;K374,"2016 - kwh","N/A")))</f>
        <v>N/A</v>
      </c>
      <c r="C372" s="131" t="s">
        <v>424</v>
      </c>
      <c r="D372" s="132"/>
      <c r="E372" s="133" t="s">
        <v>244</v>
      </c>
      <c r="F372" s="124"/>
      <c r="G372" s="124"/>
      <c r="H372" s="124"/>
      <c r="I372" s="124"/>
      <c r="J372" s="124"/>
      <c r="K372" s="124"/>
      <c r="L372" s="124"/>
      <c r="M372" s="124"/>
      <c r="N372" s="124"/>
      <c r="O372" s="124"/>
      <c r="P372" s="125"/>
      <c r="Q372" s="125"/>
      <c r="R372" s="125"/>
      <c r="S372" s="125"/>
      <c r="T372" s="125"/>
      <c r="U372" s="125"/>
      <c r="V372" s="125"/>
      <c r="Z372" s="126"/>
      <c r="AA372" s="126" t="str">
        <f>IF(AND(F374=G374,H374=I374,F374="A"),"2016 - kwh","")</f>
        <v/>
      </c>
      <c r="AB372" s="126" t="str">
        <f>IF(OR(B372="2017 - kwh",B372="2018 - kwh"),"2016 - kwh","")</f>
        <v/>
      </c>
      <c r="AC372" s="126"/>
      <c r="AD372" s="126"/>
      <c r="AE372" s="126"/>
    </row>
    <row r="373" spans="1:31" hidden="1">
      <c r="A373" s="125" t="str">
        <f>IF(AND(F374=G374,H374=I374,J374=K374,F374="A"),"2016 - kw",IF(AND(F374=G374,H374=I374,J374&lt;&gt;K374,F374="A"),"2017 - kw",IF(AND(F374=G374,H374&lt;&gt;I374,F374="A"),"2018 - kw","N/A")))</f>
        <v>N/A</v>
      </c>
      <c r="B373" s="125" t="str">
        <f>IF(F374&lt;&gt;G374,"2018 - kw",IF(H374&lt;&gt;I374,"2017 - kw",IF(J374&lt;&gt;K374,"2016 - kw","N/A")))</f>
        <v>N/A</v>
      </c>
      <c r="C373" s="134"/>
      <c r="D373" s="135" t="str">
        <f>D372 &amp; "kW"</f>
        <v>kW</v>
      </c>
      <c r="E373" s="136" t="s">
        <v>309</v>
      </c>
      <c r="F373" s="124"/>
      <c r="G373" s="124"/>
      <c r="H373" s="124"/>
      <c r="I373" s="124"/>
      <c r="J373" s="124"/>
      <c r="K373" s="124"/>
      <c r="L373" s="124"/>
      <c r="M373" s="124"/>
      <c r="N373" s="124"/>
      <c r="O373" s="124"/>
      <c r="P373" s="125"/>
      <c r="Q373" s="125"/>
      <c r="R373" s="125"/>
      <c r="S373" s="125"/>
      <c r="T373" s="125"/>
      <c r="U373" s="125"/>
      <c r="V373" s="125"/>
      <c r="Z373" s="126"/>
      <c r="AA373" s="126" t="str">
        <f>IF(AND(F374=G374,H374=I374,F374="A"),"2016 - kw","")</f>
        <v/>
      </c>
      <c r="AB373" s="126" t="str">
        <f>IF(OR(B373="2017 - kw",B373="2018 - kw"),"2016 - kw","")</f>
        <v/>
      </c>
      <c r="AC373" s="126"/>
      <c r="AD373" s="126"/>
      <c r="AE373" s="126"/>
    </row>
    <row r="374" spans="1:31" hidden="1">
      <c r="A374" s="125"/>
      <c r="B374" s="125"/>
      <c r="C374" s="137"/>
      <c r="D374" s="138"/>
      <c r="E374" s="139" t="s">
        <v>310</v>
      </c>
      <c r="F374" s="121"/>
      <c r="G374" s="121"/>
      <c r="H374" s="121"/>
      <c r="I374" s="121"/>
      <c r="J374" s="121"/>
      <c r="K374" s="121"/>
      <c r="L374" s="121"/>
      <c r="M374" s="121"/>
      <c r="N374" s="121"/>
      <c r="O374" s="121"/>
      <c r="P374" s="125"/>
      <c r="Q374" s="125"/>
      <c r="R374" s="125"/>
      <c r="S374" s="125"/>
      <c r="T374" s="125"/>
      <c r="U374" s="125"/>
      <c r="V374" s="125"/>
      <c r="Z374" s="126"/>
      <c r="AA374" s="126"/>
      <c r="AB374" s="126"/>
      <c r="AC374" s="126"/>
      <c r="AD374" s="126"/>
      <c r="AE374" s="126"/>
    </row>
    <row r="375" spans="1:31" hidden="1">
      <c r="A375" s="125" t="str">
        <f>IF(AND(F377=G377,H377=I377,J377=K377,F377="A"),"2016 - kwh",IF(AND(F377=G377,H377=I377,J377&lt;&gt;K377,F377="A"),"2017 - kwh",IF(AND(F377=G377,H377&lt;&gt;I377,F377="A"),"2018 - kwh","N/A")))</f>
        <v>N/A</v>
      </c>
      <c r="B375" s="125" t="str">
        <f>IF(F377&lt;&gt;G377,"2018 - kwh",IF(H377&lt;&gt;I377,"2017 - kwh",IF(J377&lt;&gt;K377,"2016 - kwh","N/A")))</f>
        <v>N/A</v>
      </c>
      <c r="C375" s="131" t="s">
        <v>425</v>
      </c>
      <c r="D375" s="132"/>
      <c r="E375" s="133" t="s">
        <v>244</v>
      </c>
      <c r="F375" s="124"/>
      <c r="G375" s="124"/>
      <c r="H375" s="124"/>
      <c r="I375" s="124"/>
      <c r="J375" s="124"/>
      <c r="K375" s="124"/>
      <c r="L375" s="124"/>
      <c r="M375" s="124"/>
      <c r="N375" s="124"/>
      <c r="O375" s="124"/>
      <c r="P375" s="125"/>
      <c r="Q375" s="125"/>
      <c r="R375" s="125"/>
      <c r="S375" s="125"/>
      <c r="T375" s="125"/>
      <c r="U375" s="125"/>
      <c r="V375" s="125"/>
      <c r="Z375" s="126"/>
      <c r="AA375" s="126" t="str">
        <f>IF(AND(F377=G377,H377=I377,F377="A"),"2016 - kwh","")</f>
        <v/>
      </c>
      <c r="AB375" s="126" t="str">
        <f>IF(OR(B375="2017 - kwh",B375="2018 - kwh"),"2016 - kwh","")</f>
        <v/>
      </c>
      <c r="AC375" s="126"/>
      <c r="AD375" s="126"/>
      <c r="AE375" s="126"/>
    </row>
    <row r="376" spans="1:31" hidden="1">
      <c r="A376" s="125" t="str">
        <f>IF(AND(F377=G377,H377=I377,J377=K377,F377="A"),"2016 - kw",IF(AND(F377=G377,H377=I377,J377&lt;&gt;K377,F377="A"),"2017 - kw",IF(AND(F377=G377,H377&lt;&gt;I377,F377="A"),"2018 - kw","N/A")))</f>
        <v>N/A</v>
      </c>
      <c r="B376" s="125" t="str">
        <f>IF(F377&lt;&gt;G377,"2018 - kw",IF(H377&lt;&gt;I377,"2017 - kw",IF(J377&lt;&gt;K377,"2016 - kw","N/A")))</f>
        <v>N/A</v>
      </c>
      <c r="C376" s="134"/>
      <c r="D376" s="135" t="str">
        <f>D375 &amp; "kW"</f>
        <v>kW</v>
      </c>
      <c r="E376" s="136" t="s">
        <v>309</v>
      </c>
      <c r="F376" s="124"/>
      <c r="G376" s="124"/>
      <c r="H376" s="124"/>
      <c r="I376" s="124"/>
      <c r="J376" s="124"/>
      <c r="K376" s="124"/>
      <c r="L376" s="124"/>
      <c r="M376" s="124"/>
      <c r="N376" s="124"/>
      <c r="O376" s="124"/>
      <c r="P376" s="125"/>
      <c r="Q376" s="125"/>
      <c r="R376" s="125"/>
      <c r="S376" s="125"/>
      <c r="T376" s="125"/>
      <c r="U376" s="125"/>
      <c r="V376" s="125"/>
      <c r="Z376" s="126"/>
      <c r="AA376" s="126" t="str">
        <f>IF(AND(F377=G377,H377=I377,F377="A"),"2016 - kw","")</f>
        <v/>
      </c>
      <c r="AB376" s="126" t="str">
        <f>IF(OR(B376="2017 - kw",B376="2018 - kw"),"2016 - kw","")</f>
        <v/>
      </c>
      <c r="AC376" s="126"/>
      <c r="AD376" s="126"/>
      <c r="AE376" s="126"/>
    </row>
    <row r="377" spans="1:31" hidden="1">
      <c r="A377" s="125"/>
      <c r="B377" s="125"/>
      <c r="C377" s="137"/>
      <c r="D377" s="138"/>
      <c r="E377" s="139" t="s">
        <v>310</v>
      </c>
      <c r="F377" s="121"/>
      <c r="G377" s="121"/>
      <c r="H377" s="121"/>
      <c r="I377" s="121"/>
      <c r="J377" s="121"/>
      <c r="K377" s="121"/>
      <c r="L377" s="121"/>
      <c r="M377" s="121"/>
      <c r="N377" s="121"/>
      <c r="O377" s="121"/>
      <c r="P377" s="125"/>
      <c r="Q377" s="125"/>
      <c r="R377" s="125"/>
      <c r="S377" s="125"/>
      <c r="T377" s="125"/>
      <c r="U377" s="125"/>
      <c r="V377" s="125"/>
      <c r="Z377" s="126"/>
      <c r="AA377" s="126"/>
      <c r="AB377" s="126"/>
      <c r="AC377" s="126"/>
      <c r="AD377" s="126"/>
      <c r="AE377" s="126"/>
    </row>
    <row r="378" spans="1:31" hidden="1">
      <c r="A378" s="125" t="str">
        <f>IF(AND(F380=G380,H380=I380,J380=K380,F380="A"),"2016 - kwh",IF(AND(F380=G380,H380=I380,J380&lt;&gt;K380,F380="A"),"2017 - kwh",IF(AND(F380=G380,H380&lt;&gt;I380,F380="A"),"2018 - kwh","N/A")))</f>
        <v>N/A</v>
      </c>
      <c r="B378" s="125" t="str">
        <f>IF(F380&lt;&gt;G380,"2018 - kwh",IF(H380&lt;&gt;I380,"2017 - kwh",IF(J380&lt;&gt;K380,"2016 - kwh","N/A")))</f>
        <v>N/A</v>
      </c>
      <c r="C378" s="131" t="s">
        <v>426</v>
      </c>
      <c r="D378" s="132"/>
      <c r="E378" s="133" t="s">
        <v>244</v>
      </c>
      <c r="F378" s="124"/>
      <c r="G378" s="124"/>
      <c r="H378" s="124"/>
      <c r="I378" s="124"/>
      <c r="J378" s="124"/>
      <c r="K378" s="124"/>
      <c r="L378" s="124"/>
      <c r="M378" s="124"/>
      <c r="N378" s="124"/>
      <c r="O378" s="124"/>
      <c r="P378" s="125"/>
      <c r="Q378" s="125"/>
      <c r="R378" s="125"/>
      <c r="S378" s="125"/>
      <c r="T378" s="125"/>
      <c r="U378" s="125"/>
      <c r="V378" s="125"/>
      <c r="Z378" s="126"/>
      <c r="AA378" s="126" t="str">
        <f>IF(AND(F380=G380,H380=I380,F380="A"),"2016 - kwh","")</f>
        <v/>
      </c>
      <c r="AB378" s="126" t="str">
        <f>IF(OR(B378="2017 - kwh",B378="2018 - kwh"),"2016 - kwh","")</f>
        <v/>
      </c>
      <c r="AC378" s="126"/>
      <c r="AD378" s="126"/>
      <c r="AE378" s="126"/>
    </row>
    <row r="379" spans="1:31" hidden="1">
      <c r="A379" s="125" t="str">
        <f>IF(AND(F380=G380,H380=I380,J380=K380,F380="A"),"2016 - kw",IF(AND(F380=G380,H380=I380,J380&lt;&gt;K380,F380="A"),"2017 - kw",IF(AND(F380=G380,H380&lt;&gt;I380,F380="A"),"2018 - kw","N/A")))</f>
        <v>N/A</v>
      </c>
      <c r="B379" s="125" t="str">
        <f>IF(F380&lt;&gt;G380,"2018 - kw",IF(H380&lt;&gt;I380,"2017 - kw",IF(J380&lt;&gt;K380,"2016 - kw","N/A")))</f>
        <v>N/A</v>
      </c>
      <c r="C379" s="134"/>
      <c r="D379" s="135" t="str">
        <f>D378 &amp; "kW"</f>
        <v>kW</v>
      </c>
      <c r="E379" s="136" t="s">
        <v>309</v>
      </c>
      <c r="F379" s="124"/>
      <c r="G379" s="124"/>
      <c r="H379" s="124"/>
      <c r="I379" s="124"/>
      <c r="J379" s="124"/>
      <c r="K379" s="124"/>
      <c r="L379" s="124"/>
      <c r="M379" s="124"/>
      <c r="N379" s="124"/>
      <c r="O379" s="124"/>
      <c r="P379" s="125"/>
      <c r="Q379" s="125"/>
      <c r="R379" s="125"/>
      <c r="S379" s="125"/>
      <c r="T379" s="125"/>
      <c r="U379" s="125"/>
      <c r="V379" s="125"/>
      <c r="Z379" s="126"/>
      <c r="AA379" s="126" t="str">
        <f>IF(AND(F380=G380,H380=I380,F380="A"),"2016 - kw","")</f>
        <v/>
      </c>
      <c r="AB379" s="126" t="str">
        <f>IF(OR(B379="2017 - kw",B379="2018 - kw"),"2016 - kw","")</f>
        <v/>
      </c>
      <c r="AC379" s="126"/>
      <c r="AD379" s="126"/>
      <c r="AE379" s="126"/>
    </row>
    <row r="380" spans="1:31" hidden="1">
      <c r="A380" s="125"/>
      <c r="B380" s="125"/>
      <c r="C380" s="137"/>
      <c r="D380" s="138"/>
      <c r="E380" s="139" t="s">
        <v>310</v>
      </c>
      <c r="F380" s="121"/>
      <c r="G380" s="121"/>
      <c r="H380" s="121"/>
      <c r="I380" s="121"/>
      <c r="J380" s="121"/>
      <c r="K380" s="121"/>
      <c r="L380" s="121"/>
      <c r="M380" s="121"/>
      <c r="N380" s="121"/>
      <c r="O380" s="121"/>
      <c r="P380" s="125"/>
      <c r="Q380" s="125"/>
      <c r="R380" s="125"/>
      <c r="S380" s="125"/>
      <c r="T380" s="125"/>
      <c r="U380" s="125"/>
      <c r="V380" s="125"/>
      <c r="Z380" s="126"/>
      <c r="AA380" s="126"/>
      <c r="AB380" s="126"/>
      <c r="AC380" s="126"/>
      <c r="AD380" s="126"/>
      <c r="AE380" s="126"/>
    </row>
    <row r="381" spans="1:31" hidden="1">
      <c r="A381" s="125" t="str">
        <f>IF(AND(F383=G383,H383=I383,J383=K383,F383="A"),"2016 - kwh",IF(AND(F383=G383,H383=I383,J383&lt;&gt;K383,F383="A"),"2017 - kwh",IF(AND(F383=G383,H383&lt;&gt;I383,F383="A"),"2018 - kwh","N/A")))</f>
        <v>N/A</v>
      </c>
      <c r="B381" s="125" t="str">
        <f>IF(F383&lt;&gt;G383,"2018 - kwh",IF(H383&lt;&gt;I383,"2017 - kwh",IF(J383&lt;&gt;K383,"2016 - kwh","N/A")))</f>
        <v>N/A</v>
      </c>
      <c r="C381" s="131" t="s">
        <v>427</v>
      </c>
      <c r="D381" s="132"/>
      <c r="E381" s="133" t="s">
        <v>244</v>
      </c>
      <c r="F381" s="124"/>
      <c r="G381" s="124"/>
      <c r="H381" s="124"/>
      <c r="I381" s="124"/>
      <c r="J381" s="124"/>
      <c r="K381" s="124"/>
      <c r="L381" s="124"/>
      <c r="M381" s="124"/>
      <c r="N381" s="124"/>
      <c r="O381" s="124"/>
      <c r="P381" s="125"/>
      <c r="Q381" s="125"/>
      <c r="R381" s="125"/>
      <c r="S381" s="125"/>
      <c r="T381" s="125"/>
      <c r="U381" s="125"/>
      <c r="V381" s="125"/>
      <c r="Z381" s="126"/>
      <c r="AA381" s="126" t="str">
        <f>IF(AND(F383=G383,H383=I383,F383="A"),"2016 - kwh","")</f>
        <v/>
      </c>
      <c r="AB381" s="126" t="str">
        <f>IF(OR(B381="2017 - kwh",B381="2018 - kwh"),"2016 - kwh","")</f>
        <v/>
      </c>
      <c r="AC381" s="126"/>
      <c r="AD381" s="126"/>
      <c r="AE381" s="126"/>
    </row>
    <row r="382" spans="1:31" hidden="1">
      <c r="A382" s="125" t="str">
        <f>IF(AND(F383=G383,H383=I383,J383=K383,F383="A"),"2016 - kw",IF(AND(F383=G383,H383=I383,J383&lt;&gt;K383,F383="A"),"2017 - kw",IF(AND(F383=G383,H383&lt;&gt;I383,F383="A"),"2018 - kw","N/A")))</f>
        <v>N/A</v>
      </c>
      <c r="B382" s="125" t="str">
        <f>IF(F383&lt;&gt;G383,"2018 - kw",IF(H383&lt;&gt;I383,"2017 - kw",IF(J383&lt;&gt;K383,"2016 - kw","N/A")))</f>
        <v>N/A</v>
      </c>
      <c r="C382" s="134"/>
      <c r="D382" s="135" t="str">
        <f>D381 &amp; "kW"</f>
        <v>kW</v>
      </c>
      <c r="E382" s="136" t="s">
        <v>309</v>
      </c>
      <c r="F382" s="124"/>
      <c r="G382" s="124"/>
      <c r="H382" s="124"/>
      <c r="I382" s="124"/>
      <c r="J382" s="124"/>
      <c r="K382" s="124"/>
      <c r="L382" s="124"/>
      <c r="M382" s="124"/>
      <c r="N382" s="124"/>
      <c r="O382" s="124"/>
      <c r="P382" s="125"/>
      <c r="Q382" s="125"/>
      <c r="R382" s="125"/>
      <c r="S382" s="125"/>
      <c r="T382" s="125"/>
      <c r="U382" s="125"/>
      <c r="V382" s="125"/>
      <c r="Z382" s="126"/>
      <c r="AA382" s="126" t="str">
        <f>IF(AND(F383=G383,H383=I383,F383="A"),"2016 - kw","")</f>
        <v/>
      </c>
      <c r="AB382" s="126" t="str">
        <f>IF(OR(B382="2017 - kw",B382="2018 - kw"),"2016 - kw","")</f>
        <v/>
      </c>
      <c r="AC382" s="126"/>
      <c r="AD382" s="126"/>
      <c r="AE382" s="126"/>
    </row>
    <row r="383" spans="1:31" hidden="1">
      <c r="A383" s="125"/>
      <c r="B383" s="125"/>
      <c r="C383" s="137"/>
      <c r="D383" s="138"/>
      <c r="E383" s="139" t="s">
        <v>310</v>
      </c>
      <c r="F383" s="121"/>
      <c r="G383" s="121"/>
      <c r="H383" s="121"/>
      <c r="I383" s="121"/>
      <c r="J383" s="121"/>
      <c r="K383" s="121"/>
      <c r="L383" s="121"/>
      <c r="M383" s="121"/>
      <c r="N383" s="121"/>
      <c r="O383" s="121"/>
      <c r="P383" s="125"/>
      <c r="Q383" s="125"/>
      <c r="R383" s="125"/>
      <c r="S383" s="125"/>
      <c r="T383" s="125"/>
      <c r="U383" s="125"/>
      <c r="V383" s="125"/>
      <c r="Z383" s="126"/>
      <c r="AA383" s="126"/>
      <c r="AB383" s="126"/>
      <c r="AC383" s="126"/>
      <c r="AD383" s="126"/>
      <c r="AE383" s="126"/>
    </row>
    <row r="384" spans="1:31" hidden="1">
      <c r="A384" s="125" t="str">
        <f>IF(AND(F386=G386,H386=I386,J386=K386,F386="A"),"2016 - kwh",IF(AND(F386=G386,H386=I386,J386&lt;&gt;K386,F386="A"),"2017 - kwh",IF(AND(F386=G386,H386&lt;&gt;I386,F386="A"),"2018 - kwh","N/A")))</f>
        <v>N/A</v>
      </c>
      <c r="B384" s="125" t="str">
        <f>IF(F386&lt;&gt;G386,"2018 - kwh",IF(H386&lt;&gt;I386,"2017 - kwh",IF(J386&lt;&gt;K386,"2016 - kwh","N/A")))</f>
        <v>N/A</v>
      </c>
      <c r="C384" s="131" t="s">
        <v>428</v>
      </c>
      <c r="D384" s="132"/>
      <c r="E384" s="133" t="s">
        <v>244</v>
      </c>
      <c r="F384" s="124"/>
      <c r="G384" s="124"/>
      <c r="H384" s="124"/>
      <c r="I384" s="124"/>
      <c r="J384" s="124"/>
      <c r="K384" s="124"/>
      <c r="L384" s="124"/>
      <c r="M384" s="124"/>
      <c r="N384" s="124"/>
      <c r="O384" s="124"/>
      <c r="P384" s="125"/>
      <c r="Q384" s="125"/>
      <c r="R384" s="125"/>
      <c r="S384" s="125"/>
      <c r="T384" s="125"/>
      <c r="U384" s="125"/>
      <c r="V384" s="125"/>
      <c r="Z384" s="126"/>
      <c r="AA384" s="126" t="str">
        <f>IF(AND(F386=G386,H386=I386,F386="A"),"2016 - kwh","")</f>
        <v/>
      </c>
      <c r="AB384" s="126" t="str">
        <f>IF(OR(B384="2017 - kwh",B384="2018 - kwh"),"2016 - kwh","")</f>
        <v/>
      </c>
      <c r="AC384" s="126"/>
      <c r="AD384" s="126"/>
      <c r="AE384" s="126"/>
    </row>
    <row r="385" spans="1:31" hidden="1">
      <c r="A385" s="125" t="str">
        <f>IF(AND(F386=G386,H386=I386,J386=K386,F386="A"),"2016 - kw",IF(AND(F386=G386,H386=I386,J386&lt;&gt;K386,F386="A"),"2017 - kw",IF(AND(F386=G386,H386&lt;&gt;I386,F386="A"),"2018 - kw","N/A")))</f>
        <v>N/A</v>
      </c>
      <c r="B385" s="125" t="str">
        <f>IF(F386&lt;&gt;G386,"2018 - kw",IF(H386&lt;&gt;I386,"2017 - kw",IF(J386&lt;&gt;K386,"2016 - kw","N/A")))</f>
        <v>N/A</v>
      </c>
      <c r="C385" s="134"/>
      <c r="D385" s="135" t="str">
        <f>D384 &amp; "kW"</f>
        <v>kW</v>
      </c>
      <c r="E385" s="136" t="s">
        <v>309</v>
      </c>
      <c r="F385" s="124"/>
      <c r="G385" s="124"/>
      <c r="H385" s="124"/>
      <c r="I385" s="124"/>
      <c r="J385" s="124"/>
      <c r="K385" s="124"/>
      <c r="L385" s="124"/>
      <c r="M385" s="124"/>
      <c r="N385" s="124"/>
      <c r="O385" s="124"/>
      <c r="P385" s="125"/>
      <c r="Q385" s="125"/>
      <c r="R385" s="125"/>
      <c r="S385" s="125"/>
      <c r="T385" s="125"/>
      <c r="U385" s="125"/>
      <c r="V385" s="125"/>
      <c r="Z385" s="126"/>
      <c r="AA385" s="126" t="str">
        <f>IF(AND(F386=G386,H386=I386,F386="A"),"2016 - kw","")</f>
        <v/>
      </c>
      <c r="AB385" s="126" t="str">
        <f>IF(OR(B385="2017 - kw",B385="2018 - kw"),"2016 - kw","")</f>
        <v/>
      </c>
      <c r="AC385" s="126"/>
      <c r="AD385" s="126"/>
      <c r="AE385" s="126"/>
    </row>
    <row r="386" spans="1:31" hidden="1">
      <c r="A386" s="125"/>
      <c r="B386" s="125"/>
      <c r="C386" s="137"/>
      <c r="D386" s="138"/>
      <c r="E386" s="139" t="s">
        <v>310</v>
      </c>
      <c r="F386" s="121"/>
      <c r="G386" s="121"/>
      <c r="H386" s="121"/>
      <c r="I386" s="121"/>
      <c r="J386" s="121"/>
      <c r="K386" s="121"/>
      <c r="L386" s="121"/>
      <c r="M386" s="121"/>
      <c r="N386" s="121"/>
      <c r="O386" s="121"/>
      <c r="P386" s="125"/>
      <c r="Q386" s="125"/>
      <c r="R386" s="125"/>
      <c r="S386" s="125"/>
      <c r="T386" s="125"/>
      <c r="U386" s="125"/>
      <c r="V386" s="125"/>
      <c r="Z386" s="126"/>
      <c r="AA386" s="126"/>
      <c r="AB386" s="126"/>
      <c r="AC386" s="126"/>
      <c r="AD386" s="126"/>
      <c r="AE386" s="126"/>
    </row>
    <row r="387" spans="1:31" hidden="1">
      <c r="A387" s="125" t="str">
        <f>IF(AND(F389=G389,H389=I389,J389=K389,F389="A"),"2016 - kwh",IF(AND(F389=G389,H389=I389,J389&lt;&gt;K389,F389="A"),"2017 - kwh",IF(AND(F389=G389,H389&lt;&gt;I389,F389="A"),"2018 - kwh","N/A")))</f>
        <v>N/A</v>
      </c>
      <c r="B387" s="125" t="str">
        <f>IF(F389&lt;&gt;G389,"2018 - kwh",IF(H389&lt;&gt;I389,"2017 - kwh",IF(J389&lt;&gt;K389,"2016 - kwh","N/A")))</f>
        <v>N/A</v>
      </c>
      <c r="C387" s="131" t="s">
        <v>429</v>
      </c>
      <c r="D387" s="132"/>
      <c r="E387" s="133" t="s">
        <v>244</v>
      </c>
      <c r="F387" s="124"/>
      <c r="G387" s="124"/>
      <c r="H387" s="124"/>
      <c r="I387" s="124"/>
      <c r="J387" s="124"/>
      <c r="K387" s="124"/>
      <c r="L387" s="124"/>
      <c r="M387" s="124"/>
      <c r="N387" s="124"/>
      <c r="O387" s="124"/>
      <c r="P387" s="125"/>
      <c r="Q387" s="125"/>
      <c r="R387" s="125"/>
      <c r="S387" s="125"/>
      <c r="T387" s="125"/>
      <c r="U387" s="125"/>
      <c r="V387" s="125"/>
      <c r="Z387" s="126"/>
      <c r="AA387" s="126" t="str">
        <f>IF(AND(F389=G389,H389=I389,F389="A"),"2016 - kwh","")</f>
        <v/>
      </c>
      <c r="AB387" s="126" t="str">
        <f>IF(OR(B387="2017 - kwh",B387="2018 - kwh"),"2016 - kwh","")</f>
        <v/>
      </c>
      <c r="AC387" s="126"/>
      <c r="AD387" s="126"/>
      <c r="AE387" s="126"/>
    </row>
    <row r="388" spans="1:31" hidden="1">
      <c r="A388" s="125" t="str">
        <f>IF(AND(F389=G389,H389=I389,J389=K389,F389="A"),"2016 - kw",IF(AND(F389=G389,H389=I389,J389&lt;&gt;K389,F389="A"),"2017 - kw",IF(AND(F389=G389,H389&lt;&gt;I389,F389="A"),"2018 - kw","N/A")))</f>
        <v>N/A</v>
      </c>
      <c r="B388" s="125" t="str">
        <f>IF(F389&lt;&gt;G389,"2018 - kw",IF(H389&lt;&gt;I389,"2017 - kw",IF(J389&lt;&gt;K389,"2016 - kw","N/A")))</f>
        <v>N/A</v>
      </c>
      <c r="C388" s="134"/>
      <c r="D388" s="135" t="str">
        <f>D387 &amp; "kW"</f>
        <v>kW</v>
      </c>
      <c r="E388" s="136" t="s">
        <v>309</v>
      </c>
      <c r="F388" s="124"/>
      <c r="G388" s="124"/>
      <c r="H388" s="124"/>
      <c r="I388" s="124"/>
      <c r="J388" s="124"/>
      <c r="K388" s="124"/>
      <c r="L388" s="124"/>
      <c r="M388" s="124"/>
      <c r="N388" s="124"/>
      <c r="O388" s="124"/>
      <c r="P388" s="125"/>
      <c r="Q388" s="125"/>
      <c r="R388" s="125"/>
      <c r="S388" s="125"/>
      <c r="T388" s="125"/>
      <c r="U388" s="125"/>
      <c r="V388" s="125"/>
      <c r="Z388" s="126"/>
      <c r="AA388" s="126" t="str">
        <f>IF(AND(F389=G389,H389=I389,F389="A"),"2016 - kw","")</f>
        <v/>
      </c>
      <c r="AB388" s="126" t="str">
        <f>IF(OR(B388="2017 - kw",B388="2018 - kw"),"2016 - kw","")</f>
        <v/>
      </c>
      <c r="AC388" s="126"/>
      <c r="AD388" s="126"/>
      <c r="AE388" s="126"/>
    </row>
    <row r="389" spans="1:31" hidden="1">
      <c r="A389" s="125"/>
      <c r="B389" s="125"/>
      <c r="C389" s="137"/>
      <c r="D389" s="138"/>
      <c r="E389" s="139" t="s">
        <v>310</v>
      </c>
      <c r="F389" s="121"/>
      <c r="G389" s="121"/>
      <c r="H389" s="121"/>
      <c r="I389" s="121"/>
      <c r="J389" s="121"/>
      <c r="K389" s="121"/>
      <c r="L389" s="121"/>
      <c r="M389" s="121"/>
      <c r="N389" s="121"/>
      <c r="O389" s="121"/>
      <c r="P389" s="125"/>
      <c r="Q389" s="125"/>
      <c r="R389" s="125"/>
      <c r="S389" s="125"/>
      <c r="T389" s="125"/>
      <c r="U389" s="125"/>
      <c r="V389" s="125"/>
      <c r="Z389" s="126"/>
      <c r="AA389" s="126"/>
      <c r="AB389" s="126"/>
      <c r="AC389" s="126"/>
      <c r="AD389" s="126"/>
      <c r="AE389" s="126"/>
    </row>
    <row r="390" spans="1:31" hidden="1">
      <c r="A390" s="125" t="str">
        <f>IF(AND(F392=G392,H392=I392,J392=K392,F392="A"),"2016 - kwh",IF(AND(F392=G392,H392=I392,J392&lt;&gt;K392,F392="A"),"2017 - kwh",IF(AND(F392=G392,H392&lt;&gt;I392,F392="A"),"2018 - kwh","N/A")))</f>
        <v>N/A</v>
      </c>
      <c r="B390" s="125" t="str">
        <f>IF(F392&lt;&gt;G392,"2018 - kwh",IF(H392&lt;&gt;I392,"2017 - kwh",IF(J392&lt;&gt;K392,"2016 - kwh","N/A")))</f>
        <v>N/A</v>
      </c>
      <c r="C390" s="131" t="s">
        <v>430</v>
      </c>
      <c r="D390" s="132"/>
      <c r="E390" s="133" t="s">
        <v>244</v>
      </c>
      <c r="F390" s="124"/>
      <c r="G390" s="124"/>
      <c r="H390" s="124"/>
      <c r="I390" s="124"/>
      <c r="J390" s="124"/>
      <c r="K390" s="124"/>
      <c r="L390" s="124"/>
      <c r="M390" s="124"/>
      <c r="N390" s="124"/>
      <c r="O390" s="124"/>
      <c r="P390" s="125"/>
      <c r="Q390" s="125"/>
      <c r="R390" s="125"/>
      <c r="S390" s="125"/>
      <c r="T390" s="125"/>
      <c r="U390" s="125"/>
      <c r="V390" s="125"/>
      <c r="Z390" s="126"/>
      <c r="AA390" s="126" t="str">
        <f>IF(AND(F392=G392,H392=I392,F392="A"),"2016 - kwh","")</f>
        <v/>
      </c>
      <c r="AB390" s="126" t="str">
        <f>IF(OR(B390="2017 - kwh",B390="2018 - kwh"),"2016 - kwh","")</f>
        <v/>
      </c>
      <c r="AC390" s="126"/>
      <c r="AD390" s="126"/>
      <c r="AE390" s="126"/>
    </row>
    <row r="391" spans="1:31" hidden="1">
      <c r="A391" s="125" t="str">
        <f>IF(AND(F392=G392,H392=I392,J392=K392,F392="A"),"2016 - kw",IF(AND(F392=G392,H392=I392,J392&lt;&gt;K392,F392="A"),"2017 - kw",IF(AND(F392=G392,H392&lt;&gt;I392,F392="A"),"2018 - kw","N/A")))</f>
        <v>N/A</v>
      </c>
      <c r="B391" s="125" t="str">
        <f>IF(F392&lt;&gt;G392,"2018 - kw",IF(H392&lt;&gt;I392,"2017 - kw",IF(J392&lt;&gt;K392,"2016 - kw","N/A")))</f>
        <v>N/A</v>
      </c>
      <c r="C391" s="134"/>
      <c r="D391" s="135" t="str">
        <f>D390 &amp; "kW"</f>
        <v>kW</v>
      </c>
      <c r="E391" s="136" t="s">
        <v>309</v>
      </c>
      <c r="F391" s="124"/>
      <c r="G391" s="124"/>
      <c r="H391" s="124"/>
      <c r="I391" s="124"/>
      <c r="J391" s="124"/>
      <c r="K391" s="124"/>
      <c r="L391" s="124"/>
      <c r="M391" s="124"/>
      <c r="N391" s="124"/>
      <c r="O391" s="124"/>
      <c r="P391" s="125"/>
      <c r="Q391" s="125"/>
      <c r="R391" s="125"/>
      <c r="S391" s="125"/>
      <c r="T391" s="125"/>
      <c r="U391" s="125"/>
      <c r="V391" s="125"/>
      <c r="Z391" s="126"/>
      <c r="AA391" s="126" t="str">
        <f>IF(AND(F392=G392,H392=I392,F392="A"),"2016 - kw","")</f>
        <v/>
      </c>
      <c r="AB391" s="126" t="str">
        <f>IF(OR(B391="2017 - kw",B391="2018 - kw"),"2016 - kw","")</f>
        <v/>
      </c>
      <c r="AC391" s="126"/>
      <c r="AD391" s="126"/>
      <c r="AE391" s="126"/>
    </row>
    <row r="392" spans="1:31" hidden="1">
      <c r="A392" s="125"/>
      <c r="B392" s="125"/>
      <c r="C392" s="137"/>
      <c r="D392" s="138"/>
      <c r="E392" s="139" t="s">
        <v>310</v>
      </c>
      <c r="F392" s="121"/>
      <c r="G392" s="121"/>
      <c r="H392" s="121"/>
      <c r="I392" s="121"/>
      <c r="J392" s="121"/>
      <c r="K392" s="121"/>
      <c r="L392" s="121"/>
      <c r="M392" s="121"/>
      <c r="N392" s="121"/>
      <c r="O392" s="121"/>
      <c r="P392" s="125"/>
      <c r="Q392" s="125"/>
      <c r="R392" s="125"/>
      <c r="S392" s="125"/>
      <c r="T392" s="125"/>
      <c r="U392" s="125"/>
      <c r="V392" s="125"/>
      <c r="Z392" s="126"/>
      <c r="AA392" s="126"/>
      <c r="AB392" s="126"/>
      <c r="AC392" s="126"/>
      <c r="AD392" s="126"/>
      <c r="AE392" s="126"/>
    </row>
    <row r="393" spans="1:31" hidden="1">
      <c r="A393" s="125" t="str">
        <f>IF(AND(F395=G395,H395=I395,J395=K395,F395="A"),"2016 - kwh",IF(AND(F395=G395,H395=I395,J395&lt;&gt;K395,F395="A"),"2017 - kwh",IF(AND(F395=G395,H395&lt;&gt;I395,F395="A"),"2018 - kwh","N/A")))</f>
        <v>N/A</v>
      </c>
      <c r="B393" s="125" t="str">
        <f>IF(F395&lt;&gt;G395,"2018 - kwh",IF(H395&lt;&gt;I395,"2017 - kwh",IF(J395&lt;&gt;K395,"2016 - kwh","N/A")))</f>
        <v>N/A</v>
      </c>
      <c r="C393" s="131" t="s">
        <v>431</v>
      </c>
      <c r="D393" s="132"/>
      <c r="E393" s="133" t="s">
        <v>244</v>
      </c>
      <c r="F393" s="124"/>
      <c r="G393" s="124"/>
      <c r="H393" s="124"/>
      <c r="I393" s="124"/>
      <c r="J393" s="124"/>
      <c r="K393" s="124"/>
      <c r="L393" s="124"/>
      <c r="M393" s="124"/>
      <c r="N393" s="124"/>
      <c r="O393" s="124"/>
      <c r="P393" s="125"/>
      <c r="Q393" s="125"/>
      <c r="R393" s="125"/>
      <c r="S393" s="125"/>
      <c r="T393" s="125"/>
      <c r="U393" s="125"/>
      <c r="V393" s="125"/>
      <c r="Z393" s="126"/>
      <c r="AA393" s="126" t="str">
        <f>IF(AND(F395=G395,H395=I395,F395="A"),"2016 - kwh","")</f>
        <v/>
      </c>
      <c r="AB393" s="126" t="str">
        <f>IF(OR(B393="2017 - kwh",B393="2018 - kwh"),"2016 - kwh","")</f>
        <v/>
      </c>
      <c r="AC393" s="126"/>
      <c r="AD393" s="126"/>
      <c r="AE393" s="126"/>
    </row>
    <row r="394" spans="1:31" hidden="1">
      <c r="A394" s="125" t="str">
        <f>IF(AND(F395=G395,H395=I395,J395=K395,F395="A"),"2016 - kw",IF(AND(F395=G395,H395=I395,J395&lt;&gt;K395,F395="A"),"2017 - kw",IF(AND(F395=G395,H395&lt;&gt;I395,F395="A"),"2018 - kw","N/A")))</f>
        <v>N/A</v>
      </c>
      <c r="B394" s="125" t="str">
        <f>IF(F395&lt;&gt;G395,"2018 - kw",IF(H395&lt;&gt;I395,"2017 - kw",IF(J395&lt;&gt;K395,"2016 - kw","N/A")))</f>
        <v>N/A</v>
      </c>
      <c r="C394" s="134"/>
      <c r="D394" s="135" t="str">
        <f>D393 &amp; "kW"</f>
        <v>kW</v>
      </c>
      <c r="E394" s="136" t="s">
        <v>309</v>
      </c>
      <c r="F394" s="124"/>
      <c r="G394" s="124"/>
      <c r="H394" s="124"/>
      <c r="I394" s="124"/>
      <c r="J394" s="124"/>
      <c r="K394" s="124"/>
      <c r="L394" s="124"/>
      <c r="M394" s="124"/>
      <c r="N394" s="124"/>
      <c r="O394" s="124"/>
      <c r="P394" s="125"/>
      <c r="Q394" s="125"/>
      <c r="R394" s="125"/>
      <c r="S394" s="125"/>
      <c r="T394" s="125"/>
      <c r="U394" s="125"/>
      <c r="V394" s="125"/>
      <c r="Z394" s="126"/>
      <c r="AA394" s="126" t="str">
        <f>IF(AND(F395=G395,H395=I395,F395="A"),"2016 - kw","")</f>
        <v/>
      </c>
      <c r="AB394" s="126" t="str">
        <f>IF(OR(B394="2017 - kw",B394="2018 - kw"),"2016 - kw","")</f>
        <v/>
      </c>
      <c r="AC394" s="126"/>
      <c r="AD394" s="126"/>
      <c r="AE394" s="126"/>
    </row>
    <row r="395" spans="1:31" hidden="1">
      <c r="A395" s="125"/>
      <c r="B395" s="125"/>
      <c r="C395" s="137"/>
      <c r="D395" s="138"/>
      <c r="E395" s="139" t="s">
        <v>310</v>
      </c>
      <c r="F395" s="121"/>
      <c r="G395" s="121"/>
      <c r="H395" s="121"/>
      <c r="I395" s="121"/>
      <c r="J395" s="121"/>
      <c r="K395" s="121"/>
      <c r="L395" s="121"/>
      <c r="M395" s="121"/>
      <c r="N395" s="121"/>
      <c r="O395" s="121"/>
      <c r="P395" s="125"/>
      <c r="Q395" s="125"/>
      <c r="R395" s="125"/>
      <c r="S395" s="125"/>
      <c r="T395" s="125"/>
      <c r="U395" s="125"/>
      <c r="V395" s="125"/>
      <c r="Z395" s="126"/>
      <c r="AA395" s="126"/>
      <c r="AB395" s="126"/>
      <c r="AC395" s="126"/>
      <c r="AD395" s="126"/>
      <c r="AE395" s="126"/>
    </row>
    <row r="396" spans="1:31" hidden="1">
      <c r="A396" s="125" t="str">
        <f>IF(AND(F398=G398,H398=I398,J398=K398,F398="A"),"2016 - kwh",IF(AND(F398=G398,H398=I398,J398&lt;&gt;K398,F398="A"),"2017 - kwh",IF(AND(F398=G398,H398&lt;&gt;I398,F398="A"),"2018 - kwh","N/A")))</f>
        <v>N/A</v>
      </c>
      <c r="B396" s="125" t="str">
        <f>IF(F398&lt;&gt;G398,"2018 - kwh",IF(H398&lt;&gt;I398,"2017 - kwh",IF(J398&lt;&gt;K398,"2016 - kwh","N/A")))</f>
        <v>N/A</v>
      </c>
      <c r="C396" s="131" t="s">
        <v>432</v>
      </c>
      <c r="D396" s="132"/>
      <c r="E396" s="133" t="s">
        <v>244</v>
      </c>
      <c r="F396" s="124"/>
      <c r="G396" s="124"/>
      <c r="H396" s="124"/>
      <c r="I396" s="124"/>
      <c r="J396" s="124"/>
      <c r="K396" s="124"/>
      <c r="L396" s="124"/>
      <c r="M396" s="124"/>
      <c r="N396" s="124"/>
      <c r="O396" s="124"/>
      <c r="P396" s="125"/>
      <c r="Q396" s="125"/>
      <c r="R396" s="125"/>
      <c r="S396" s="125"/>
      <c r="T396" s="125"/>
      <c r="U396" s="125"/>
      <c r="V396" s="125"/>
      <c r="Z396" s="126"/>
      <c r="AA396" s="126" t="str">
        <f>IF(AND(F398=G398,H398=I398,F398="A"),"2016 - kwh","")</f>
        <v/>
      </c>
      <c r="AB396" s="126" t="str">
        <f>IF(OR(B396="2017 - kwh",B396="2018 - kwh"),"2016 - kwh","")</f>
        <v/>
      </c>
      <c r="AC396" s="126"/>
      <c r="AD396" s="126"/>
      <c r="AE396" s="126"/>
    </row>
    <row r="397" spans="1:31" hidden="1">
      <c r="A397" s="125" t="str">
        <f>IF(AND(F398=G398,H398=I398,J398=K398,F398="A"),"2016 - kw",IF(AND(F398=G398,H398=I398,J398&lt;&gt;K398,F398="A"),"2017 - kw",IF(AND(F398=G398,H398&lt;&gt;I398,F398="A"),"2018 - kw","N/A")))</f>
        <v>N/A</v>
      </c>
      <c r="B397" s="125" t="str">
        <f>IF(F398&lt;&gt;G398,"2018 - kw",IF(H398&lt;&gt;I398,"2017 - kw",IF(J398&lt;&gt;K398,"2016 - kw","N/A")))</f>
        <v>N/A</v>
      </c>
      <c r="C397" s="134"/>
      <c r="D397" s="135" t="str">
        <f>D396 &amp; "kW"</f>
        <v>kW</v>
      </c>
      <c r="E397" s="136" t="s">
        <v>309</v>
      </c>
      <c r="F397" s="124"/>
      <c r="G397" s="124"/>
      <c r="H397" s="124"/>
      <c r="I397" s="124"/>
      <c r="J397" s="124"/>
      <c r="K397" s="124"/>
      <c r="L397" s="124"/>
      <c r="M397" s="124"/>
      <c r="N397" s="124"/>
      <c r="O397" s="124"/>
      <c r="P397" s="125"/>
      <c r="Q397" s="125"/>
      <c r="R397" s="125"/>
      <c r="S397" s="125"/>
      <c r="T397" s="125"/>
      <c r="U397" s="125"/>
      <c r="V397" s="125"/>
      <c r="Z397" s="126"/>
      <c r="AA397" s="126" t="str">
        <f>IF(AND(F398=G398,H398=I398,F398="A"),"2016 - kw","")</f>
        <v/>
      </c>
      <c r="AB397" s="126" t="str">
        <f>IF(OR(B397="2017 - kw",B397="2018 - kw"),"2016 - kw","")</f>
        <v/>
      </c>
      <c r="AC397" s="126"/>
      <c r="AD397" s="126"/>
      <c r="AE397" s="126"/>
    </row>
    <row r="398" spans="1:31" hidden="1">
      <c r="A398" s="125"/>
      <c r="B398" s="125"/>
      <c r="C398" s="137"/>
      <c r="D398" s="138"/>
      <c r="E398" s="139" t="s">
        <v>310</v>
      </c>
      <c r="F398" s="121"/>
      <c r="G398" s="121"/>
      <c r="H398" s="121"/>
      <c r="I398" s="121"/>
      <c r="J398" s="121"/>
      <c r="K398" s="121"/>
      <c r="L398" s="121"/>
      <c r="M398" s="121"/>
      <c r="N398" s="121"/>
      <c r="O398" s="121"/>
      <c r="P398" s="125"/>
      <c r="Q398" s="125"/>
      <c r="R398" s="125"/>
      <c r="S398" s="125"/>
      <c r="T398" s="125"/>
      <c r="U398" s="125"/>
      <c r="V398" s="125"/>
      <c r="Z398" s="126"/>
      <c r="AA398" s="126"/>
      <c r="AB398" s="126"/>
      <c r="AC398" s="126"/>
      <c r="AD398" s="126"/>
      <c r="AE398" s="126"/>
    </row>
    <row r="399" spans="1:31" hidden="1">
      <c r="A399" s="125" t="str">
        <f>IF(AND(F401=G401,H401=I401,J401=K401,F401="A"),"2016 - kwh",IF(AND(F401=G401,H401=I401,J401&lt;&gt;K401,F401="A"),"2017 - kwh",IF(AND(F401=G401,H401&lt;&gt;I401,F401="A"),"2018 - kwh","N/A")))</f>
        <v>N/A</v>
      </c>
      <c r="B399" s="125" t="str">
        <f>IF(F401&lt;&gt;G401,"2018 - kwh",IF(H401&lt;&gt;I401,"2017 - kwh",IF(J401&lt;&gt;K401,"2016 - kwh","N/A")))</f>
        <v>N/A</v>
      </c>
      <c r="C399" s="131" t="s">
        <v>433</v>
      </c>
      <c r="D399" s="132"/>
      <c r="E399" s="133" t="s">
        <v>244</v>
      </c>
      <c r="F399" s="124"/>
      <c r="G399" s="124"/>
      <c r="H399" s="124"/>
      <c r="I399" s="124"/>
      <c r="J399" s="124"/>
      <c r="K399" s="124"/>
      <c r="L399" s="124"/>
      <c r="M399" s="124"/>
      <c r="N399" s="124"/>
      <c r="O399" s="124"/>
      <c r="P399" s="125"/>
      <c r="Q399" s="125"/>
      <c r="R399" s="125"/>
      <c r="S399" s="125"/>
      <c r="T399" s="125"/>
      <c r="U399" s="125"/>
      <c r="V399" s="125"/>
      <c r="Z399" s="126"/>
      <c r="AA399" s="126" t="str">
        <f>IF(AND(F401=G401,H401=I401,F401="A"),"2016 - kwh","")</f>
        <v/>
      </c>
      <c r="AB399" s="126" t="str">
        <f>IF(OR(B399="2017 - kwh",B399="2018 - kwh"),"2016 - kwh","")</f>
        <v/>
      </c>
      <c r="AC399" s="126"/>
      <c r="AD399" s="126"/>
      <c r="AE399" s="126"/>
    </row>
    <row r="400" spans="1:31" hidden="1">
      <c r="A400" s="125" t="str">
        <f>IF(AND(F401=G401,H401=I401,J401=K401,F401="A"),"2016 - kw",IF(AND(F401=G401,H401=I401,J401&lt;&gt;K401,F401="A"),"2017 - kw",IF(AND(F401=G401,H401&lt;&gt;I401,F401="A"),"2018 - kw","N/A")))</f>
        <v>N/A</v>
      </c>
      <c r="B400" s="125" t="str">
        <f>IF(F401&lt;&gt;G401,"2018 - kw",IF(H401&lt;&gt;I401,"2017 - kw",IF(J401&lt;&gt;K401,"2016 - kw","N/A")))</f>
        <v>N/A</v>
      </c>
      <c r="C400" s="134"/>
      <c r="D400" s="135" t="str">
        <f>D399 &amp; "kW"</f>
        <v>kW</v>
      </c>
      <c r="E400" s="136" t="s">
        <v>309</v>
      </c>
      <c r="F400" s="124"/>
      <c r="G400" s="124"/>
      <c r="H400" s="124"/>
      <c r="I400" s="124"/>
      <c r="J400" s="124"/>
      <c r="K400" s="124"/>
      <c r="L400" s="124"/>
      <c r="M400" s="124"/>
      <c r="N400" s="124"/>
      <c r="O400" s="124"/>
      <c r="P400" s="125"/>
      <c r="Q400" s="125"/>
      <c r="R400" s="125"/>
      <c r="S400" s="125"/>
      <c r="T400" s="125"/>
      <c r="U400" s="125"/>
      <c r="V400" s="125"/>
      <c r="Z400" s="126"/>
      <c r="AA400" s="126" t="str">
        <f>IF(AND(F401=G401,H401=I401,F401="A"),"2016 - kw","")</f>
        <v/>
      </c>
      <c r="AB400" s="126" t="str">
        <f>IF(OR(B400="2017 - kw",B400="2018 - kw"),"2016 - kw","")</f>
        <v/>
      </c>
      <c r="AC400" s="126"/>
      <c r="AD400" s="126"/>
      <c r="AE400" s="126"/>
    </row>
    <row r="401" spans="1:31" hidden="1">
      <c r="A401" s="125"/>
      <c r="B401" s="125"/>
      <c r="C401" s="137"/>
      <c r="D401" s="138"/>
      <c r="E401" s="139" t="s">
        <v>310</v>
      </c>
      <c r="F401" s="121"/>
      <c r="G401" s="121"/>
      <c r="H401" s="121"/>
      <c r="I401" s="121"/>
      <c r="J401" s="121"/>
      <c r="K401" s="121"/>
      <c r="L401" s="121"/>
      <c r="M401" s="121"/>
      <c r="N401" s="121"/>
      <c r="O401" s="121"/>
      <c r="P401" s="125"/>
      <c r="Q401" s="125"/>
      <c r="R401" s="125"/>
      <c r="S401" s="125"/>
      <c r="T401" s="125"/>
      <c r="U401" s="125"/>
      <c r="V401" s="125"/>
      <c r="Z401" s="126"/>
      <c r="AA401" s="126"/>
      <c r="AB401" s="126"/>
      <c r="AC401" s="126"/>
      <c r="AD401" s="126"/>
      <c r="AE401" s="126"/>
    </row>
    <row r="402" spans="1:31" hidden="1">
      <c r="A402" s="125" t="str">
        <f>IF(AND(F404=G404,H404=I404,J404=K404,F404="A"),"2016 - kwh",IF(AND(F404=G404,H404=I404,J404&lt;&gt;K404,F404="A"),"2017 - kwh",IF(AND(F404=G404,H404&lt;&gt;I404,F404="A"),"2018 - kwh","N/A")))</f>
        <v>N/A</v>
      </c>
      <c r="B402" s="125" t="str">
        <f>IF(F404&lt;&gt;G404,"2018 - kwh",IF(H404&lt;&gt;I404,"2017 - kwh",IF(J404&lt;&gt;K404,"2016 - kwh","N/A")))</f>
        <v>N/A</v>
      </c>
      <c r="C402" s="131" t="s">
        <v>434</v>
      </c>
      <c r="D402" s="132"/>
      <c r="E402" s="133" t="s">
        <v>244</v>
      </c>
      <c r="F402" s="124"/>
      <c r="G402" s="124"/>
      <c r="H402" s="124"/>
      <c r="I402" s="124"/>
      <c r="J402" s="124"/>
      <c r="K402" s="124"/>
      <c r="L402" s="124"/>
      <c r="M402" s="124"/>
      <c r="N402" s="124"/>
      <c r="O402" s="124"/>
      <c r="P402" s="125"/>
      <c r="Q402" s="125"/>
      <c r="R402" s="125"/>
      <c r="S402" s="125"/>
      <c r="T402" s="125"/>
      <c r="U402" s="125"/>
      <c r="V402" s="125"/>
      <c r="Z402" s="126"/>
      <c r="AA402" s="126" t="str">
        <f>IF(AND(F404=G404,H404=I404,F404="A"),"2016 - kwh","")</f>
        <v/>
      </c>
      <c r="AB402" s="126" t="str">
        <f>IF(OR(B402="2017 - kwh",B402="2018 - kwh"),"2016 - kwh","")</f>
        <v/>
      </c>
      <c r="AC402" s="126"/>
      <c r="AD402" s="126"/>
      <c r="AE402" s="126"/>
    </row>
    <row r="403" spans="1:31" hidden="1">
      <c r="A403" s="125" t="str">
        <f>IF(AND(F404=G404,H404=I404,J404=K404,F404="A"),"2016 - kw",IF(AND(F404=G404,H404=I404,J404&lt;&gt;K404,F404="A"),"2017 - kw",IF(AND(F404=G404,H404&lt;&gt;I404,F404="A"),"2018 - kw","N/A")))</f>
        <v>N/A</v>
      </c>
      <c r="B403" s="125" t="str">
        <f>IF(F404&lt;&gt;G404,"2018 - kw",IF(H404&lt;&gt;I404,"2017 - kw",IF(J404&lt;&gt;K404,"2016 - kw","N/A")))</f>
        <v>N/A</v>
      </c>
      <c r="C403" s="134"/>
      <c r="D403" s="135" t="str">
        <f>D402 &amp; "kW"</f>
        <v>kW</v>
      </c>
      <c r="E403" s="136" t="s">
        <v>309</v>
      </c>
      <c r="F403" s="124"/>
      <c r="G403" s="124"/>
      <c r="H403" s="124"/>
      <c r="I403" s="124"/>
      <c r="J403" s="124"/>
      <c r="K403" s="124"/>
      <c r="L403" s="124"/>
      <c r="M403" s="124"/>
      <c r="N403" s="124"/>
      <c r="O403" s="124"/>
      <c r="P403" s="125"/>
      <c r="Q403" s="125"/>
      <c r="R403" s="125"/>
      <c r="S403" s="125"/>
      <c r="T403" s="125"/>
      <c r="U403" s="125"/>
      <c r="V403" s="125"/>
      <c r="Z403" s="126"/>
      <c r="AA403" s="126" t="str">
        <f>IF(AND(F404=G404,H404=I404,F404="A"),"2016 - kw","")</f>
        <v/>
      </c>
      <c r="AB403" s="126" t="str">
        <f>IF(OR(B403="2017 - kw",B403="2018 - kw"),"2016 - kw","")</f>
        <v/>
      </c>
      <c r="AC403" s="126"/>
      <c r="AD403" s="126"/>
      <c r="AE403" s="126"/>
    </row>
    <row r="404" spans="1:31" hidden="1">
      <c r="A404" s="125"/>
      <c r="B404" s="125"/>
      <c r="C404" s="137"/>
      <c r="D404" s="138"/>
      <c r="E404" s="139" t="s">
        <v>310</v>
      </c>
      <c r="F404" s="121"/>
      <c r="G404" s="121"/>
      <c r="H404" s="121"/>
      <c r="I404" s="121"/>
      <c r="J404" s="121"/>
      <c r="K404" s="121"/>
      <c r="L404" s="121"/>
      <c r="M404" s="121"/>
      <c r="N404" s="121"/>
      <c r="O404" s="121"/>
      <c r="P404" s="125"/>
      <c r="Q404" s="125"/>
      <c r="R404" s="125"/>
      <c r="S404" s="125"/>
      <c r="T404" s="125"/>
      <c r="U404" s="125"/>
      <c r="V404" s="125"/>
      <c r="Z404" s="126"/>
      <c r="AA404" s="126"/>
      <c r="AB404" s="126"/>
      <c r="AC404" s="126"/>
      <c r="AD404" s="126"/>
      <c r="AE404" s="126"/>
    </row>
    <row r="405" spans="1:31" hidden="1">
      <c r="A405" s="125" t="str">
        <f>IF(AND(F407=G407,H407=I407,J407=K407,F407="A"),"2016 - kwh",IF(AND(F407=G407,H407=I407,J407&lt;&gt;K407,F407="A"),"2017 - kwh",IF(AND(F407=G407,H407&lt;&gt;I407,F407="A"),"2018 - kwh","N/A")))</f>
        <v>N/A</v>
      </c>
      <c r="B405" s="125" t="str">
        <f>IF(F407&lt;&gt;G407,"2018 - kwh",IF(H407&lt;&gt;I407,"2017 - kwh",IF(J407&lt;&gt;K407,"2016 - kwh","N/A")))</f>
        <v>N/A</v>
      </c>
      <c r="C405" s="131" t="s">
        <v>435</v>
      </c>
      <c r="D405" s="132"/>
      <c r="E405" s="133" t="s">
        <v>244</v>
      </c>
      <c r="F405" s="124"/>
      <c r="G405" s="124"/>
      <c r="H405" s="124"/>
      <c r="I405" s="124"/>
      <c r="J405" s="124"/>
      <c r="K405" s="124"/>
      <c r="L405" s="124"/>
      <c r="M405" s="124"/>
      <c r="N405" s="124"/>
      <c r="O405" s="124"/>
      <c r="P405" s="125"/>
      <c r="Q405" s="125"/>
      <c r="R405" s="125"/>
      <c r="S405" s="125"/>
      <c r="T405" s="125"/>
      <c r="U405" s="125"/>
      <c r="V405" s="125"/>
      <c r="Z405" s="126"/>
      <c r="AA405" s="126" t="str">
        <f>IF(AND(F407=G407,H407=I407,F407="A"),"2016 - kwh","")</f>
        <v/>
      </c>
      <c r="AB405" s="126" t="str">
        <f>IF(OR(B405="2017 - kwh",B405="2018 - kwh"),"2016 - kwh","")</f>
        <v/>
      </c>
      <c r="AC405" s="126"/>
      <c r="AD405" s="126"/>
      <c r="AE405" s="126"/>
    </row>
    <row r="406" spans="1:31" hidden="1">
      <c r="A406" s="125" t="str">
        <f>IF(AND(F407=G407,H407=I407,J407=K407,F407="A"),"2016 - kw",IF(AND(F407=G407,H407=I407,J407&lt;&gt;K407,F407="A"),"2017 - kw",IF(AND(F407=G407,H407&lt;&gt;I407,F407="A"),"2018 - kw","N/A")))</f>
        <v>N/A</v>
      </c>
      <c r="B406" s="125" t="str">
        <f>IF(F407&lt;&gt;G407,"2018 - kw",IF(H407&lt;&gt;I407,"2017 - kw",IF(J407&lt;&gt;K407,"2016 - kw","N/A")))</f>
        <v>N/A</v>
      </c>
      <c r="C406" s="134"/>
      <c r="D406" s="135" t="str">
        <f>D405 &amp; "kW"</f>
        <v>kW</v>
      </c>
      <c r="E406" s="136" t="s">
        <v>309</v>
      </c>
      <c r="F406" s="124"/>
      <c r="G406" s="124"/>
      <c r="H406" s="124"/>
      <c r="I406" s="124"/>
      <c r="J406" s="124"/>
      <c r="K406" s="124"/>
      <c r="L406" s="124"/>
      <c r="M406" s="124"/>
      <c r="N406" s="124"/>
      <c r="O406" s="124"/>
      <c r="P406" s="125"/>
      <c r="Q406" s="125"/>
      <c r="R406" s="125"/>
      <c r="S406" s="125"/>
      <c r="T406" s="125"/>
      <c r="U406" s="125"/>
      <c r="V406" s="125"/>
      <c r="Z406" s="126"/>
      <c r="AA406" s="126" t="str">
        <f>IF(AND(F407=G407,H407=I407,F407="A"),"2016 - kw","")</f>
        <v/>
      </c>
      <c r="AB406" s="126" t="str">
        <f>IF(OR(B406="2017 - kw",B406="2018 - kw"),"2016 - kw","")</f>
        <v/>
      </c>
      <c r="AC406" s="126"/>
      <c r="AD406" s="126"/>
      <c r="AE406" s="126"/>
    </row>
    <row r="407" spans="1:31" hidden="1">
      <c r="A407" s="125"/>
      <c r="B407" s="125"/>
      <c r="C407" s="137"/>
      <c r="D407" s="138"/>
      <c r="E407" s="139" t="s">
        <v>310</v>
      </c>
      <c r="F407" s="121"/>
      <c r="G407" s="121"/>
      <c r="H407" s="121"/>
      <c r="I407" s="121"/>
      <c r="J407" s="121"/>
      <c r="K407" s="121"/>
      <c r="L407" s="121"/>
      <c r="M407" s="121"/>
      <c r="N407" s="121"/>
      <c r="O407" s="121"/>
      <c r="P407" s="125"/>
      <c r="Q407" s="125"/>
      <c r="R407" s="125"/>
      <c r="S407" s="125"/>
      <c r="T407" s="125"/>
      <c r="U407" s="125"/>
      <c r="V407" s="125"/>
      <c r="Z407" s="126"/>
      <c r="AA407" s="126"/>
      <c r="AB407" s="126"/>
      <c r="AC407" s="126"/>
      <c r="AD407" s="126"/>
      <c r="AE407" s="126"/>
    </row>
    <row r="408" spans="1:31" hidden="1">
      <c r="A408" s="125" t="str">
        <f>IF(AND(F410=G410,H410=I410,J410=K410,F410="A"),"2016 - kwh",IF(AND(F410=G410,H410=I410,J410&lt;&gt;K410,F410="A"),"2017 - kwh",IF(AND(F410=G410,H410&lt;&gt;I410,F410="A"),"2018 - kwh","N/A")))</f>
        <v>N/A</v>
      </c>
      <c r="B408" s="125" t="str">
        <f>IF(F410&lt;&gt;G410,"2018 - kwh",IF(H410&lt;&gt;I410,"2017 - kwh",IF(J410&lt;&gt;K410,"2016 - kwh","N/A")))</f>
        <v>N/A</v>
      </c>
      <c r="C408" s="131" t="s">
        <v>436</v>
      </c>
      <c r="D408" s="132"/>
      <c r="E408" s="133" t="s">
        <v>244</v>
      </c>
      <c r="F408" s="124"/>
      <c r="G408" s="124"/>
      <c r="H408" s="124"/>
      <c r="I408" s="124"/>
      <c r="J408" s="124"/>
      <c r="K408" s="124"/>
      <c r="L408" s="124"/>
      <c r="M408" s="124"/>
      <c r="N408" s="124"/>
      <c r="O408" s="124"/>
      <c r="P408" s="125"/>
      <c r="Q408" s="125"/>
      <c r="R408" s="125"/>
      <c r="S408" s="125"/>
      <c r="T408" s="125"/>
      <c r="U408" s="125"/>
      <c r="V408" s="125"/>
      <c r="Z408" s="126"/>
      <c r="AA408" s="126" t="str">
        <f>IF(AND(F410=G410,H410=I410,F410="A"),"2016 - kwh","")</f>
        <v/>
      </c>
      <c r="AB408" s="126" t="str">
        <f>IF(OR(B408="2017 - kwh",B408="2018 - kwh"),"2016 - kwh","")</f>
        <v/>
      </c>
      <c r="AC408" s="126"/>
      <c r="AD408" s="126"/>
      <c r="AE408" s="126"/>
    </row>
    <row r="409" spans="1:31" hidden="1">
      <c r="A409" s="125" t="str">
        <f>IF(AND(F410=G410,H410=I410,J410=K410,F410="A"),"2016 - kw",IF(AND(F410=G410,H410=I410,J410&lt;&gt;K410,F410="A"),"2017 - kw",IF(AND(F410=G410,H410&lt;&gt;I410,F410="A"),"2018 - kw","N/A")))</f>
        <v>N/A</v>
      </c>
      <c r="B409" s="125" t="str">
        <f>IF(F410&lt;&gt;G410,"2018 - kw",IF(H410&lt;&gt;I410,"2017 - kw",IF(J410&lt;&gt;K410,"2016 - kw","N/A")))</f>
        <v>N/A</v>
      </c>
      <c r="C409" s="134"/>
      <c r="D409" s="135" t="str">
        <f>D408 &amp; "kW"</f>
        <v>kW</v>
      </c>
      <c r="E409" s="136" t="s">
        <v>309</v>
      </c>
      <c r="F409" s="124"/>
      <c r="G409" s="124"/>
      <c r="H409" s="124"/>
      <c r="I409" s="124"/>
      <c r="J409" s="124"/>
      <c r="K409" s="124"/>
      <c r="L409" s="124"/>
      <c r="M409" s="124"/>
      <c r="N409" s="124"/>
      <c r="O409" s="124"/>
      <c r="P409" s="125"/>
      <c r="Q409" s="125"/>
      <c r="R409" s="125"/>
      <c r="S409" s="125"/>
      <c r="T409" s="125"/>
      <c r="U409" s="125"/>
      <c r="V409" s="125"/>
      <c r="Z409" s="126"/>
      <c r="AA409" s="126" t="str">
        <f>IF(AND(F410=G410,H410=I410,F410="A"),"2016 - kw","")</f>
        <v/>
      </c>
      <c r="AB409" s="126" t="str">
        <f>IF(OR(B409="2017 - kw",B409="2018 - kw"),"2016 - kw","")</f>
        <v/>
      </c>
      <c r="AC409" s="126"/>
      <c r="AD409" s="126"/>
      <c r="AE409" s="126"/>
    </row>
    <row r="410" spans="1:31" hidden="1">
      <c r="A410" s="125"/>
      <c r="B410" s="125"/>
      <c r="C410" s="137"/>
      <c r="D410" s="138"/>
      <c r="E410" s="139" t="s">
        <v>310</v>
      </c>
      <c r="F410" s="121"/>
      <c r="G410" s="121"/>
      <c r="H410" s="121"/>
      <c r="I410" s="121"/>
      <c r="J410" s="121"/>
      <c r="K410" s="121"/>
      <c r="L410" s="121"/>
      <c r="M410" s="121"/>
      <c r="N410" s="121"/>
      <c r="O410" s="121"/>
      <c r="P410" s="125"/>
      <c r="Q410" s="125"/>
      <c r="R410" s="125"/>
      <c r="S410" s="125"/>
      <c r="T410" s="125"/>
      <c r="U410" s="125"/>
      <c r="V410" s="125"/>
      <c r="Z410" s="126"/>
      <c r="AA410" s="126"/>
      <c r="AB410" s="126"/>
      <c r="AC410" s="126"/>
      <c r="AD410" s="126"/>
      <c r="AE410" s="126"/>
    </row>
    <row r="411" spans="1:31" hidden="1">
      <c r="A411" s="125" t="str">
        <f>IF(AND(F413=G413,H413=I413,J413=K413,F413="A"),"2016 - kwh",IF(AND(F413=G413,H413=I413,J413&lt;&gt;K413,F413="A"),"2017 - kwh",IF(AND(F413=G413,H413&lt;&gt;I413,F413="A"),"2018 - kwh","N/A")))</f>
        <v>N/A</v>
      </c>
      <c r="B411" s="125" t="str">
        <f>IF(F413&lt;&gt;G413,"2018 - kwh",IF(H413&lt;&gt;I413,"2017 - kwh",IF(J413&lt;&gt;K413,"2016 - kwh","N/A")))</f>
        <v>N/A</v>
      </c>
      <c r="C411" s="131" t="s">
        <v>437</v>
      </c>
      <c r="D411" s="132"/>
      <c r="E411" s="133" t="s">
        <v>244</v>
      </c>
      <c r="F411" s="124"/>
      <c r="G411" s="124"/>
      <c r="H411" s="124"/>
      <c r="I411" s="124"/>
      <c r="J411" s="124"/>
      <c r="K411" s="124"/>
      <c r="L411" s="124"/>
      <c r="M411" s="124"/>
      <c r="N411" s="124"/>
      <c r="O411" s="124"/>
      <c r="P411" s="125"/>
      <c r="Q411" s="125"/>
      <c r="R411" s="125"/>
      <c r="S411" s="125"/>
      <c r="T411" s="125"/>
      <c r="U411" s="125"/>
      <c r="V411" s="125"/>
      <c r="Z411" s="126"/>
      <c r="AA411" s="126" t="str">
        <f>IF(AND(F413=G413,H413=I413,F413="A"),"2016 - kwh","")</f>
        <v/>
      </c>
      <c r="AB411" s="126" t="str">
        <f>IF(OR(B411="2017 - kwh",B411="2018 - kwh"),"2016 - kwh","")</f>
        <v/>
      </c>
      <c r="AC411" s="126"/>
      <c r="AD411" s="126"/>
      <c r="AE411" s="126"/>
    </row>
    <row r="412" spans="1:31" hidden="1">
      <c r="A412" s="125" t="str">
        <f>IF(AND(F413=G413,H413=I413,J413=K413,F413="A"),"2016 - kw",IF(AND(F413=G413,H413=I413,J413&lt;&gt;K413,F413="A"),"2017 - kw",IF(AND(F413=G413,H413&lt;&gt;I413,F413="A"),"2018 - kw","N/A")))</f>
        <v>N/A</v>
      </c>
      <c r="B412" s="125" t="str">
        <f>IF(F413&lt;&gt;G413,"2018 - kw",IF(H413&lt;&gt;I413,"2017 - kw",IF(J413&lt;&gt;K413,"2016 - kw","N/A")))</f>
        <v>N/A</v>
      </c>
      <c r="C412" s="134"/>
      <c r="D412" s="135" t="str">
        <f>D411 &amp; "kW"</f>
        <v>kW</v>
      </c>
      <c r="E412" s="136" t="s">
        <v>309</v>
      </c>
      <c r="F412" s="124"/>
      <c r="G412" s="124"/>
      <c r="H412" s="124"/>
      <c r="I412" s="124"/>
      <c r="J412" s="124"/>
      <c r="K412" s="124"/>
      <c r="L412" s="124"/>
      <c r="M412" s="124"/>
      <c r="N412" s="124"/>
      <c r="O412" s="124"/>
      <c r="P412" s="125"/>
      <c r="Q412" s="125"/>
      <c r="R412" s="125"/>
      <c r="S412" s="125"/>
      <c r="T412" s="125"/>
      <c r="U412" s="125"/>
      <c r="V412" s="125"/>
      <c r="Z412" s="126"/>
      <c r="AA412" s="126" t="str">
        <f>IF(AND(F413=G413,H413=I413,F413="A"),"2016 - kw","")</f>
        <v/>
      </c>
      <c r="AB412" s="126" t="str">
        <f>IF(OR(B412="2017 - kw",B412="2018 - kw"),"2016 - kw","")</f>
        <v/>
      </c>
      <c r="AC412" s="126"/>
      <c r="AD412" s="126"/>
      <c r="AE412" s="126"/>
    </row>
    <row r="413" spans="1:31" hidden="1">
      <c r="A413" s="125"/>
      <c r="B413" s="125"/>
      <c r="C413" s="137"/>
      <c r="D413" s="138"/>
      <c r="E413" s="139" t="s">
        <v>310</v>
      </c>
      <c r="F413" s="121"/>
      <c r="G413" s="121"/>
      <c r="H413" s="121"/>
      <c r="I413" s="121"/>
      <c r="J413" s="121"/>
      <c r="K413" s="121"/>
      <c r="L413" s="121"/>
      <c r="M413" s="121"/>
      <c r="N413" s="121"/>
      <c r="O413" s="121"/>
      <c r="P413" s="125"/>
      <c r="Q413" s="125"/>
      <c r="R413" s="125"/>
      <c r="S413" s="125"/>
      <c r="T413" s="125"/>
      <c r="U413" s="125"/>
      <c r="V413" s="125"/>
      <c r="Z413" s="126"/>
      <c r="AA413" s="126"/>
      <c r="AB413" s="126"/>
      <c r="AC413" s="126"/>
      <c r="AD413" s="126"/>
      <c r="AE413" s="126"/>
    </row>
    <row r="414" spans="1:31" hidden="1">
      <c r="A414" s="125" t="str">
        <f>IF(AND(F416=G416,H416=I416,J416=K416,F416="A"),"2016 - kwh",IF(AND(F416=G416,H416=I416,J416&lt;&gt;K416,F416="A"),"2017 - kwh",IF(AND(F416=G416,H416&lt;&gt;I416,F416="A"),"2018 - kwh","N/A")))</f>
        <v>N/A</v>
      </c>
      <c r="B414" s="125" t="str">
        <f>IF(F416&lt;&gt;G416,"2018 - kwh",IF(H416&lt;&gt;I416,"2017 - kwh",IF(J416&lt;&gt;K416,"2016 - kwh","N/A")))</f>
        <v>N/A</v>
      </c>
      <c r="C414" s="131" t="s">
        <v>438</v>
      </c>
      <c r="D414" s="132"/>
      <c r="E414" s="133" t="s">
        <v>244</v>
      </c>
      <c r="F414" s="124"/>
      <c r="G414" s="124"/>
      <c r="H414" s="124"/>
      <c r="I414" s="124"/>
      <c r="J414" s="124"/>
      <c r="K414" s="124"/>
      <c r="L414" s="124"/>
      <c r="M414" s="124"/>
      <c r="N414" s="124"/>
      <c r="O414" s="124"/>
      <c r="P414" s="125"/>
      <c r="Q414" s="125"/>
      <c r="R414" s="125"/>
      <c r="S414" s="125"/>
      <c r="T414" s="125"/>
      <c r="U414" s="125"/>
      <c r="V414" s="125"/>
      <c r="Z414" s="126"/>
      <c r="AA414" s="126" t="str">
        <f>IF(AND(F416=G416,H416=I416,F416="A"),"2016 - kwh","")</f>
        <v/>
      </c>
      <c r="AB414" s="126" t="str">
        <f>IF(OR(B414="2017 - kwh",B414="2018 - kwh"),"2016 - kwh","")</f>
        <v/>
      </c>
      <c r="AC414" s="126"/>
      <c r="AD414" s="126"/>
      <c r="AE414" s="126"/>
    </row>
    <row r="415" spans="1:31" hidden="1">
      <c r="A415" s="125" t="str">
        <f>IF(AND(F416=G416,H416=I416,J416=K416,F416="A"),"2016 - kw",IF(AND(F416=G416,H416=I416,J416&lt;&gt;K416,F416="A"),"2017 - kw",IF(AND(F416=G416,H416&lt;&gt;I416,F416="A"),"2018 - kw","N/A")))</f>
        <v>N/A</v>
      </c>
      <c r="B415" s="125" t="str">
        <f>IF(F416&lt;&gt;G416,"2018 - kw",IF(H416&lt;&gt;I416,"2017 - kw",IF(J416&lt;&gt;K416,"2016 - kw","N/A")))</f>
        <v>N/A</v>
      </c>
      <c r="C415" s="134"/>
      <c r="D415" s="135" t="str">
        <f>D414 &amp; "kW"</f>
        <v>kW</v>
      </c>
      <c r="E415" s="136" t="s">
        <v>309</v>
      </c>
      <c r="F415" s="124"/>
      <c r="G415" s="124"/>
      <c r="H415" s="124"/>
      <c r="I415" s="124"/>
      <c r="J415" s="124"/>
      <c r="K415" s="124"/>
      <c r="L415" s="124"/>
      <c r="M415" s="124"/>
      <c r="N415" s="124"/>
      <c r="O415" s="124"/>
      <c r="P415" s="125"/>
      <c r="Q415" s="125"/>
      <c r="R415" s="125"/>
      <c r="S415" s="125"/>
      <c r="T415" s="125"/>
      <c r="U415" s="125"/>
      <c r="V415" s="125"/>
      <c r="Z415" s="126"/>
      <c r="AA415" s="126" t="str">
        <f>IF(AND(F416=G416,H416=I416,F416="A"),"2016 - kw","")</f>
        <v/>
      </c>
      <c r="AB415" s="126" t="str">
        <f>IF(OR(B415="2017 - kw",B415="2018 - kw"),"2016 - kw","")</f>
        <v/>
      </c>
      <c r="AC415" s="126"/>
      <c r="AD415" s="126"/>
      <c r="AE415" s="126"/>
    </row>
    <row r="416" spans="1:31" hidden="1">
      <c r="A416" s="125"/>
      <c r="B416" s="125"/>
      <c r="C416" s="137"/>
      <c r="D416" s="138"/>
      <c r="E416" s="139" t="s">
        <v>310</v>
      </c>
      <c r="F416" s="121"/>
      <c r="G416" s="121"/>
      <c r="H416" s="121"/>
      <c r="I416" s="121"/>
      <c r="J416" s="121"/>
      <c r="K416" s="121"/>
      <c r="L416" s="121"/>
      <c r="M416" s="121"/>
      <c r="N416" s="121"/>
      <c r="O416" s="121"/>
      <c r="P416" s="125"/>
      <c r="Q416" s="125"/>
      <c r="R416" s="125"/>
      <c r="S416" s="125"/>
      <c r="T416" s="125"/>
      <c r="U416" s="125"/>
      <c r="V416" s="125"/>
      <c r="Z416" s="126"/>
      <c r="AA416" s="126"/>
      <c r="AB416" s="126"/>
      <c r="AC416" s="126"/>
      <c r="AD416" s="126"/>
      <c r="AE416" s="126"/>
    </row>
    <row r="417" spans="1:31" hidden="1">
      <c r="A417" s="125" t="str">
        <f>IF(AND(F419=G419,H419=I419,J419=K419,F419="A"),"2016 - kwh",IF(AND(F419=G419,H419=I419,J419&lt;&gt;K419,F419="A"),"2017 - kwh",IF(AND(F419=G419,H419&lt;&gt;I419,F419="A"),"2018 - kwh","N/A")))</f>
        <v>N/A</v>
      </c>
      <c r="B417" s="125" t="str">
        <f>IF(F419&lt;&gt;G419,"2018 - kwh",IF(H419&lt;&gt;I419,"2017 - kwh",IF(J419&lt;&gt;K419,"2016 - kwh","N/A")))</f>
        <v>N/A</v>
      </c>
      <c r="C417" s="131" t="s">
        <v>439</v>
      </c>
      <c r="D417" s="132"/>
      <c r="E417" s="133" t="s">
        <v>244</v>
      </c>
      <c r="F417" s="124"/>
      <c r="G417" s="124"/>
      <c r="H417" s="124"/>
      <c r="I417" s="124"/>
      <c r="J417" s="124"/>
      <c r="K417" s="124"/>
      <c r="L417" s="124"/>
      <c r="M417" s="124"/>
      <c r="N417" s="124"/>
      <c r="O417" s="124"/>
      <c r="P417" s="125"/>
      <c r="Q417" s="125"/>
      <c r="R417" s="125"/>
      <c r="S417" s="125"/>
      <c r="T417" s="125"/>
      <c r="U417" s="125"/>
      <c r="V417" s="125"/>
      <c r="Z417" s="126"/>
      <c r="AA417" s="126" t="str">
        <f>IF(AND(F419=G419,H419=I419,F419="A"),"2016 - kwh","")</f>
        <v/>
      </c>
      <c r="AB417" s="126" t="str">
        <f>IF(OR(B417="2017 - kwh",B417="2018 - kwh"),"2016 - kwh","")</f>
        <v/>
      </c>
      <c r="AC417" s="126"/>
      <c r="AD417" s="126"/>
      <c r="AE417" s="126"/>
    </row>
    <row r="418" spans="1:31" hidden="1">
      <c r="A418" s="125" t="str">
        <f>IF(AND(F419=G419,H419=I419,J419=K419,F419="A"),"2016 - kw",IF(AND(F419=G419,H419=I419,J419&lt;&gt;K419,F419="A"),"2017 - kw",IF(AND(F419=G419,H419&lt;&gt;I419,F419="A"),"2018 - kw","N/A")))</f>
        <v>N/A</v>
      </c>
      <c r="B418" s="125" t="str">
        <f>IF(F419&lt;&gt;G419,"2018 - kw",IF(H419&lt;&gt;I419,"2017 - kw",IF(J419&lt;&gt;K419,"2016 - kw","N/A")))</f>
        <v>N/A</v>
      </c>
      <c r="C418" s="134"/>
      <c r="D418" s="135" t="str">
        <f>D417 &amp; "kW"</f>
        <v>kW</v>
      </c>
      <c r="E418" s="136" t="s">
        <v>309</v>
      </c>
      <c r="F418" s="124"/>
      <c r="G418" s="124"/>
      <c r="H418" s="124"/>
      <c r="I418" s="124"/>
      <c r="J418" s="124"/>
      <c r="K418" s="124"/>
      <c r="L418" s="124"/>
      <c r="M418" s="124"/>
      <c r="N418" s="124"/>
      <c r="O418" s="124"/>
      <c r="P418" s="125"/>
      <c r="Q418" s="125"/>
      <c r="R418" s="125"/>
      <c r="S418" s="125"/>
      <c r="T418" s="125"/>
      <c r="U418" s="125"/>
      <c r="V418" s="125"/>
      <c r="Z418" s="126"/>
      <c r="AA418" s="126" t="str">
        <f>IF(AND(F419=G419,H419=I419,F419="A"),"2016 - kw","")</f>
        <v/>
      </c>
      <c r="AB418" s="126" t="str">
        <f>IF(OR(B418="2017 - kw",B418="2018 - kw"),"2016 - kw","")</f>
        <v/>
      </c>
      <c r="AC418" s="126"/>
      <c r="AD418" s="126"/>
      <c r="AE418" s="126"/>
    </row>
    <row r="419" spans="1:31" hidden="1">
      <c r="A419" s="125"/>
      <c r="B419" s="125"/>
      <c r="C419" s="137"/>
      <c r="D419" s="138"/>
      <c r="E419" s="139" t="s">
        <v>310</v>
      </c>
      <c r="F419" s="121"/>
      <c r="G419" s="121"/>
      <c r="H419" s="121"/>
      <c r="I419" s="121"/>
      <c r="J419" s="121"/>
      <c r="K419" s="121"/>
      <c r="L419" s="121"/>
      <c r="M419" s="121"/>
      <c r="N419" s="121"/>
      <c r="O419" s="121"/>
      <c r="P419" s="125"/>
      <c r="Q419" s="125"/>
      <c r="R419" s="125"/>
      <c r="S419" s="125"/>
      <c r="T419" s="125"/>
      <c r="U419" s="125"/>
      <c r="V419" s="125"/>
      <c r="Z419" s="126"/>
      <c r="AA419" s="126"/>
      <c r="AB419" s="126"/>
      <c r="AC419" s="126"/>
      <c r="AD419" s="126"/>
      <c r="AE419" s="126"/>
    </row>
    <row r="420" spans="1:31" hidden="1">
      <c r="A420" s="125" t="str">
        <f>IF(AND(F422=G422,H422=I422,J422=K422,F422="A"),"2016 - kwh",IF(AND(F422=G422,H422=I422,J422&lt;&gt;K422,F422="A"),"2017 - kwh",IF(AND(F422=G422,H422&lt;&gt;I422,F422="A"),"2018 - kwh","N/A")))</f>
        <v>N/A</v>
      </c>
      <c r="B420" s="125" t="str">
        <f>IF(F422&lt;&gt;G422,"2018 - kwh",IF(H422&lt;&gt;I422,"2017 - kwh",IF(J422&lt;&gt;K422,"2016 - kwh","N/A")))</f>
        <v>N/A</v>
      </c>
      <c r="C420" s="131" t="s">
        <v>440</v>
      </c>
      <c r="D420" s="132"/>
      <c r="E420" s="133" t="s">
        <v>244</v>
      </c>
      <c r="F420" s="124"/>
      <c r="G420" s="124"/>
      <c r="H420" s="124"/>
      <c r="I420" s="124"/>
      <c r="J420" s="124"/>
      <c r="K420" s="124"/>
      <c r="L420" s="124"/>
      <c r="M420" s="124"/>
      <c r="N420" s="124"/>
      <c r="O420" s="124"/>
      <c r="P420" s="125"/>
      <c r="Q420" s="125"/>
      <c r="R420" s="125"/>
      <c r="S420" s="125"/>
      <c r="T420" s="125"/>
      <c r="U420" s="125"/>
      <c r="V420" s="125"/>
      <c r="Z420" s="126"/>
      <c r="AA420" s="126" t="str">
        <f>IF(AND(F422=G422,H422=I422,F422="A"),"2016 - kwh","")</f>
        <v/>
      </c>
      <c r="AB420" s="126" t="str">
        <f>IF(OR(B420="2017 - kwh",B420="2018 - kwh"),"2016 - kwh","")</f>
        <v/>
      </c>
      <c r="AC420" s="126"/>
      <c r="AD420" s="126"/>
      <c r="AE420" s="126"/>
    </row>
    <row r="421" spans="1:31" hidden="1">
      <c r="A421" s="125" t="str">
        <f>IF(AND(F422=G422,H422=I422,J422=K422,F422="A"),"2016 - kw",IF(AND(F422=G422,H422=I422,J422&lt;&gt;K422,F422="A"),"2017 - kw",IF(AND(F422=G422,H422&lt;&gt;I422,F422="A"),"2018 - kw","N/A")))</f>
        <v>N/A</v>
      </c>
      <c r="B421" s="125" t="str">
        <f>IF(F422&lt;&gt;G422,"2018 - kw",IF(H422&lt;&gt;I422,"2017 - kw",IF(J422&lt;&gt;K422,"2016 - kw","N/A")))</f>
        <v>N/A</v>
      </c>
      <c r="C421" s="134"/>
      <c r="D421" s="135" t="str">
        <f>D420 &amp; "kW"</f>
        <v>kW</v>
      </c>
      <c r="E421" s="136" t="s">
        <v>309</v>
      </c>
      <c r="F421" s="124"/>
      <c r="G421" s="124"/>
      <c r="H421" s="124"/>
      <c r="I421" s="124"/>
      <c r="J421" s="124"/>
      <c r="K421" s="124"/>
      <c r="L421" s="124"/>
      <c r="M421" s="124"/>
      <c r="N421" s="124"/>
      <c r="O421" s="124"/>
      <c r="P421" s="125"/>
      <c r="Q421" s="125"/>
      <c r="R421" s="125"/>
      <c r="S421" s="125"/>
      <c r="T421" s="125"/>
      <c r="U421" s="125"/>
      <c r="V421" s="125"/>
      <c r="Z421" s="126"/>
      <c r="AA421" s="126" t="str">
        <f>IF(AND(F422=G422,H422=I422,F422="A"),"2016 - kw","")</f>
        <v/>
      </c>
      <c r="AB421" s="126" t="str">
        <f>IF(OR(B421="2017 - kw",B421="2018 - kw"),"2016 - kw","")</f>
        <v/>
      </c>
      <c r="AC421" s="126"/>
      <c r="AD421" s="126"/>
      <c r="AE421" s="126"/>
    </row>
    <row r="422" spans="1:31" hidden="1">
      <c r="A422" s="125"/>
      <c r="B422" s="125"/>
      <c r="C422" s="137"/>
      <c r="D422" s="138"/>
      <c r="E422" s="139" t="s">
        <v>310</v>
      </c>
      <c r="F422" s="121"/>
      <c r="G422" s="121"/>
      <c r="H422" s="121"/>
      <c r="I422" s="121"/>
      <c r="J422" s="121"/>
      <c r="K422" s="121"/>
      <c r="L422" s="121"/>
      <c r="M422" s="121"/>
      <c r="N422" s="121"/>
      <c r="O422" s="121"/>
      <c r="P422" s="125"/>
      <c r="Q422" s="125"/>
      <c r="R422" s="125"/>
      <c r="S422" s="125"/>
      <c r="T422" s="125"/>
      <c r="U422" s="125"/>
      <c r="V422" s="125"/>
      <c r="Z422" s="126"/>
      <c r="AA422" s="126"/>
      <c r="AB422" s="126"/>
      <c r="AC422" s="126"/>
      <c r="AD422" s="126"/>
      <c r="AE422" s="126"/>
    </row>
    <row r="423" spans="1:31" hidden="1">
      <c r="A423" s="125" t="str">
        <f>IF(AND(F425=G425,H425=I425,J425=K425,F425="A"),"2016 - kwh",IF(AND(F425=G425,H425=I425,J425&lt;&gt;K425,F425="A"),"2017 - kwh",IF(AND(F425=G425,H425&lt;&gt;I425,F425="A"),"2018 - kwh","N/A")))</f>
        <v>N/A</v>
      </c>
      <c r="B423" s="125" t="str">
        <f>IF(F425&lt;&gt;G425,"2018 - kwh",IF(H425&lt;&gt;I425,"2017 - kwh",IF(J425&lt;&gt;K425,"2016 - kwh","N/A")))</f>
        <v>N/A</v>
      </c>
      <c r="C423" s="131" t="s">
        <v>441</v>
      </c>
      <c r="D423" s="132"/>
      <c r="E423" s="133" t="s">
        <v>244</v>
      </c>
      <c r="F423" s="124"/>
      <c r="G423" s="124"/>
      <c r="H423" s="124"/>
      <c r="I423" s="124"/>
      <c r="J423" s="124"/>
      <c r="K423" s="124"/>
      <c r="L423" s="124"/>
      <c r="M423" s="124"/>
      <c r="N423" s="124"/>
      <c r="O423" s="124"/>
      <c r="P423" s="125"/>
      <c r="Q423" s="125"/>
      <c r="R423" s="125"/>
      <c r="S423" s="125"/>
      <c r="T423" s="125"/>
      <c r="U423" s="125"/>
      <c r="V423" s="125"/>
      <c r="Z423" s="126"/>
      <c r="AA423" s="126" t="str">
        <f>IF(AND(F425=G425,H425=I425,F425="A"),"2016 - kwh","")</f>
        <v/>
      </c>
      <c r="AB423" s="126" t="str">
        <f>IF(OR(B423="2017 - kwh",B423="2018 - kwh"),"2016 - kwh","")</f>
        <v/>
      </c>
      <c r="AC423" s="126"/>
      <c r="AD423" s="126"/>
      <c r="AE423" s="126"/>
    </row>
    <row r="424" spans="1:31" hidden="1">
      <c r="A424" s="125" t="str">
        <f>IF(AND(F425=G425,H425=I425,J425=K425,F425="A"),"2016 - kw",IF(AND(F425=G425,H425=I425,J425&lt;&gt;K425,F425="A"),"2017 - kw",IF(AND(F425=G425,H425&lt;&gt;I425,F425="A"),"2018 - kw","N/A")))</f>
        <v>N/A</v>
      </c>
      <c r="B424" s="125" t="str">
        <f>IF(F425&lt;&gt;G425,"2018 - kw",IF(H425&lt;&gt;I425,"2017 - kw",IF(J425&lt;&gt;K425,"2016 - kw","N/A")))</f>
        <v>N/A</v>
      </c>
      <c r="C424" s="134"/>
      <c r="D424" s="135" t="str">
        <f>D423 &amp; "kW"</f>
        <v>kW</v>
      </c>
      <c r="E424" s="136" t="s">
        <v>309</v>
      </c>
      <c r="F424" s="124"/>
      <c r="G424" s="124"/>
      <c r="H424" s="124"/>
      <c r="I424" s="124"/>
      <c r="J424" s="124"/>
      <c r="K424" s="124"/>
      <c r="L424" s="124"/>
      <c r="M424" s="124"/>
      <c r="N424" s="124"/>
      <c r="O424" s="124"/>
      <c r="P424" s="125"/>
      <c r="Q424" s="125"/>
      <c r="R424" s="125"/>
      <c r="S424" s="125"/>
      <c r="T424" s="125"/>
      <c r="U424" s="125"/>
      <c r="V424" s="125"/>
      <c r="Z424" s="126"/>
      <c r="AA424" s="126" t="str">
        <f>IF(AND(F425=G425,H425=I425,F425="A"),"2016 - kw","")</f>
        <v/>
      </c>
      <c r="AB424" s="126" t="str">
        <f>IF(OR(B424="2017 - kw",B424="2018 - kw"),"2016 - kw","")</f>
        <v/>
      </c>
      <c r="AC424" s="126"/>
      <c r="AD424" s="126"/>
      <c r="AE424" s="126"/>
    </row>
    <row r="425" spans="1:31" hidden="1">
      <c r="A425" s="125"/>
      <c r="B425" s="125"/>
      <c r="C425" s="137"/>
      <c r="D425" s="138"/>
      <c r="E425" s="139" t="s">
        <v>310</v>
      </c>
      <c r="F425" s="121"/>
      <c r="G425" s="121"/>
      <c r="H425" s="121"/>
      <c r="I425" s="121"/>
      <c r="J425" s="121"/>
      <c r="K425" s="121"/>
      <c r="L425" s="121"/>
      <c r="M425" s="121"/>
      <c r="N425" s="121"/>
      <c r="O425" s="121"/>
      <c r="P425" s="125"/>
      <c r="Q425" s="125"/>
      <c r="R425" s="125"/>
      <c r="S425" s="125"/>
      <c r="T425" s="125"/>
      <c r="U425" s="125"/>
      <c r="V425" s="125"/>
      <c r="Z425" s="126"/>
      <c r="AA425" s="126"/>
      <c r="AB425" s="126"/>
      <c r="AC425" s="126"/>
      <c r="AD425" s="126"/>
      <c r="AE425" s="126"/>
    </row>
    <row r="426" spans="1:31" hidden="1">
      <c r="A426" s="125" t="str">
        <f>IF(AND(F428=G428,H428=I428,J428=K428,F428="A"),"2016 - kwh",IF(AND(F428=G428,H428=I428,J428&lt;&gt;K428,F428="A"),"2017 - kwh",IF(AND(F428=G428,H428&lt;&gt;I428,F428="A"),"2018 - kwh","N/A")))</f>
        <v>N/A</v>
      </c>
      <c r="B426" s="125" t="str">
        <f>IF(F428&lt;&gt;G428,"2018 - kwh",IF(H428&lt;&gt;I428,"2017 - kwh",IF(J428&lt;&gt;K428,"2016 - kwh","N/A")))</f>
        <v>N/A</v>
      </c>
      <c r="C426" s="131" t="s">
        <v>442</v>
      </c>
      <c r="D426" s="132"/>
      <c r="E426" s="133" t="s">
        <v>244</v>
      </c>
      <c r="F426" s="124"/>
      <c r="G426" s="124"/>
      <c r="H426" s="124"/>
      <c r="I426" s="124"/>
      <c r="J426" s="124"/>
      <c r="K426" s="124"/>
      <c r="L426" s="124"/>
      <c r="M426" s="124"/>
      <c r="N426" s="124"/>
      <c r="O426" s="124"/>
      <c r="P426" s="125"/>
      <c r="Q426" s="125"/>
      <c r="R426" s="125"/>
      <c r="S426" s="125"/>
      <c r="T426" s="125"/>
      <c r="U426" s="125"/>
      <c r="V426" s="125"/>
      <c r="Z426" s="126"/>
      <c r="AA426" s="126" t="str">
        <f>IF(AND(F428=G428,H428=I428,F428="A"),"2016 - kwh","")</f>
        <v/>
      </c>
      <c r="AB426" s="126" t="str">
        <f>IF(OR(B426="2017 - kwh",B426="2018 - kwh"),"2016 - kwh","")</f>
        <v/>
      </c>
      <c r="AC426" s="126"/>
      <c r="AD426" s="126"/>
      <c r="AE426" s="126"/>
    </row>
    <row r="427" spans="1:31" hidden="1">
      <c r="A427" s="125" t="str">
        <f>IF(AND(F428=G428,H428=I428,J428=K428,F428="A"),"2016 - kw",IF(AND(F428=G428,H428=I428,J428&lt;&gt;K428,F428="A"),"2017 - kw",IF(AND(F428=G428,H428&lt;&gt;I428,F428="A"),"2018 - kw","N/A")))</f>
        <v>N/A</v>
      </c>
      <c r="B427" s="125" t="str">
        <f>IF(F428&lt;&gt;G428,"2018 - kw",IF(H428&lt;&gt;I428,"2017 - kw",IF(J428&lt;&gt;K428,"2016 - kw","N/A")))</f>
        <v>N/A</v>
      </c>
      <c r="C427" s="134"/>
      <c r="D427" s="135" t="str">
        <f>D426 &amp; "kW"</f>
        <v>kW</v>
      </c>
      <c r="E427" s="136" t="s">
        <v>309</v>
      </c>
      <c r="F427" s="124"/>
      <c r="G427" s="124"/>
      <c r="H427" s="124"/>
      <c r="I427" s="124"/>
      <c r="J427" s="124"/>
      <c r="K427" s="124"/>
      <c r="L427" s="124"/>
      <c r="M427" s="124"/>
      <c r="N427" s="124"/>
      <c r="O427" s="124"/>
      <c r="P427" s="125"/>
      <c r="Q427" s="125"/>
      <c r="R427" s="125"/>
      <c r="S427" s="125"/>
      <c r="T427" s="125"/>
      <c r="U427" s="125"/>
      <c r="V427" s="125"/>
      <c r="Z427" s="126"/>
      <c r="AA427" s="126" t="str">
        <f>IF(AND(F428=G428,H428=I428,F428="A"),"2016 - kw","")</f>
        <v/>
      </c>
      <c r="AB427" s="126" t="str">
        <f>IF(OR(B427="2017 - kw",B427="2018 - kw"),"2016 - kw","")</f>
        <v/>
      </c>
      <c r="AC427" s="126"/>
      <c r="AD427" s="126"/>
      <c r="AE427" s="126"/>
    </row>
    <row r="428" spans="1:31" hidden="1">
      <c r="A428" s="125"/>
      <c r="B428" s="125"/>
      <c r="C428" s="137"/>
      <c r="D428" s="138"/>
      <c r="E428" s="139" t="s">
        <v>310</v>
      </c>
      <c r="F428" s="121"/>
      <c r="G428" s="121"/>
      <c r="H428" s="121"/>
      <c r="I428" s="121"/>
      <c r="J428" s="121"/>
      <c r="K428" s="121"/>
      <c r="L428" s="121"/>
      <c r="M428" s="121"/>
      <c r="N428" s="121"/>
      <c r="O428" s="121"/>
      <c r="P428" s="125"/>
      <c r="Q428" s="125"/>
      <c r="R428" s="125"/>
      <c r="S428" s="125"/>
      <c r="T428" s="125"/>
      <c r="U428" s="125"/>
      <c r="V428" s="125"/>
      <c r="Z428" s="126"/>
      <c r="AA428" s="126"/>
      <c r="AB428" s="126"/>
      <c r="AC428" s="126"/>
      <c r="AD428" s="126"/>
      <c r="AE428" s="126"/>
    </row>
    <row r="429" spans="1:31" hidden="1">
      <c r="A429" s="125" t="str">
        <f>IF(AND(F431=G431,H431=I431,J431=K431,F431="A"),"2016 - kwh",IF(AND(F431=G431,H431=I431,J431&lt;&gt;K431,F431="A"),"2017 - kwh",IF(AND(F431=G431,H431&lt;&gt;I431,F431="A"),"2018 - kwh","N/A")))</f>
        <v>N/A</v>
      </c>
      <c r="B429" s="125" t="str">
        <f>IF(F431&lt;&gt;G431,"2018 - kwh",IF(H431&lt;&gt;I431,"2017 - kwh",IF(J431&lt;&gt;K431,"2016 - kwh","N/A")))</f>
        <v>N/A</v>
      </c>
      <c r="C429" s="131" t="s">
        <v>443</v>
      </c>
      <c r="D429" s="132"/>
      <c r="E429" s="133" t="s">
        <v>244</v>
      </c>
      <c r="F429" s="124"/>
      <c r="G429" s="124"/>
      <c r="H429" s="124"/>
      <c r="I429" s="124"/>
      <c r="J429" s="124"/>
      <c r="K429" s="124"/>
      <c r="L429" s="124"/>
      <c r="M429" s="124"/>
      <c r="N429" s="124"/>
      <c r="O429" s="124"/>
      <c r="P429" s="125"/>
      <c r="Q429" s="125"/>
      <c r="R429" s="125"/>
      <c r="S429" s="125"/>
      <c r="T429" s="125"/>
      <c r="U429" s="125"/>
      <c r="V429" s="125"/>
      <c r="Z429" s="126"/>
      <c r="AA429" s="126" t="str">
        <f>IF(AND(F431=G431,H431=I431,F431="A"),"2016 - kwh","")</f>
        <v/>
      </c>
      <c r="AB429" s="126" t="str">
        <f>IF(OR(B429="2017 - kwh",B429="2018 - kwh"),"2016 - kwh","")</f>
        <v/>
      </c>
      <c r="AC429" s="126"/>
      <c r="AD429" s="126"/>
      <c r="AE429" s="126"/>
    </row>
    <row r="430" spans="1:31" hidden="1">
      <c r="A430" s="125" t="str">
        <f>IF(AND(F431=G431,H431=I431,J431=K431,F431="A"),"2016 - kw",IF(AND(F431=G431,H431=I431,J431&lt;&gt;K431,F431="A"),"2017 - kw",IF(AND(F431=G431,H431&lt;&gt;I431,F431="A"),"2018 - kw","N/A")))</f>
        <v>N/A</v>
      </c>
      <c r="B430" s="125" t="str">
        <f>IF(F431&lt;&gt;G431,"2018 - kw",IF(H431&lt;&gt;I431,"2017 - kw",IF(J431&lt;&gt;K431,"2016 - kw","N/A")))</f>
        <v>N/A</v>
      </c>
      <c r="C430" s="134"/>
      <c r="D430" s="135" t="str">
        <f>D429 &amp; "kW"</f>
        <v>kW</v>
      </c>
      <c r="E430" s="136" t="s">
        <v>309</v>
      </c>
      <c r="F430" s="124"/>
      <c r="G430" s="124"/>
      <c r="H430" s="124"/>
      <c r="I430" s="124"/>
      <c r="J430" s="124"/>
      <c r="K430" s="124"/>
      <c r="L430" s="124"/>
      <c r="M430" s="124"/>
      <c r="N430" s="124"/>
      <c r="O430" s="124"/>
      <c r="P430" s="125"/>
      <c r="Q430" s="125"/>
      <c r="R430" s="125"/>
      <c r="S430" s="125"/>
      <c r="T430" s="125"/>
      <c r="U430" s="125"/>
      <c r="V430" s="125"/>
      <c r="Z430" s="126"/>
      <c r="AA430" s="126" t="str">
        <f>IF(AND(F431=G431,H431=I431,F431="A"),"2016 - kw","")</f>
        <v/>
      </c>
      <c r="AB430" s="126" t="str">
        <f>IF(OR(B430="2017 - kw",B430="2018 - kw"),"2016 - kw","")</f>
        <v/>
      </c>
      <c r="AC430" s="126"/>
      <c r="AD430" s="126"/>
      <c r="AE430" s="126"/>
    </row>
    <row r="431" spans="1:31" hidden="1">
      <c r="A431" s="125"/>
      <c r="B431" s="125"/>
      <c r="C431" s="137"/>
      <c r="D431" s="140"/>
      <c r="E431" s="139" t="s">
        <v>310</v>
      </c>
      <c r="F431" s="121"/>
      <c r="G431" s="121"/>
      <c r="H431" s="121"/>
      <c r="I431" s="121"/>
      <c r="J431" s="121"/>
      <c r="K431" s="121"/>
      <c r="L431" s="121"/>
      <c r="M431" s="121"/>
      <c r="N431" s="121"/>
      <c r="O431" s="121"/>
      <c r="P431" s="125"/>
      <c r="Q431" s="125"/>
      <c r="R431" s="125"/>
      <c r="S431" s="125"/>
      <c r="T431" s="125"/>
      <c r="U431" s="125"/>
      <c r="V431" s="125"/>
      <c r="Z431" s="126"/>
      <c r="AA431" s="126"/>
      <c r="AB431" s="126"/>
      <c r="AC431" s="126"/>
      <c r="AD431" s="126"/>
      <c r="AE431" s="126"/>
    </row>
    <row r="432" spans="1:31" hidden="1">
      <c r="A432" s="125" t="str">
        <f>IF(AND(F434=G434,H434=I434,J434=K434,F434="A"),"2016 - kwh",IF(AND(F434=G434,H434=I434,J434&lt;&gt;K434,F434="A"),"2017 - kwh",IF(AND(F434=G434,H434&lt;&gt;I434,F434="A"),"2018 - kwh","N/A")))</f>
        <v>N/A</v>
      </c>
      <c r="B432" s="125" t="str">
        <f>IF(F434&lt;&gt;G434,"2018 - kwh",IF(H434&lt;&gt;I434,"2017 - kwh",IF(J434&lt;&gt;K434,"2016 - kwh","N/A")))</f>
        <v>N/A</v>
      </c>
      <c r="C432" s="131" t="s">
        <v>444</v>
      </c>
      <c r="D432" s="132"/>
      <c r="E432" s="133" t="s">
        <v>244</v>
      </c>
      <c r="F432" s="124"/>
      <c r="G432" s="124"/>
      <c r="H432" s="124"/>
      <c r="I432" s="124"/>
      <c r="J432" s="124"/>
      <c r="K432" s="124"/>
      <c r="L432" s="124"/>
      <c r="M432" s="124"/>
      <c r="N432" s="124"/>
      <c r="O432" s="124"/>
      <c r="P432" s="125"/>
      <c r="Q432" s="125"/>
      <c r="R432" s="125"/>
      <c r="S432" s="125"/>
      <c r="T432" s="125"/>
      <c r="U432" s="125"/>
      <c r="V432" s="125"/>
      <c r="Z432" s="126"/>
      <c r="AA432" s="126" t="str">
        <f>IF(AND(F434=G434,H434=I434,F434="A"),"2016 - kwh","")</f>
        <v/>
      </c>
      <c r="AB432" s="126" t="str">
        <f>IF(OR(B432="2017 - kwh",B432="2018 - kwh"),"2016 - kwh","")</f>
        <v/>
      </c>
      <c r="AC432" s="126"/>
      <c r="AD432" s="126"/>
      <c r="AE432" s="126"/>
    </row>
    <row r="433" spans="1:31" hidden="1">
      <c r="A433" s="125" t="str">
        <f>IF(AND(F434=G434,H434=I434,J434=K434,F434="A"),"2016 - kw",IF(AND(F434=G434,H434=I434,J434&lt;&gt;K434,F434="A"),"2017 - kw",IF(AND(F434=G434,H434&lt;&gt;I434,F434="A"),"2018 - kw","N/A")))</f>
        <v>N/A</v>
      </c>
      <c r="B433" s="125" t="str">
        <f>IF(F434&lt;&gt;G434,"2018 - kw",IF(H434&lt;&gt;I434,"2017 - kw",IF(J434&lt;&gt;K434,"2016 - kw","N/A")))</f>
        <v>N/A</v>
      </c>
      <c r="C433" s="134"/>
      <c r="D433" s="135" t="str">
        <f>D432 &amp; "kW"</f>
        <v>kW</v>
      </c>
      <c r="E433" s="136" t="s">
        <v>309</v>
      </c>
      <c r="F433" s="124"/>
      <c r="G433" s="124"/>
      <c r="H433" s="124"/>
      <c r="I433" s="124"/>
      <c r="J433" s="124"/>
      <c r="K433" s="124"/>
      <c r="L433" s="124"/>
      <c r="M433" s="124"/>
      <c r="N433" s="124"/>
      <c r="O433" s="124"/>
      <c r="P433" s="125"/>
      <c r="Q433" s="125"/>
      <c r="R433" s="125"/>
      <c r="S433" s="125"/>
      <c r="T433" s="125"/>
      <c r="U433" s="125"/>
      <c r="V433" s="125"/>
      <c r="Z433" s="126"/>
      <c r="AA433" s="126" t="str">
        <f>IF(AND(F434=G434,H434=I434,F434="A"),"2016 - kw","")</f>
        <v/>
      </c>
      <c r="AB433" s="126" t="str">
        <f>IF(OR(B433="2017 - kw",B433="2018 - kw"),"2016 - kw","")</f>
        <v/>
      </c>
      <c r="AC433" s="126"/>
      <c r="AD433" s="126"/>
      <c r="AE433" s="126"/>
    </row>
    <row r="434" spans="1:31" hidden="1">
      <c r="A434" s="125"/>
      <c r="B434" s="125"/>
      <c r="C434" s="137"/>
      <c r="D434" s="138"/>
      <c r="E434" s="139" t="s">
        <v>310</v>
      </c>
      <c r="F434" s="121"/>
      <c r="G434" s="121"/>
      <c r="H434" s="121"/>
      <c r="I434" s="121"/>
      <c r="J434" s="121"/>
      <c r="K434" s="121"/>
      <c r="L434" s="121"/>
      <c r="M434" s="121"/>
      <c r="N434" s="121"/>
      <c r="O434" s="121"/>
      <c r="P434" s="125"/>
      <c r="Q434" s="125"/>
      <c r="R434" s="125"/>
      <c r="S434" s="125"/>
      <c r="T434" s="125"/>
      <c r="U434" s="125"/>
      <c r="V434" s="125"/>
      <c r="Z434" s="126"/>
      <c r="AA434" s="126"/>
      <c r="AB434" s="126"/>
      <c r="AC434" s="126"/>
      <c r="AD434" s="126"/>
      <c r="AE434" s="126"/>
    </row>
    <row r="435" spans="1:31" hidden="1">
      <c r="A435" s="125" t="str">
        <f>IF(AND(F437=G437,H437=I437,J437=K437,F437="A"),"2016 - kwh",IF(AND(F437=G437,H437=I437,J437&lt;&gt;K437,F437="A"),"2017 - kwh",IF(AND(F437=G437,H437&lt;&gt;I437,F437="A"),"2018 - kwh","N/A")))</f>
        <v>N/A</v>
      </c>
      <c r="B435" s="125" t="str">
        <f>IF(F437&lt;&gt;G437,"2018 - kwh",IF(H437&lt;&gt;I437,"2017 - kwh",IF(J437&lt;&gt;K437,"2016 - kwh","N/A")))</f>
        <v>N/A</v>
      </c>
      <c r="C435" s="131" t="s">
        <v>445</v>
      </c>
      <c r="D435" s="132"/>
      <c r="E435" s="133" t="s">
        <v>244</v>
      </c>
      <c r="F435" s="124"/>
      <c r="G435" s="124"/>
      <c r="H435" s="124"/>
      <c r="I435" s="124"/>
      <c r="J435" s="124"/>
      <c r="K435" s="124"/>
      <c r="L435" s="124"/>
      <c r="M435" s="124"/>
      <c r="N435" s="124"/>
      <c r="O435" s="124"/>
      <c r="P435" s="125"/>
      <c r="Q435" s="125"/>
      <c r="R435" s="125"/>
      <c r="S435" s="125"/>
      <c r="T435" s="125"/>
      <c r="U435" s="125"/>
      <c r="V435" s="125"/>
      <c r="Z435" s="126"/>
      <c r="AA435" s="126" t="str">
        <f>IF(AND(F437=G437,H437=I437,F437="A"),"2016 - kwh","")</f>
        <v/>
      </c>
      <c r="AB435" s="126" t="str">
        <f>IF(OR(B435="2017 - kwh",B435="2018 - kwh"),"2016 - kwh","")</f>
        <v/>
      </c>
      <c r="AC435" s="126"/>
      <c r="AD435" s="126"/>
      <c r="AE435" s="126"/>
    </row>
    <row r="436" spans="1:31" hidden="1">
      <c r="A436" s="125" t="str">
        <f>IF(AND(F437=G437,H437=I437,J437=K437,F437="A"),"2016 - kw",IF(AND(F437=G437,H437=I437,J437&lt;&gt;K437,F437="A"),"2017 - kw",IF(AND(F437=G437,H437&lt;&gt;I437,F437="A"),"2018 - kw","N/A")))</f>
        <v>N/A</v>
      </c>
      <c r="B436" s="125" t="str">
        <f>IF(F437&lt;&gt;G437,"2018 - kw",IF(H437&lt;&gt;I437,"2017 - kw",IF(J437&lt;&gt;K437,"2016 - kw","N/A")))</f>
        <v>N/A</v>
      </c>
      <c r="C436" s="134"/>
      <c r="D436" s="135" t="str">
        <f>D435 &amp; "kW"</f>
        <v>kW</v>
      </c>
      <c r="E436" s="136" t="s">
        <v>309</v>
      </c>
      <c r="F436" s="124"/>
      <c r="G436" s="124"/>
      <c r="H436" s="124"/>
      <c r="I436" s="124"/>
      <c r="J436" s="124"/>
      <c r="K436" s="124"/>
      <c r="L436" s="124"/>
      <c r="M436" s="124"/>
      <c r="N436" s="124"/>
      <c r="O436" s="124"/>
      <c r="P436" s="125"/>
      <c r="Q436" s="125"/>
      <c r="R436" s="125"/>
      <c r="S436" s="125"/>
      <c r="T436" s="125"/>
      <c r="U436" s="125"/>
      <c r="V436" s="125"/>
      <c r="Z436" s="126"/>
      <c r="AA436" s="126" t="str">
        <f>IF(AND(F437=G437,H437=I437,F437="A"),"2016 - kw","")</f>
        <v/>
      </c>
      <c r="AB436" s="126" t="str">
        <f>IF(OR(B436="2017 - kw",B436="2018 - kw"),"2016 - kw","")</f>
        <v/>
      </c>
      <c r="AC436" s="126"/>
      <c r="AD436" s="126"/>
      <c r="AE436" s="126"/>
    </row>
    <row r="437" spans="1:31" hidden="1">
      <c r="A437" s="125"/>
      <c r="B437" s="125"/>
      <c r="C437" s="137"/>
      <c r="D437" s="138"/>
      <c r="E437" s="139" t="s">
        <v>310</v>
      </c>
      <c r="F437" s="121"/>
      <c r="G437" s="121"/>
      <c r="H437" s="121"/>
      <c r="I437" s="121"/>
      <c r="J437" s="121"/>
      <c r="K437" s="121"/>
      <c r="L437" s="121"/>
      <c r="M437" s="121"/>
      <c r="N437" s="121"/>
      <c r="O437" s="121"/>
      <c r="P437" s="125"/>
      <c r="Q437" s="125"/>
      <c r="R437" s="125"/>
      <c r="S437" s="125"/>
      <c r="T437" s="125"/>
      <c r="U437" s="125"/>
      <c r="V437" s="125"/>
      <c r="Z437" s="126"/>
      <c r="AA437" s="126"/>
      <c r="AB437" s="126"/>
      <c r="AC437" s="126"/>
      <c r="AD437" s="126"/>
      <c r="AE437" s="126"/>
    </row>
    <row r="438" spans="1:31" hidden="1">
      <c r="A438" s="125" t="str">
        <f>IF(AND(F440=G440,H440=I440,J440=K440,F440="A"),"2016 - kwh",IF(AND(F440=G440,H440=I440,J440&lt;&gt;K440,F440="A"),"2017 - kwh",IF(AND(F440=G440,H440&lt;&gt;I440,F440="A"),"2018 - kwh","N/A")))</f>
        <v>N/A</v>
      </c>
      <c r="B438" s="125" t="str">
        <f>IF(F440&lt;&gt;G440,"2018 - kwh",IF(H440&lt;&gt;I440,"2017 - kwh",IF(J440&lt;&gt;K440,"2016 - kwh","N/A")))</f>
        <v>N/A</v>
      </c>
      <c r="C438" s="131" t="s">
        <v>446</v>
      </c>
      <c r="D438" s="132"/>
      <c r="E438" s="133" t="s">
        <v>244</v>
      </c>
      <c r="F438" s="124"/>
      <c r="G438" s="124"/>
      <c r="H438" s="124"/>
      <c r="I438" s="124"/>
      <c r="J438" s="124"/>
      <c r="K438" s="124"/>
      <c r="L438" s="124"/>
      <c r="M438" s="124"/>
      <c r="N438" s="124"/>
      <c r="O438" s="124"/>
      <c r="P438" s="125"/>
      <c r="Q438" s="125"/>
      <c r="R438" s="125"/>
      <c r="S438" s="125"/>
      <c r="T438" s="125"/>
      <c r="U438" s="125"/>
      <c r="V438" s="125"/>
      <c r="Z438" s="126"/>
      <c r="AA438" s="126" t="str">
        <f>IF(AND(F440=G440,H440=I440,F440="A"),"2016 - kwh","")</f>
        <v/>
      </c>
      <c r="AB438" s="126" t="str">
        <f>IF(OR(B438="2017 - kwh",B438="2018 - kwh"),"2016 - kwh","")</f>
        <v/>
      </c>
      <c r="AC438" s="126"/>
      <c r="AD438" s="126"/>
      <c r="AE438" s="126"/>
    </row>
    <row r="439" spans="1:31" hidden="1">
      <c r="A439" s="125" t="str">
        <f>IF(AND(F440=G440,H440=I440,J440=K440,F440="A"),"2016 - kw",IF(AND(F440=G440,H440=I440,J440&lt;&gt;K440,F440="A"),"2017 - kw",IF(AND(F440=G440,H440&lt;&gt;I440,F440="A"),"2018 - kw","N/A")))</f>
        <v>N/A</v>
      </c>
      <c r="B439" s="125" t="str">
        <f>IF(F440&lt;&gt;G440,"2018 - kw",IF(H440&lt;&gt;I440,"2017 - kw",IF(J440&lt;&gt;K440,"2016 - kw","N/A")))</f>
        <v>N/A</v>
      </c>
      <c r="C439" s="134"/>
      <c r="D439" s="135" t="str">
        <f>D438 &amp; "kW"</f>
        <v>kW</v>
      </c>
      <c r="E439" s="136" t="s">
        <v>309</v>
      </c>
      <c r="F439" s="124"/>
      <c r="G439" s="124"/>
      <c r="H439" s="124"/>
      <c r="I439" s="124"/>
      <c r="J439" s="124"/>
      <c r="K439" s="124"/>
      <c r="L439" s="124"/>
      <c r="M439" s="124"/>
      <c r="N439" s="124"/>
      <c r="O439" s="124"/>
      <c r="P439" s="125"/>
      <c r="Q439" s="125"/>
      <c r="R439" s="125"/>
      <c r="S439" s="125"/>
      <c r="T439" s="125"/>
      <c r="U439" s="125"/>
      <c r="V439" s="125"/>
      <c r="Z439" s="126"/>
      <c r="AA439" s="126" t="str">
        <f>IF(AND(F440=G440,H440=I440,F440="A"),"2016 - kw","")</f>
        <v/>
      </c>
      <c r="AB439" s="126" t="str">
        <f>IF(OR(B439="2017 - kw",B439="2018 - kw"),"2016 - kw","")</f>
        <v/>
      </c>
      <c r="AC439" s="126"/>
      <c r="AD439" s="126"/>
      <c r="AE439" s="126"/>
    </row>
    <row r="440" spans="1:31" hidden="1">
      <c r="A440" s="125"/>
      <c r="B440" s="125"/>
      <c r="C440" s="137"/>
      <c r="D440" s="138"/>
      <c r="E440" s="139" t="s">
        <v>310</v>
      </c>
      <c r="F440" s="121"/>
      <c r="G440" s="121"/>
      <c r="H440" s="121"/>
      <c r="I440" s="121"/>
      <c r="J440" s="121"/>
      <c r="K440" s="121"/>
      <c r="L440" s="121"/>
      <c r="M440" s="121"/>
      <c r="N440" s="121"/>
      <c r="O440" s="121"/>
      <c r="P440" s="125"/>
      <c r="Q440" s="125"/>
      <c r="R440" s="125"/>
      <c r="S440" s="125"/>
      <c r="T440" s="125"/>
      <c r="U440" s="125"/>
      <c r="V440" s="125"/>
      <c r="Z440" s="126"/>
      <c r="AA440" s="126"/>
      <c r="AB440" s="126"/>
      <c r="AC440" s="126"/>
      <c r="AD440" s="126"/>
      <c r="AE440" s="126"/>
    </row>
    <row r="441" spans="1:31" hidden="1">
      <c r="A441" s="125" t="str">
        <f>IF(AND(F443=G443,H443=I443,J443=K443,F443="A"),"2016 - kwh",IF(AND(F443=G443,H443=I443,J443&lt;&gt;K443,F443="A"),"2017 - kwh",IF(AND(F443=G443,H443&lt;&gt;I443,F443="A"),"2018 - kwh","N/A")))</f>
        <v>N/A</v>
      </c>
      <c r="B441" s="125" t="str">
        <f>IF(F443&lt;&gt;G443,"2018 - kwh",IF(H443&lt;&gt;I443,"2017 - kwh",IF(J443&lt;&gt;K443,"2016 - kwh","N/A")))</f>
        <v>N/A</v>
      </c>
      <c r="C441" s="131" t="s">
        <v>447</v>
      </c>
      <c r="D441" s="132"/>
      <c r="E441" s="133" t="s">
        <v>244</v>
      </c>
      <c r="F441" s="124"/>
      <c r="G441" s="124"/>
      <c r="H441" s="124"/>
      <c r="I441" s="124"/>
      <c r="J441" s="124"/>
      <c r="K441" s="124"/>
      <c r="L441" s="124"/>
      <c r="M441" s="124"/>
      <c r="N441" s="124"/>
      <c r="O441" s="124"/>
      <c r="P441" s="125"/>
      <c r="Q441" s="125"/>
      <c r="R441" s="125"/>
      <c r="S441" s="125"/>
      <c r="T441" s="125"/>
      <c r="U441" s="125"/>
      <c r="V441" s="125"/>
      <c r="Z441" s="126"/>
      <c r="AA441" s="126" t="str">
        <f>IF(AND(F443=G443,H443=I443,F443="A"),"2016 - kwh","")</f>
        <v/>
      </c>
      <c r="AB441" s="126" t="str">
        <f>IF(OR(B441="2017 - kwh",B441="2018 - kwh"),"2016 - kwh","")</f>
        <v/>
      </c>
      <c r="AC441" s="126"/>
      <c r="AD441" s="126"/>
      <c r="AE441" s="126"/>
    </row>
    <row r="442" spans="1:31" hidden="1">
      <c r="A442" s="125" t="str">
        <f>IF(AND(F443=G443,H443=I443,J443=K443,F443="A"),"2016 - kw",IF(AND(F443=G443,H443=I443,J443&lt;&gt;K443,F443="A"),"2017 - kw",IF(AND(F443=G443,H443&lt;&gt;I443,F443="A"),"2018 - kw","N/A")))</f>
        <v>N/A</v>
      </c>
      <c r="B442" s="125" t="str">
        <f>IF(F443&lt;&gt;G443,"2018 - kw",IF(H443&lt;&gt;I443,"2017 - kw",IF(J443&lt;&gt;K443,"2016 - kw","N/A")))</f>
        <v>N/A</v>
      </c>
      <c r="C442" s="134"/>
      <c r="D442" s="135" t="str">
        <f>D441 &amp; "kW"</f>
        <v>kW</v>
      </c>
      <c r="E442" s="136" t="s">
        <v>309</v>
      </c>
      <c r="F442" s="124"/>
      <c r="G442" s="124"/>
      <c r="H442" s="124"/>
      <c r="I442" s="124"/>
      <c r="J442" s="124"/>
      <c r="K442" s="124"/>
      <c r="L442" s="124"/>
      <c r="M442" s="124"/>
      <c r="N442" s="124"/>
      <c r="O442" s="124"/>
      <c r="P442" s="125"/>
      <c r="Q442" s="125"/>
      <c r="R442" s="125"/>
      <c r="S442" s="125"/>
      <c r="T442" s="125"/>
      <c r="U442" s="125"/>
      <c r="V442" s="125"/>
      <c r="Z442" s="126"/>
      <c r="AA442" s="126" t="str">
        <f>IF(AND(F443=G443,H443=I443,F443="A"),"2016 - kw","")</f>
        <v/>
      </c>
      <c r="AB442" s="126" t="str">
        <f>IF(OR(B442="2017 - kw",B442="2018 - kw"),"2016 - kw","")</f>
        <v/>
      </c>
      <c r="AC442" s="126"/>
      <c r="AD442" s="126"/>
      <c r="AE442" s="126"/>
    </row>
    <row r="443" spans="1:31" hidden="1">
      <c r="A443" s="125"/>
      <c r="B443" s="125"/>
      <c r="C443" s="137"/>
      <c r="D443" s="138"/>
      <c r="E443" s="139" t="s">
        <v>310</v>
      </c>
      <c r="F443" s="121"/>
      <c r="G443" s="121"/>
      <c r="H443" s="121"/>
      <c r="I443" s="121"/>
      <c r="J443" s="121"/>
      <c r="K443" s="121"/>
      <c r="L443" s="121"/>
      <c r="M443" s="121"/>
      <c r="N443" s="121"/>
      <c r="O443" s="121"/>
      <c r="P443" s="125"/>
      <c r="Q443" s="125"/>
      <c r="R443" s="125"/>
      <c r="S443" s="125"/>
      <c r="T443" s="125"/>
      <c r="U443" s="125"/>
      <c r="V443" s="125"/>
      <c r="Z443" s="126"/>
      <c r="AA443" s="126"/>
      <c r="AB443" s="126"/>
      <c r="AC443" s="126"/>
      <c r="AD443" s="126"/>
      <c r="AE443" s="126"/>
    </row>
    <row r="444" spans="1:31" hidden="1">
      <c r="A444" s="125" t="str">
        <f>IF(AND(F446=G446,H446=I446,J446=K446,F446="A"),"2016 - kwh",IF(AND(F446=G446,H446=I446,J446&lt;&gt;K446,F446="A"),"2017 - kwh",IF(AND(F446=G446,H446&lt;&gt;I446,F446="A"),"2018 - kwh","N/A")))</f>
        <v>N/A</v>
      </c>
      <c r="B444" s="125" t="str">
        <f>IF(F446&lt;&gt;G446,"2018 - kwh",IF(H446&lt;&gt;I446,"2017 - kwh",IF(J446&lt;&gt;K446,"2016 - kwh","N/A")))</f>
        <v>N/A</v>
      </c>
      <c r="C444" s="131" t="s">
        <v>448</v>
      </c>
      <c r="D444" s="132"/>
      <c r="E444" s="133" t="s">
        <v>244</v>
      </c>
      <c r="F444" s="124"/>
      <c r="G444" s="124"/>
      <c r="H444" s="124"/>
      <c r="I444" s="124"/>
      <c r="J444" s="124"/>
      <c r="K444" s="124"/>
      <c r="L444" s="124"/>
      <c r="M444" s="124"/>
      <c r="N444" s="124"/>
      <c r="O444" s="124"/>
      <c r="P444" s="125"/>
      <c r="Q444" s="125"/>
      <c r="R444" s="125"/>
      <c r="S444" s="125"/>
      <c r="T444" s="125"/>
      <c r="U444" s="125"/>
      <c r="V444" s="125"/>
      <c r="Z444" s="126"/>
      <c r="AA444" s="126" t="str">
        <f>IF(AND(F446=G446,H446=I446,F446="A"),"2016 - kwh","")</f>
        <v/>
      </c>
      <c r="AB444" s="126" t="str">
        <f>IF(OR(B444="2017 - kwh",B444="2018 - kwh"),"2016 - kwh","")</f>
        <v/>
      </c>
      <c r="AC444" s="126"/>
      <c r="AD444" s="126"/>
      <c r="AE444" s="126"/>
    </row>
    <row r="445" spans="1:31" hidden="1">
      <c r="A445" s="125" t="str">
        <f>IF(AND(F446=G446,H446=I446,J446=K446,F446="A"),"2016 - kw",IF(AND(F446=G446,H446=I446,J446&lt;&gt;K446,F446="A"),"2017 - kw",IF(AND(F446=G446,H446&lt;&gt;I446,F446="A"),"2018 - kw","N/A")))</f>
        <v>N/A</v>
      </c>
      <c r="B445" s="125" t="str">
        <f>IF(F446&lt;&gt;G446,"2018 - kw",IF(H446&lt;&gt;I446,"2017 - kw",IF(J446&lt;&gt;K446,"2016 - kw","N/A")))</f>
        <v>N/A</v>
      </c>
      <c r="C445" s="134"/>
      <c r="D445" s="135" t="str">
        <f>D444 &amp; "kW"</f>
        <v>kW</v>
      </c>
      <c r="E445" s="136" t="s">
        <v>309</v>
      </c>
      <c r="F445" s="124"/>
      <c r="G445" s="124"/>
      <c r="H445" s="124"/>
      <c r="I445" s="124"/>
      <c r="J445" s="124"/>
      <c r="K445" s="124"/>
      <c r="L445" s="124"/>
      <c r="M445" s="124"/>
      <c r="N445" s="124"/>
      <c r="O445" s="124"/>
      <c r="P445" s="125"/>
      <c r="Q445" s="125"/>
      <c r="R445" s="125"/>
      <c r="S445" s="125"/>
      <c r="T445" s="125"/>
      <c r="U445" s="125"/>
      <c r="V445" s="125"/>
      <c r="Z445" s="126"/>
      <c r="AA445" s="126" t="str">
        <f>IF(AND(F446=G446,H446=I446,F446="A"),"2016 - kw","")</f>
        <v/>
      </c>
      <c r="AB445" s="126" t="str">
        <f>IF(OR(B445="2017 - kw",B445="2018 - kw"),"2016 - kw","")</f>
        <v/>
      </c>
      <c r="AC445" s="126"/>
      <c r="AD445" s="126"/>
      <c r="AE445" s="126"/>
    </row>
    <row r="446" spans="1:31" hidden="1">
      <c r="A446" s="125"/>
      <c r="B446" s="125"/>
      <c r="C446" s="137"/>
      <c r="D446" s="138"/>
      <c r="E446" s="139" t="s">
        <v>310</v>
      </c>
      <c r="F446" s="121"/>
      <c r="G446" s="121"/>
      <c r="H446" s="121"/>
      <c r="I446" s="121"/>
      <c r="J446" s="121"/>
      <c r="K446" s="121"/>
      <c r="L446" s="121"/>
      <c r="M446" s="121"/>
      <c r="N446" s="121"/>
      <c r="O446" s="121"/>
      <c r="P446" s="125"/>
      <c r="Q446" s="125"/>
      <c r="R446" s="125"/>
      <c r="S446" s="125"/>
      <c r="T446" s="125"/>
      <c r="U446" s="125"/>
      <c r="V446" s="125"/>
      <c r="Z446" s="126"/>
      <c r="AA446" s="126"/>
      <c r="AB446" s="126"/>
      <c r="AC446" s="126"/>
      <c r="AD446" s="126"/>
      <c r="AE446" s="126"/>
    </row>
    <row r="447" spans="1:31" hidden="1">
      <c r="A447" s="125" t="str">
        <f>IF(AND(F449=G449,H449=I449,J449=K449,F449="A"),"2016 - kwh",IF(AND(F449=G449,H449=I449,J449&lt;&gt;K449,F449="A"),"2017 - kwh",IF(AND(F449=G449,H449&lt;&gt;I449,F449="A"),"2018 - kwh","N/A")))</f>
        <v>N/A</v>
      </c>
      <c r="B447" s="125" t="str">
        <f>IF(F449&lt;&gt;G449,"2018 - kwh",IF(H449&lt;&gt;I449,"2017 - kwh",IF(J449&lt;&gt;K449,"2016 - kwh","N/A")))</f>
        <v>N/A</v>
      </c>
      <c r="C447" s="131" t="s">
        <v>449</v>
      </c>
      <c r="D447" s="132"/>
      <c r="E447" s="133" t="s">
        <v>244</v>
      </c>
      <c r="F447" s="124"/>
      <c r="G447" s="124"/>
      <c r="H447" s="124"/>
      <c r="I447" s="124"/>
      <c r="J447" s="124"/>
      <c r="K447" s="124"/>
      <c r="L447" s="124"/>
      <c r="M447" s="124"/>
      <c r="N447" s="124"/>
      <c r="O447" s="124"/>
      <c r="P447" s="125"/>
      <c r="Q447" s="125"/>
      <c r="R447" s="125"/>
      <c r="S447" s="125"/>
      <c r="T447" s="125"/>
      <c r="U447" s="125"/>
      <c r="V447" s="125"/>
      <c r="Z447" s="126"/>
      <c r="AA447" s="126" t="str">
        <f>IF(AND(F449=G449,H449=I449,F449="A"),"2016 - kwh","")</f>
        <v/>
      </c>
      <c r="AB447" s="126" t="str">
        <f>IF(OR(B447="2017 - kwh",B447="2018 - kwh"),"2016 - kwh","")</f>
        <v/>
      </c>
      <c r="AC447" s="126"/>
      <c r="AD447" s="126"/>
      <c r="AE447" s="126"/>
    </row>
    <row r="448" spans="1:31" hidden="1">
      <c r="A448" s="125" t="str">
        <f>IF(AND(F449=G449,H449=I449,J449=K449,F449="A"),"2016 - kw",IF(AND(F449=G449,H449=I449,J449&lt;&gt;K449,F449="A"),"2017 - kw",IF(AND(F449=G449,H449&lt;&gt;I449,F449="A"),"2018 - kw","N/A")))</f>
        <v>N/A</v>
      </c>
      <c r="B448" s="125" t="str">
        <f>IF(F449&lt;&gt;G449,"2018 - kw",IF(H449&lt;&gt;I449,"2017 - kw",IF(J449&lt;&gt;K449,"2016 - kw","N/A")))</f>
        <v>N/A</v>
      </c>
      <c r="C448" s="134"/>
      <c r="D448" s="135" t="str">
        <f>D447 &amp; "kW"</f>
        <v>kW</v>
      </c>
      <c r="E448" s="136" t="s">
        <v>309</v>
      </c>
      <c r="F448" s="124"/>
      <c r="G448" s="124"/>
      <c r="H448" s="124"/>
      <c r="I448" s="124"/>
      <c r="J448" s="124"/>
      <c r="K448" s="124"/>
      <c r="L448" s="124"/>
      <c r="M448" s="124"/>
      <c r="N448" s="124"/>
      <c r="O448" s="124"/>
      <c r="P448" s="125"/>
      <c r="Q448" s="125"/>
      <c r="R448" s="125"/>
      <c r="S448" s="125"/>
      <c r="T448" s="125"/>
      <c r="U448" s="125"/>
      <c r="V448" s="125"/>
      <c r="Z448" s="126"/>
      <c r="AA448" s="126" t="str">
        <f>IF(AND(F449=G449,H449=I449,F449="A"),"2016 - kw","")</f>
        <v/>
      </c>
      <c r="AB448" s="126" t="str">
        <f>IF(OR(B448="2017 - kw",B448="2018 - kw"),"2016 - kw","")</f>
        <v/>
      </c>
      <c r="AC448" s="126"/>
      <c r="AD448" s="126"/>
      <c r="AE448" s="126"/>
    </row>
    <row r="449" spans="1:31" hidden="1">
      <c r="A449" s="125"/>
      <c r="B449" s="125"/>
      <c r="C449" s="137"/>
      <c r="D449" s="138"/>
      <c r="E449" s="139" t="s">
        <v>310</v>
      </c>
      <c r="F449" s="121"/>
      <c r="G449" s="121"/>
      <c r="H449" s="121"/>
      <c r="I449" s="121"/>
      <c r="J449" s="121"/>
      <c r="K449" s="121"/>
      <c r="L449" s="121"/>
      <c r="M449" s="121"/>
      <c r="N449" s="121"/>
      <c r="O449" s="121"/>
      <c r="P449" s="125"/>
      <c r="Q449" s="125"/>
      <c r="R449" s="125"/>
      <c r="S449" s="125"/>
      <c r="T449" s="125"/>
      <c r="U449" s="125"/>
      <c r="V449" s="125"/>
      <c r="Z449" s="126"/>
      <c r="AA449" s="126"/>
      <c r="AB449" s="126"/>
      <c r="AC449" s="126"/>
      <c r="AD449" s="126"/>
      <c r="AE449" s="126"/>
    </row>
    <row r="450" spans="1:31" hidden="1">
      <c r="A450" s="125" t="str">
        <f>IF(AND(F452=G452,H452=I452,J452=K452,F452="A"),"2016 - kwh",IF(AND(F452=G452,H452=I452,J452&lt;&gt;K452,F452="A"),"2017 - kwh",IF(AND(F452=G452,H452&lt;&gt;I452,F452="A"),"2018 - kwh","N/A")))</f>
        <v>N/A</v>
      </c>
      <c r="B450" s="125" t="str">
        <f>IF(F452&lt;&gt;G452,"2018 - kwh",IF(H452&lt;&gt;I452,"2017 - kwh",IF(J452&lt;&gt;K452,"2016 - kwh","N/A")))</f>
        <v>N/A</v>
      </c>
      <c r="C450" s="131" t="s">
        <v>450</v>
      </c>
      <c r="D450" s="132"/>
      <c r="E450" s="133" t="s">
        <v>244</v>
      </c>
      <c r="F450" s="124"/>
      <c r="G450" s="124"/>
      <c r="H450" s="124"/>
      <c r="I450" s="124"/>
      <c r="J450" s="124"/>
      <c r="K450" s="124"/>
      <c r="L450" s="124"/>
      <c r="M450" s="124"/>
      <c r="N450" s="124"/>
      <c r="O450" s="124"/>
      <c r="P450" s="125"/>
      <c r="Q450" s="125"/>
      <c r="R450" s="125"/>
      <c r="S450" s="125"/>
      <c r="T450" s="125"/>
      <c r="U450" s="125"/>
      <c r="V450" s="125"/>
      <c r="Z450" s="126"/>
      <c r="AA450" s="126" t="str">
        <f>IF(AND(F452=G452,H452=I452,F452="A"),"2016 - kwh","")</f>
        <v/>
      </c>
      <c r="AB450" s="126" t="str">
        <f>IF(OR(B450="2017 - kwh",B450="2018 - kwh"),"2016 - kwh","")</f>
        <v/>
      </c>
      <c r="AC450" s="126"/>
      <c r="AD450" s="126"/>
      <c r="AE450" s="126"/>
    </row>
    <row r="451" spans="1:31" hidden="1">
      <c r="A451" s="125" t="str">
        <f>IF(AND(F452=G452,H452=I452,J452=K452,F452="A"),"2016 - kw",IF(AND(F452=G452,H452=I452,J452&lt;&gt;K452,F452="A"),"2017 - kw",IF(AND(F452=G452,H452&lt;&gt;I452,F452="A"),"2018 - kw","N/A")))</f>
        <v>N/A</v>
      </c>
      <c r="B451" s="125" t="str">
        <f>IF(F452&lt;&gt;G452,"2018 - kw",IF(H452&lt;&gt;I452,"2017 - kw",IF(J452&lt;&gt;K452,"2016 - kw","N/A")))</f>
        <v>N/A</v>
      </c>
      <c r="C451" s="134"/>
      <c r="D451" s="135" t="str">
        <f>D450 &amp; "kW"</f>
        <v>kW</v>
      </c>
      <c r="E451" s="136" t="s">
        <v>309</v>
      </c>
      <c r="F451" s="124"/>
      <c r="G451" s="124"/>
      <c r="H451" s="124"/>
      <c r="I451" s="124"/>
      <c r="J451" s="124"/>
      <c r="K451" s="124"/>
      <c r="L451" s="124"/>
      <c r="M451" s="124"/>
      <c r="N451" s="124"/>
      <c r="O451" s="124"/>
      <c r="P451" s="125"/>
      <c r="Q451" s="125"/>
      <c r="R451" s="125"/>
      <c r="S451" s="125"/>
      <c r="T451" s="125"/>
      <c r="U451" s="125"/>
      <c r="V451" s="125"/>
      <c r="Z451" s="126"/>
      <c r="AA451" s="126" t="str">
        <f>IF(AND(F452=G452,H452=I452,F452="A"),"2016 - kw","")</f>
        <v/>
      </c>
      <c r="AB451" s="126" t="str">
        <f>IF(OR(B451="2017 - kw",B451="2018 - kw"),"2016 - kw","")</f>
        <v/>
      </c>
      <c r="AC451" s="126"/>
      <c r="AD451" s="126"/>
      <c r="AE451" s="126"/>
    </row>
    <row r="452" spans="1:31" hidden="1">
      <c r="A452" s="125"/>
      <c r="B452" s="125"/>
      <c r="C452" s="137"/>
      <c r="D452" s="138"/>
      <c r="E452" s="139" t="s">
        <v>310</v>
      </c>
      <c r="F452" s="121"/>
      <c r="G452" s="121"/>
      <c r="H452" s="121"/>
      <c r="I452" s="121"/>
      <c r="J452" s="121"/>
      <c r="K452" s="121"/>
      <c r="L452" s="121"/>
      <c r="M452" s="121"/>
      <c r="N452" s="121"/>
      <c r="O452" s="121"/>
      <c r="P452" s="125"/>
      <c r="Q452" s="125"/>
      <c r="R452" s="125"/>
      <c r="S452" s="125"/>
      <c r="T452" s="125"/>
      <c r="U452" s="125"/>
      <c r="V452" s="125"/>
      <c r="Z452" s="126"/>
      <c r="AA452" s="126"/>
      <c r="AB452" s="126"/>
      <c r="AC452" s="126"/>
      <c r="AD452" s="126"/>
      <c r="AE452" s="126"/>
    </row>
    <row r="453" spans="1:31" hidden="1">
      <c r="A453" s="125" t="str">
        <f>IF(AND(F455=G455,H455=I455,J455=K455,F455="A"),"2016 - kwh",IF(AND(F455=G455,H455=I455,J455&lt;&gt;K455,F455="A"),"2017 - kwh",IF(AND(F455=G455,H455&lt;&gt;I455,F455="A"),"2018 - kwh","N/A")))</f>
        <v>N/A</v>
      </c>
      <c r="B453" s="125" t="str">
        <f>IF(F455&lt;&gt;G455,"2018 - kwh",IF(H455&lt;&gt;I455,"2017 - kwh",IF(J455&lt;&gt;K455,"2016 - kwh","N/A")))</f>
        <v>N/A</v>
      </c>
      <c r="C453" s="131" t="s">
        <v>451</v>
      </c>
      <c r="D453" s="132"/>
      <c r="E453" s="133" t="s">
        <v>244</v>
      </c>
      <c r="F453" s="124"/>
      <c r="G453" s="124"/>
      <c r="H453" s="124"/>
      <c r="I453" s="124"/>
      <c r="J453" s="124"/>
      <c r="K453" s="124"/>
      <c r="L453" s="124"/>
      <c r="M453" s="124"/>
      <c r="N453" s="124"/>
      <c r="O453" s="124"/>
      <c r="P453" s="125"/>
      <c r="Q453" s="125"/>
      <c r="R453" s="125"/>
      <c r="S453" s="125"/>
      <c r="T453" s="125"/>
      <c r="U453" s="125"/>
      <c r="V453" s="125"/>
      <c r="Z453" s="126"/>
      <c r="AA453" s="126" t="str">
        <f>IF(AND(F455=G455,H455=I455,F455="A"),"2016 - kwh","")</f>
        <v/>
      </c>
      <c r="AB453" s="126" t="str">
        <f>IF(OR(B453="2017 - kwh",B453="2018 - kwh"),"2016 - kwh","")</f>
        <v/>
      </c>
      <c r="AC453" s="126"/>
      <c r="AD453" s="126"/>
      <c r="AE453" s="126"/>
    </row>
    <row r="454" spans="1:31" hidden="1">
      <c r="A454" s="125" t="str">
        <f>IF(AND(F455=G455,H455=I455,J455=K455,F455="A"),"2016 - kw",IF(AND(F455=G455,H455=I455,J455&lt;&gt;K455,F455="A"),"2017 - kw",IF(AND(F455=G455,H455&lt;&gt;I455,F455="A"),"2018 - kw","N/A")))</f>
        <v>N/A</v>
      </c>
      <c r="B454" s="125" t="str">
        <f>IF(F455&lt;&gt;G455,"2018 - kw",IF(H455&lt;&gt;I455,"2017 - kw",IF(J455&lt;&gt;K455,"2016 - kw","N/A")))</f>
        <v>N/A</v>
      </c>
      <c r="C454" s="134"/>
      <c r="D454" s="135" t="str">
        <f>D453 &amp; "kW"</f>
        <v>kW</v>
      </c>
      <c r="E454" s="136" t="s">
        <v>309</v>
      </c>
      <c r="F454" s="124"/>
      <c r="G454" s="124"/>
      <c r="H454" s="124"/>
      <c r="I454" s="124"/>
      <c r="J454" s="124"/>
      <c r="K454" s="124"/>
      <c r="L454" s="124"/>
      <c r="M454" s="124"/>
      <c r="N454" s="124"/>
      <c r="O454" s="124"/>
      <c r="P454" s="125"/>
      <c r="Q454" s="125"/>
      <c r="R454" s="125"/>
      <c r="S454" s="125"/>
      <c r="T454" s="125"/>
      <c r="U454" s="125"/>
      <c r="V454" s="125"/>
      <c r="Z454" s="126"/>
      <c r="AA454" s="126" t="str">
        <f>IF(AND(F455=G455,H455=I455,F455="A"),"2016 - kw","")</f>
        <v/>
      </c>
      <c r="AB454" s="126" t="str">
        <f>IF(OR(B454="2017 - kw",B454="2018 - kw"),"2016 - kw","")</f>
        <v/>
      </c>
      <c r="AC454" s="126"/>
      <c r="AD454" s="126"/>
      <c r="AE454" s="126"/>
    </row>
    <row r="455" spans="1:31" hidden="1">
      <c r="A455" s="125"/>
      <c r="B455" s="125"/>
      <c r="C455" s="137"/>
      <c r="D455" s="138"/>
      <c r="E455" s="139" t="s">
        <v>310</v>
      </c>
      <c r="F455" s="121"/>
      <c r="G455" s="121"/>
      <c r="H455" s="121"/>
      <c r="I455" s="121"/>
      <c r="J455" s="121"/>
      <c r="K455" s="121"/>
      <c r="L455" s="121"/>
      <c r="M455" s="121"/>
      <c r="N455" s="121"/>
      <c r="O455" s="121"/>
      <c r="P455" s="125"/>
      <c r="Q455" s="125"/>
      <c r="R455" s="125"/>
      <c r="S455" s="125"/>
      <c r="T455" s="125"/>
      <c r="U455" s="125"/>
      <c r="V455" s="125"/>
      <c r="Z455" s="126"/>
      <c r="AA455" s="126"/>
      <c r="AB455" s="126"/>
      <c r="AC455" s="126"/>
      <c r="AD455" s="126"/>
      <c r="AE455" s="126"/>
    </row>
    <row r="456" spans="1:31" hidden="1">
      <c r="A456" s="125" t="str">
        <f>IF(AND(F458=G458,H458=I458,J458=K458,F458="A"),"2016 - kwh",IF(AND(F458=G458,H458=I458,J458&lt;&gt;K458,F458="A"),"2017 - kwh",IF(AND(F458=G458,H458&lt;&gt;I458,F458="A"),"2018 - kwh","N/A")))</f>
        <v>N/A</v>
      </c>
      <c r="B456" s="125" t="str">
        <f>IF(F458&lt;&gt;G458,"2018 - kwh",IF(H458&lt;&gt;I458,"2017 - kwh",IF(J458&lt;&gt;K458,"2016 - kwh","N/A")))</f>
        <v>N/A</v>
      </c>
      <c r="C456" s="131" t="s">
        <v>452</v>
      </c>
      <c r="D456" s="132"/>
      <c r="E456" s="133" t="s">
        <v>244</v>
      </c>
      <c r="F456" s="124"/>
      <c r="G456" s="124"/>
      <c r="H456" s="124"/>
      <c r="I456" s="124"/>
      <c r="J456" s="124"/>
      <c r="K456" s="124"/>
      <c r="L456" s="124"/>
      <c r="M456" s="124"/>
      <c r="N456" s="124"/>
      <c r="O456" s="124"/>
      <c r="P456" s="125"/>
      <c r="Q456" s="125"/>
      <c r="R456" s="125"/>
      <c r="S456" s="125"/>
      <c r="T456" s="125"/>
      <c r="U456" s="125"/>
      <c r="V456" s="125"/>
      <c r="Z456" s="126"/>
      <c r="AA456" s="126" t="str">
        <f>IF(AND(F458=G458,H458=I458,F458="A"),"2016 - kwh","")</f>
        <v/>
      </c>
      <c r="AB456" s="126" t="str">
        <f>IF(OR(B456="2017 - kwh",B456="2018 - kwh"),"2016 - kwh","")</f>
        <v/>
      </c>
      <c r="AC456" s="126"/>
      <c r="AD456" s="126"/>
      <c r="AE456" s="126"/>
    </row>
    <row r="457" spans="1:31" hidden="1">
      <c r="A457" s="125" t="str">
        <f>IF(AND(F458=G458,H458=I458,J458=K458,F458="A"),"2016 - kw",IF(AND(F458=G458,H458=I458,J458&lt;&gt;K458,F458="A"),"2017 - kw",IF(AND(F458=G458,H458&lt;&gt;I458,F458="A"),"2018 - kw","N/A")))</f>
        <v>N/A</v>
      </c>
      <c r="B457" s="125" t="str">
        <f>IF(F458&lt;&gt;G458,"2018 - kw",IF(H458&lt;&gt;I458,"2017 - kw",IF(J458&lt;&gt;K458,"2016 - kw","N/A")))</f>
        <v>N/A</v>
      </c>
      <c r="C457" s="134"/>
      <c r="D457" s="135" t="str">
        <f>D456 &amp; "kW"</f>
        <v>kW</v>
      </c>
      <c r="E457" s="136" t="s">
        <v>309</v>
      </c>
      <c r="F457" s="124"/>
      <c r="G457" s="124"/>
      <c r="H457" s="124"/>
      <c r="I457" s="124"/>
      <c r="J457" s="124"/>
      <c r="K457" s="124"/>
      <c r="L457" s="124"/>
      <c r="M457" s="124"/>
      <c r="N457" s="124"/>
      <c r="O457" s="124"/>
      <c r="P457" s="125"/>
      <c r="Q457" s="125"/>
      <c r="R457" s="125"/>
      <c r="S457" s="125"/>
      <c r="T457" s="125"/>
      <c r="U457" s="125"/>
      <c r="V457" s="125"/>
      <c r="Z457" s="126"/>
      <c r="AA457" s="126" t="str">
        <f>IF(AND(F458=G458,H458=I458,F458="A"),"2016 - kw","")</f>
        <v/>
      </c>
      <c r="AB457" s="126" t="str">
        <f>IF(OR(B457="2017 - kw",B457="2018 - kw"),"2016 - kw","")</f>
        <v/>
      </c>
      <c r="AC457" s="126"/>
      <c r="AD457" s="126"/>
      <c r="AE457" s="126"/>
    </row>
    <row r="458" spans="1:31" hidden="1">
      <c r="A458" s="125"/>
      <c r="B458" s="125"/>
      <c r="C458" s="137"/>
      <c r="D458" s="138"/>
      <c r="E458" s="139" t="s">
        <v>310</v>
      </c>
      <c r="F458" s="121"/>
      <c r="G458" s="121"/>
      <c r="H458" s="121"/>
      <c r="I458" s="121"/>
      <c r="J458" s="121"/>
      <c r="K458" s="121"/>
      <c r="L458" s="121"/>
      <c r="M458" s="121"/>
      <c r="N458" s="121"/>
      <c r="O458" s="121"/>
      <c r="P458" s="125"/>
      <c r="Q458" s="125"/>
      <c r="R458" s="125"/>
      <c r="S458" s="125"/>
      <c r="T458" s="125"/>
      <c r="U458" s="125"/>
      <c r="V458" s="125"/>
      <c r="Z458" s="126"/>
      <c r="AA458" s="126"/>
      <c r="AB458" s="126"/>
      <c r="AC458" s="126"/>
      <c r="AD458" s="126"/>
      <c r="AE458" s="126"/>
    </row>
    <row r="459" spans="1:31" hidden="1">
      <c r="A459" s="125" t="str">
        <f>IF(AND(F461=G461,H461=I461,J461=K461,F461="A"),"2016 - kwh",IF(AND(F461=G461,H461=I461,J461&lt;&gt;K461,F461="A"),"2017 - kwh",IF(AND(F461=G461,H461&lt;&gt;I461,F461="A"),"2018 - kwh","N/A")))</f>
        <v>N/A</v>
      </c>
      <c r="B459" s="125" t="str">
        <f>IF(F461&lt;&gt;G461,"2018 - kwh",IF(H461&lt;&gt;I461,"2017 - kwh",IF(J461&lt;&gt;K461,"2016 - kwh","N/A")))</f>
        <v>N/A</v>
      </c>
      <c r="C459" s="131" t="s">
        <v>453</v>
      </c>
      <c r="D459" s="132"/>
      <c r="E459" s="133" t="s">
        <v>244</v>
      </c>
      <c r="F459" s="124"/>
      <c r="G459" s="124"/>
      <c r="H459" s="124"/>
      <c r="I459" s="124"/>
      <c r="J459" s="124"/>
      <c r="K459" s="124"/>
      <c r="L459" s="124"/>
      <c r="M459" s="124"/>
      <c r="N459" s="124"/>
      <c r="O459" s="124"/>
      <c r="P459" s="125"/>
      <c r="Q459" s="125"/>
      <c r="R459" s="125"/>
      <c r="S459" s="125"/>
      <c r="T459" s="125"/>
      <c r="U459" s="125"/>
      <c r="V459" s="125"/>
      <c r="Z459" s="126"/>
      <c r="AA459" s="126" t="str">
        <f>IF(AND(F461=G461,H461=I461,F461="A"),"2016 - kwh","")</f>
        <v/>
      </c>
      <c r="AB459" s="126" t="str">
        <f>IF(OR(B459="2017 - kwh",B459="2018 - kwh"),"2016 - kwh","")</f>
        <v/>
      </c>
      <c r="AC459" s="126"/>
      <c r="AD459" s="126"/>
      <c r="AE459" s="126"/>
    </row>
    <row r="460" spans="1:31" hidden="1">
      <c r="A460" s="125" t="str">
        <f>IF(AND(F461=G461,H461=I461,J461=K461,F461="A"),"2016 - kw",IF(AND(F461=G461,H461=I461,J461&lt;&gt;K461,F461="A"),"2017 - kw",IF(AND(F461=G461,H461&lt;&gt;I461,F461="A"),"2018 - kw","N/A")))</f>
        <v>N/A</v>
      </c>
      <c r="B460" s="125" t="str">
        <f>IF(F461&lt;&gt;G461,"2018 - kw",IF(H461&lt;&gt;I461,"2017 - kw",IF(J461&lt;&gt;K461,"2016 - kw","N/A")))</f>
        <v>N/A</v>
      </c>
      <c r="C460" s="134"/>
      <c r="D460" s="135" t="str">
        <f>D459 &amp; "kW"</f>
        <v>kW</v>
      </c>
      <c r="E460" s="136" t="s">
        <v>309</v>
      </c>
      <c r="F460" s="124"/>
      <c r="G460" s="124"/>
      <c r="H460" s="124"/>
      <c r="I460" s="124"/>
      <c r="J460" s="124"/>
      <c r="K460" s="124"/>
      <c r="L460" s="124"/>
      <c r="M460" s="124"/>
      <c r="N460" s="124"/>
      <c r="O460" s="124"/>
      <c r="P460" s="125"/>
      <c r="Q460" s="125"/>
      <c r="R460" s="125"/>
      <c r="S460" s="125"/>
      <c r="T460" s="125"/>
      <c r="U460" s="125"/>
      <c r="V460" s="125"/>
      <c r="Z460" s="126"/>
      <c r="AA460" s="126" t="str">
        <f>IF(AND(F461=G461,H461=I461,F461="A"),"2016 - kw","")</f>
        <v/>
      </c>
      <c r="AB460" s="126" t="str">
        <f>IF(OR(B460="2017 - kw",B460="2018 - kw"),"2016 - kw","")</f>
        <v/>
      </c>
      <c r="AC460" s="126"/>
      <c r="AD460" s="126"/>
      <c r="AE460" s="126"/>
    </row>
    <row r="461" spans="1:31" hidden="1">
      <c r="A461" s="125"/>
      <c r="B461" s="125"/>
      <c r="C461" s="137"/>
      <c r="D461" s="138"/>
      <c r="E461" s="139" t="s">
        <v>310</v>
      </c>
      <c r="F461" s="121"/>
      <c r="G461" s="121"/>
      <c r="H461" s="121"/>
      <c r="I461" s="121"/>
      <c r="J461" s="121"/>
      <c r="K461" s="121"/>
      <c r="L461" s="121"/>
      <c r="M461" s="121"/>
      <c r="N461" s="121"/>
      <c r="O461" s="121"/>
      <c r="P461" s="125"/>
      <c r="Q461" s="125"/>
      <c r="R461" s="125"/>
      <c r="S461" s="125"/>
      <c r="T461" s="125"/>
      <c r="U461" s="125"/>
      <c r="V461" s="125"/>
      <c r="Z461" s="126"/>
      <c r="AA461" s="126"/>
      <c r="AB461" s="126"/>
      <c r="AC461" s="126"/>
      <c r="AD461" s="126"/>
      <c r="AE461" s="126"/>
    </row>
    <row r="462" spans="1:31" hidden="1">
      <c r="A462" s="125" t="str">
        <f>IF(AND(F464=G464,H464=I464,J464=K464,F464="A"),"2016 - kwh",IF(AND(F464=G464,H464=I464,J464&lt;&gt;K464,F464="A"),"2017 - kwh",IF(AND(F464=G464,H464&lt;&gt;I464,F464="A"),"2018 - kwh","N/A")))</f>
        <v>N/A</v>
      </c>
      <c r="B462" s="125" t="str">
        <f>IF(F464&lt;&gt;G464,"2018 - kwh",IF(H464&lt;&gt;I464,"2017 - kwh",IF(J464&lt;&gt;K464,"2016 - kwh","N/A")))</f>
        <v>N/A</v>
      </c>
      <c r="C462" s="131" t="s">
        <v>454</v>
      </c>
      <c r="D462" s="132"/>
      <c r="E462" s="133" t="s">
        <v>244</v>
      </c>
      <c r="F462" s="124"/>
      <c r="G462" s="124"/>
      <c r="H462" s="124"/>
      <c r="I462" s="124"/>
      <c r="J462" s="124"/>
      <c r="K462" s="124"/>
      <c r="L462" s="124"/>
      <c r="M462" s="124"/>
      <c r="N462" s="124"/>
      <c r="O462" s="124"/>
      <c r="P462" s="125"/>
      <c r="Q462" s="125"/>
      <c r="R462" s="125"/>
      <c r="S462" s="125"/>
      <c r="T462" s="125"/>
      <c r="U462" s="125"/>
      <c r="V462" s="125"/>
      <c r="Z462" s="126"/>
      <c r="AA462" s="126" t="str">
        <f>IF(AND(F464=G464,H464=I464,F464="A"),"2016 - kwh","")</f>
        <v/>
      </c>
      <c r="AB462" s="126" t="str">
        <f>IF(OR(B462="2017 - kwh",B462="2018 - kwh"),"2016 - kwh","")</f>
        <v/>
      </c>
      <c r="AC462" s="126"/>
      <c r="AD462" s="126"/>
      <c r="AE462" s="126"/>
    </row>
    <row r="463" spans="1:31" hidden="1">
      <c r="A463" s="125" t="str">
        <f>IF(AND(F464=G464,H464=I464,J464=K464,F464="A"),"2016 - kw",IF(AND(F464=G464,H464=I464,J464&lt;&gt;K464,F464="A"),"2017 - kw",IF(AND(F464=G464,H464&lt;&gt;I464,F464="A"),"2018 - kw","N/A")))</f>
        <v>N/A</v>
      </c>
      <c r="B463" s="125" t="str">
        <f>IF(F464&lt;&gt;G464,"2018 - kw",IF(H464&lt;&gt;I464,"2017 - kw",IF(J464&lt;&gt;K464,"2016 - kw","N/A")))</f>
        <v>N/A</v>
      </c>
      <c r="C463" s="134"/>
      <c r="D463" s="135" t="str">
        <f>D462 &amp; "kW"</f>
        <v>kW</v>
      </c>
      <c r="E463" s="136" t="s">
        <v>309</v>
      </c>
      <c r="F463" s="124"/>
      <c r="G463" s="124"/>
      <c r="H463" s="124"/>
      <c r="I463" s="124"/>
      <c r="J463" s="124"/>
      <c r="K463" s="124"/>
      <c r="L463" s="124"/>
      <c r="M463" s="124"/>
      <c r="N463" s="124"/>
      <c r="O463" s="124"/>
      <c r="P463" s="125"/>
      <c r="Q463" s="125"/>
      <c r="R463" s="125"/>
      <c r="S463" s="125"/>
      <c r="T463" s="125"/>
      <c r="U463" s="125"/>
      <c r="V463" s="125"/>
      <c r="Z463" s="126"/>
      <c r="AA463" s="126" t="str">
        <f>IF(AND(F464=G464,H464=I464,F464="A"),"2016 - kw","")</f>
        <v/>
      </c>
      <c r="AB463" s="126" t="str">
        <f>IF(OR(B463="2017 - kw",B463="2018 - kw"),"2016 - kw","")</f>
        <v/>
      </c>
      <c r="AC463" s="126"/>
      <c r="AD463" s="126"/>
      <c r="AE463" s="126"/>
    </row>
    <row r="464" spans="1:31" hidden="1">
      <c r="A464" s="125"/>
      <c r="B464" s="125"/>
      <c r="C464" s="137"/>
      <c r="D464" s="138"/>
      <c r="E464" s="139" t="s">
        <v>310</v>
      </c>
      <c r="F464" s="121"/>
      <c r="G464" s="121"/>
      <c r="H464" s="121"/>
      <c r="I464" s="121"/>
      <c r="J464" s="121"/>
      <c r="K464" s="121"/>
      <c r="L464" s="121"/>
      <c r="M464" s="121"/>
      <c r="N464" s="121"/>
      <c r="O464" s="121"/>
      <c r="P464" s="125"/>
      <c r="Q464" s="125"/>
      <c r="R464" s="125"/>
      <c r="S464" s="125"/>
      <c r="T464" s="125"/>
      <c r="U464" s="125"/>
      <c r="V464" s="125"/>
      <c r="Z464" s="126"/>
      <c r="AA464" s="126"/>
      <c r="AB464" s="126"/>
      <c r="AC464" s="126"/>
      <c r="AD464" s="126"/>
      <c r="AE464" s="126"/>
    </row>
    <row r="465" spans="1:31" hidden="1">
      <c r="A465" s="125" t="str">
        <f>IF(AND(F467=G467,H467=I467,J467=K467,F467="A"),"2016 - kwh",IF(AND(F467=G467,H467=I467,J467&lt;&gt;K467,F467="A"),"2017 - kwh",IF(AND(F467=G467,H467&lt;&gt;I467,F467="A"),"2018 - kwh","N/A")))</f>
        <v>N/A</v>
      </c>
      <c r="B465" s="125" t="str">
        <f>IF(F467&lt;&gt;G467,"2018 - kwh",IF(H467&lt;&gt;I467,"2017 - kwh",IF(J467&lt;&gt;K467,"2016 - kwh","N/A")))</f>
        <v>N/A</v>
      </c>
      <c r="C465" s="131" t="s">
        <v>455</v>
      </c>
      <c r="D465" s="132"/>
      <c r="E465" s="133" t="s">
        <v>244</v>
      </c>
      <c r="F465" s="124"/>
      <c r="G465" s="124"/>
      <c r="H465" s="124"/>
      <c r="I465" s="124"/>
      <c r="J465" s="124"/>
      <c r="K465" s="124"/>
      <c r="L465" s="124"/>
      <c r="M465" s="124"/>
      <c r="N465" s="124"/>
      <c r="O465" s="124"/>
      <c r="P465" s="125"/>
      <c r="Q465" s="125"/>
      <c r="R465" s="125"/>
      <c r="S465" s="125"/>
      <c r="T465" s="125"/>
      <c r="U465" s="125"/>
      <c r="V465" s="125"/>
      <c r="Z465" s="126"/>
      <c r="AA465" s="126" t="str">
        <f>IF(AND(F467=G467,H467=I467,F467="A"),"2016 - kwh","")</f>
        <v/>
      </c>
      <c r="AB465" s="126" t="str">
        <f>IF(OR(B465="2017 - kwh",B465="2018 - kwh"),"2016 - kwh","")</f>
        <v/>
      </c>
      <c r="AC465" s="126"/>
      <c r="AD465" s="126"/>
      <c r="AE465" s="126"/>
    </row>
    <row r="466" spans="1:31" hidden="1">
      <c r="A466" s="125" t="str">
        <f>IF(AND(F467=G467,H467=I467,J467=K467,F467="A"),"2016 - kw",IF(AND(F467=G467,H467=I467,J467&lt;&gt;K467,F467="A"),"2017 - kw",IF(AND(F467=G467,H467&lt;&gt;I467,F467="A"),"2018 - kw","N/A")))</f>
        <v>N/A</v>
      </c>
      <c r="B466" s="125" t="str">
        <f>IF(F467&lt;&gt;G467,"2018 - kw",IF(H467&lt;&gt;I467,"2017 - kw",IF(J467&lt;&gt;K467,"2016 - kw","N/A")))</f>
        <v>N/A</v>
      </c>
      <c r="C466" s="134"/>
      <c r="D466" s="135" t="str">
        <f>D465 &amp; "kW"</f>
        <v>kW</v>
      </c>
      <c r="E466" s="136" t="s">
        <v>309</v>
      </c>
      <c r="F466" s="124"/>
      <c r="G466" s="124"/>
      <c r="H466" s="124"/>
      <c r="I466" s="124"/>
      <c r="J466" s="124"/>
      <c r="K466" s="124"/>
      <c r="L466" s="124"/>
      <c r="M466" s="124"/>
      <c r="N466" s="124"/>
      <c r="O466" s="124"/>
      <c r="P466" s="125"/>
      <c r="Q466" s="125"/>
      <c r="R466" s="125"/>
      <c r="S466" s="125"/>
      <c r="T466" s="125"/>
      <c r="U466" s="125"/>
      <c r="V466" s="125"/>
      <c r="Z466" s="126"/>
      <c r="AA466" s="126" t="str">
        <f>IF(AND(F467=G467,H467=I467,F467="A"),"2016 - kw","")</f>
        <v/>
      </c>
      <c r="AB466" s="126" t="str">
        <f>IF(OR(B466="2017 - kw",B466="2018 - kw"),"2016 - kw","")</f>
        <v/>
      </c>
      <c r="AC466" s="126"/>
      <c r="AD466" s="126"/>
      <c r="AE466" s="126"/>
    </row>
    <row r="467" spans="1:31" hidden="1">
      <c r="A467" s="125"/>
      <c r="B467" s="125"/>
      <c r="C467" s="137"/>
      <c r="D467" s="138"/>
      <c r="E467" s="139" t="s">
        <v>310</v>
      </c>
      <c r="F467" s="121"/>
      <c r="G467" s="121"/>
      <c r="H467" s="121"/>
      <c r="I467" s="121"/>
      <c r="J467" s="121"/>
      <c r="K467" s="121"/>
      <c r="L467" s="121"/>
      <c r="M467" s="121"/>
      <c r="N467" s="121"/>
      <c r="O467" s="121"/>
      <c r="P467" s="125"/>
      <c r="Q467" s="125"/>
      <c r="R467" s="125"/>
      <c r="S467" s="125"/>
      <c r="T467" s="125"/>
      <c r="U467" s="125"/>
      <c r="V467" s="125"/>
      <c r="Z467" s="126"/>
      <c r="AA467" s="126"/>
      <c r="AB467" s="126"/>
      <c r="AC467" s="126"/>
      <c r="AD467" s="126"/>
      <c r="AE467" s="126"/>
    </row>
    <row r="468" spans="1:31" hidden="1">
      <c r="A468" s="125" t="str">
        <f>IF(AND(F470=G470,H470=I470,J470=K470,F470="A"),"2016 - kwh",IF(AND(F470=G470,H470=I470,J470&lt;&gt;K470,F470="A"),"2017 - kwh",IF(AND(F470=G470,H470&lt;&gt;I470,F470="A"),"2018 - kwh","N/A")))</f>
        <v>N/A</v>
      </c>
      <c r="B468" s="125" t="str">
        <f>IF(F470&lt;&gt;G470,"2018 - kwh",IF(H470&lt;&gt;I470,"2017 - kwh",IF(J470&lt;&gt;K470,"2016 - kwh","N/A")))</f>
        <v>N/A</v>
      </c>
      <c r="C468" s="131" t="s">
        <v>456</v>
      </c>
      <c r="D468" s="132"/>
      <c r="E468" s="133" t="s">
        <v>244</v>
      </c>
      <c r="F468" s="124"/>
      <c r="G468" s="124"/>
      <c r="H468" s="124"/>
      <c r="I468" s="124"/>
      <c r="J468" s="124"/>
      <c r="K468" s="124"/>
      <c r="L468" s="124"/>
      <c r="M468" s="124"/>
      <c r="N468" s="124"/>
      <c r="O468" s="124"/>
      <c r="P468" s="125"/>
      <c r="Q468" s="125"/>
      <c r="R468" s="125"/>
      <c r="S468" s="125"/>
      <c r="T468" s="125"/>
      <c r="U468" s="125"/>
      <c r="V468" s="125"/>
      <c r="Z468" s="126"/>
      <c r="AA468" s="126" t="str">
        <f>IF(AND(F470=G470,H470=I470,F470="A"),"2016 - kwh","")</f>
        <v/>
      </c>
      <c r="AB468" s="126" t="str">
        <f>IF(OR(B468="2017 - kwh",B468="2018 - kwh"),"2016 - kwh","")</f>
        <v/>
      </c>
      <c r="AC468" s="126"/>
      <c r="AD468" s="126"/>
      <c r="AE468" s="126"/>
    </row>
    <row r="469" spans="1:31" hidden="1">
      <c r="A469" s="125" t="str">
        <f>IF(AND(F470=G470,H470=I470,J470=K470,F470="A"),"2016 - kw",IF(AND(F470=G470,H470=I470,J470&lt;&gt;K470,F470="A"),"2017 - kw",IF(AND(F470=G470,H470&lt;&gt;I470,F470="A"),"2018 - kw","N/A")))</f>
        <v>N/A</v>
      </c>
      <c r="B469" s="125" t="str">
        <f>IF(F470&lt;&gt;G470,"2018 - kw",IF(H470&lt;&gt;I470,"2017 - kw",IF(J470&lt;&gt;K470,"2016 - kw","N/A")))</f>
        <v>N/A</v>
      </c>
      <c r="C469" s="134"/>
      <c r="D469" s="135" t="str">
        <f>D468 &amp; "kW"</f>
        <v>kW</v>
      </c>
      <c r="E469" s="136" t="s">
        <v>309</v>
      </c>
      <c r="F469" s="124"/>
      <c r="G469" s="124"/>
      <c r="H469" s="124"/>
      <c r="I469" s="124"/>
      <c r="J469" s="124"/>
      <c r="K469" s="124"/>
      <c r="L469" s="124"/>
      <c r="M469" s="124"/>
      <c r="N469" s="124"/>
      <c r="O469" s="124"/>
      <c r="P469" s="125"/>
      <c r="Q469" s="125"/>
      <c r="R469" s="125"/>
      <c r="S469" s="125"/>
      <c r="T469" s="125"/>
      <c r="U469" s="125"/>
      <c r="V469" s="125"/>
      <c r="Z469" s="126"/>
      <c r="AA469" s="126" t="str">
        <f>IF(AND(F470=G470,H470=I470,F470="A"),"2016 - kw","")</f>
        <v/>
      </c>
      <c r="AB469" s="126" t="str">
        <f>IF(OR(B469="2017 - kw",B469="2018 - kw"),"2016 - kw","")</f>
        <v/>
      </c>
      <c r="AC469" s="126"/>
      <c r="AD469" s="126"/>
      <c r="AE469" s="126"/>
    </row>
    <row r="470" spans="1:31" hidden="1">
      <c r="A470" s="125"/>
      <c r="B470" s="125"/>
      <c r="C470" s="137"/>
      <c r="D470" s="138"/>
      <c r="E470" s="139" t="s">
        <v>310</v>
      </c>
      <c r="F470" s="121"/>
      <c r="G470" s="121"/>
      <c r="H470" s="121"/>
      <c r="I470" s="121"/>
      <c r="J470" s="121"/>
      <c r="K470" s="121"/>
      <c r="L470" s="121"/>
      <c r="M470" s="121"/>
      <c r="N470" s="121"/>
      <c r="O470" s="121"/>
      <c r="P470" s="125"/>
      <c r="Q470" s="125"/>
      <c r="R470" s="125"/>
      <c r="S470" s="125"/>
      <c r="T470" s="125"/>
      <c r="U470" s="125"/>
      <c r="V470" s="125"/>
      <c r="Z470" s="126"/>
      <c r="AA470" s="126"/>
      <c r="AB470" s="126"/>
      <c r="AC470" s="126"/>
      <c r="AD470" s="126"/>
      <c r="AE470" s="126"/>
    </row>
    <row r="471" spans="1:31" hidden="1">
      <c r="A471" s="125" t="str">
        <f>IF(AND(F473=G473,H473=I473,J473=K473,F473="A"),"2016 - kwh",IF(AND(F473=G473,H473=I473,J473&lt;&gt;K473,F473="A"),"2017 - kwh",IF(AND(F473=G473,H473&lt;&gt;I473,F473="A"),"2018 - kwh","N/A")))</f>
        <v>N/A</v>
      </c>
      <c r="B471" s="125" t="str">
        <f>IF(F473&lt;&gt;G473,"2018 - kwh",IF(H473&lt;&gt;I473,"2017 - kwh",IF(J473&lt;&gt;K473,"2016 - kwh","N/A")))</f>
        <v>N/A</v>
      </c>
      <c r="C471" s="131" t="s">
        <v>457</v>
      </c>
      <c r="D471" s="132"/>
      <c r="E471" s="133" t="s">
        <v>244</v>
      </c>
      <c r="F471" s="124"/>
      <c r="G471" s="124"/>
      <c r="H471" s="124"/>
      <c r="I471" s="124"/>
      <c r="J471" s="124"/>
      <c r="K471" s="124"/>
      <c r="L471" s="124"/>
      <c r="M471" s="124"/>
      <c r="N471" s="124"/>
      <c r="O471" s="124"/>
      <c r="P471" s="125"/>
      <c r="Q471" s="125"/>
      <c r="R471" s="125"/>
      <c r="S471" s="125"/>
      <c r="T471" s="125"/>
      <c r="U471" s="125"/>
      <c r="V471" s="125"/>
      <c r="Z471" s="126"/>
      <c r="AA471" s="126" t="str">
        <f>IF(AND(F473=G473,H473=I473,F473="A"),"2016 - kwh","")</f>
        <v/>
      </c>
      <c r="AB471" s="126" t="str">
        <f>IF(OR(B471="2017 - kwh",B471="2018 - kwh"),"2016 - kwh","")</f>
        <v/>
      </c>
      <c r="AC471" s="126"/>
      <c r="AD471" s="126"/>
      <c r="AE471" s="126"/>
    </row>
    <row r="472" spans="1:31" hidden="1">
      <c r="A472" s="125" t="str">
        <f>IF(AND(F473=G473,H473=I473,J473=K473,F473="A"),"2016 - kw",IF(AND(F473=G473,H473=I473,J473&lt;&gt;K473,F473="A"),"2017 - kw",IF(AND(F473=G473,H473&lt;&gt;I473,F473="A"),"2018 - kw","N/A")))</f>
        <v>N/A</v>
      </c>
      <c r="B472" s="125" t="str">
        <f>IF(F473&lt;&gt;G473,"2018 - kw",IF(H473&lt;&gt;I473,"2017 - kw",IF(J473&lt;&gt;K473,"2016 - kw","N/A")))</f>
        <v>N/A</v>
      </c>
      <c r="C472" s="134"/>
      <c r="D472" s="135" t="str">
        <f>D471 &amp; "kW"</f>
        <v>kW</v>
      </c>
      <c r="E472" s="136" t="s">
        <v>309</v>
      </c>
      <c r="F472" s="124"/>
      <c r="G472" s="124"/>
      <c r="H472" s="124"/>
      <c r="I472" s="124"/>
      <c r="J472" s="124"/>
      <c r="K472" s="124"/>
      <c r="L472" s="124"/>
      <c r="M472" s="124"/>
      <c r="N472" s="124"/>
      <c r="O472" s="124"/>
      <c r="P472" s="125"/>
      <c r="Q472" s="125"/>
      <c r="R472" s="125"/>
      <c r="S472" s="125"/>
      <c r="T472" s="125"/>
      <c r="U472" s="125"/>
      <c r="V472" s="125"/>
      <c r="Z472" s="126"/>
      <c r="AA472" s="126" t="str">
        <f>IF(AND(F473=G473,H473=I473,F473="A"),"2016 - kw","")</f>
        <v/>
      </c>
      <c r="AB472" s="126" t="str">
        <f>IF(OR(B472="2017 - kw",B472="2018 - kw"),"2016 - kw","")</f>
        <v/>
      </c>
      <c r="AC472" s="126"/>
      <c r="AD472" s="126"/>
      <c r="AE472" s="126"/>
    </row>
    <row r="473" spans="1:31" hidden="1">
      <c r="A473" s="125"/>
      <c r="B473" s="125"/>
      <c r="C473" s="137"/>
      <c r="D473" s="138"/>
      <c r="E473" s="139" t="s">
        <v>310</v>
      </c>
      <c r="F473" s="121"/>
      <c r="G473" s="121"/>
      <c r="H473" s="121"/>
      <c r="I473" s="121"/>
      <c r="J473" s="121"/>
      <c r="K473" s="121"/>
      <c r="L473" s="121"/>
      <c r="M473" s="121"/>
      <c r="N473" s="121"/>
      <c r="O473" s="121"/>
      <c r="P473" s="125"/>
      <c r="Q473" s="125"/>
      <c r="R473" s="125"/>
      <c r="S473" s="125"/>
      <c r="T473" s="125"/>
      <c r="U473" s="125"/>
      <c r="V473" s="125"/>
      <c r="Z473" s="126"/>
      <c r="AA473" s="126"/>
      <c r="AB473" s="126"/>
      <c r="AC473" s="126"/>
      <c r="AD473" s="126"/>
      <c r="AE473" s="126"/>
    </row>
    <row r="474" spans="1:31" hidden="1">
      <c r="A474" s="125" t="str">
        <f>IF(AND(F476=G476,H476=I476,J476=K476,F476="A"),"2016 - kwh",IF(AND(F476=G476,H476=I476,J476&lt;&gt;K476,F476="A"),"2017 - kwh",IF(AND(F476=G476,H476&lt;&gt;I476,F476="A"),"2018 - kwh","N/A")))</f>
        <v>N/A</v>
      </c>
      <c r="B474" s="125" t="str">
        <f>IF(F476&lt;&gt;G476,"2018 - kwh",IF(H476&lt;&gt;I476,"2017 - kwh",IF(J476&lt;&gt;K476,"2016 - kwh","N/A")))</f>
        <v>N/A</v>
      </c>
      <c r="C474" s="131" t="s">
        <v>458</v>
      </c>
      <c r="D474" s="132"/>
      <c r="E474" s="133" t="s">
        <v>244</v>
      </c>
      <c r="F474" s="124"/>
      <c r="G474" s="124"/>
      <c r="H474" s="124"/>
      <c r="I474" s="124"/>
      <c r="J474" s="124"/>
      <c r="K474" s="124"/>
      <c r="L474" s="124"/>
      <c r="M474" s="124"/>
      <c r="N474" s="124"/>
      <c r="O474" s="124"/>
      <c r="P474" s="125"/>
      <c r="Q474" s="125"/>
      <c r="R474" s="125"/>
      <c r="S474" s="125"/>
      <c r="T474" s="125"/>
      <c r="U474" s="125"/>
      <c r="V474" s="125"/>
      <c r="Z474" s="126"/>
      <c r="AA474" s="126" t="str">
        <f>IF(AND(F476=G476,H476=I476,F476="A"),"2016 - kwh","")</f>
        <v/>
      </c>
      <c r="AB474" s="126" t="str">
        <f>IF(OR(B474="2017 - kwh",B474="2018 - kwh"),"2016 - kwh","")</f>
        <v/>
      </c>
      <c r="AC474" s="126"/>
      <c r="AD474" s="126"/>
      <c r="AE474" s="126"/>
    </row>
    <row r="475" spans="1:31" hidden="1">
      <c r="A475" s="125" t="str">
        <f>IF(AND(F476=G476,H476=I476,J476=K476,F476="A"),"2016 - kw",IF(AND(F476=G476,H476=I476,J476&lt;&gt;K476,F476="A"),"2017 - kw",IF(AND(F476=G476,H476&lt;&gt;I476,F476="A"),"2018 - kw","N/A")))</f>
        <v>N/A</v>
      </c>
      <c r="B475" s="125" t="str">
        <f>IF(F476&lt;&gt;G476,"2018 - kw",IF(H476&lt;&gt;I476,"2017 - kw",IF(J476&lt;&gt;K476,"2016 - kw","N/A")))</f>
        <v>N/A</v>
      </c>
      <c r="C475" s="134"/>
      <c r="D475" s="135" t="str">
        <f>D474 &amp; "kW"</f>
        <v>kW</v>
      </c>
      <c r="E475" s="136" t="s">
        <v>309</v>
      </c>
      <c r="F475" s="124"/>
      <c r="G475" s="124"/>
      <c r="H475" s="124"/>
      <c r="I475" s="124"/>
      <c r="J475" s="124"/>
      <c r="K475" s="124"/>
      <c r="L475" s="124"/>
      <c r="M475" s="124"/>
      <c r="N475" s="124"/>
      <c r="O475" s="124"/>
      <c r="P475" s="125"/>
      <c r="Q475" s="125"/>
      <c r="R475" s="125"/>
      <c r="S475" s="125"/>
      <c r="T475" s="125"/>
      <c r="U475" s="125"/>
      <c r="V475" s="125"/>
      <c r="Z475" s="126"/>
      <c r="AA475" s="126" t="str">
        <f>IF(AND(F476=G476,H476=I476,F476="A"),"2016 - kw","")</f>
        <v/>
      </c>
      <c r="AB475" s="126" t="str">
        <f>IF(OR(B475="2017 - kw",B475="2018 - kw"),"2016 - kw","")</f>
        <v/>
      </c>
      <c r="AC475" s="126"/>
      <c r="AD475" s="126"/>
      <c r="AE475" s="126"/>
    </row>
    <row r="476" spans="1:31" hidden="1">
      <c r="A476" s="125"/>
      <c r="B476" s="125"/>
      <c r="C476" s="137"/>
      <c r="D476" s="138"/>
      <c r="E476" s="139" t="s">
        <v>310</v>
      </c>
      <c r="F476" s="121"/>
      <c r="G476" s="121"/>
      <c r="H476" s="121"/>
      <c r="I476" s="121"/>
      <c r="J476" s="121"/>
      <c r="K476" s="121"/>
      <c r="L476" s="121"/>
      <c r="M476" s="121"/>
      <c r="N476" s="121"/>
      <c r="O476" s="121"/>
      <c r="P476" s="125"/>
      <c r="Q476" s="125"/>
      <c r="R476" s="125"/>
      <c r="S476" s="125"/>
      <c r="T476" s="125"/>
      <c r="U476" s="125"/>
      <c r="V476" s="125"/>
      <c r="Z476" s="126"/>
      <c r="AA476" s="126"/>
      <c r="AB476" s="126"/>
      <c r="AC476" s="126"/>
      <c r="AD476" s="126"/>
      <c r="AE476" s="126"/>
    </row>
    <row r="477" spans="1:31" hidden="1">
      <c r="A477" s="125" t="str">
        <f>IF(AND(F479=G479,H479=I479,J479=K479,F479="A"),"2016 - kwh",IF(AND(F479=G479,H479=I479,J479&lt;&gt;K479,F479="A"),"2017 - kwh",IF(AND(F479=G479,H479&lt;&gt;I479,F479="A"),"2018 - kwh","N/A")))</f>
        <v>N/A</v>
      </c>
      <c r="B477" s="125" t="str">
        <f>IF(F479&lt;&gt;G479,"2018 - kwh",IF(H479&lt;&gt;I479,"2017 - kwh",IF(J479&lt;&gt;K479,"2016 - kwh","N/A")))</f>
        <v>N/A</v>
      </c>
      <c r="C477" s="141" t="s">
        <v>459</v>
      </c>
      <c r="D477" s="132"/>
      <c r="E477" s="133" t="s">
        <v>244</v>
      </c>
      <c r="F477" s="124"/>
      <c r="G477" s="124"/>
      <c r="H477" s="124"/>
      <c r="I477" s="124"/>
      <c r="J477" s="124"/>
      <c r="K477" s="124"/>
      <c r="L477" s="124"/>
      <c r="M477" s="124"/>
      <c r="N477" s="124"/>
      <c r="O477" s="124"/>
      <c r="P477" s="125"/>
      <c r="Q477" s="125"/>
      <c r="R477" s="125"/>
      <c r="S477" s="125"/>
      <c r="T477" s="125"/>
      <c r="U477" s="125"/>
      <c r="V477" s="125"/>
      <c r="Z477" s="126"/>
      <c r="AA477" s="126" t="str">
        <f>IF(AND(F479=G479,H479=I479,F479="A"),"2016 - kwh","")</f>
        <v/>
      </c>
      <c r="AB477" s="126" t="str">
        <f>IF(OR(B477="2017 - kwh",B477="2018 - kwh"),"2016 - kwh","")</f>
        <v/>
      </c>
      <c r="AC477" s="126"/>
      <c r="AD477" s="126"/>
      <c r="AE477" s="126"/>
    </row>
    <row r="478" spans="1:31" hidden="1">
      <c r="A478" s="125" t="str">
        <f>IF(AND(F479=G479,H479=I479,J479=K479,F479="A"),"2016 - kw",IF(AND(F479=G479,H479=I479,J479&lt;&gt;K479,F479="A"),"2017 - kw",IF(AND(F479=G479,H479&lt;&gt;I479,F479="A"),"2018 - kw","N/A")))</f>
        <v>N/A</v>
      </c>
      <c r="B478" s="125" t="str">
        <f>IF(F479&lt;&gt;G479,"2018 - kw",IF(H479&lt;&gt;I479,"2017 - kw",IF(J479&lt;&gt;K479,"2016 - kw","N/A")))</f>
        <v>N/A</v>
      </c>
      <c r="C478" s="142"/>
      <c r="D478" s="135" t="str">
        <f>D477 &amp; "kW"</f>
        <v>kW</v>
      </c>
      <c r="E478" s="136" t="s">
        <v>309</v>
      </c>
      <c r="F478" s="124"/>
      <c r="G478" s="124"/>
      <c r="H478" s="124"/>
      <c r="I478" s="124"/>
      <c r="J478" s="124"/>
      <c r="K478" s="124"/>
      <c r="L478" s="124"/>
      <c r="M478" s="124"/>
      <c r="N478" s="124"/>
      <c r="O478" s="124"/>
      <c r="P478" s="125"/>
      <c r="Q478" s="125"/>
      <c r="R478" s="125"/>
      <c r="S478" s="125"/>
      <c r="T478" s="125"/>
      <c r="U478" s="125"/>
      <c r="V478" s="125"/>
      <c r="Z478" s="126"/>
      <c r="AA478" s="126" t="str">
        <f>IF(AND(F479=G479,H479=I479,F479="A"),"2016 - kw","")</f>
        <v/>
      </c>
      <c r="AB478" s="126" t="str">
        <f>IF(OR(B478="2017 - kw",B478="2018 - kw"),"2016 - kw","")</f>
        <v/>
      </c>
      <c r="AC478" s="126"/>
      <c r="AD478" s="126"/>
      <c r="AE478" s="126"/>
    </row>
    <row r="479" spans="1:31" hidden="1">
      <c r="A479" s="125"/>
      <c r="B479" s="125"/>
      <c r="C479" s="137"/>
      <c r="D479" s="138"/>
      <c r="E479" s="139" t="s">
        <v>310</v>
      </c>
      <c r="F479" s="121"/>
      <c r="G479" s="121"/>
      <c r="H479" s="121"/>
      <c r="I479" s="121"/>
      <c r="J479" s="121"/>
      <c r="K479" s="121"/>
      <c r="L479" s="121"/>
      <c r="M479" s="121"/>
      <c r="N479" s="121"/>
      <c r="O479" s="121"/>
      <c r="P479" s="125"/>
      <c r="Q479" s="125"/>
      <c r="R479" s="125"/>
      <c r="S479" s="125"/>
      <c r="T479" s="125"/>
      <c r="U479" s="125"/>
      <c r="V479" s="125"/>
      <c r="Z479" s="126"/>
      <c r="AA479" s="126"/>
      <c r="AB479" s="126"/>
      <c r="AC479" s="126"/>
      <c r="AD479" s="126"/>
      <c r="AE479" s="126"/>
    </row>
    <row r="480" spans="1:31" ht="14.25" customHeight="1">
      <c r="A480" s="125"/>
      <c r="B480" s="125"/>
      <c r="P480" s="125"/>
      <c r="Q480" s="125"/>
      <c r="R480" s="125"/>
      <c r="S480" s="125"/>
      <c r="T480" s="125"/>
      <c r="U480" s="125"/>
      <c r="V480" s="125"/>
      <c r="Z480" s="126"/>
      <c r="AA480" s="126"/>
      <c r="AB480" s="126"/>
      <c r="AC480" s="126"/>
      <c r="AD480" s="126"/>
      <c r="AE480" s="126"/>
    </row>
    <row r="481" spans="1:29">
      <c r="A481" s="125"/>
      <c r="B481" s="125"/>
      <c r="F481" s="116"/>
      <c r="P481" s="125"/>
      <c r="Q481" s="125"/>
      <c r="R481" s="125"/>
      <c r="S481" s="125"/>
      <c r="T481" s="125"/>
      <c r="U481" s="125"/>
      <c r="V481" s="125"/>
      <c r="Z481" s="125"/>
      <c r="AA481" s="125"/>
      <c r="AB481" s="125"/>
      <c r="AC481" s="125"/>
    </row>
    <row r="482" spans="1:29">
      <c r="A482" s="125"/>
      <c r="B482" s="125"/>
      <c r="E482" s="143"/>
      <c r="P482" s="125"/>
      <c r="Q482" s="125"/>
      <c r="R482" s="125"/>
      <c r="S482" s="125"/>
      <c r="T482" s="125"/>
      <c r="U482" s="125"/>
      <c r="V482" s="125"/>
    </row>
    <row r="483" spans="1:29">
      <c r="A483" s="125"/>
      <c r="B483" s="125"/>
      <c r="F483" s="116"/>
      <c r="P483" s="125"/>
      <c r="Q483" s="125"/>
      <c r="R483" s="125"/>
      <c r="S483" s="125"/>
      <c r="T483" s="125"/>
      <c r="U483" s="125"/>
      <c r="V483" s="125"/>
    </row>
    <row r="484" spans="1:29">
      <c r="C484" s="144"/>
      <c r="F484" s="116"/>
      <c r="P484" s="125"/>
      <c r="Q484" s="125"/>
      <c r="R484" s="125"/>
      <c r="S484" s="125"/>
      <c r="T484" s="125"/>
      <c r="U484" s="125"/>
      <c r="V484" s="125"/>
    </row>
    <row r="485" spans="1:29">
      <c r="P485" s="125"/>
      <c r="Q485" s="125"/>
      <c r="R485" s="125"/>
      <c r="S485" s="125"/>
      <c r="T485" s="125"/>
      <c r="U485" s="125"/>
      <c r="V485" s="125"/>
    </row>
    <row r="487" spans="1:29" ht="77.099999999999994" customHeight="1">
      <c r="A487" s="120" t="s">
        <v>460</v>
      </c>
      <c r="B487" s="113" t="s">
        <v>461</v>
      </c>
      <c r="C487" s="124"/>
    </row>
    <row r="488" spans="1:29" ht="83.25" customHeight="1">
      <c r="B488" s="145" t="s">
        <v>462</v>
      </c>
    </row>
    <row r="490" spans="1:29" ht="50.25" customHeight="1">
      <c r="B490" s="127" t="s">
        <v>463</v>
      </c>
      <c r="D490" s="146" t="s">
        <v>464</v>
      </c>
      <c r="E490" s="477" t="s">
        <v>465</v>
      </c>
      <c r="F490" s="477"/>
      <c r="G490" s="477"/>
      <c r="H490" s="477"/>
      <c r="I490" s="477"/>
      <c r="J490" s="477"/>
      <c r="K490" s="477"/>
      <c r="L490" s="477"/>
      <c r="M490" s="477"/>
      <c r="N490" s="477"/>
      <c r="O490" s="477"/>
      <c r="P490" s="147"/>
    </row>
    <row r="491" spans="1:29" ht="33" customHeight="1">
      <c r="A491" s="148"/>
      <c r="B491" s="149" t="s">
        <v>305</v>
      </c>
      <c r="C491" s="130"/>
      <c r="D491" s="130" t="s">
        <v>466</v>
      </c>
      <c r="E491" s="130" t="s">
        <v>466</v>
      </c>
      <c r="F491" s="478">
        <f>H491+1</f>
        <v>2019</v>
      </c>
      <c r="G491" s="479"/>
      <c r="H491" s="478">
        <f>J491+1</f>
        <v>2018</v>
      </c>
      <c r="I491" s="479"/>
      <c r="J491" s="478">
        <f>L491+1</f>
        <v>2017</v>
      </c>
      <c r="K491" s="479"/>
      <c r="L491" s="478">
        <f>N491+1</f>
        <v>2016</v>
      </c>
      <c r="M491" s="479"/>
      <c r="N491" s="478">
        <v>2015</v>
      </c>
      <c r="O491" s="479"/>
      <c r="P491" s="125"/>
      <c r="Q491" s="125"/>
      <c r="R491" s="125"/>
      <c r="S491" s="125"/>
      <c r="T491" s="125"/>
      <c r="U491" s="125"/>
      <c r="V491" s="125"/>
      <c r="W491" s="125"/>
    </row>
    <row r="492" spans="1:29" hidden="1">
      <c r="A492" s="150" t="s">
        <v>467</v>
      </c>
      <c r="B492" s="151"/>
      <c r="C492" s="152" t="s">
        <v>244</v>
      </c>
      <c r="D492" s="153"/>
      <c r="E492" s="154"/>
      <c r="F492" s="490"/>
      <c r="G492" s="499"/>
      <c r="H492" s="490"/>
      <c r="I492" s="499"/>
      <c r="J492" s="490"/>
      <c r="K492" s="499"/>
      <c r="L492" s="490"/>
      <c r="M492" s="499"/>
      <c r="N492" s="490"/>
      <c r="O492" s="499"/>
      <c r="P492" s="125"/>
      <c r="Q492" s="125"/>
      <c r="R492" s="125"/>
      <c r="S492" s="125"/>
      <c r="T492" s="125"/>
      <c r="U492" s="125"/>
      <c r="V492" s="125"/>
      <c r="W492" s="125"/>
    </row>
    <row r="493" spans="1:29" hidden="1">
      <c r="A493" s="150"/>
      <c r="B493" s="155" t="str">
        <f>B492&amp;"KW"</f>
        <v>KW</v>
      </c>
      <c r="C493" s="152" t="s">
        <v>309</v>
      </c>
      <c r="D493" s="153"/>
      <c r="E493" s="154"/>
      <c r="F493" s="490"/>
      <c r="G493" s="499"/>
      <c r="H493" s="490"/>
      <c r="I493" s="499"/>
      <c r="J493" s="490"/>
      <c r="K493" s="499"/>
      <c r="L493" s="490"/>
      <c r="M493" s="499"/>
      <c r="N493" s="490"/>
      <c r="O493" s="499"/>
      <c r="P493" s="125"/>
      <c r="Q493" s="125"/>
      <c r="R493" s="125"/>
      <c r="S493" s="125"/>
      <c r="T493" s="125"/>
      <c r="U493" s="125"/>
      <c r="V493" s="125"/>
      <c r="W493" s="125"/>
    </row>
    <row r="494" spans="1:29" hidden="1">
      <c r="A494" s="156" t="s">
        <v>468</v>
      </c>
      <c r="B494" s="151"/>
      <c r="C494" s="152" t="s">
        <v>244</v>
      </c>
      <c r="D494" s="153"/>
      <c r="E494" s="154"/>
      <c r="F494" s="490"/>
      <c r="G494" s="499"/>
      <c r="H494" s="490"/>
      <c r="I494" s="499"/>
      <c r="J494" s="490"/>
      <c r="K494" s="499"/>
      <c r="L494" s="490"/>
      <c r="M494" s="499"/>
      <c r="N494" s="490"/>
      <c r="O494" s="499"/>
      <c r="P494" s="125"/>
      <c r="Q494" s="125"/>
      <c r="R494" s="125"/>
      <c r="S494" s="125"/>
      <c r="T494" s="125"/>
      <c r="U494" s="125"/>
      <c r="V494" s="125"/>
      <c r="W494" s="125"/>
    </row>
    <row r="495" spans="1:29" hidden="1">
      <c r="A495" s="156"/>
      <c r="B495" s="155" t="str">
        <f>B494&amp;"KW"</f>
        <v>KW</v>
      </c>
      <c r="C495" s="152" t="s">
        <v>309</v>
      </c>
      <c r="D495" s="153"/>
      <c r="E495" s="154"/>
      <c r="F495" s="490"/>
      <c r="G495" s="499"/>
      <c r="H495" s="490"/>
      <c r="I495" s="499"/>
      <c r="J495" s="490"/>
      <c r="K495" s="499"/>
      <c r="L495" s="490"/>
      <c r="M495" s="499"/>
      <c r="N495" s="490"/>
      <c r="O495" s="499"/>
      <c r="P495" s="125"/>
      <c r="Q495" s="125"/>
      <c r="R495" s="125"/>
      <c r="S495" s="125"/>
      <c r="T495" s="125"/>
      <c r="U495" s="125"/>
      <c r="V495" s="125"/>
      <c r="W495" s="125"/>
    </row>
    <row r="496" spans="1:29" hidden="1">
      <c r="A496" s="156" t="s">
        <v>469</v>
      </c>
      <c r="B496" s="151"/>
      <c r="C496" s="152" t="s">
        <v>244</v>
      </c>
      <c r="D496" s="153"/>
      <c r="E496" s="154"/>
      <c r="F496" s="490"/>
      <c r="G496" s="499"/>
      <c r="H496" s="490"/>
      <c r="I496" s="499"/>
      <c r="J496" s="490"/>
      <c r="K496" s="499"/>
      <c r="L496" s="490"/>
      <c r="M496" s="499"/>
      <c r="N496" s="490"/>
      <c r="O496" s="499"/>
      <c r="P496" s="125"/>
      <c r="Q496" s="125"/>
      <c r="R496" s="125"/>
      <c r="S496" s="125"/>
      <c r="T496" s="125"/>
      <c r="U496" s="125"/>
      <c r="V496" s="125"/>
      <c r="W496" s="125"/>
    </row>
    <row r="497" spans="1:23" hidden="1">
      <c r="A497" s="156"/>
      <c r="B497" s="155" t="str">
        <f>B496&amp;"KW"</f>
        <v>KW</v>
      </c>
      <c r="C497" s="152" t="s">
        <v>309</v>
      </c>
      <c r="D497" s="153"/>
      <c r="E497" s="154"/>
      <c r="F497" s="490"/>
      <c r="G497" s="499"/>
      <c r="H497" s="490"/>
      <c r="I497" s="499"/>
      <c r="J497" s="490"/>
      <c r="K497" s="499"/>
      <c r="L497" s="490"/>
      <c r="M497" s="499"/>
      <c r="N497" s="490"/>
      <c r="O497" s="499"/>
      <c r="P497" s="125"/>
      <c r="Q497" s="125"/>
      <c r="R497" s="125"/>
      <c r="S497" s="125"/>
      <c r="T497" s="125"/>
      <c r="U497" s="125"/>
      <c r="V497" s="125"/>
      <c r="W497" s="125"/>
    </row>
    <row r="498" spans="1:23" hidden="1">
      <c r="A498" s="156" t="s">
        <v>470</v>
      </c>
      <c r="B498" s="151"/>
      <c r="C498" s="152" t="s">
        <v>244</v>
      </c>
      <c r="D498" s="153"/>
      <c r="E498" s="153"/>
      <c r="F498" s="491"/>
      <c r="G498" s="500"/>
      <c r="H498" s="491"/>
      <c r="I498" s="500"/>
      <c r="J498" s="491"/>
      <c r="K498" s="500"/>
      <c r="L498" s="491"/>
      <c r="M498" s="500"/>
      <c r="N498" s="491"/>
      <c r="O498" s="500"/>
      <c r="P498" s="125"/>
      <c r="Q498" s="125"/>
      <c r="R498" s="125"/>
      <c r="S498" s="125"/>
      <c r="T498" s="125"/>
      <c r="U498" s="125"/>
      <c r="V498" s="125"/>
      <c r="W498" s="125"/>
    </row>
    <row r="499" spans="1:23" hidden="1">
      <c r="A499" s="156"/>
      <c r="B499" s="155" t="str">
        <f>B498&amp;"KW"</f>
        <v>KW</v>
      </c>
      <c r="C499" s="152" t="s">
        <v>309</v>
      </c>
      <c r="D499" s="153"/>
      <c r="E499" s="153"/>
      <c r="F499" s="491"/>
      <c r="G499" s="500"/>
      <c r="H499" s="491"/>
      <c r="I499" s="500"/>
      <c r="J499" s="491"/>
      <c r="K499" s="500"/>
      <c r="L499" s="491"/>
      <c r="M499" s="500"/>
      <c r="N499" s="491"/>
      <c r="O499" s="500"/>
      <c r="P499" s="125"/>
      <c r="Q499" s="125"/>
      <c r="R499" s="125"/>
      <c r="S499" s="125"/>
      <c r="T499" s="125"/>
      <c r="U499" s="125"/>
      <c r="V499" s="125"/>
      <c r="W499" s="125"/>
    </row>
    <row r="500" spans="1:23" hidden="1">
      <c r="A500" s="156" t="s">
        <v>471</v>
      </c>
      <c r="B500" s="151"/>
      <c r="C500" s="152" t="s">
        <v>244</v>
      </c>
      <c r="D500" s="153"/>
      <c r="E500" s="153"/>
      <c r="F500" s="491"/>
      <c r="G500" s="500"/>
      <c r="H500" s="491"/>
      <c r="I500" s="500"/>
      <c r="J500" s="491"/>
      <c r="K500" s="500"/>
      <c r="L500" s="491"/>
      <c r="M500" s="500"/>
      <c r="N500" s="491"/>
      <c r="O500" s="500"/>
      <c r="P500" s="125"/>
      <c r="Q500" s="125"/>
      <c r="R500" s="125"/>
      <c r="S500" s="125"/>
      <c r="T500" s="125"/>
      <c r="U500" s="125"/>
      <c r="V500" s="125"/>
      <c r="W500" s="125"/>
    </row>
    <row r="501" spans="1:23" hidden="1">
      <c r="A501" s="156"/>
      <c r="B501" s="155" t="str">
        <f>B500&amp;"KW"</f>
        <v>KW</v>
      </c>
      <c r="C501" s="152" t="s">
        <v>309</v>
      </c>
      <c r="D501" s="153"/>
      <c r="E501" s="153"/>
      <c r="F501" s="491"/>
      <c r="G501" s="500"/>
      <c r="H501" s="491"/>
      <c r="I501" s="500"/>
      <c r="J501" s="491"/>
      <c r="K501" s="500"/>
      <c r="L501" s="491"/>
      <c r="M501" s="500"/>
      <c r="N501" s="491"/>
      <c r="O501" s="500"/>
      <c r="P501" s="125"/>
      <c r="Q501" s="125"/>
      <c r="R501" s="125"/>
      <c r="S501" s="125"/>
      <c r="T501" s="125"/>
      <c r="U501" s="125"/>
      <c r="V501" s="125"/>
      <c r="W501" s="125"/>
    </row>
    <row r="502" spans="1:23" hidden="1">
      <c r="A502" s="156" t="s">
        <v>472</v>
      </c>
      <c r="B502" s="151"/>
      <c r="C502" s="152" t="s">
        <v>244</v>
      </c>
      <c r="D502" s="153"/>
      <c r="E502" s="153"/>
      <c r="F502" s="491"/>
      <c r="G502" s="500"/>
      <c r="H502" s="491"/>
      <c r="I502" s="500"/>
      <c r="J502" s="491"/>
      <c r="K502" s="500"/>
      <c r="L502" s="491"/>
      <c r="M502" s="500"/>
      <c r="N502" s="491"/>
      <c r="O502" s="500"/>
      <c r="P502" s="125"/>
      <c r="Q502" s="125"/>
      <c r="R502" s="125"/>
      <c r="S502" s="125"/>
      <c r="T502" s="125"/>
      <c r="U502" s="125"/>
      <c r="V502" s="125"/>
      <c r="W502" s="125"/>
    </row>
    <row r="503" spans="1:23" hidden="1">
      <c r="A503" s="156"/>
      <c r="B503" s="155" t="str">
        <f>B502&amp;"KW"</f>
        <v>KW</v>
      </c>
      <c r="C503" s="152" t="s">
        <v>309</v>
      </c>
      <c r="D503" s="153"/>
      <c r="E503" s="153"/>
      <c r="F503" s="491"/>
      <c r="G503" s="500"/>
      <c r="H503" s="491"/>
      <c r="I503" s="500"/>
      <c r="J503" s="491"/>
      <c r="K503" s="500"/>
      <c r="L503" s="491"/>
      <c r="M503" s="500"/>
      <c r="N503" s="491"/>
      <c r="O503" s="500"/>
      <c r="P503" s="125"/>
      <c r="Q503" s="125"/>
      <c r="R503" s="125"/>
      <c r="S503" s="125"/>
      <c r="T503" s="125"/>
      <c r="U503" s="125"/>
      <c r="V503" s="125"/>
      <c r="W503" s="125"/>
    </row>
    <row r="504" spans="1:23" hidden="1">
      <c r="A504" s="156" t="s">
        <v>473</v>
      </c>
      <c r="B504" s="151"/>
      <c r="C504" s="152" t="s">
        <v>244</v>
      </c>
      <c r="D504" s="153"/>
      <c r="E504" s="153"/>
      <c r="F504" s="491"/>
      <c r="G504" s="500"/>
      <c r="H504" s="491"/>
      <c r="I504" s="500"/>
      <c r="J504" s="491"/>
      <c r="K504" s="500"/>
      <c r="L504" s="491"/>
      <c r="M504" s="500"/>
      <c r="N504" s="491"/>
      <c r="O504" s="500"/>
      <c r="P504" s="125"/>
      <c r="Q504" s="125"/>
      <c r="R504" s="125"/>
      <c r="S504" s="125"/>
      <c r="T504" s="125"/>
      <c r="U504" s="125"/>
      <c r="V504" s="125"/>
      <c r="W504" s="125"/>
    </row>
    <row r="505" spans="1:23" hidden="1">
      <c r="A505" s="156"/>
      <c r="B505" s="155" t="str">
        <f>B504&amp;"KW"</f>
        <v>KW</v>
      </c>
      <c r="C505" s="152" t="s">
        <v>309</v>
      </c>
      <c r="D505" s="153"/>
      <c r="E505" s="153"/>
      <c r="F505" s="491"/>
      <c r="G505" s="500"/>
      <c r="H505" s="491"/>
      <c r="I505" s="500"/>
      <c r="J505" s="491"/>
      <c r="K505" s="500"/>
      <c r="L505" s="491"/>
      <c r="M505" s="500"/>
      <c r="N505" s="491"/>
      <c r="O505" s="500"/>
      <c r="P505" s="125"/>
      <c r="Q505" s="125"/>
      <c r="R505" s="125"/>
      <c r="S505" s="125"/>
      <c r="T505" s="125"/>
      <c r="U505" s="125"/>
      <c r="V505" s="125"/>
      <c r="W505" s="125"/>
    </row>
    <row r="506" spans="1:23" hidden="1">
      <c r="A506" s="156" t="s">
        <v>474</v>
      </c>
      <c r="B506" s="151"/>
      <c r="C506" s="152" t="s">
        <v>244</v>
      </c>
      <c r="D506" s="153"/>
      <c r="E506" s="153"/>
      <c r="F506" s="491"/>
      <c r="G506" s="500"/>
      <c r="H506" s="491"/>
      <c r="I506" s="500"/>
      <c r="J506" s="491"/>
      <c r="K506" s="500"/>
      <c r="L506" s="491"/>
      <c r="M506" s="500"/>
      <c r="N506" s="491"/>
      <c r="O506" s="500"/>
      <c r="P506" s="125"/>
      <c r="Q506" s="125"/>
      <c r="R506" s="125"/>
      <c r="S506" s="125"/>
      <c r="T506" s="125"/>
      <c r="U506" s="125"/>
      <c r="V506" s="125"/>
      <c r="W506" s="125"/>
    </row>
    <row r="507" spans="1:23" hidden="1">
      <c r="A507" s="156"/>
      <c r="B507" s="155" t="str">
        <f>B506&amp;"KW"</f>
        <v>KW</v>
      </c>
      <c r="C507" s="152" t="s">
        <v>309</v>
      </c>
      <c r="D507" s="153"/>
      <c r="E507" s="153"/>
      <c r="F507" s="491"/>
      <c r="G507" s="500"/>
      <c r="H507" s="491"/>
      <c r="I507" s="500"/>
      <c r="J507" s="491"/>
      <c r="K507" s="500"/>
      <c r="L507" s="491"/>
      <c r="M507" s="500"/>
      <c r="N507" s="491"/>
      <c r="O507" s="500"/>
      <c r="P507" s="125"/>
      <c r="Q507" s="125"/>
      <c r="R507" s="125"/>
      <c r="S507" s="125"/>
      <c r="T507" s="125"/>
      <c r="U507" s="125"/>
      <c r="V507" s="125"/>
      <c r="W507" s="125"/>
    </row>
    <row r="508" spans="1:23" hidden="1">
      <c r="A508" s="156" t="s">
        <v>475</v>
      </c>
      <c r="B508" s="151"/>
      <c r="C508" s="152" t="s">
        <v>244</v>
      </c>
      <c r="D508" s="153"/>
      <c r="E508" s="153"/>
      <c r="F508" s="491"/>
      <c r="G508" s="500"/>
      <c r="H508" s="491"/>
      <c r="I508" s="500"/>
      <c r="J508" s="491"/>
      <c r="K508" s="500"/>
      <c r="L508" s="491"/>
      <c r="M508" s="500"/>
      <c r="N508" s="491"/>
      <c r="O508" s="500"/>
      <c r="P508" s="125"/>
      <c r="Q508" s="125"/>
      <c r="R508" s="125"/>
      <c r="S508" s="125"/>
      <c r="T508" s="125"/>
      <c r="U508" s="125"/>
      <c r="V508" s="125"/>
      <c r="W508" s="125"/>
    </row>
    <row r="509" spans="1:23" hidden="1">
      <c r="A509" s="156"/>
      <c r="B509" s="155" t="str">
        <f>B508&amp;"KW"</f>
        <v>KW</v>
      </c>
      <c r="C509" s="152" t="s">
        <v>309</v>
      </c>
      <c r="D509" s="153"/>
      <c r="E509" s="153"/>
      <c r="F509" s="491"/>
      <c r="G509" s="500"/>
      <c r="H509" s="491"/>
      <c r="I509" s="500"/>
      <c r="J509" s="491"/>
      <c r="K509" s="500"/>
      <c r="L509" s="491"/>
      <c r="M509" s="500"/>
      <c r="N509" s="491"/>
      <c r="O509" s="500"/>
      <c r="P509" s="125"/>
      <c r="Q509" s="125"/>
      <c r="R509" s="125"/>
      <c r="S509" s="125"/>
      <c r="T509" s="125"/>
      <c r="U509" s="125"/>
      <c r="V509" s="125"/>
      <c r="W509" s="125"/>
    </row>
    <row r="510" spans="1:23" hidden="1">
      <c r="A510" s="156" t="s">
        <v>476</v>
      </c>
      <c r="B510" s="151"/>
      <c r="C510" s="152" t="s">
        <v>244</v>
      </c>
      <c r="D510" s="153"/>
      <c r="E510" s="153"/>
      <c r="F510" s="491"/>
      <c r="G510" s="500"/>
      <c r="H510" s="491"/>
      <c r="I510" s="500"/>
      <c r="J510" s="491"/>
      <c r="K510" s="500"/>
      <c r="L510" s="491"/>
      <c r="M510" s="500"/>
      <c r="N510" s="491"/>
      <c r="O510" s="500"/>
      <c r="P510" s="125"/>
      <c r="Q510" s="125"/>
      <c r="R510" s="125"/>
      <c r="S510" s="125"/>
      <c r="T510" s="125"/>
      <c r="U510" s="125"/>
      <c r="V510" s="125"/>
      <c r="W510" s="125"/>
    </row>
    <row r="511" spans="1:23" hidden="1">
      <c r="A511" s="156"/>
      <c r="B511" s="155" t="str">
        <f>B510&amp;"KW"</f>
        <v>KW</v>
      </c>
      <c r="C511" s="152" t="s">
        <v>309</v>
      </c>
      <c r="D511" s="153"/>
      <c r="E511" s="153"/>
      <c r="F511" s="491"/>
      <c r="G511" s="500"/>
      <c r="H511" s="491"/>
      <c r="I511" s="500"/>
      <c r="J511" s="491"/>
      <c r="K511" s="500"/>
      <c r="L511" s="491"/>
      <c r="M511" s="500"/>
      <c r="N511" s="491"/>
      <c r="O511" s="500"/>
      <c r="P511" s="125"/>
      <c r="Q511" s="125"/>
      <c r="R511" s="125"/>
      <c r="S511" s="125"/>
      <c r="T511" s="125"/>
      <c r="U511" s="125"/>
      <c r="V511" s="125"/>
      <c r="W511" s="125"/>
    </row>
    <row r="512" spans="1:23" hidden="1">
      <c r="A512" s="156" t="s">
        <v>477</v>
      </c>
      <c r="B512" s="151"/>
      <c r="C512" s="152" t="s">
        <v>244</v>
      </c>
      <c r="D512" s="153"/>
      <c r="E512" s="153"/>
      <c r="F512" s="491"/>
      <c r="G512" s="500"/>
      <c r="H512" s="491"/>
      <c r="I512" s="500"/>
      <c r="J512" s="491"/>
      <c r="K512" s="500"/>
      <c r="L512" s="491"/>
      <c r="M512" s="500"/>
      <c r="N512" s="491"/>
      <c r="O512" s="500"/>
      <c r="P512" s="125"/>
      <c r="Q512" s="125"/>
      <c r="R512" s="125"/>
      <c r="S512" s="125"/>
      <c r="T512" s="125"/>
      <c r="U512" s="125"/>
      <c r="V512" s="125"/>
      <c r="W512" s="125"/>
    </row>
    <row r="513" spans="1:23" hidden="1">
      <c r="A513" s="156"/>
      <c r="B513" s="155" t="str">
        <f>B512&amp;"KW"</f>
        <v>KW</v>
      </c>
      <c r="C513" s="152" t="s">
        <v>309</v>
      </c>
      <c r="D513" s="153"/>
      <c r="E513" s="153"/>
      <c r="F513" s="491"/>
      <c r="G513" s="500"/>
      <c r="H513" s="491"/>
      <c r="I513" s="500"/>
      <c r="J513" s="491"/>
      <c r="K513" s="500"/>
      <c r="L513" s="491"/>
      <c r="M513" s="500"/>
      <c r="N513" s="491"/>
      <c r="O513" s="500"/>
      <c r="P513" s="125"/>
      <c r="Q513" s="125"/>
      <c r="R513" s="125"/>
      <c r="S513" s="125"/>
      <c r="T513" s="125"/>
      <c r="U513" s="125"/>
      <c r="V513" s="125"/>
      <c r="W513" s="125"/>
    </row>
    <row r="514" spans="1:23" hidden="1">
      <c r="A514" s="156" t="s">
        <v>478</v>
      </c>
      <c r="B514" s="151"/>
      <c r="C514" s="152" t="s">
        <v>244</v>
      </c>
      <c r="D514" s="153"/>
      <c r="E514" s="153"/>
      <c r="F514" s="491"/>
      <c r="G514" s="500"/>
      <c r="H514" s="491"/>
      <c r="I514" s="500"/>
      <c r="J514" s="491"/>
      <c r="K514" s="500"/>
      <c r="L514" s="491"/>
      <c r="M514" s="500"/>
      <c r="N514" s="491"/>
      <c r="O514" s="500"/>
      <c r="P514" s="125"/>
      <c r="Q514" s="125"/>
      <c r="R514" s="125"/>
      <c r="S514" s="125"/>
      <c r="T514" s="125"/>
      <c r="U514" s="125"/>
      <c r="V514" s="125"/>
      <c r="W514" s="125"/>
    </row>
    <row r="515" spans="1:23" hidden="1">
      <c r="A515" s="156"/>
      <c r="B515" s="155" t="str">
        <f>B514&amp;"KW"</f>
        <v>KW</v>
      </c>
      <c r="C515" s="152" t="s">
        <v>309</v>
      </c>
      <c r="D515" s="153"/>
      <c r="E515" s="153"/>
      <c r="F515" s="491"/>
      <c r="G515" s="500"/>
      <c r="H515" s="491"/>
      <c r="I515" s="500"/>
      <c r="J515" s="491"/>
      <c r="K515" s="500"/>
      <c r="L515" s="491"/>
      <c r="M515" s="500"/>
      <c r="N515" s="491"/>
      <c r="O515" s="500"/>
      <c r="P515" s="125"/>
      <c r="Q515" s="125"/>
      <c r="R515" s="125"/>
      <c r="S515" s="125"/>
      <c r="T515" s="125"/>
      <c r="U515" s="125"/>
      <c r="V515" s="125"/>
      <c r="W515" s="125"/>
    </row>
    <row r="516" spans="1:23" hidden="1">
      <c r="A516" s="156" t="s">
        <v>479</v>
      </c>
      <c r="B516" s="151"/>
      <c r="C516" s="152" t="s">
        <v>244</v>
      </c>
      <c r="D516" s="153"/>
      <c r="E516" s="153"/>
      <c r="F516" s="491"/>
      <c r="G516" s="500"/>
      <c r="H516" s="491"/>
      <c r="I516" s="500"/>
      <c r="J516" s="491"/>
      <c r="K516" s="500"/>
      <c r="L516" s="491"/>
      <c r="M516" s="500"/>
      <c r="N516" s="491"/>
      <c r="O516" s="500"/>
      <c r="P516" s="125"/>
      <c r="Q516" s="125"/>
      <c r="R516" s="125"/>
      <c r="S516" s="125"/>
      <c r="T516" s="125"/>
      <c r="U516" s="125"/>
      <c r="V516" s="125"/>
      <c r="W516" s="125"/>
    </row>
    <row r="517" spans="1:23" hidden="1">
      <c r="A517" s="156"/>
      <c r="B517" s="155" t="str">
        <f>B516&amp;"KW"</f>
        <v>KW</v>
      </c>
      <c r="C517" s="152" t="s">
        <v>309</v>
      </c>
      <c r="D517" s="153"/>
      <c r="E517" s="153"/>
      <c r="F517" s="491"/>
      <c r="G517" s="500"/>
      <c r="H517" s="491"/>
      <c r="I517" s="500"/>
      <c r="J517" s="491"/>
      <c r="K517" s="500"/>
      <c r="L517" s="491"/>
      <c r="M517" s="500"/>
      <c r="N517" s="491"/>
      <c r="O517" s="500"/>
      <c r="P517" s="125"/>
      <c r="Q517" s="125"/>
      <c r="R517" s="125"/>
      <c r="S517" s="125"/>
      <c r="T517" s="125"/>
      <c r="U517" s="125"/>
      <c r="V517" s="125"/>
      <c r="W517" s="125"/>
    </row>
    <row r="518" spans="1:23" hidden="1">
      <c r="A518" s="156" t="s">
        <v>480</v>
      </c>
      <c r="B518" s="151"/>
      <c r="C518" s="152" t="s">
        <v>244</v>
      </c>
      <c r="D518" s="153"/>
      <c r="E518" s="153"/>
      <c r="F518" s="491"/>
      <c r="G518" s="500"/>
      <c r="H518" s="491"/>
      <c r="I518" s="500"/>
      <c r="J518" s="491"/>
      <c r="K518" s="500"/>
      <c r="L518" s="491"/>
      <c r="M518" s="500"/>
      <c r="N518" s="491"/>
      <c r="O518" s="500"/>
      <c r="P518" s="125"/>
      <c r="Q518" s="125"/>
      <c r="R518" s="125"/>
      <c r="S518" s="125"/>
      <c r="T518" s="125"/>
      <c r="U518" s="125"/>
      <c r="V518" s="125"/>
      <c r="W518" s="125"/>
    </row>
    <row r="519" spans="1:23" hidden="1">
      <c r="A519" s="156"/>
      <c r="B519" s="155" t="str">
        <f>B518&amp;"KW"</f>
        <v>KW</v>
      </c>
      <c r="C519" s="152" t="s">
        <v>309</v>
      </c>
      <c r="D519" s="153"/>
      <c r="E519" s="153"/>
      <c r="F519" s="491"/>
      <c r="G519" s="500"/>
      <c r="H519" s="491"/>
      <c r="I519" s="500"/>
      <c r="J519" s="491"/>
      <c r="K519" s="500"/>
      <c r="L519" s="491"/>
      <c r="M519" s="500"/>
      <c r="N519" s="491"/>
      <c r="O519" s="500"/>
      <c r="P519" s="125"/>
      <c r="Q519" s="125"/>
      <c r="R519" s="125"/>
      <c r="S519" s="125"/>
      <c r="T519" s="125"/>
      <c r="U519" s="125"/>
      <c r="V519" s="125"/>
      <c r="W519" s="125"/>
    </row>
    <row r="520" spans="1:23" hidden="1">
      <c r="A520" s="156" t="s">
        <v>481</v>
      </c>
      <c r="B520" s="151"/>
      <c r="C520" s="152" t="s">
        <v>244</v>
      </c>
      <c r="D520" s="153"/>
      <c r="E520" s="153"/>
      <c r="F520" s="491"/>
      <c r="G520" s="500"/>
      <c r="H520" s="491"/>
      <c r="I520" s="500"/>
      <c r="J520" s="491"/>
      <c r="K520" s="500"/>
      <c r="L520" s="491"/>
      <c r="M520" s="500"/>
      <c r="N520" s="491"/>
      <c r="O520" s="500"/>
      <c r="P520" s="125"/>
      <c r="Q520" s="125"/>
      <c r="R520" s="125"/>
      <c r="S520" s="125"/>
      <c r="T520" s="125"/>
      <c r="U520" s="125"/>
      <c r="V520" s="125"/>
      <c r="W520" s="125"/>
    </row>
    <row r="521" spans="1:23" hidden="1">
      <c r="A521" s="156"/>
      <c r="B521" s="155" t="str">
        <f>B520&amp;"KW"</f>
        <v>KW</v>
      </c>
      <c r="C521" s="152" t="s">
        <v>309</v>
      </c>
      <c r="D521" s="153"/>
      <c r="E521" s="153"/>
      <c r="F521" s="491"/>
      <c r="G521" s="500"/>
      <c r="H521" s="491"/>
      <c r="I521" s="500"/>
      <c r="J521" s="491"/>
      <c r="K521" s="500"/>
      <c r="L521" s="491"/>
      <c r="M521" s="500"/>
      <c r="N521" s="491"/>
      <c r="O521" s="500"/>
      <c r="P521" s="125"/>
      <c r="Q521" s="125"/>
      <c r="R521" s="125"/>
      <c r="S521" s="125"/>
      <c r="T521" s="125"/>
      <c r="U521" s="125"/>
      <c r="V521" s="125"/>
      <c r="W521" s="125"/>
    </row>
    <row r="522" spans="1:23" hidden="1">
      <c r="A522" s="156" t="s">
        <v>482</v>
      </c>
      <c r="B522" s="151"/>
      <c r="C522" s="152" t="s">
        <v>244</v>
      </c>
      <c r="D522" s="153"/>
      <c r="E522" s="153"/>
      <c r="F522" s="491"/>
      <c r="G522" s="500"/>
      <c r="H522" s="491"/>
      <c r="I522" s="500"/>
      <c r="J522" s="491"/>
      <c r="K522" s="500"/>
      <c r="L522" s="491"/>
      <c r="M522" s="500"/>
      <c r="N522" s="491"/>
      <c r="O522" s="500"/>
      <c r="P522" s="125"/>
      <c r="Q522" s="125"/>
      <c r="R522" s="125"/>
      <c r="S522" s="125"/>
      <c r="T522" s="125"/>
      <c r="U522" s="125"/>
      <c r="V522" s="125"/>
      <c r="W522" s="125"/>
    </row>
    <row r="523" spans="1:23" hidden="1">
      <c r="A523" s="156"/>
      <c r="B523" s="155" t="str">
        <f>B522&amp;"KW"</f>
        <v>KW</v>
      </c>
      <c r="C523" s="152" t="s">
        <v>309</v>
      </c>
      <c r="D523" s="153"/>
      <c r="E523" s="153"/>
      <c r="F523" s="491"/>
      <c r="G523" s="500"/>
      <c r="H523" s="491"/>
      <c r="I523" s="500"/>
      <c r="J523" s="491"/>
      <c r="K523" s="500"/>
      <c r="L523" s="491"/>
      <c r="M523" s="500"/>
      <c r="N523" s="491"/>
      <c r="O523" s="500"/>
      <c r="P523" s="125"/>
      <c r="Q523" s="125"/>
      <c r="R523" s="125"/>
      <c r="S523" s="125"/>
      <c r="T523" s="125"/>
      <c r="U523" s="125"/>
      <c r="V523" s="125"/>
      <c r="W523" s="125"/>
    </row>
    <row r="524" spans="1:23" hidden="1">
      <c r="A524" s="156" t="s">
        <v>483</v>
      </c>
      <c r="B524" s="151"/>
      <c r="C524" s="152" t="s">
        <v>244</v>
      </c>
      <c r="D524" s="153"/>
      <c r="E524" s="153"/>
      <c r="F524" s="491"/>
      <c r="G524" s="500"/>
      <c r="H524" s="491"/>
      <c r="I524" s="500"/>
      <c r="J524" s="491"/>
      <c r="K524" s="500"/>
      <c r="L524" s="491"/>
      <c r="M524" s="500"/>
      <c r="N524" s="491"/>
      <c r="O524" s="500"/>
      <c r="P524" s="125"/>
      <c r="Q524" s="125"/>
      <c r="R524" s="125"/>
      <c r="S524" s="125"/>
      <c r="T524" s="125"/>
      <c r="U524" s="125"/>
      <c r="V524" s="125"/>
      <c r="W524" s="125"/>
    </row>
    <row r="525" spans="1:23" hidden="1">
      <c r="A525" s="156"/>
      <c r="B525" s="155" t="str">
        <f>B524&amp;"KW"</f>
        <v>KW</v>
      </c>
      <c r="C525" s="152" t="s">
        <v>309</v>
      </c>
      <c r="D525" s="153"/>
      <c r="E525" s="153"/>
      <c r="F525" s="491"/>
      <c r="G525" s="500"/>
      <c r="H525" s="491"/>
      <c r="I525" s="500"/>
      <c r="J525" s="491"/>
      <c r="K525" s="500"/>
      <c r="L525" s="491"/>
      <c r="M525" s="500"/>
      <c r="N525" s="491"/>
      <c r="O525" s="500"/>
      <c r="P525" s="125"/>
      <c r="Q525" s="125"/>
      <c r="R525" s="125"/>
      <c r="S525" s="125"/>
      <c r="T525" s="125"/>
      <c r="U525" s="125"/>
      <c r="V525" s="125"/>
      <c r="W525" s="125"/>
    </row>
    <row r="526" spans="1:23" hidden="1">
      <c r="A526" s="156" t="s">
        <v>484</v>
      </c>
      <c r="B526" s="151"/>
      <c r="C526" s="152" t="s">
        <v>244</v>
      </c>
      <c r="D526" s="153"/>
      <c r="E526" s="153"/>
      <c r="F526" s="491"/>
      <c r="G526" s="500"/>
      <c r="H526" s="491"/>
      <c r="I526" s="500"/>
      <c r="J526" s="491"/>
      <c r="K526" s="500"/>
      <c r="L526" s="491"/>
      <c r="M526" s="500"/>
      <c r="N526" s="491"/>
      <c r="O526" s="500"/>
      <c r="P526" s="125"/>
      <c r="Q526" s="125"/>
      <c r="R526" s="125"/>
      <c r="S526" s="125"/>
      <c r="T526" s="125"/>
      <c r="U526" s="125"/>
      <c r="V526" s="125"/>
      <c r="W526" s="125"/>
    </row>
    <row r="527" spans="1:23" hidden="1">
      <c r="A527" s="156"/>
      <c r="B527" s="155" t="str">
        <f>B526&amp;"KW"</f>
        <v>KW</v>
      </c>
      <c r="C527" s="152" t="s">
        <v>309</v>
      </c>
      <c r="D527" s="153"/>
      <c r="E527" s="153"/>
      <c r="F527" s="491"/>
      <c r="G527" s="500"/>
      <c r="H527" s="491"/>
      <c r="I527" s="500"/>
      <c r="J527" s="491"/>
      <c r="K527" s="500"/>
      <c r="L527" s="491"/>
      <c r="M527" s="500"/>
      <c r="N527" s="491"/>
      <c r="O527" s="500"/>
      <c r="P527" s="125"/>
      <c r="Q527" s="125"/>
      <c r="R527" s="125"/>
      <c r="S527" s="125"/>
      <c r="T527" s="125"/>
      <c r="U527" s="125"/>
      <c r="V527" s="125"/>
      <c r="W527" s="125"/>
    </row>
    <row r="528" spans="1:23" hidden="1">
      <c r="A528" s="156" t="s">
        <v>485</v>
      </c>
      <c r="B528" s="151"/>
      <c r="C528" s="152" t="s">
        <v>244</v>
      </c>
      <c r="D528" s="153"/>
      <c r="E528" s="153"/>
      <c r="F528" s="491"/>
      <c r="G528" s="500"/>
      <c r="H528" s="491"/>
      <c r="I528" s="500"/>
      <c r="J528" s="491"/>
      <c r="K528" s="500"/>
      <c r="L528" s="491"/>
      <c r="M528" s="500"/>
      <c r="N528" s="491"/>
      <c r="O528" s="500"/>
      <c r="P528" s="125"/>
      <c r="Q528" s="125"/>
      <c r="R528" s="125"/>
      <c r="S528" s="125"/>
      <c r="T528" s="125"/>
      <c r="U528" s="125"/>
      <c r="V528" s="125"/>
      <c r="W528" s="125"/>
    </row>
    <row r="529" spans="1:23" hidden="1">
      <c r="A529" s="156"/>
      <c r="B529" s="155" t="str">
        <f>B528&amp;"KW"</f>
        <v>KW</v>
      </c>
      <c r="C529" s="152" t="s">
        <v>309</v>
      </c>
      <c r="D529" s="153"/>
      <c r="E529" s="153"/>
      <c r="F529" s="491"/>
      <c r="G529" s="500"/>
      <c r="H529" s="491"/>
      <c r="I529" s="500"/>
      <c r="J529" s="491"/>
      <c r="K529" s="500"/>
      <c r="L529" s="491"/>
      <c r="M529" s="500"/>
      <c r="N529" s="491"/>
      <c r="O529" s="500"/>
      <c r="P529" s="125"/>
      <c r="Q529" s="125"/>
      <c r="R529" s="125"/>
      <c r="S529" s="125"/>
      <c r="T529" s="125"/>
      <c r="U529" s="125"/>
      <c r="V529" s="125"/>
      <c r="W529" s="125"/>
    </row>
    <row r="530" spans="1:23" hidden="1">
      <c r="A530" s="156" t="s">
        <v>486</v>
      </c>
      <c r="B530" s="151"/>
      <c r="C530" s="152" t="s">
        <v>244</v>
      </c>
      <c r="D530" s="153"/>
      <c r="E530" s="153"/>
      <c r="F530" s="491"/>
      <c r="G530" s="500"/>
      <c r="H530" s="491"/>
      <c r="I530" s="500"/>
      <c r="J530" s="491"/>
      <c r="K530" s="500"/>
      <c r="L530" s="491"/>
      <c r="M530" s="500"/>
      <c r="N530" s="491"/>
      <c r="O530" s="500"/>
      <c r="P530" s="125"/>
      <c r="Q530" s="125"/>
      <c r="R530" s="125"/>
      <c r="S530" s="125"/>
      <c r="T530" s="125"/>
      <c r="U530" s="125"/>
      <c r="V530" s="125"/>
      <c r="W530" s="125"/>
    </row>
    <row r="531" spans="1:23" hidden="1">
      <c r="A531" s="156"/>
      <c r="B531" s="155" t="str">
        <f>B530&amp;"KW"</f>
        <v>KW</v>
      </c>
      <c r="C531" s="152" t="s">
        <v>309</v>
      </c>
      <c r="D531" s="153"/>
      <c r="E531" s="153"/>
      <c r="F531" s="491"/>
      <c r="G531" s="500"/>
      <c r="H531" s="491"/>
      <c r="I531" s="500"/>
      <c r="J531" s="491"/>
      <c r="K531" s="500"/>
      <c r="L531" s="491"/>
      <c r="M531" s="500"/>
      <c r="N531" s="491"/>
      <c r="O531" s="500"/>
      <c r="P531" s="125"/>
      <c r="Q531" s="125"/>
      <c r="R531" s="125"/>
      <c r="S531" s="125"/>
      <c r="T531" s="125"/>
      <c r="U531" s="125"/>
      <c r="V531" s="125"/>
      <c r="W531" s="125"/>
    </row>
    <row r="532" spans="1:23" hidden="1">
      <c r="A532" s="156" t="s">
        <v>487</v>
      </c>
      <c r="B532" s="151"/>
      <c r="C532" s="152" t="s">
        <v>244</v>
      </c>
      <c r="D532" s="153"/>
      <c r="E532" s="153"/>
      <c r="F532" s="491"/>
      <c r="G532" s="500"/>
      <c r="H532" s="491"/>
      <c r="I532" s="500"/>
      <c r="J532" s="491"/>
      <c r="K532" s="500"/>
      <c r="L532" s="491"/>
      <c r="M532" s="500"/>
      <c r="N532" s="491"/>
      <c r="O532" s="500"/>
      <c r="P532" s="125"/>
      <c r="Q532" s="125"/>
      <c r="R532" s="125"/>
      <c r="S532" s="125"/>
      <c r="T532" s="125"/>
      <c r="U532" s="125"/>
      <c r="V532" s="125"/>
      <c r="W532" s="125"/>
    </row>
    <row r="533" spans="1:23" hidden="1">
      <c r="A533" s="156"/>
      <c r="B533" s="155" t="str">
        <f>B532&amp;"KW"</f>
        <v>KW</v>
      </c>
      <c r="C533" s="152" t="s">
        <v>309</v>
      </c>
      <c r="D533" s="153"/>
      <c r="E533" s="153"/>
      <c r="F533" s="491"/>
      <c r="G533" s="500"/>
      <c r="H533" s="491"/>
      <c r="I533" s="500"/>
      <c r="J533" s="491"/>
      <c r="K533" s="500"/>
      <c r="L533" s="491"/>
      <c r="M533" s="500"/>
      <c r="N533" s="491"/>
      <c r="O533" s="500"/>
      <c r="P533" s="125"/>
      <c r="Q533" s="125"/>
      <c r="R533" s="125"/>
      <c r="S533" s="125"/>
      <c r="T533" s="125"/>
      <c r="U533" s="125"/>
      <c r="V533" s="125"/>
      <c r="W533" s="125"/>
    </row>
    <row r="534" spans="1:23" hidden="1">
      <c r="A534" s="156" t="s">
        <v>488</v>
      </c>
      <c r="B534" s="151"/>
      <c r="C534" s="152" t="s">
        <v>244</v>
      </c>
      <c r="D534" s="153"/>
      <c r="E534" s="153"/>
      <c r="F534" s="491"/>
      <c r="G534" s="500"/>
      <c r="H534" s="491"/>
      <c r="I534" s="500"/>
      <c r="J534" s="491"/>
      <c r="K534" s="500"/>
      <c r="L534" s="491"/>
      <c r="M534" s="500"/>
      <c r="N534" s="491"/>
      <c r="O534" s="500"/>
      <c r="P534" s="125"/>
      <c r="Q534" s="125"/>
      <c r="R534" s="125"/>
      <c r="S534" s="125"/>
      <c r="T534" s="125"/>
      <c r="U534" s="125"/>
      <c r="V534" s="125"/>
      <c r="W534" s="125"/>
    </row>
    <row r="535" spans="1:23" hidden="1">
      <c r="A535" s="156"/>
      <c r="B535" s="155" t="str">
        <f>B534&amp;"KW"</f>
        <v>KW</v>
      </c>
      <c r="C535" s="152" t="s">
        <v>309</v>
      </c>
      <c r="D535" s="153"/>
      <c r="E535" s="153"/>
      <c r="F535" s="491"/>
      <c r="G535" s="500"/>
      <c r="H535" s="491"/>
      <c r="I535" s="500"/>
      <c r="J535" s="491"/>
      <c r="K535" s="500"/>
      <c r="L535" s="491"/>
      <c r="M535" s="500"/>
      <c r="N535" s="491"/>
      <c r="O535" s="500"/>
      <c r="P535" s="125"/>
      <c r="Q535" s="125"/>
      <c r="R535" s="125"/>
      <c r="S535" s="125"/>
      <c r="T535" s="125"/>
      <c r="U535" s="125"/>
      <c r="V535" s="125"/>
      <c r="W535" s="125"/>
    </row>
    <row r="536" spans="1:23" hidden="1">
      <c r="A536" s="156" t="s">
        <v>489</v>
      </c>
      <c r="B536" s="151"/>
      <c r="C536" s="152" t="s">
        <v>244</v>
      </c>
      <c r="D536" s="153"/>
      <c r="E536" s="153"/>
      <c r="F536" s="491"/>
      <c r="G536" s="500"/>
      <c r="H536" s="491"/>
      <c r="I536" s="500"/>
      <c r="J536" s="491"/>
      <c r="K536" s="500"/>
      <c r="L536" s="491"/>
      <c r="M536" s="500"/>
      <c r="N536" s="491"/>
      <c r="O536" s="500"/>
      <c r="P536" s="125"/>
      <c r="Q536" s="125"/>
      <c r="R536" s="125"/>
      <c r="S536" s="125"/>
      <c r="T536" s="125"/>
      <c r="U536" s="125"/>
      <c r="V536" s="125"/>
      <c r="W536" s="125"/>
    </row>
    <row r="537" spans="1:23" hidden="1">
      <c r="A537" s="156"/>
      <c r="B537" s="155" t="str">
        <f>B536&amp;"KW"</f>
        <v>KW</v>
      </c>
      <c r="C537" s="152" t="s">
        <v>309</v>
      </c>
      <c r="D537" s="153"/>
      <c r="E537" s="153"/>
      <c r="F537" s="491"/>
      <c r="G537" s="500"/>
      <c r="H537" s="491"/>
      <c r="I537" s="500"/>
      <c r="J537" s="491"/>
      <c r="K537" s="500"/>
      <c r="L537" s="491"/>
      <c r="M537" s="500"/>
      <c r="N537" s="491"/>
      <c r="O537" s="500"/>
      <c r="P537" s="125"/>
      <c r="Q537" s="125"/>
      <c r="R537" s="125"/>
      <c r="S537" s="125"/>
      <c r="T537" s="125"/>
      <c r="U537" s="125"/>
      <c r="V537" s="125"/>
      <c r="W537" s="125"/>
    </row>
    <row r="538" spans="1:23" hidden="1">
      <c r="A538" s="156" t="s">
        <v>490</v>
      </c>
      <c r="B538" s="151"/>
      <c r="C538" s="152" t="s">
        <v>244</v>
      </c>
      <c r="D538" s="153"/>
      <c r="E538" s="153"/>
      <c r="F538" s="491"/>
      <c r="G538" s="500"/>
      <c r="H538" s="491"/>
      <c r="I538" s="500"/>
      <c r="J538" s="491"/>
      <c r="K538" s="500"/>
      <c r="L538" s="491"/>
      <c r="M538" s="500"/>
      <c r="N538" s="491"/>
      <c r="O538" s="500"/>
      <c r="P538" s="125"/>
      <c r="Q538" s="125"/>
      <c r="R538" s="125"/>
      <c r="S538" s="125"/>
      <c r="T538" s="125"/>
      <c r="U538" s="125"/>
      <c r="V538" s="125"/>
      <c r="W538" s="125"/>
    </row>
    <row r="539" spans="1:23" hidden="1">
      <c r="A539" s="156"/>
      <c r="B539" s="155" t="str">
        <f>B538&amp;"KW"</f>
        <v>KW</v>
      </c>
      <c r="C539" s="152" t="s">
        <v>309</v>
      </c>
      <c r="D539" s="153"/>
      <c r="E539" s="153"/>
      <c r="F539" s="491"/>
      <c r="G539" s="500"/>
      <c r="H539" s="491"/>
      <c r="I539" s="500"/>
      <c r="J539" s="491"/>
      <c r="K539" s="500"/>
      <c r="L539" s="491"/>
      <c r="M539" s="500"/>
      <c r="N539" s="491"/>
      <c r="O539" s="500"/>
      <c r="P539" s="125"/>
      <c r="Q539" s="125"/>
      <c r="R539" s="125"/>
      <c r="S539" s="125"/>
      <c r="T539" s="125"/>
      <c r="U539" s="125"/>
      <c r="V539" s="125"/>
      <c r="W539" s="125"/>
    </row>
    <row r="540" spans="1:23" hidden="1">
      <c r="A540" s="156" t="s">
        <v>491</v>
      </c>
      <c r="B540" s="151"/>
      <c r="C540" s="152" t="s">
        <v>244</v>
      </c>
      <c r="D540" s="153"/>
      <c r="E540" s="153"/>
      <c r="F540" s="491"/>
      <c r="G540" s="500"/>
      <c r="H540" s="491"/>
      <c r="I540" s="500"/>
      <c r="J540" s="491"/>
      <c r="K540" s="500"/>
      <c r="L540" s="491"/>
      <c r="M540" s="500"/>
      <c r="N540" s="491"/>
      <c r="O540" s="500"/>
      <c r="P540" s="125"/>
      <c r="Q540" s="125"/>
      <c r="R540" s="125"/>
      <c r="S540" s="125"/>
      <c r="T540" s="125"/>
      <c r="U540" s="125"/>
      <c r="V540" s="125"/>
      <c r="W540" s="125"/>
    </row>
    <row r="541" spans="1:23" hidden="1">
      <c r="A541" s="156"/>
      <c r="B541" s="155" t="str">
        <f>B540&amp;"KW"</f>
        <v>KW</v>
      </c>
      <c r="C541" s="152" t="s">
        <v>309</v>
      </c>
      <c r="D541" s="153"/>
      <c r="E541" s="153"/>
      <c r="F541" s="491"/>
      <c r="G541" s="500"/>
      <c r="H541" s="491"/>
      <c r="I541" s="500"/>
      <c r="J541" s="491"/>
      <c r="K541" s="500"/>
      <c r="L541" s="491"/>
      <c r="M541" s="500"/>
      <c r="N541" s="491"/>
      <c r="O541" s="500"/>
      <c r="P541" s="125"/>
      <c r="Q541" s="125"/>
      <c r="R541" s="125"/>
      <c r="S541" s="125"/>
      <c r="T541" s="125"/>
      <c r="U541" s="125"/>
      <c r="V541" s="125"/>
      <c r="W541" s="125"/>
    </row>
    <row r="542" spans="1:23" hidden="1">
      <c r="A542" s="156" t="s">
        <v>492</v>
      </c>
      <c r="B542" s="151"/>
      <c r="C542" s="152" t="s">
        <v>244</v>
      </c>
      <c r="D542" s="153"/>
      <c r="E542" s="153"/>
      <c r="F542" s="491"/>
      <c r="G542" s="500"/>
      <c r="H542" s="491"/>
      <c r="I542" s="500"/>
      <c r="J542" s="491"/>
      <c r="K542" s="500"/>
      <c r="L542" s="491"/>
      <c r="M542" s="500"/>
      <c r="N542" s="491"/>
      <c r="O542" s="500"/>
      <c r="P542" s="125"/>
      <c r="Q542" s="125"/>
      <c r="R542" s="125"/>
      <c r="S542" s="125"/>
      <c r="T542" s="125"/>
      <c r="U542" s="125"/>
      <c r="V542" s="125"/>
      <c r="W542" s="125"/>
    </row>
    <row r="543" spans="1:23" hidden="1">
      <c r="A543" s="156"/>
      <c r="B543" s="155" t="str">
        <f>B542&amp;"KW"</f>
        <v>KW</v>
      </c>
      <c r="C543" s="152" t="s">
        <v>309</v>
      </c>
      <c r="D543" s="153"/>
      <c r="E543" s="153"/>
      <c r="F543" s="491"/>
      <c r="G543" s="500"/>
      <c r="H543" s="491"/>
      <c r="I543" s="500"/>
      <c r="J543" s="491"/>
      <c r="K543" s="500"/>
      <c r="L543" s="491"/>
      <c r="M543" s="500"/>
      <c r="N543" s="491"/>
      <c r="O543" s="500"/>
      <c r="P543" s="125"/>
      <c r="Q543" s="125"/>
      <c r="R543" s="125"/>
      <c r="S543" s="125"/>
      <c r="T543" s="125"/>
      <c r="U543" s="125"/>
      <c r="V543" s="125"/>
      <c r="W543" s="125"/>
    </row>
    <row r="544" spans="1:23" hidden="1">
      <c r="A544" s="156" t="s">
        <v>493</v>
      </c>
      <c r="B544" s="151"/>
      <c r="C544" s="152" t="s">
        <v>244</v>
      </c>
      <c r="D544" s="153"/>
      <c r="E544" s="153"/>
      <c r="F544" s="491"/>
      <c r="G544" s="500"/>
      <c r="H544" s="491"/>
      <c r="I544" s="500"/>
      <c r="J544" s="491"/>
      <c r="K544" s="500"/>
      <c r="L544" s="491"/>
      <c r="M544" s="500"/>
      <c r="N544" s="491"/>
      <c r="O544" s="500"/>
      <c r="P544" s="125"/>
      <c r="Q544" s="125"/>
      <c r="R544" s="125"/>
      <c r="S544" s="125"/>
      <c r="T544" s="125"/>
      <c r="U544" s="125"/>
      <c r="V544" s="125"/>
      <c r="W544" s="125"/>
    </row>
    <row r="545" spans="1:23" hidden="1">
      <c r="A545" s="156"/>
      <c r="B545" s="155" t="str">
        <f>B544&amp;"KW"</f>
        <v>KW</v>
      </c>
      <c r="C545" s="152" t="s">
        <v>309</v>
      </c>
      <c r="D545" s="153"/>
      <c r="E545" s="153"/>
      <c r="F545" s="491"/>
      <c r="G545" s="500"/>
      <c r="H545" s="491"/>
      <c r="I545" s="500"/>
      <c r="J545" s="491"/>
      <c r="K545" s="500"/>
      <c r="L545" s="491"/>
      <c r="M545" s="500"/>
      <c r="N545" s="491"/>
      <c r="O545" s="500"/>
      <c r="P545" s="125"/>
      <c r="Q545" s="125"/>
      <c r="R545" s="125"/>
      <c r="S545" s="125"/>
      <c r="T545" s="125"/>
      <c r="U545" s="125"/>
      <c r="V545" s="125"/>
      <c r="W545" s="125"/>
    </row>
    <row r="546" spans="1:23" hidden="1">
      <c r="A546" s="156" t="s">
        <v>494</v>
      </c>
      <c r="B546" s="151"/>
      <c r="C546" s="152" t="s">
        <v>244</v>
      </c>
      <c r="D546" s="153"/>
      <c r="E546" s="153"/>
      <c r="F546" s="491"/>
      <c r="G546" s="500"/>
      <c r="H546" s="491"/>
      <c r="I546" s="500"/>
      <c r="J546" s="491"/>
      <c r="K546" s="500"/>
      <c r="L546" s="491"/>
      <c r="M546" s="500"/>
      <c r="N546" s="491"/>
      <c r="O546" s="500"/>
      <c r="P546" s="125"/>
      <c r="Q546" s="125"/>
      <c r="R546" s="125"/>
      <c r="S546" s="125"/>
      <c r="T546" s="125"/>
      <c r="U546" s="125"/>
      <c r="V546" s="125"/>
      <c r="W546" s="125"/>
    </row>
    <row r="547" spans="1:23" hidden="1">
      <c r="A547" s="156"/>
      <c r="B547" s="155" t="str">
        <f>B546&amp;"KW"</f>
        <v>KW</v>
      </c>
      <c r="C547" s="152" t="s">
        <v>309</v>
      </c>
      <c r="D547" s="153"/>
      <c r="E547" s="153"/>
      <c r="F547" s="491"/>
      <c r="G547" s="500"/>
      <c r="H547" s="491"/>
      <c r="I547" s="500"/>
      <c r="J547" s="491"/>
      <c r="K547" s="500"/>
      <c r="L547" s="491"/>
      <c r="M547" s="500"/>
      <c r="N547" s="491"/>
      <c r="O547" s="500"/>
      <c r="P547" s="125"/>
      <c r="Q547" s="125"/>
      <c r="R547" s="125"/>
      <c r="S547" s="125"/>
      <c r="T547" s="125"/>
      <c r="U547" s="125"/>
      <c r="V547" s="125"/>
      <c r="W547" s="125"/>
    </row>
    <row r="548" spans="1:23" hidden="1">
      <c r="A548" s="156" t="s">
        <v>495</v>
      </c>
      <c r="B548" s="151"/>
      <c r="C548" s="152" t="s">
        <v>244</v>
      </c>
      <c r="D548" s="153"/>
      <c r="E548" s="153"/>
      <c r="F548" s="491"/>
      <c r="G548" s="500"/>
      <c r="H548" s="491"/>
      <c r="I548" s="500"/>
      <c r="J548" s="491"/>
      <c r="K548" s="500"/>
      <c r="L548" s="491"/>
      <c r="M548" s="500"/>
      <c r="N548" s="491"/>
      <c r="O548" s="500"/>
      <c r="P548" s="125"/>
      <c r="Q548" s="125"/>
      <c r="R548" s="125"/>
      <c r="S548" s="125"/>
      <c r="T548" s="125"/>
      <c r="U548" s="125"/>
      <c r="V548" s="125"/>
      <c r="W548" s="125"/>
    </row>
    <row r="549" spans="1:23" hidden="1">
      <c r="A549" s="156"/>
      <c r="B549" s="155" t="str">
        <f>B548&amp;"KW"</f>
        <v>KW</v>
      </c>
      <c r="C549" s="152" t="s">
        <v>309</v>
      </c>
      <c r="D549" s="153"/>
      <c r="E549" s="153"/>
      <c r="F549" s="491"/>
      <c r="G549" s="500"/>
      <c r="H549" s="491"/>
      <c r="I549" s="500"/>
      <c r="J549" s="491"/>
      <c r="K549" s="500"/>
      <c r="L549" s="491"/>
      <c r="M549" s="500"/>
      <c r="N549" s="491"/>
      <c r="O549" s="500"/>
      <c r="P549" s="125"/>
      <c r="Q549" s="125"/>
      <c r="R549" s="125"/>
      <c r="S549" s="125"/>
      <c r="T549" s="125"/>
      <c r="U549" s="125"/>
      <c r="V549" s="125"/>
      <c r="W549" s="125"/>
    </row>
    <row r="550" spans="1:23" hidden="1">
      <c r="A550" s="156" t="s">
        <v>496</v>
      </c>
      <c r="B550" s="151"/>
      <c r="C550" s="152" t="s">
        <v>244</v>
      </c>
      <c r="D550" s="153"/>
      <c r="E550" s="153"/>
      <c r="F550" s="491"/>
      <c r="G550" s="500"/>
      <c r="H550" s="491"/>
      <c r="I550" s="500"/>
      <c r="J550" s="491"/>
      <c r="K550" s="500"/>
      <c r="L550" s="491"/>
      <c r="M550" s="500"/>
      <c r="N550" s="491"/>
      <c r="O550" s="500"/>
      <c r="P550" s="125"/>
      <c r="Q550" s="125"/>
      <c r="R550" s="125"/>
      <c r="S550" s="125"/>
      <c r="T550" s="125"/>
      <c r="U550" s="125"/>
      <c r="V550" s="125"/>
      <c r="W550" s="125"/>
    </row>
    <row r="551" spans="1:23" hidden="1">
      <c r="A551" s="156"/>
      <c r="B551" s="155" t="str">
        <f>B550&amp;"KW"</f>
        <v>KW</v>
      </c>
      <c r="C551" s="152" t="s">
        <v>309</v>
      </c>
      <c r="D551" s="153"/>
      <c r="E551" s="153"/>
      <c r="F551" s="491"/>
      <c r="G551" s="500"/>
      <c r="H551" s="491"/>
      <c r="I551" s="500"/>
      <c r="J551" s="491"/>
      <c r="K551" s="500"/>
      <c r="L551" s="491"/>
      <c r="M551" s="500"/>
      <c r="N551" s="491"/>
      <c r="O551" s="500"/>
      <c r="P551" s="125"/>
      <c r="Q551" s="125"/>
      <c r="R551" s="125"/>
      <c r="S551" s="125"/>
      <c r="T551" s="125"/>
      <c r="U551" s="125"/>
      <c r="V551" s="125"/>
      <c r="W551" s="125"/>
    </row>
    <row r="552" spans="1:23" hidden="1">
      <c r="A552" s="156" t="s">
        <v>497</v>
      </c>
      <c r="B552" s="151"/>
      <c r="C552" s="152" t="s">
        <v>244</v>
      </c>
      <c r="D552" s="153"/>
      <c r="E552" s="153"/>
      <c r="F552" s="491"/>
      <c r="G552" s="500"/>
      <c r="H552" s="491"/>
      <c r="I552" s="500"/>
      <c r="J552" s="491"/>
      <c r="K552" s="500"/>
      <c r="L552" s="491"/>
      <c r="M552" s="500"/>
      <c r="N552" s="491"/>
      <c r="O552" s="500"/>
      <c r="P552" s="125"/>
      <c r="Q552" s="125"/>
      <c r="R552" s="125"/>
      <c r="S552" s="125"/>
      <c r="T552" s="125"/>
      <c r="U552" s="125"/>
      <c r="V552" s="125"/>
      <c r="W552" s="125"/>
    </row>
    <row r="553" spans="1:23" hidden="1">
      <c r="A553" s="156"/>
      <c r="B553" s="155" t="str">
        <f>B552&amp;"KW"</f>
        <v>KW</v>
      </c>
      <c r="C553" s="152" t="s">
        <v>309</v>
      </c>
      <c r="D553" s="153"/>
      <c r="E553" s="153"/>
      <c r="F553" s="491"/>
      <c r="G553" s="500"/>
      <c r="H553" s="491"/>
      <c r="I553" s="500"/>
      <c r="J553" s="491"/>
      <c r="K553" s="500"/>
      <c r="L553" s="491"/>
      <c r="M553" s="500"/>
      <c r="N553" s="491"/>
      <c r="O553" s="500"/>
      <c r="P553" s="125"/>
      <c r="Q553" s="125"/>
      <c r="R553" s="125"/>
      <c r="S553" s="125"/>
      <c r="T553" s="125"/>
      <c r="U553" s="125"/>
      <c r="V553" s="125"/>
      <c r="W553" s="125"/>
    </row>
    <row r="554" spans="1:23" hidden="1">
      <c r="A554" s="156" t="s">
        <v>498</v>
      </c>
      <c r="B554" s="151"/>
      <c r="C554" s="152" t="s">
        <v>244</v>
      </c>
      <c r="D554" s="153"/>
      <c r="E554" s="153"/>
      <c r="F554" s="491"/>
      <c r="G554" s="500"/>
      <c r="H554" s="491"/>
      <c r="I554" s="500"/>
      <c r="J554" s="491"/>
      <c r="K554" s="500"/>
      <c r="L554" s="491"/>
      <c r="M554" s="500"/>
      <c r="N554" s="491"/>
      <c r="O554" s="500"/>
      <c r="P554" s="125"/>
      <c r="Q554" s="125"/>
      <c r="R554" s="125"/>
      <c r="S554" s="125"/>
      <c r="T554" s="125"/>
      <c r="U554" s="125"/>
      <c r="V554" s="125"/>
      <c r="W554" s="125"/>
    </row>
    <row r="555" spans="1:23" hidden="1">
      <c r="A555" s="156"/>
      <c r="B555" s="155" t="str">
        <f>B554&amp;"KW"</f>
        <v>KW</v>
      </c>
      <c r="C555" s="152" t="s">
        <v>309</v>
      </c>
      <c r="D555" s="153"/>
      <c r="E555" s="153"/>
      <c r="F555" s="491"/>
      <c r="G555" s="500"/>
      <c r="H555" s="491"/>
      <c r="I555" s="500"/>
      <c r="J555" s="491"/>
      <c r="K555" s="500"/>
      <c r="L555" s="491"/>
      <c r="M555" s="500"/>
      <c r="N555" s="491"/>
      <c r="O555" s="500"/>
      <c r="P555" s="125"/>
      <c r="Q555" s="125"/>
      <c r="R555" s="125"/>
      <c r="S555" s="125"/>
      <c r="T555" s="125"/>
      <c r="U555" s="125"/>
      <c r="V555" s="125"/>
      <c r="W555" s="125"/>
    </row>
    <row r="556" spans="1:23" hidden="1">
      <c r="A556" s="156" t="s">
        <v>499</v>
      </c>
      <c r="B556" s="151"/>
      <c r="C556" s="152" t="s">
        <v>244</v>
      </c>
      <c r="D556" s="153"/>
      <c r="E556" s="153"/>
      <c r="F556" s="491"/>
      <c r="G556" s="500"/>
      <c r="H556" s="491"/>
      <c r="I556" s="500"/>
      <c r="J556" s="491"/>
      <c r="K556" s="500"/>
      <c r="L556" s="491"/>
      <c r="M556" s="500"/>
      <c r="N556" s="491"/>
      <c r="O556" s="500"/>
      <c r="P556" s="125"/>
      <c r="Q556" s="125"/>
      <c r="R556" s="125"/>
      <c r="S556" s="125"/>
      <c r="T556" s="125"/>
      <c r="U556" s="125"/>
      <c r="V556" s="125"/>
      <c r="W556" s="125"/>
    </row>
    <row r="557" spans="1:23" hidden="1">
      <c r="A557" s="156"/>
      <c r="B557" s="155" t="str">
        <f>B556&amp;"KW"</f>
        <v>KW</v>
      </c>
      <c r="C557" s="152" t="s">
        <v>309</v>
      </c>
      <c r="D557" s="153"/>
      <c r="E557" s="153"/>
      <c r="F557" s="491"/>
      <c r="G557" s="500"/>
      <c r="H557" s="491"/>
      <c r="I557" s="500"/>
      <c r="J557" s="491"/>
      <c r="K557" s="500"/>
      <c r="L557" s="491"/>
      <c r="M557" s="500"/>
      <c r="N557" s="491"/>
      <c r="O557" s="500"/>
      <c r="P557" s="125"/>
      <c r="Q557" s="125"/>
      <c r="R557" s="125"/>
      <c r="S557" s="125"/>
      <c r="T557" s="125"/>
      <c r="U557" s="125"/>
      <c r="V557" s="125"/>
      <c r="W557" s="125"/>
    </row>
    <row r="558" spans="1:23" hidden="1">
      <c r="A558" s="156" t="s">
        <v>500</v>
      </c>
      <c r="B558" s="151"/>
      <c r="C558" s="152" t="s">
        <v>244</v>
      </c>
      <c r="D558" s="153"/>
      <c r="E558" s="153"/>
      <c r="F558" s="491"/>
      <c r="G558" s="500"/>
      <c r="H558" s="491"/>
      <c r="I558" s="500"/>
      <c r="J558" s="491"/>
      <c r="K558" s="500"/>
      <c r="L558" s="491"/>
      <c r="M558" s="500"/>
      <c r="N558" s="491"/>
      <c r="O558" s="500"/>
      <c r="P558" s="125"/>
      <c r="Q558" s="125"/>
      <c r="R558" s="125"/>
      <c r="S558" s="125"/>
      <c r="T558" s="125"/>
      <c r="U558" s="125"/>
      <c r="V558" s="125"/>
      <c r="W558" s="125"/>
    </row>
    <row r="559" spans="1:23" hidden="1">
      <c r="A559" s="156"/>
      <c r="B559" s="155" t="str">
        <f>B558&amp;"KW"</f>
        <v>KW</v>
      </c>
      <c r="C559" s="152" t="s">
        <v>309</v>
      </c>
      <c r="D559" s="153"/>
      <c r="E559" s="153"/>
      <c r="F559" s="491"/>
      <c r="G559" s="500"/>
      <c r="H559" s="491"/>
      <c r="I559" s="500"/>
      <c r="J559" s="491"/>
      <c r="K559" s="500"/>
      <c r="L559" s="491"/>
      <c r="M559" s="500"/>
      <c r="N559" s="491"/>
      <c r="O559" s="500"/>
      <c r="P559" s="125"/>
      <c r="Q559" s="125"/>
      <c r="R559" s="125"/>
      <c r="S559" s="125"/>
      <c r="T559" s="125"/>
      <c r="U559" s="125"/>
      <c r="V559" s="125"/>
      <c r="W559" s="125"/>
    </row>
    <row r="560" spans="1:23" hidden="1">
      <c r="A560" s="156" t="s">
        <v>501</v>
      </c>
      <c r="B560" s="151"/>
      <c r="C560" s="152" t="s">
        <v>244</v>
      </c>
      <c r="D560" s="153"/>
      <c r="E560" s="153"/>
      <c r="F560" s="491"/>
      <c r="G560" s="500"/>
      <c r="H560" s="491"/>
      <c r="I560" s="500"/>
      <c r="J560" s="491"/>
      <c r="K560" s="500"/>
      <c r="L560" s="491"/>
      <c r="M560" s="500"/>
      <c r="N560" s="491"/>
      <c r="O560" s="500"/>
      <c r="P560" s="125"/>
      <c r="Q560" s="125"/>
      <c r="R560" s="125"/>
      <c r="S560" s="125"/>
      <c r="T560" s="125"/>
      <c r="U560" s="125"/>
      <c r="V560" s="125"/>
      <c r="W560" s="125"/>
    </row>
    <row r="561" spans="1:23" hidden="1">
      <c r="A561" s="156"/>
      <c r="B561" s="155" t="str">
        <f>B560&amp;"KW"</f>
        <v>KW</v>
      </c>
      <c r="C561" s="152" t="s">
        <v>309</v>
      </c>
      <c r="D561" s="153"/>
      <c r="E561" s="153"/>
      <c r="F561" s="491"/>
      <c r="G561" s="500"/>
      <c r="H561" s="491"/>
      <c r="I561" s="500"/>
      <c r="J561" s="491"/>
      <c r="K561" s="500"/>
      <c r="L561" s="491"/>
      <c r="M561" s="500"/>
      <c r="N561" s="491"/>
      <c r="O561" s="500"/>
      <c r="P561" s="125"/>
      <c r="Q561" s="125"/>
      <c r="R561" s="125"/>
      <c r="S561" s="125"/>
      <c r="T561" s="125"/>
      <c r="U561" s="125"/>
      <c r="V561" s="125"/>
      <c r="W561" s="125"/>
    </row>
    <row r="562" spans="1:23" hidden="1">
      <c r="A562" s="156" t="s">
        <v>502</v>
      </c>
      <c r="B562" s="151"/>
      <c r="C562" s="152" t="s">
        <v>244</v>
      </c>
      <c r="D562" s="153"/>
      <c r="E562" s="153"/>
      <c r="F562" s="491"/>
      <c r="G562" s="500"/>
      <c r="H562" s="491"/>
      <c r="I562" s="500"/>
      <c r="J562" s="491"/>
      <c r="K562" s="500"/>
      <c r="L562" s="491"/>
      <c r="M562" s="500"/>
      <c r="N562" s="491"/>
      <c r="O562" s="500"/>
      <c r="P562" s="125"/>
      <c r="Q562" s="125"/>
      <c r="R562" s="125"/>
      <c r="S562" s="125"/>
      <c r="T562" s="125"/>
      <c r="U562" s="125"/>
      <c r="V562" s="125"/>
      <c r="W562" s="125"/>
    </row>
    <row r="563" spans="1:23" hidden="1">
      <c r="A563" s="156"/>
      <c r="B563" s="155" t="str">
        <f>B562&amp;"KW"</f>
        <v>KW</v>
      </c>
      <c r="C563" s="152" t="s">
        <v>309</v>
      </c>
      <c r="D563" s="153"/>
      <c r="E563" s="153"/>
      <c r="F563" s="491"/>
      <c r="G563" s="500"/>
      <c r="H563" s="491"/>
      <c r="I563" s="500"/>
      <c r="J563" s="491"/>
      <c r="K563" s="500"/>
      <c r="L563" s="491"/>
      <c r="M563" s="500"/>
      <c r="N563" s="491"/>
      <c r="O563" s="500"/>
      <c r="P563" s="125"/>
      <c r="Q563" s="125"/>
      <c r="R563" s="125"/>
      <c r="S563" s="125"/>
      <c r="T563" s="125"/>
      <c r="U563" s="125"/>
      <c r="V563" s="125"/>
      <c r="W563" s="125"/>
    </row>
    <row r="564" spans="1:23" hidden="1">
      <c r="A564" s="156" t="s">
        <v>503</v>
      </c>
      <c r="B564" s="151"/>
      <c r="C564" s="152" t="s">
        <v>244</v>
      </c>
      <c r="D564" s="153"/>
      <c r="E564" s="153"/>
      <c r="F564" s="491"/>
      <c r="G564" s="500"/>
      <c r="H564" s="491"/>
      <c r="I564" s="500"/>
      <c r="J564" s="491"/>
      <c r="K564" s="500"/>
      <c r="L564" s="491"/>
      <c r="M564" s="500"/>
      <c r="N564" s="491"/>
      <c r="O564" s="500"/>
      <c r="P564" s="125"/>
      <c r="Q564" s="125"/>
      <c r="R564" s="125"/>
      <c r="S564" s="125"/>
      <c r="T564" s="125"/>
      <c r="U564" s="125"/>
      <c r="V564" s="125"/>
      <c r="W564" s="125"/>
    </row>
    <row r="565" spans="1:23" hidden="1">
      <c r="A565" s="156"/>
      <c r="B565" s="155" t="str">
        <f>B564&amp;"KW"</f>
        <v>KW</v>
      </c>
      <c r="C565" s="152" t="s">
        <v>309</v>
      </c>
      <c r="D565" s="153"/>
      <c r="E565" s="153"/>
      <c r="F565" s="491"/>
      <c r="G565" s="500"/>
      <c r="H565" s="491"/>
      <c r="I565" s="500"/>
      <c r="J565" s="491"/>
      <c r="K565" s="500"/>
      <c r="L565" s="491"/>
      <c r="M565" s="500"/>
      <c r="N565" s="491"/>
      <c r="O565" s="500"/>
      <c r="P565" s="125"/>
      <c r="Q565" s="125"/>
      <c r="R565" s="125"/>
      <c r="S565" s="125"/>
      <c r="T565" s="125"/>
      <c r="U565" s="125"/>
      <c r="V565" s="125"/>
      <c r="W565" s="125"/>
    </row>
    <row r="566" spans="1:23" hidden="1">
      <c r="A566" s="156" t="s">
        <v>504</v>
      </c>
      <c r="B566" s="151"/>
      <c r="C566" s="152" t="s">
        <v>244</v>
      </c>
      <c r="D566" s="153"/>
      <c r="E566" s="153"/>
      <c r="F566" s="491"/>
      <c r="G566" s="500"/>
      <c r="H566" s="491"/>
      <c r="I566" s="500"/>
      <c r="J566" s="491"/>
      <c r="K566" s="500"/>
      <c r="L566" s="491"/>
      <c r="M566" s="500"/>
      <c r="N566" s="491"/>
      <c r="O566" s="500"/>
      <c r="P566" s="125"/>
      <c r="Q566" s="125"/>
      <c r="R566" s="125"/>
      <c r="S566" s="125"/>
      <c r="T566" s="125"/>
      <c r="U566" s="125"/>
      <c r="V566" s="125"/>
      <c r="W566" s="125"/>
    </row>
    <row r="567" spans="1:23" hidden="1">
      <c r="A567" s="156"/>
      <c r="B567" s="155" t="str">
        <f>B566&amp;"KW"</f>
        <v>KW</v>
      </c>
      <c r="C567" s="152" t="s">
        <v>309</v>
      </c>
      <c r="D567" s="153"/>
      <c r="E567" s="153"/>
      <c r="F567" s="491"/>
      <c r="G567" s="500"/>
      <c r="H567" s="491"/>
      <c r="I567" s="500"/>
      <c r="J567" s="491"/>
      <c r="K567" s="500"/>
      <c r="L567" s="491"/>
      <c r="M567" s="500"/>
      <c r="N567" s="491"/>
      <c r="O567" s="500"/>
      <c r="P567" s="125"/>
      <c r="Q567" s="125"/>
      <c r="R567" s="125"/>
      <c r="S567" s="125"/>
      <c r="T567" s="125"/>
      <c r="U567" s="125"/>
      <c r="V567" s="125"/>
      <c r="W567" s="125"/>
    </row>
    <row r="568" spans="1:23" hidden="1">
      <c r="A568" s="156" t="s">
        <v>505</v>
      </c>
      <c r="B568" s="151"/>
      <c r="C568" s="152" t="s">
        <v>244</v>
      </c>
      <c r="D568" s="153"/>
      <c r="E568" s="153"/>
      <c r="F568" s="491"/>
      <c r="G568" s="500"/>
      <c r="H568" s="491"/>
      <c r="I568" s="500"/>
      <c r="J568" s="491"/>
      <c r="K568" s="500"/>
      <c r="L568" s="491"/>
      <c r="M568" s="500"/>
      <c r="N568" s="491"/>
      <c r="O568" s="500"/>
      <c r="P568" s="125"/>
      <c r="Q568" s="125"/>
      <c r="R568" s="125"/>
      <c r="S568" s="125"/>
      <c r="T568" s="125"/>
      <c r="U568" s="125"/>
      <c r="V568" s="125"/>
      <c r="W568" s="125"/>
    </row>
    <row r="569" spans="1:23" hidden="1">
      <c r="A569" s="156"/>
      <c r="B569" s="155" t="str">
        <f>B568&amp;"KW"</f>
        <v>KW</v>
      </c>
      <c r="C569" s="152" t="s">
        <v>309</v>
      </c>
      <c r="D569" s="153"/>
      <c r="E569" s="153"/>
      <c r="F569" s="491"/>
      <c r="G569" s="500"/>
      <c r="H569" s="491"/>
      <c r="I569" s="500"/>
      <c r="J569" s="491"/>
      <c r="K569" s="500"/>
      <c r="L569" s="491"/>
      <c r="M569" s="500"/>
      <c r="N569" s="491"/>
      <c r="O569" s="500"/>
      <c r="P569" s="125"/>
      <c r="Q569" s="125"/>
      <c r="R569" s="125"/>
      <c r="S569" s="125"/>
      <c r="T569" s="125"/>
      <c r="U569" s="125"/>
      <c r="V569" s="125"/>
      <c r="W569" s="125"/>
    </row>
    <row r="570" spans="1:23" hidden="1">
      <c r="A570" s="156" t="s">
        <v>506</v>
      </c>
      <c r="B570" s="151"/>
      <c r="C570" s="152" t="s">
        <v>244</v>
      </c>
      <c r="D570" s="153"/>
      <c r="E570" s="153"/>
      <c r="F570" s="491"/>
      <c r="G570" s="500"/>
      <c r="H570" s="491"/>
      <c r="I570" s="500"/>
      <c r="J570" s="491"/>
      <c r="K570" s="500"/>
      <c r="L570" s="491"/>
      <c r="M570" s="500"/>
      <c r="N570" s="491"/>
      <c r="O570" s="500"/>
      <c r="P570" s="125"/>
      <c r="Q570" s="125"/>
      <c r="R570" s="125"/>
      <c r="S570" s="125"/>
      <c r="T570" s="125"/>
      <c r="U570" s="125"/>
      <c r="V570" s="125"/>
      <c r="W570" s="125"/>
    </row>
    <row r="571" spans="1:23" hidden="1">
      <c r="A571" s="156"/>
      <c r="B571" s="155" t="str">
        <f>B570&amp;"KW"</f>
        <v>KW</v>
      </c>
      <c r="C571" s="152" t="s">
        <v>309</v>
      </c>
      <c r="D571" s="153"/>
      <c r="E571" s="153"/>
      <c r="F571" s="491"/>
      <c r="G571" s="500"/>
      <c r="H571" s="491"/>
      <c r="I571" s="500"/>
      <c r="J571" s="491"/>
      <c r="K571" s="500"/>
      <c r="L571" s="491"/>
      <c r="M571" s="500"/>
      <c r="N571" s="491"/>
      <c r="O571" s="500"/>
      <c r="P571" s="125"/>
      <c r="Q571" s="125"/>
      <c r="R571" s="125"/>
      <c r="S571" s="125"/>
      <c r="T571" s="125"/>
      <c r="U571" s="125"/>
      <c r="V571" s="125"/>
      <c r="W571" s="125"/>
    </row>
    <row r="572" spans="1:23" hidden="1">
      <c r="A572" s="156" t="s">
        <v>507</v>
      </c>
      <c r="B572" s="151"/>
      <c r="C572" s="152" t="s">
        <v>244</v>
      </c>
      <c r="D572" s="153"/>
      <c r="E572" s="153"/>
      <c r="F572" s="491"/>
      <c r="G572" s="500"/>
      <c r="H572" s="491"/>
      <c r="I572" s="500"/>
      <c r="J572" s="491"/>
      <c r="K572" s="500"/>
      <c r="L572" s="491"/>
      <c r="M572" s="500"/>
      <c r="N572" s="491"/>
      <c r="O572" s="500"/>
      <c r="P572" s="125"/>
      <c r="Q572" s="125"/>
      <c r="R572" s="125"/>
      <c r="S572" s="125"/>
      <c r="T572" s="125"/>
      <c r="U572" s="125"/>
      <c r="V572" s="125"/>
      <c r="W572" s="125"/>
    </row>
    <row r="573" spans="1:23" hidden="1">
      <c r="A573" s="156"/>
      <c r="B573" s="155" t="str">
        <f>B572&amp;"KW"</f>
        <v>KW</v>
      </c>
      <c r="C573" s="152" t="s">
        <v>309</v>
      </c>
      <c r="D573" s="153"/>
      <c r="E573" s="153"/>
      <c r="F573" s="491"/>
      <c r="G573" s="500"/>
      <c r="H573" s="491"/>
      <c r="I573" s="500"/>
      <c r="J573" s="491"/>
      <c r="K573" s="500"/>
      <c r="L573" s="491"/>
      <c r="M573" s="500"/>
      <c r="N573" s="491"/>
      <c r="O573" s="500"/>
      <c r="P573" s="125"/>
      <c r="Q573" s="125"/>
      <c r="R573" s="125"/>
      <c r="S573" s="125"/>
      <c r="T573" s="125"/>
      <c r="U573" s="125"/>
      <c r="V573" s="125"/>
      <c r="W573" s="125"/>
    </row>
    <row r="574" spans="1:23" hidden="1">
      <c r="A574" s="156" t="s">
        <v>508</v>
      </c>
      <c r="B574" s="151"/>
      <c r="C574" s="152" t="s">
        <v>244</v>
      </c>
      <c r="D574" s="153"/>
      <c r="E574" s="153"/>
      <c r="F574" s="491"/>
      <c r="G574" s="500"/>
      <c r="H574" s="491"/>
      <c r="I574" s="500"/>
      <c r="J574" s="491"/>
      <c r="K574" s="500"/>
      <c r="L574" s="491"/>
      <c r="M574" s="500"/>
      <c r="N574" s="491"/>
      <c r="O574" s="500"/>
      <c r="P574" s="125"/>
      <c r="Q574" s="125"/>
      <c r="R574" s="125"/>
      <c r="S574" s="125"/>
      <c r="T574" s="125"/>
      <c r="U574" s="125"/>
      <c r="V574" s="125"/>
      <c r="W574" s="125"/>
    </row>
    <row r="575" spans="1:23" hidden="1">
      <c r="A575" s="156"/>
      <c r="B575" s="155" t="str">
        <f>B574&amp;"KW"</f>
        <v>KW</v>
      </c>
      <c r="C575" s="152" t="s">
        <v>309</v>
      </c>
      <c r="D575" s="153"/>
      <c r="E575" s="153"/>
      <c r="F575" s="491"/>
      <c r="G575" s="500"/>
      <c r="H575" s="491"/>
      <c r="I575" s="500"/>
      <c r="J575" s="491"/>
      <c r="K575" s="500"/>
      <c r="L575" s="491"/>
      <c r="M575" s="500"/>
      <c r="N575" s="491"/>
      <c r="O575" s="500"/>
      <c r="P575" s="125"/>
      <c r="Q575" s="125"/>
      <c r="R575" s="125"/>
      <c r="S575" s="125"/>
      <c r="T575" s="125"/>
      <c r="U575" s="125"/>
      <c r="V575" s="125"/>
      <c r="W575" s="125"/>
    </row>
    <row r="576" spans="1:23" hidden="1">
      <c r="A576" s="156" t="s">
        <v>509</v>
      </c>
      <c r="B576" s="151"/>
      <c r="C576" s="152" t="s">
        <v>244</v>
      </c>
      <c r="D576" s="153"/>
      <c r="E576" s="153"/>
      <c r="F576" s="491"/>
      <c r="G576" s="500"/>
      <c r="H576" s="491"/>
      <c r="I576" s="500"/>
      <c r="J576" s="491"/>
      <c r="K576" s="500"/>
      <c r="L576" s="491"/>
      <c r="M576" s="500"/>
      <c r="N576" s="491"/>
      <c r="O576" s="500"/>
      <c r="P576" s="125"/>
      <c r="Q576" s="125"/>
      <c r="R576" s="125"/>
      <c r="S576" s="125"/>
      <c r="T576" s="125"/>
      <c r="U576" s="125"/>
      <c r="V576" s="125"/>
      <c r="W576" s="125"/>
    </row>
    <row r="577" spans="1:23" hidden="1">
      <c r="A577" s="156"/>
      <c r="B577" s="157" t="str">
        <f>B576&amp;"KW"</f>
        <v>KW</v>
      </c>
      <c r="C577" s="152" t="s">
        <v>309</v>
      </c>
      <c r="D577" s="153"/>
      <c r="E577" s="153"/>
      <c r="F577" s="491"/>
      <c r="G577" s="500"/>
      <c r="H577" s="491"/>
      <c r="I577" s="500"/>
      <c r="J577" s="491"/>
      <c r="K577" s="500"/>
      <c r="L577" s="491"/>
      <c r="M577" s="500"/>
      <c r="N577" s="491"/>
      <c r="O577" s="500"/>
      <c r="P577" s="125"/>
      <c r="Q577" s="125"/>
      <c r="R577" s="125"/>
      <c r="S577" s="125"/>
      <c r="T577" s="125"/>
      <c r="U577" s="125"/>
      <c r="V577" s="125"/>
      <c r="W577" s="125"/>
    </row>
    <row r="578" spans="1:23" hidden="1">
      <c r="A578" s="156" t="s">
        <v>510</v>
      </c>
      <c r="B578" s="151"/>
      <c r="C578" s="152" t="s">
        <v>244</v>
      </c>
      <c r="D578" s="153"/>
      <c r="E578" s="153"/>
      <c r="F578" s="491"/>
      <c r="G578" s="500"/>
      <c r="H578" s="491"/>
      <c r="I578" s="500"/>
      <c r="J578" s="491"/>
      <c r="K578" s="500"/>
      <c r="L578" s="491"/>
      <c r="M578" s="500"/>
      <c r="N578" s="491"/>
      <c r="O578" s="500"/>
      <c r="P578" s="125"/>
      <c r="Q578" s="125"/>
      <c r="R578" s="125"/>
      <c r="S578" s="125"/>
      <c r="T578" s="125"/>
      <c r="U578" s="125"/>
      <c r="V578" s="125"/>
      <c r="W578" s="125"/>
    </row>
    <row r="579" spans="1:23" hidden="1">
      <c r="A579" s="156"/>
      <c r="B579" s="155" t="str">
        <f>B578&amp;"KW"</f>
        <v>KW</v>
      </c>
      <c r="C579" s="152" t="s">
        <v>309</v>
      </c>
      <c r="D579" s="153"/>
      <c r="E579" s="153"/>
      <c r="F579" s="491"/>
      <c r="G579" s="500"/>
      <c r="H579" s="491"/>
      <c r="I579" s="500"/>
      <c r="J579" s="491"/>
      <c r="K579" s="500"/>
      <c r="L579" s="491"/>
      <c r="M579" s="500"/>
      <c r="N579" s="491"/>
      <c r="O579" s="500"/>
      <c r="P579" s="125"/>
      <c r="Q579" s="125"/>
      <c r="R579" s="125"/>
      <c r="S579" s="125"/>
      <c r="T579" s="125"/>
      <c r="U579" s="125"/>
      <c r="V579" s="125"/>
      <c r="W579" s="125"/>
    </row>
    <row r="580" spans="1:23" hidden="1">
      <c r="A580" s="156" t="s">
        <v>511</v>
      </c>
      <c r="B580" s="151"/>
      <c r="C580" s="152" t="s">
        <v>244</v>
      </c>
      <c r="D580" s="153"/>
      <c r="E580" s="153"/>
      <c r="F580" s="491"/>
      <c r="G580" s="500"/>
      <c r="H580" s="491"/>
      <c r="I580" s="500"/>
      <c r="J580" s="491"/>
      <c r="K580" s="500"/>
      <c r="L580" s="491"/>
      <c r="M580" s="500"/>
      <c r="N580" s="491"/>
      <c r="O580" s="500"/>
      <c r="P580" s="125"/>
      <c r="Q580" s="125"/>
      <c r="R580" s="125"/>
      <c r="S580" s="125"/>
      <c r="T580" s="125"/>
      <c r="U580" s="125"/>
      <c r="V580" s="125"/>
      <c r="W580" s="125"/>
    </row>
    <row r="581" spans="1:23" hidden="1">
      <c r="A581" s="156"/>
      <c r="B581" s="155" t="str">
        <f>B580&amp;"KW"</f>
        <v>KW</v>
      </c>
      <c r="C581" s="152" t="s">
        <v>309</v>
      </c>
      <c r="D581" s="153"/>
      <c r="E581" s="153"/>
      <c r="F581" s="491"/>
      <c r="G581" s="500"/>
      <c r="H581" s="491"/>
      <c r="I581" s="500"/>
      <c r="J581" s="491"/>
      <c r="K581" s="500"/>
      <c r="L581" s="491"/>
      <c r="M581" s="500"/>
      <c r="N581" s="491"/>
      <c r="O581" s="500"/>
      <c r="P581" s="125"/>
      <c r="Q581" s="125"/>
      <c r="R581" s="125"/>
      <c r="S581" s="125"/>
      <c r="T581" s="125"/>
      <c r="U581" s="125"/>
      <c r="V581" s="125"/>
      <c r="W581" s="125"/>
    </row>
    <row r="582" spans="1:23" hidden="1">
      <c r="A582" s="156" t="s">
        <v>512</v>
      </c>
      <c r="B582" s="151"/>
      <c r="C582" s="152" t="s">
        <v>244</v>
      </c>
      <c r="D582" s="153"/>
      <c r="E582" s="153"/>
      <c r="F582" s="491"/>
      <c r="G582" s="500"/>
      <c r="H582" s="491"/>
      <c r="I582" s="500"/>
      <c r="J582" s="491"/>
      <c r="K582" s="500"/>
      <c r="L582" s="491"/>
      <c r="M582" s="500"/>
      <c r="N582" s="491"/>
      <c r="O582" s="500"/>
      <c r="P582" s="125"/>
      <c r="Q582" s="125"/>
      <c r="R582" s="125"/>
      <c r="S582" s="125"/>
      <c r="T582" s="125"/>
      <c r="U582" s="125"/>
      <c r="V582" s="125"/>
      <c r="W582" s="125"/>
    </row>
    <row r="583" spans="1:23" hidden="1">
      <c r="A583" s="156"/>
      <c r="B583" s="155" t="str">
        <f>B582&amp;"KW"</f>
        <v>KW</v>
      </c>
      <c r="C583" s="152" t="s">
        <v>309</v>
      </c>
      <c r="D583" s="153"/>
      <c r="E583" s="153"/>
      <c r="F583" s="491"/>
      <c r="G583" s="500"/>
      <c r="H583" s="491"/>
      <c r="I583" s="500"/>
      <c r="J583" s="491"/>
      <c r="K583" s="500"/>
      <c r="L583" s="491"/>
      <c r="M583" s="500"/>
      <c r="N583" s="491"/>
      <c r="O583" s="500"/>
      <c r="P583" s="125"/>
      <c r="Q583" s="125"/>
      <c r="R583" s="125"/>
      <c r="S583" s="125"/>
      <c r="T583" s="125"/>
      <c r="U583" s="125"/>
      <c r="V583" s="125"/>
      <c r="W583" s="125"/>
    </row>
    <row r="584" spans="1:23" hidden="1">
      <c r="A584" s="156" t="s">
        <v>513</v>
      </c>
      <c r="B584" s="151"/>
      <c r="C584" s="152" t="s">
        <v>244</v>
      </c>
      <c r="D584" s="153"/>
      <c r="E584" s="153"/>
      <c r="F584" s="491"/>
      <c r="G584" s="500"/>
      <c r="H584" s="491"/>
      <c r="I584" s="500"/>
      <c r="J584" s="491"/>
      <c r="K584" s="500"/>
      <c r="L584" s="491"/>
      <c r="M584" s="500"/>
      <c r="N584" s="491"/>
      <c r="O584" s="500"/>
      <c r="P584" s="125"/>
      <c r="Q584" s="125"/>
      <c r="R584" s="125"/>
      <c r="S584" s="125"/>
      <c r="T584" s="125"/>
      <c r="U584" s="125"/>
      <c r="V584" s="125"/>
      <c r="W584" s="125"/>
    </row>
    <row r="585" spans="1:23" hidden="1">
      <c r="A585" s="156"/>
      <c r="B585" s="155" t="str">
        <f>B584&amp;"KW"</f>
        <v>KW</v>
      </c>
      <c r="C585" s="152" t="s">
        <v>309</v>
      </c>
      <c r="D585" s="153"/>
      <c r="E585" s="153"/>
      <c r="F585" s="491"/>
      <c r="G585" s="500"/>
      <c r="H585" s="491"/>
      <c r="I585" s="500"/>
      <c r="J585" s="491"/>
      <c r="K585" s="500"/>
      <c r="L585" s="491"/>
      <c r="M585" s="500"/>
      <c r="N585" s="491"/>
      <c r="O585" s="500"/>
      <c r="P585" s="125"/>
      <c r="Q585" s="125"/>
      <c r="R585" s="125"/>
      <c r="S585" s="125"/>
      <c r="T585" s="125"/>
      <c r="U585" s="125"/>
      <c r="V585" s="125"/>
      <c r="W585" s="125"/>
    </row>
    <row r="586" spans="1:23" hidden="1">
      <c r="A586" s="156" t="s">
        <v>514</v>
      </c>
      <c r="B586" s="151"/>
      <c r="C586" s="152" t="s">
        <v>244</v>
      </c>
      <c r="D586" s="153"/>
      <c r="E586" s="153"/>
      <c r="F586" s="491"/>
      <c r="G586" s="500"/>
      <c r="H586" s="491"/>
      <c r="I586" s="500"/>
      <c r="J586" s="491"/>
      <c r="K586" s="500"/>
      <c r="L586" s="491"/>
      <c r="M586" s="500"/>
      <c r="N586" s="491"/>
      <c r="O586" s="500"/>
      <c r="P586" s="125"/>
      <c r="Q586" s="125"/>
      <c r="R586" s="125"/>
      <c r="S586" s="125"/>
      <c r="T586" s="125"/>
      <c r="U586" s="125"/>
      <c r="V586" s="125"/>
      <c r="W586" s="125"/>
    </row>
    <row r="587" spans="1:23" hidden="1">
      <c r="A587" s="156"/>
      <c r="B587" s="155" t="str">
        <f>B586&amp;"KW"</f>
        <v>KW</v>
      </c>
      <c r="C587" s="152" t="s">
        <v>309</v>
      </c>
      <c r="D587" s="153"/>
      <c r="E587" s="153"/>
      <c r="F587" s="491"/>
      <c r="G587" s="500"/>
      <c r="H587" s="491"/>
      <c r="I587" s="500"/>
      <c r="J587" s="491"/>
      <c r="K587" s="500"/>
      <c r="L587" s="491"/>
      <c r="M587" s="500"/>
      <c r="N587" s="491"/>
      <c r="O587" s="500"/>
      <c r="P587" s="125"/>
      <c r="Q587" s="125"/>
      <c r="R587" s="125"/>
      <c r="S587" s="125"/>
      <c r="T587" s="125"/>
      <c r="U587" s="125"/>
      <c r="V587" s="125"/>
      <c r="W587" s="125"/>
    </row>
    <row r="588" spans="1:23" hidden="1">
      <c r="A588" s="156" t="s">
        <v>515</v>
      </c>
      <c r="B588" s="151"/>
      <c r="C588" s="152" t="s">
        <v>244</v>
      </c>
      <c r="D588" s="153"/>
      <c r="E588" s="153"/>
      <c r="F588" s="491"/>
      <c r="G588" s="500"/>
      <c r="H588" s="491"/>
      <c r="I588" s="500"/>
      <c r="J588" s="491"/>
      <c r="K588" s="500"/>
      <c r="L588" s="491"/>
      <c r="M588" s="500"/>
      <c r="N588" s="491"/>
      <c r="O588" s="500"/>
      <c r="P588" s="125"/>
      <c r="Q588" s="125"/>
      <c r="R588" s="125"/>
      <c r="S588" s="125"/>
      <c r="T588" s="125"/>
      <c r="U588" s="125"/>
      <c r="V588" s="125"/>
      <c r="W588" s="125"/>
    </row>
    <row r="589" spans="1:23" hidden="1">
      <c r="A589" s="156"/>
      <c r="B589" s="155" t="str">
        <f>B588&amp;"KW"</f>
        <v>KW</v>
      </c>
      <c r="C589" s="152" t="s">
        <v>309</v>
      </c>
      <c r="D589" s="153"/>
      <c r="E589" s="153"/>
      <c r="F589" s="491"/>
      <c r="G589" s="500"/>
      <c r="H589" s="491"/>
      <c r="I589" s="500"/>
      <c r="J589" s="491"/>
      <c r="K589" s="500"/>
      <c r="L589" s="491"/>
      <c r="M589" s="500"/>
      <c r="N589" s="491"/>
      <c r="O589" s="500"/>
      <c r="P589" s="125"/>
      <c r="Q589" s="125"/>
      <c r="R589" s="125"/>
      <c r="S589" s="125"/>
      <c r="T589" s="125"/>
      <c r="U589" s="125"/>
      <c r="V589" s="125"/>
      <c r="W589" s="125"/>
    </row>
    <row r="590" spans="1:23" hidden="1">
      <c r="A590" s="156" t="s">
        <v>516</v>
      </c>
      <c r="B590" s="151"/>
      <c r="C590" s="152" t="s">
        <v>244</v>
      </c>
      <c r="D590" s="153"/>
      <c r="E590" s="153"/>
      <c r="F590" s="491"/>
      <c r="G590" s="500"/>
      <c r="H590" s="491"/>
      <c r="I590" s="500"/>
      <c r="J590" s="491"/>
      <c r="K590" s="500"/>
      <c r="L590" s="491"/>
      <c r="M590" s="500"/>
      <c r="N590" s="491"/>
      <c r="O590" s="500"/>
      <c r="P590" s="125"/>
      <c r="Q590" s="125"/>
      <c r="R590" s="125"/>
      <c r="S590" s="125"/>
      <c r="T590" s="125"/>
      <c r="U590" s="125"/>
      <c r="V590" s="125"/>
      <c r="W590" s="125"/>
    </row>
    <row r="591" spans="1:23" hidden="1">
      <c r="A591" s="156"/>
      <c r="B591" s="155" t="str">
        <f>B590&amp;"KW"</f>
        <v>KW</v>
      </c>
      <c r="C591" s="152" t="s">
        <v>309</v>
      </c>
      <c r="D591" s="153"/>
      <c r="E591" s="153"/>
      <c r="F591" s="491"/>
      <c r="G591" s="500"/>
      <c r="H591" s="491"/>
      <c r="I591" s="500"/>
      <c r="J591" s="491"/>
      <c r="K591" s="500"/>
      <c r="L591" s="491"/>
      <c r="M591" s="500"/>
      <c r="N591" s="491"/>
      <c r="O591" s="500"/>
      <c r="P591" s="125"/>
      <c r="Q591" s="125"/>
      <c r="R591" s="125"/>
      <c r="S591" s="125"/>
      <c r="T591" s="125"/>
      <c r="U591" s="125"/>
      <c r="V591" s="125"/>
      <c r="W591" s="125"/>
    </row>
    <row r="592" spans="1:23" hidden="1">
      <c r="A592" s="156" t="s">
        <v>517</v>
      </c>
      <c r="B592" s="151"/>
      <c r="C592" s="152" t="s">
        <v>244</v>
      </c>
      <c r="D592" s="153"/>
      <c r="E592" s="153"/>
      <c r="F592" s="491"/>
      <c r="G592" s="500"/>
      <c r="H592" s="491"/>
      <c r="I592" s="500"/>
      <c r="J592" s="491"/>
      <c r="K592" s="500"/>
      <c r="L592" s="491"/>
      <c r="M592" s="500"/>
      <c r="N592" s="491"/>
      <c r="O592" s="500"/>
      <c r="P592" s="125"/>
      <c r="Q592" s="125"/>
      <c r="R592" s="125"/>
      <c r="S592" s="125"/>
      <c r="T592" s="125"/>
      <c r="U592" s="125"/>
      <c r="V592" s="125"/>
      <c r="W592" s="125"/>
    </row>
    <row r="593" spans="1:23" hidden="1">
      <c r="A593" s="156"/>
      <c r="B593" s="155" t="str">
        <f>B592&amp;"KW"</f>
        <v>KW</v>
      </c>
      <c r="C593" s="152" t="s">
        <v>309</v>
      </c>
      <c r="D593" s="153"/>
      <c r="E593" s="153"/>
      <c r="F593" s="491"/>
      <c r="G593" s="500"/>
      <c r="H593" s="491"/>
      <c r="I593" s="500"/>
      <c r="J593" s="491"/>
      <c r="K593" s="500"/>
      <c r="L593" s="491"/>
      <c r="M593" s="500"/>
      <c r="N593" s="491"/>
      <c r="O593" s="500"/>
      <c r="P593" s="125"/>
      <c r="Q593" s="125"/>
      <c r="R593" s="125"/>
      <c r="S593" s="125"/>
      <c r="T593" s="125"/>
      <c r="U593" s="125"/>
      <c r="V593" s="125"/>
      <c r="W593" s="125"/>
    </row>
    <row r="594" spans="1:23" hidden="1">
      <c r="A594" s="156" t="s">
        <v>518</v>
      </c>
      <c r="B594" s="151"/>
      <c r="C594" s="152" t="s">
        <v>244</v>
      </c>
      <c r="D594" s="153"/>
      <c r="E594" s="153"/>
      <c r="F594" s="491"/>
      <c r="G594" s="500"/>
      <c r="H594" s="491"/>
      <c r="I594" s="500"/>
      <c r="J594" s="491"/>
      <c r="K594" s="500"/>
      <c r="L594" s="491"/>
      <c r="M594" s="500"/>
      <c r="N594" s="491"/>
      <c r="O594" s="500"/>
      <c r="P594" s="125"/>
      <c r="Q594" s="125"/>
      <c r="R594" s="125"/>
      <c r="S594" s="125"/>
      <c r="T594" s="125"/>
      <c r="U594" s="125"/>
      <c r="V594" s="125"/>
      <c r="W594" s="125"/>
    </row>
    <row r="595" spans="1:23" hidden="1">
      <c r="A595" s="156"/>
      <c r="B595" s="155" t="str">
        <f>B594&amp;"KW"</f>
        <v>KW</v>
      </c>
      <c r="C595" s="152" t="s">
        <v>309</v>
      </c>
      <c r="D595" s="153"/>
      <c r="E595" s="153"/>
      <c r="F595" s="491"/>
      <c r="G595" s="500"/>
      <c r="H595" s="491"/>
      <c r="I595" s="500"/>
      <c r="J595" s="491"/>
      <c r="K595" s="500"/>
      <c r="L595" s="491"/>
      <c r="M595" s="500"/>
      <c r="N595" s="491"/>
      <c r="O595" s="500"/>
      <c r="P595" s="125"/>
      <c r="Q595" s="125"/>
      <c r="R595" s="125"/>
      <c r="S595" s="125"/>
      <c r="T595" s="125"/>
      <c r="U595" s="125"/>
      <c r="V595" s="125"/>
      <c r="W595" s="125"/>
    </row>
    <row r="596" spans="1:23" hidden="1">
      <c r="A596" s="156" t="s">
        <v>519</v>
      </c>
      <c r="B596" s="151"/>
      <c r="C596" s="152" t="s">
        <v>244</v>
      </c>
      <c r="D596" s="153"/>
      <c r="E596" s="153"/>
      <c r="F596" s="491"/>
      <c r="G596" s="500"/>
      <c r="H596" s="491"/>
      <c r="I596" s="500"/>
      <c r="J596" s="491"/>
      <c r="K596" s="500"/>
      <c r="L596" s="491"/>
      <c r="M596" s="500"/>
      <c r="N596" s="491"/>
      <c r="O596" s="500"/>
      <c r="P596" s="125"/>
      <c r="Q596" s="125"/>
      <c r="R596" s="125"/>
      <c r="S596" s="125"/>
      <c r="T596" s="125"/>
      <c r="U596" s="125"/>
      <c r="V596" s="125"/>
      <c r="W596" s="125"/>
    </row>
    <row r="597" spans="1:23" hidden="1">
      <c r="A597" s="156"/>
      <c r="B597" s="155" t="str">
        <f>B596&amp;"KW"</f>
        <v>KW</v>
      </c>
      <c r="C597" s="152" t="s">
        <v>309</v>
      </c>
      <c r="D597" s="153"/>
      <c r="E597" s="153"/>
      <c r="F597" s="491"/>
      <c r="G597" s="500"/>
      <c r="H597" s="491"/>
      <c r="I597" s="500"/>
      <c r="J597" s="491"/>
      <c r="K597" s="500"/>
      <c r="L597" s="491"/>
      <c r="M597" s="500"/>
      <c r="N597" s="491"/>
      <c r="O597" s="500"/>
      <c r="P597" s="125"/>
      <c r="Q597" s="125"/>
      <c r="R597" s="125"/>
      <c r="S597" s="125"/>
      <c r="T597" s="125"/>
      <c r="U597" s="125"/>
      <c r="V597" s="125"/>
      <c r="W597" s="125"/>
    </row>
    <row r="598" spans="1:23" hidden="1">
      <c r="A598" s="156" t="s">
        <v>520</v>
      </c>
      <c r="B598" s="151"/>
      <c r="C598" s="152" t="s">
        <v>244</v>
      </c>
      <c r="D598" s="153"/>
      <c r="E598" s="153"/>
      <c r="F598" s="491"/>
      <c r="G598" s="500"/>
      <c r="H598" s="491"/>
      <c r="I598" s="500"/>
      <c r="J598" s="491"/>
      <c r="K598" s="500"/>
      <c r="L598" s="491"/>
      <c r="M598" s="500"/>
      <c r="N598" s="491"/>
      <c r="O598" s="500"/>
      <c r="P598" s="125"/>
      <c r="Q598" s="125"/>
      <c r="R598" s="125"/>
      <c r="S598" s="125"/>
      <c r="T598" s="125"/>
      <c r="U598" s="125"/>
      <c r="V598" s="125"/>
      <c r="W598" s="125"/>
    </row>
    <row r="599" spans="1:23" hidden="1">
      <c r="A599" s="156"/>
      <c r="B599" s="155" t="str">
        <f>B598&amp;"KW"</f>
        <v>KW</v>
      </c>
      <c r="C599" s="152" t="s">
        <v>309</v>
      </c>
      <c r="D599" s="153"/>
      <c r="E599" s="153"/>
      <c r="F599" s="491"/>
      <c r="G599" s="500"/>
      <c r="H599" s="491"/>
      <c r="I599" s="500"/>
      <c r="J599" s="491"/>
      <c r="K599" s="500"/>
      <c r="L599" s="491"/>
      <c r="M599" s="500"/>
      <c r="N599" s="491"/>
      <c r="O599" s="500"/>
      <c r="P599" s="125"/>
      <c r="Q599" s="125"/>
      <c r="R599" s="125"/>
      <c r="S599" s="125"/>
      <c r="T599" s="125"/>
      <c r="U599" s="125"/>
      <c r="V599" s="125"/>
      <c r="W599" s="125"/>
    </row>
    <row r="600" spans="1:23" hidden="1">
      <c r="A600" s="156" t="s">
        <v>521</v>
      </c>
      <c r="B600" s="151"/>
      <c r="C600" s="152" t="s">
        <v>244</v>
      </c>
      <c r="D600" s="153"/>
      <c r="E600" s="153"/>
      <c r="F600" s="491"/>
      <c r="G600" s="500"/>
      <c r="H600" s="491"/>
      <c r="I600" s="500"/>
      <c r="J600" s="491"/>
      <c r="K600" s="500"/>
      <c r="L600" s="491"/>
      <c r="M600" s="500"/>
      <c r="N600" s="491"/>
      <c r="O600" s="500"/>
      <c r="P600" s="125"/>
      <c r="Q600" s="125"/>
      <c r="R600" s="125"/>
      <c r="S600" s="125"/>
      <c r="T600" s="125"/>
      <c r="U600" s="125"/>
      <c r="V600" s="125"/>
      <c r="W600" s="125"/>
    </row>
    <row r="601" spans="1:23" hidden="1">
      <c r="A601" s="156"/>
      <c r="B601" s="155" t="str">
        <f>B600&amp;"KW"</f>
        <v>KW</v>
      </c>
      <c r="C601" s="152" t="s">
        <v>309</v>
      </c>
      <c r="D601" s="153"/>
      <c r="E601" s="153"/>
      <c r="F601" s="491"/>
      <c r="G601" s="500"/>
      <c r="H601" s="491"/>
      <c r="I601" s="500"/>
      <c r="J601" s="491"/>
      <c r="K601" s="500"/>
      <c r="L601" s="491"/>
      <c r="M601" s="500"/>
      <c r="N601" s="491"/>
      <c r="O601" s="500"/>
      <c r="P601" s="125"/>
      <c r="Q601" s="125"/>
      <c r="R601" s="125"/>
      <c r="S601" s="125"/>
      <c r="T601" s="125"/>
      <c r="U601" s="125"/>
      <c r="V601" s="125"/>
      <c r="W601" s="125"/>
    </row>
    <row r="602" spans="1:23" hidden="1">
      <c r="A602" s="156" t="s">
        <v>522</v>
      </c>
      <c r="B602" s="151"/>
      <c r="C602" s="152" t="s">
        <v>244</v>
      </c>
      <c r="D602" s="153"/>
      <c r="E602" s="153"/>
      <c r="F602" s="491"/>
      <c r="G602" s="500"/>
      <c r="H602" s="491"/>
      <c r="I602" s="500"/>
      <c r="J602" s="491"/>
      <c r="K602" s="500"/>
      <c r="L602" s="491"/>
      <c r="M602" s="500"/>
      <c r="N602" s="491"/>
      <c r="O602" s="500"/>
      <c r="P602" s="125"/>
      <c r="Q602" s="125"/>
      <c r="R602" s="125"/>
      <c r="S602" s="125"/>
      <c r="T602" s="125"/>
      <c r="U602" s="125"/>
      <c r="V602" s="125"/>
      <c r="W602" s="125"/>
    </row>
    <row r="603" spans="1:23" hidden="1">
      <c r="A603" s="156"/>
      <c r="B603" s="155" t="str">
        <f>B602&amp;"KW"</f>
        <v>KW</v>
      </c>
      <c r="C603" s="152" t="s">
        <v>309</v>
      </c>
      <c r="D603" s="153"/>
      <c r="E603" s="153"/>
      <c r="F603" s="491"/>
      <c r="G603" s="500"/>
      <c r="H603" s="491"/>
      <c r="I603" s="500"/>
      <c r="J603" s="491"/>
      <c r="K603" s="500"/>
      <c r="L603" s="491"/>
      <c r="M603" s="500"/>
      <c r="N603" s="491"/>
      <c r="O603" s="500"/>
      <c r="P603" s="125"/>
      <c r="Q603" s="125"/>
      <c r="R603" s="125"/>
      <c r="S603" s="125"/>
      <c r="T603" s="125"/>
      <c r="U603" s="125"/>
      <c r="V603" s="125"/>
      <c r="W603" s="125"/>
    </row>
    <row r="604" spans="1:23" hidden="1">
      <c r="A604" s="156" t="s">
        <v>523</v>
      </c>
      <c r="B604" s="151"/>
      <c r="C604" s="152" t="s">
        <v>244</v>
      </c>
      <c r="D604" s="153"/>
      <c r="E604" s="153"/>
      <c r="F604" s="491"/>
      <c r="G604" s="500"/>
      <c r="H604" s="491"/>
      <c r="I604" s="500"/>
      <c r="J604" s="491"/>
      <c r="K604" s="500"/>
      <c r="L604" s="491"/>
      <c r="M604" s="500"/>
      <c r="N604" s="491"/>
      <c r="O604" s="500"/>
      <c r="P604" s="125"/>
      <c r="Q604" s="125"/>
      <c r="R604" s="125"/>
      <c r="S604" s="125"/>
      <c r="T604" s="125"/>
      <c r="U604" s="125"/>
      <c r="V604" s="125"/>
      <c r="W604" s="125"/>
    </row>
    <row r="605" spans="1:23" hidden="1">
      <c r="A605" s="156"/>
      <c r="B605" s="155" t="str">
        <f>B604&amp;"KW"</f>
        <v>KW</v>
      </c>
      <c r="C605" s="152" t="s">
        <v>309</v>
      </c>
      <c r="D605" s="153"/>
      <c r="E605" s="153"/>
      <c r="F605" s="491"/>
      <c r="G605" s="500"/>
      <c r="H605" s="491"/>
      <c r="I605" s="500"/>
      <c r="J605" s="491"/>
      <c r="K605" s="500"/>
      <c r="L605" s="491"/>
      <c r="M605" s="500"/>
      <c r="N605" s="491"/>
      <c r="O605" s="500"/>
      <c r="P605" s="125"/>
      <c r="Q605" s="125"/>
      <c r="R605" s="125"/>
      <c r="S605" s="125"/>
      <c r="T605" s="125"/>
      <c r="U605" s="125"/>
      <c r="V605" s="125"/>
      <c r="W605" s="125"/>
    </row>
    <row r="606" spans="1:23" hidden="1">
      <c r="A606" s="156" t="s">
        <v>524</v>
      </c>
      <c r="B606" s="151"/>
      <c r="C606" s="152" t="s">
        <v>244</v>
      </c>
      <c r="D606" s="153"/>
      <c r="E606" s="153"/>
      <c r="F606" s="491"/>
      <c r="G606" s="500"/>
      <c r="H606" s="491"/>
      <c r="I606" s="500"/>
      <c r="J606" s="491"/>
      <c r="K606" s="500"/>
      <c r="L606" s="491"/>
      <c r="M606" s="500"/>
      <c r="N606" s="491"/>
      <c r="O606" s="500"/>
      <c r="P606" s="125"/>
      <c r="Q606" s="125"/>
      <c r="R606" s="125"/>
      <c r="S606" s="125"/>
      <c r="T606" s="125"/>
      <c r="U606" s="125"/>
      <c r="V606" s="125"/>
      <c r="W606" s="125"/>
    </row>
    <row r="607" spans="1:23" hidden="1">
      <c r="A607" s="156"/>
      <c r="B607" s="155" t="str">
        <f>B606&amp;"KW"</f>
        <v>KW</v>
      </c>
      <c r="C607" s="152" t="s">
        <v>309</v>
      </c>
      <c r="D607" s="153"/>
      <c r="E607" s="153"/>
      <c r="F607" s="491"/>
      <c r="G607" s="500"/>
      <c r="H607" s="491"/>
      <c r="I607" s="500"/>
      <c r="J607" s="491"/>
      <c r="K607" s="500"/>
      <c r="L607" s="491"/>
      <c r="M607" s="500"/>
      <c r="N607" s="491"/>
      <c r="O607" s="500"/>
      <c r="P607" s="125"/>
      <c r="Q607" s="125"/>
      <c r="R607" s="125"/>
      <c r="S607" s="125"/>
      <c r="T607" s="125"/>
      <c r="U607" s="125"/>
      <c r="V607" s="125"/>
      <c r="W607" s="125"/>
    </row>
    <row r="608" spans="1:23" hidden="1">
      <c r="A608" s="156" t="s">
        <v>525</v>
      </c>
      <c r="B608" s="151"/>
      <c r="C608" s="152" t="s">
        <v>244</v>
      </c>
      <c r="D608" s="153"/>
      <c r="E608" s="153"/>
      <c r="F608" s="491"/>
      <c r="G608" s="500"/>
      <c r="H608" s="491"/>
      <c r="I608" s="500"/>
      <c r="J608" s="491"/>
      <c r="K608" s="500"/>
      <c r="L608" s="491"/>
      <c r="M608" s="500"/>
      <c r="N608" s="491"/>
      <c r="O608" s="500"/>
      <c r="P608" s="125"/>
      <c r="Q608" s="125"/>
      <c r="R608" s="125"/>
      <c r="S608" s="125"/>
      <c r="T608" s="125"/>
      <c r="U608" s="125"/>
      <c r="V608" s="125"/>
      <c r="W608" s="125"/>
    </row>
    <row r="609" spans="1:23" hidden="1">
      <c r="A609" s="156"/>
      <c r="B609" s="155" t="str">
        <f>B608&amp;"KW"</f>
        <v>KW</v>
      </c>
      <c r="C609" s="152" t="s">
        <v>309</v>
      </c>
      <c r="D609" s="153"/>
      <c r="E609" s="153"/>
      <c r="F609" s="491"/>
      <c r="G609" s="500"/>
      <c r="H609" s="491"/>
      <c r="I609" s="500"/>
      <c r="J609" s="491"/>
      <c r="K609" s="500"/>
      <c r="L609" s="491"/>
      <c r="M609" s="500"/>
      <c r="N609" s="491"/>
      <c r="O609" s="500"/>
      <c r="P609" s="125"/>
      <c r="Q609" s="125"/>
      <c r="R609" s="125"/>
      <c r="S609" s="125"/>
      <c r="T609" s="125"/>
      <c r="U609" s="125"/>
      <c r="V609" s="125"/>
      <c r="W609" s="125"/>
    </row>
    <row r="610" spans="1:23" hidden="1">
      <c r="A610" s="156" t="s">
        <v>526</v>
      </c>
      <c r="B610" s="151"/>
      <c r="C610" s="152" t="s">
        <v>244</v>
      </c>
      <c r="D610" s="153"/>
      <c r="E610" s="153"/>
      <c r="F610" s="491"/>
      <c r="G610" s="500"/>
      <c r="H610" s="491"/>
      <c r="I610" s="500"/>
      <c r="J610" s="491"/>
      <c r="K610" s="500"/>
      <c r="L610" s="491"/>
      <c r="M610" s="500"/>
      <c r="N610" s="491"/>
      <c r="O610" s="500"/>
      <c r="P610" s="125"/>
      <c r="Q610" s="125"/>
      <c r="R610" s="125"/>
      <c r="S610" s="125"/>
      <c r="T610" s="125"/>
      <c r="U610" s="125"/>
      <c r="V610" s="125"/>
      <c r="W610" s="125"/>
    </row>
    <row r="611" spans="1:23" hidden="1">
      <c r="A611" s="156"/>
      <c r="B611" s="155" t="str">
        <f>B610&amp;"KW"</f>
        <v>KW</v>
      </c>
      <c r="C611" s="152" t="s">
        <v>309</v>
      </c>
      <c r="D611" s="153"/>
      <c r="E611" s="153"/>
      <c r="F611" s="491"/>
      <c r="G611" s="500"/>
      <c r="H611" s="491"/>
      <c r="I611" s="500"/>
      <c r="J611" s="491"/>
      <c r="K611" s="500"/>
      <c r="L611" s="491"/>
      <c r="M611" s="500"/>
      <c r="N611" s="491"/>
      <c r="O611" s="500"/>
      <c r="P611" s="125"/>
      <c r="Q611" s="125"/>
      <c r="R611" s="125"/>
      <c r="S611" s="125"/>
      <c r="T611" s="125"/>
      <c r="U611" s="125"/>
      <c r="V611" s="125"/>
      <c r="W611" s="125"/>
    </row>
    <row r="612" spans="1:23" hidden="1">
      <c r="A612" s="156" t="s">
        <v>527</v>
      </c>
      <c r="B612" s="151"/>
      <c r="C612" s="152" t="s">
        <v>244</v>
      </c>
      <c r="D612" s="153"/>
      <c r="E612" s="153"/>
      <c r="F612" s="491"/>
      <c r="G612" s="500"/>
      <c r="H612" s="491"/>
      <c r="I612" s="500"/>
      <c r="J612" s="491"/>
      <c r="K612" s="500"/>
      <c r="L612" s="491"/>
      <c r="M612" s="500"/>
      <c r="N612" s="491"/>
      <c r="O612" s="500"/>
      <c r="P612" s="125"/>
      <c r="Q612" s="125"/>
      <c r="R612" s="125"/>
      <c r="S612" s="125"/>
      <c r="T612" s="125"/>
      <c r="U612" s="125"/>
      <c r="V612" s="125"/>
      <c r="W612" s="125"/>
    </row>
    <row r="613" spans="1:23" hidden="1">
      <c r="A613" s="156"/>
      <c r="B613" s="155" t="str">
        <f>B612&amp;"KW"</f>
        <v>KW</v>
      </c>
      <c r="C613" s="152" t="s">
        <v>309</v>
      </c>
      <c r="D613" s="153"/>
      <c r="E613" s="153"/>
      <c r="F613" s="491"/>
      <c r="G613" s="500"/>
      <c r="H613" s="491"/>
      <c r="I613" s="500"/>
      <c r="J613" s="491"/>
      <c r="K613" s="500"/>
      <c r="L613" s="491"/>
      <c r="M613" s="500"/>
      <c r="N613" s="491"/>
      <c r="O613" s="500"/>
      <c r="P613" s="125"/>
      <c r="Q613" s="125"/>
      <c r="R613" s="125"/>
      <c r="S613" s="125"/>
      <c r="T613" s="125"/>
      <c r="U613" s="125"/>
      <c r="V613" s="125"/>
      <c r="W613" s="125"/>
    </row>
    <row r="614" spans="1:23" hidden="1">
      <c r="A614" s="156" t="s">
        <v>528</v>
      </c>
      <c r="B614" s="151"/>
      <c r="C614" s="152" t="s">
        <v>244</v>
      </c>
      <c r="D614" s="153"/>
      <c r="E614" s="153"/>
      <c r="F614" s="491"/>
      <c r="G614" s="500"/>
      <c r="H614" s="491"/>
      <c r="I614" s="500"/>
      <c r="J614" s="491"/>
      <c r="K614" s="500"/>
      <c r="L614" s="491"/>
      <c r="M614" s="500"/>
      <c r="N614" s="491"/>
      <c r="O614" s="500"/>
      <c r="P614" s="125"/>
      <c r="Q614" s="125"/>
      <c r="R614" s="125"/>
      <c r="S614" s="125"/>
      <c r="T614" s="125"/>
      <c r="U614" s="125"/>
      <c r="V614" s="125"/>
      <c r="W614" s="125"/>
    </row>
    <row r="615" spans="1:23" hidden="1">
      <c r="A615" s="156"/>
      <c r="B615" s="155" t="str">
        <f>B614&amp;"KW"</f>
        <v>KW</v>
      </c>
      <c r="C615" s="152" t="s">
        <v>309</v>
      </c>
      <c r="D615" s="153"/>
      <c r="E615" s="153"/>
      <c r="F615" s="491"/>
      <c r="G615" s="500"/>
      <c r="H615" s="491"/>
      <c r="I615" s="500"/>
      <c r="J615" s="491"/>
      <c r="K615" s="500"/>
      <c r="L615" s="491"/>
      <c r="M615" s="500"/>
      <c r="N615" s="491"/>
      <c r="O615" s="500"/>
      <c r="P615" s="125"/>
      <c r="Q615" s="125"/>
      <c r="R615" s="125"/>
      <c r="S615" s="125"/>
      <c r="T615" s="125"/>
      <c r="U615" s="125"/>
      <c r="V615" s="125"/>
      <c r="W615" s="125"/>
    </row>
    <row r="616" spans="1:23" hidden="1">
      <c r="A616" s="156" t="s">
        <v>529</v>
      </c>
      <c r="B616" s="151"/>
      <c r="C616" s="152" t="s">
        <v>244</v>
      </c>
      <c r="D616" s="153"/>
      <c r="E616" s="153"/>
      <c r="F616" s="491"/>
      <c r="G616" s="500"/>
      <c r="H616" s="491"/>
      <c r="I616" s="500"/>
      <c r="J616" s="491"/>
      <c r="K616" s="500"/>
      <c r="L616" s="491"/>
      <c r="M616" s="500"/>
      <c r="N616" s="491"/>
      <c r="O616" s="500"/>
      <c r="P616" s="125"/>
      <c r="Q616" s="125"/>
      <c r="R616" s="125"/>
      <c r="S616" s="125"/>
      <c r="T616" s="125"/>
      <c r="U616" s="125"/>
      <c r="V616" s="125"/>
      <c r="W616" s="125"/>
    </row>
    <row r="617" spans="1:23" hidden="1">
      <c r="A617" s="156"/>
      <c r="B617" s="155" t="str">
        <f>B616&amp;"KW"</f>
        <v>KW</v>
      </c>
      <c r="C617" s="152" t="s">
        <v>309</v>
      </c>
      <c r="D617" s="153"/>
      <c r="E617" s="153"/>
      <c r="F617" s="491"/>
      <c r="G617" s="500"/>
      <c r="H617" s="491"/>
      <c r="I617" s="500"/>
      <c r="J617" s="491"/>
      <c r="K617" s="500"/>
      <c r="L617" s="491"/>
      <c r="M617" s="500"/>
      <c r="N617" s="491"/>
      <c r="O617" s="500"/>
      <c r="P617" s="125"/>
      <c r="Q617" s="125"/>
      <c r="R617" s="125"/>
      <c r="S617" s="125"/>
      <c r="T617" s="125"/>
      <c r="U617" s="125"/>
      <c r="V617" s="125"/>
      <c r="W617" s="125"/>
    </row>
    <row r="618" spans="1:23" hidden="1">
      <c r="A618" s="156" t="s">
        <v>530</v>
      </c>
      <c r="B618" s="151"/>
      <c r="C618" s="152" t="s">
        <v>244</v>
      </c>
      <c r="D618" s="153"/>
      <c r="E618" s="153"/>
      <c r="F618" s="491"/>
      <c r="G618" s="500"/>
      <c r="H618" s="491"/>
      <c r="I618" s="500"/>
      <c r="J618" s="491"/>
      <c r="K618" s="500"/>
      <c r="L618" s="491"/>
      <c r="M618" s="500"/>
      <c r="N618" s="491"/>
      <c r="O618" s="500"/>
      <c r="P618" s="125"/>
      <c r="Q618" s="125"/>
      <c r="R618" s="125"/>
      <c r="S618" s="125"/>
      <c r="T618" s="125"/>
      <c r="U618" s="125"/>
      <c r="V618" s="125"/>
      <c r="W618" s="125"/>
    </row>
    <row r="619" spans="1:23" hidden="1">
      <c r="A619" s="156"/>
      <c r="B619" s="155" t="str">
        <f>B618&amp;"KW"</f>
        <v>KW</v>
      </c>
      <c r="C619" s="152" t="s">
        <v>309</v>
      </c>
      <c r="D619" s="153"/>
      <c r="E619" s="153"/>
      <c r="F619" s="491"/>
      <c r="G619" s="500"/>
      <c r="H619" s="491"/>
      <c r="I619" s="500"/>
      <c r="J619" s="491"/>
      <c r="K619" s="500"/>
      <c r="L619" s="491"/>
      <c r="M619" s="500"/>
      <c r="N619" s="491"/>
      <c r="O619" s="500"/>
      <c r="P619" s="125"/>
      <c r="Q619" s="125"/>
      <c r="R619" s="125"/>
      <c r="S619" s="125"/>
      <c r="T619" s="125"/>
      <c r="U619" s="125"/>
      <c r="V619" s="125"/>
      <c r="W619" s="125"/>
    </row>
    <row r="620" spans="1:23" hidden="1">
      <c r="A620" s="156" t="s">
        <v>531</v>
      </c>
      <c r="B620" s="151"/>
      <c r="C620" s="152" t="s">
        <v>244</v>
      </c>
      <c r="D620" s="153"/>
      <c r="E620" s="153"/>
      <c r="F620" s="491"/>
      <c r="G620" s="500"/>
      <c r="H620" s="491"/>
      <c r="I620" s="500"/>
      <c r="J620" s="491"/>
      <c r="K620" s="500"/>
      <c r="L620" s="491"/>
      <c r="M620" s="500"/>
      <c r="N620" s="491"/>
      <c r="O620" s="500"/>
      <c r="P620" s="125"/>
      <c r="Q620" s="125"/>
      <c r="R620" s="125"/>
      <c r="S620" s="125"/>
      <c r="T620" s="125"/>
      <c r="U620" s="125"/>
      <c r="V620" s="125"/>
      <c r="W620" s="125"/>
    </row>
    <row r="621" spans="1:23" hidden="1">
      <c r="A621" s="156"/>
      <c r="B621" s="155" t="str">
        <f>B620&amp;"KW"</f>
        <v>KW</v>
      </c>
      <c r="C621" s="152" t="s">
        <v>309</v>
      </c>
      <c r="D621" s="153"/>
      <c r="E621" s="153"/>
      <c r="F621" s="491"/>
      <c r="G621" s="500"/>
      <c r="H621" s="491"/>
      <c r="I621" s="500"/>
      <c r="J621" s="491"/>
      <c r="K621" s="500"/>
      <c r="L621" s="491"/>
      <c r="M621" s="500"/>
      <c r="N621" s="491"/>
      <c r="O621" s="500"/>
      <c r="P621" s="125"/>
      <c r="Q621" s="125"/>
      <c r="R621" s="125"/>
      <c r="S621" s="125"/>
      <c r="T621" s="125"/>
      <c r="U621" s="125"/>
      <c r="V621" s="125"/>
      <c r="W621" s="125"/>
    </row>
    <row r="622" spans="1:23" hidden="1">
      <c r="A622" s="156" t="s">
        <v>532</v>
      </c>
      <c r="B622" s="151"/>
      <c r="C622" s="152" t="s">
        <v>244</v>
      </c>
      <c r="D622" s="153"/>
      <c r="E622" s="153"/>
      <c r="F622" s="491"/>
      <c r="G622" s="500"/>
      <c r="H622" s="491"/>
      <c r="I622" s="500"/>
      <c r="J622" s="491"/>
      <c r="K622" s="500"/>
      <c r="L622" s="491"/>
      <c r="M622" s="500"/>
      <c r="N622" s="491"/>
      <c r="O622" s="500"/>
      <c r="P622" s="125"/>
      <c r="Q622" s="125"/>
      <c r="R622" s="125"/>
      <c r="S622" s="125"/>
      <c r="T622" s="125"/>
      <c r="U622" s="125"/>
      <c r="V622" s="125"/>
      <c r="W622" s="125"/>
    </row>
    <row r="623" spans="1:23" hidden="1">
      <c r="A623" s="156"/>
      <c r="B623" s="155" t="str">
        <f>B622&amp;"KW"</f>
        <v>KW</v>
      </c>
      <c r="C623" s="152" t="s">
        <v>309</v>
      </c>
      <c r="D623" s="153"/>
      <c r="E623" s="153"/>
      <c r="F623" s="491"/>
      <c r="G623" s="500"/>
      <c r="H623" s="491"/>
      <c r="I623" s="500"/>
      <c r="J623" s="491"/>
      <c r="K623" s="500"/>
      <c r="L623" s="491"/>
      <c r="M623" s="500"/>
      <c r="N623" s="491"/>
      <c r="O623" s="500"/>
      <c r="P623" s="125"/>
      <c r="Q623" s="125"/>
      <c r="R623" s="125"/>
      <c r="S623" s="125"/>
      <c r="T623" s="125"/>
      <c r="U623" s="125"/>
      <c r="V623" s="125"/>
      <c r="W623" s="125"/>
    </row>
    <row r="624" spans="1:23" hidden="1">
      <c r="A624" s="156" t="s">
        <v>533</v>
      </c>
      <c r="B624" s="151"/>
      <c r="C624" s="152" t="s">
        <v>244</v>
      </c>
      <c r="D624" s="153"/>
      <c r="E624" s="153"/>
      <c r="F624" s="491"/>
      <c r="G624" s="500"/>
      <c r="H624" s="491"/>
      <c r="I624" s="500"/>
      <c r="J624" s="491"/>
      <c r="K624" s="500"/>
      <c r="L624" s="491"/>
      <c r="M624" s="500"/>
      <c r="N624" s="491"/>
      <c r="O624" s="500"/>
      <c r="P624" s="125"/>
      <c r="Q624" s="125"/>
      <c r="R624" s="125"/>
      <c r="S624" s="125"/>
      <c r="T624" s="125"/>
      <c r="U624" s="125"/>
      <c r="V624" s="125"/>
      <c r="W624" s="125"/>
    </row>
    <row r="625" spans="1:23" hidden="1">
      <c r="A625" s="156"/>
      <c r="B625" s="155" t="str">
        <f>B624&amp;"KW"</f>
        <v>KW</v>
      </c>
      <c r="C625" s="152" t="s">
        <v>309</v>
      </c>
      <c r="D625" s="153"/>
      <c r="E625" s="153"/>
      <c r="F625" s="491"/>
      <c r="G625" s="500"/>
      <c r="H625" s="491"/>
      <c r="I625" s="500"/>
      <c r="J625" s="491"/>
      <c r="K625" s="500"/>
      <c r="L625" s="491"/>
      <c r="M625" s="500"/>
      <c r="N625" s="491"/>
      <c r="O625" s="500"/>
      <c r="P625" s="125"/>
      <c r="Q625" s="125"/>
      <c r="R625" s="125"/>
      <c r="S625" s="125"/>
      <c r="T625" s="125"/>
      <c r="U625" s="125"/>
      <c r="V625" s="125"/>
      <c r="W625" s="125"/>
    </row>
    <row r="626" spans="1:23" hidden="1">
      <c r="A626" s="156" t="s">
        <v>534</v>
      </c>
      <c r="B626" s="151"/>
      <c r="C626" s="152" t="s">
        <v>244</v>
      </c>
      <c r="D626" s="153"/>
      <c r="E626" s="153"/>
      <c r="F626" s="491"/>
      <c r="G626" s="500"/>
      <c r="H626" s="491"/>
      <c r="I626" s="500"/>
      <c r="J626" s="491"/>
      <c r="K626" s="500"/>
      <c r="L626" s="491"/>
      <c r="M626" s="500"/>
      <c r="N626" s="491"/>
      <c r="O626" s="500"/>
      <c r="P626" s="125"/>
      <c r="Q626" s="125"/>
      <c r="R626" s="125"/>
      <c r="S626" s="125"/>
      <c r="T626" s="125"/>
      <c r="U626" s="125"/>
      <c r="V626" s="125"/>
      <c r="W626" s="125"/>
    </row>
    <row r="627" spans="1:23" hidden="1">
      <c r="A627" s="156"/>
      <c r="B627" s="155" t="str">
        <f>B626&amp;"KW"</f>
        <v>KW</v>
      </c>
      <c r="C627" s="152" t="s">
        <v>309</v>
      </c>
      <c r="D627" s="153"/>
      <c r="E627" s="153"/>
      <c r="F627" s="491"/>
      <c r="G627" s="500"/>
      <c r="H627" s="491"/>
      <c r="I627" s="500"/>
      <c r="J627" s="491"/>
      <c r="K627" s="500"/>
      <c r="L627" s="491"/>
      <c r="M627" s="500"/>
      <c r="N627" s="491"/>
      <c r="O627" s="500"/>
      <c r="P627" s="125"/>
      <c r="Q627" s="125"/>
      <c r="R627" s="125"/>
      <c r="S627" s="125"/>
      <c r="T627" s="125"/>
      <c r="U627" s="125"/>
      <c r="V627" s="125"/>
      <c r="W627" s="125"/>
    </row>
    <row r="628" spans="1:23" hidden="1">
      <c r="A628" s="156" t="s">
        <v>535</v>
      </c>
      <c r="B628" s="151"/>
      <c r="C628" s="152" t="s">
        <v>244</v>
      </c>
      <c r="D628" s="153"/>
      <c r="E628" s="153"/>
      <c r="F628" s="491"/>
      <c r="G628" s="500"/>
      <c r="H628" s="491"/>
      <c r="I628" s="500"/>
      <c r="J628" s="491"/>
      <c r="K628" s="500"/>
      <c r="L628" s="491"/>
      <c r="M628" s="500"/>
      <c r="N628" s="491"/>
      <c r="O628" s="500"/>
      <c r="P628" s="125"/>
      <c r="Q628" s="125"/>
      <c r="R628" s="125"/>
      <c r="S628" s="125"/>
      <c r="T628" s="125"/>
      <c r="U628" s="125"/>
      <c r="V628" s="125"/>
      <c r="W628" s="125"/>
    </row>
    <row r="629" spans="1:23" hidden="1">
      <c r="A629" s="156"/>
      <c r="B629" s="155" t="str">
        <f>B628&amp;"KW"</f>
        <v>KW</v>
      </c>
      <c r="C629" s="152" t="s">
        <v>309</v>
      </c>
      <c r="D629" s="153"/>
      <c r="E629" s="153"/>
      <c r="F629" s="491"/>
      <c r="G629" s="500"/>
      <c r="H629" s="491"/>
      <c r="I629" s="500"/>
      <c r="J629" s="491"/>
      <c r="K629" s="500"/>
      <c r="L629" s="491"/>
      <c r="M629" s="500"/>
      <c r="N629" s="491"/>
      <c r="O629" s="500"/>
      <c r="P629" s="125"/>
      <c r="Q629" s="125"/>
      <c r="R629" s="125"/>
      <c r="S629" s="125"/>
      <c r="T629" s="125"/>
      <c r="U629" s="125"/>
      <c r="V629" s="125"/>
      <c r="W629" s="125"/>
    </row>
    <row r="630" spans="1:23" hidden="1">
      <c r="A630" s="156" t="s">
        <v>536</v>
      </c>
      <c r="B630" s="151"/>
      <c r="C630" s="152" t="s">
        <v>244</v>
      </c>
      <c r="D630" s="153"/>
      <c r="E630" s="153"/>
      <c r="F630" s="491"/>
      <c r="G630" s="500"/>
      <c r="H630" s="491"/>
      <c r="I630" s="500"/>
      <c r="J630" s="491"/>
      <c r="K630" s="500"/>
      <c r="L630" s="491"/>
      <c r="M630" s="500"/>
      <c r="N630" s="491"/>
      <c r="O630" s="500"/>
      <c r="P630" s="125"/>
      <c r="Q630" s="125"/>
      <c r="R630" s="125"/>
      <c r="S630" s="125"/>
      <c r="T630" s="125"/>
      <c r="U630" s="125"/>
      <c r="V630" s="125"/>
      <c r="W630" s="125"/>
    </row>
    <row r="631" spans="1:23" hidden="1">
      <c r="A631" s="156"/>
      <c r="B631" s="155" t="str">
        <f>B630&amp;"KW"</f>
        <v>KW</v>
      </c>
      <c r="C631" s="152" t="s">
        <v>309</v>
      </c>
      <c r="D631" s="153"/>
      <c r="E631" s="153"/>
      <c r="F631" s="491"/>
      <c r="G631" s="500"/>
      <c r="H631" s="491"/>
      <c r="I631" s="500"/>
      <c r="J631" s="491"/>
      <c r="K631" s="500"/>
      <c r="L631" s="491"/>
      <c r="M631" s="500"/>
      <c r="N631" s="491"/>
      <c r="O631" s="500"/>
      <c r="P631" s="125"/>
      <c r="Q631" s="125"/>
      <c r="R631" s="125"/>
      <c r="S631" s="125"/>
      <c r="T631" s="125"/>
      <c r="U631" s="125"/>
      <c r="V631" s="125"/>
      <c r="W631" s="125"/>
    </row>
    <row r="632" spans="1:23" hidden="1">
      <c r="A632" s="156" t="s">
        <v>537</v>
      </c>
      <c r="B632" s="151"/>
      <c r="C632" s="152" t="s">
        <v>244</v>
      </c>
      <c r="D632" s="153"/>
      <c r="E632" s="153"/>
      <c r="F632" s="491"/>
      <c r="G632" s="500"/>
      <c r="H632" s="491"/>
      <c r="I632" s="500"/>
      <c r="J632" s="491"/>
      <c r="K632" s="500"/>
      <c r="L632" s="491"/>
      <c r="M632" s="500"/>
      <c r="N632" s="491"/>
      <c r="O632" s="500"/>
      <c r="P632" s="125"/>
      <c r="Q632" s="125"/>
      <c r="R632" s="125"/>
      <c r="S632" s="125"/>
      <c r="T632" s="125"/>
      <c r="U632" s="125"/>
      <c r="V632" s="125"/>
      <c r="W632" s="125"/>
    </row>
    <row r="633" spans="1:23" hidden="1">
      <c r="A633" s="156"/>
      <c r="B633" s="155" t="str">
        <f>B632&amp;"KW"</f>
        <v>KW</v>
      </c>
      <c r="C633" s="152" t="s">
        <v>309</v>
      </c>
      <c r="D633" s="153"/>
      <c r="E633" s="153"/>
      <c r="F633" s="491"/>
      <c r="G633" s="500"/>
      <c r="H633" s="491"/>
      <c r="I633" s="500"/>
      <c r="J633" s="491"/>
      <c r="K633" s="500"/>
      <c r="L633" s="491"/>
      <c r="M633" s="500"/>
      <c r="N633" s="491"/>
      <c r="O633" s="500"/>
      <c r="P633" s="125"/>
      <c r="Q633" s="125"/>
      <c r="R633" s="125"/>
      <c r="S633" s="125"/>
      <c r="T633" s="125"/>
      <c r="U633" s="125"/>
      <c r="V633" s="125"/>
      <c r="W633" s="125"/>
    </row>
    <row r="634" spans="1:23" hidden="1">
      <c r="A634" s="156" t="s">
        <v>538</v>
      </c>
      <c r="B634" s="151"/>
      <c r="C634" s="152" t="s">
        <v>244</v>
      </c>
      <c r="D634" s="153"/>
      <c r="E634" s="153"/>
      <c r="F634" s="491"/>
      <c r="G634" s="500"/>
      <c r="H634" s="491"/>
      <c r="I634" s="500"/>
      <c r="J634" s="491"/>
      <c r="K634" s="500"/>
      <c r="L634" s="491"/>
      <c r="M634" s="500"/>
      <c r="N634" s="491"/>
      <c r="O634" s="500"/>
      <c r="P634" s="125"/>
      <c r="Q634" s="125"/>
      <c r="R634" s="125"/>
      <c r="S634" s="125"/>
      <c r="T634" s="125"/>
      <c r="U634" s="125"/>
      <c r="V634" s="125"/>
      <c r="W634" s="125"/>
    </row>
    <row r="635" spans="1:23" hidden="1">
      <c r="A635" s="156"/>
      <c r="B635" s="155" t="str">
        <f>B634&amp;"KW"</f>
        <v>KW</v>
      </c>
      <c r="C635" s="152" t="s">
        <v>309</v>
      </c>
      <c r="D635" s="153"/>
      <c r="E635" s="153"/>
      <c r="F635" s="491"/>
      <c r="G635" s="500"/>
      <c r="H635" s="491"/>
      <c r="I635" s="500"/>
      <c r="J635" s="491"/>
      <c r="K635" s="500"/>
      <c r="L635" s="491"/>
      <c r="M635" s="500"/>
      <c r="N635" s="491"/>
      <c r="O635" s="500"/>
      <c r="P635" s="125"/>
      <c r="Q635" s="125"/>
      <c r="R635" s="125"/>
      <c r="S635" s="125"/>
      <c r="T635" s="125"/>
      <c r="U635" s="125"/>
      <c r="V635" s="125"/>
      <c r="W635" s="125"/>
    </row>
    <row r="636" spans="1:23" hidden="1">
      <c r="A636" s="156" t="s">
        <v>539</v>
      </c>
      <c r="B636" s="151"/>
      <c r="C636" s="152" t="s">
        <v>244</v>
      </c>
      <c r="D636" s="153"/>
      <c r="E636" s="153"/>
      <c r="F636" s="491"/>
      <c r="G636" s="500"/>
      <c r="H636" s="491"/>
      <c r="I636" s="500"/>
      <c r="J636" s="491"/>
      <c r="K636" s="500"/>
      <c r="L636" s="491"/>
      <c r="M636" s="500"/>
      <c r="N636" s="491"/>
      <c r="O636" s="500"/>
      <c r="P636" s="125"/>
      <c r="Q636" s="125"/>
      <c r="R636" s="125"/>
      <c r="S636" s="125"/>
      <c r="T636" s="125"/>
      <c r="U636" s="125"/>
      <c r="V636" s="125"/>
      <c r="W636" s="125"/>
    </row>
    <row r="637" spans="1:23" hidden="1">
      <c r="A637" s="156"/>
      <c r="B637" s="155" t="str">
        <f>B636&amp;"KW"</f>
        <v>KW</v>
      </c>
      <c r="C637" s="152" t="s">
        <v>309</v>
      </c>
      <c r="D637" s="153"/>
      <c r="E637" s="153"/>
      <c r="F637" s="491"/>
      <c r="G637" s="500"/>
      <c r="H637" s="491"/>
      <c r="I637" s="500"/>
      <c r="J637" s="491"/>
      <c r="K637" s="500"/>
      <c r="L637" s="491"/>
      <c r="M637" s="500"/>
      <c r="N637" s="491"/>
      <c r="O637" s="500"/>
      <c r="P637" s="125"/>
      <c r="Q637" s="125"/>
      <c r="R637" s="125"/>
      <c r="S637" s="125"/>
      <c r="T637" s="125"/>
      <c r="U637" s="125"/>
      <c r="V637" s="125"/>
      <c r="W637" s="125"/>
    </row>
    <row r="638" spans="1:23" hidden="1">
      <c r="A638" s="156" t="s">
        <v>540</v>
      </c>
      <c r="B638" s="151"/>
      <c r="C638" s="152" t="s">
        <v>244</v>
      </c>
      <c r="D638" s="153"/>
      <c r="E638" s="153"/>
      <c r="F638" s="491"/>
      <c r="G638" s="500"/>
      <c r="H638" s="491"/>
      <c r="I638" s="500"/>
      <c r="J638" s="491"/>
      <c r="K638" s="500"/>
      <c r="L638" s="491"/>
      <c r="M638" s="500"/>
      <c r="N638" s="491"/>
      <c r="O638" s="500"/>
      <c r="P638" s="125"/>
      <c r="Q638" s="125"/>
      <c r="R638" s="125"/>
      <c r="S638" s="125"/>
      <c r="T638" s="125"/>
      <c r="U638" s="125"/>
      <c r="V638" s="125"/>
      <c r="W638" s="125"/>
    </row>
    <row r="639" spans="1:23" hidden="1">
      <c r="A639" s="156"/>
      <c r="B639" s="155" t="str">
        <f>B638&amp;"KW"</f>
        <v>KW</v>
      </c>
      <c r="C639" s="152" t="s">
        <v>309</v>
      </c>
      <c r="D639" s="153"/>
      <c r="E639" s="153"/>
      <c r="F639" s="491"/>
      <c r="G639" s="500"/>
      <c r="H639" s="491"/>
      <c r="I639" s="500"/>
      <c r="J639" s="491"/>
      <c r="K639" s="500"/>
      <c r="L639" s="491"/>
      <c r="M639" s="500"/>
      <c r="N639" s="491"/>
      <c r="O639" s="500"/>
      <c r="P639" s="125"/>
      <c r="Q639" s="125"/>
      <c r="R639" s="125"/>
      <c r="S639" s="125"/>
      <c r="T639" s="125"/>
      <c r="U639" s="125"/>
      <c r="V639" s="125"/>
      <c r="W639" s="125"/>
    </row>
    <row r="640" spans="1:23" hidden="1">
      <c r="A640" s="156" t="s">
        <v>541</v>
      </c>
      <c r="B640" s="151"/>
      <c r="C640" s="152" t="s">
        <v>244</v>
      </c>
      <c r="D640" s="153"/>
      <c r="E640" s="153"/>
      <c r="F640" s="491"/>
      <c r="G640" s="500"/>
      <c r="H640" s="491"/>
      <c r="I640" s="500"/>
      <c r="J640" s="491"/>
      <c r="K640" s="500"/>
      <c r="L640" s="491"/>
      <c r="M640" s="500"/>
      <c r="N640" s="491"/>
      <c r="O640" s="500"/>
      <c r="P640" s="125"/>
      <c r="Q640" s="125"/>
      <c r="R640" s="125"/>
      <c r="S640" s="125"/>
      <c r="T640" s="125"/>
      <c r="U640" s="125"/>
      <c r="V640" s="125"/>
      <c r="W640" s="125"/>
    </row>
    <row r="641" spans="1:23" hidden="1">
      <c r="A641" s="156"/>
      <c r="B641" s="155" t="str">
        <f>B640&amp;"KW"</f>
        <v>KW</v>
      </c>
      <c r="C641" s="152" t="s">
        <v>309</v>
      </c>
      <c r="D641" s="153"/>
      <c r="E641" s="153"/>
      <c r="F641" s="491"/>
      <c r="G641" s="500"/>
      <c r="H641" s="491"/>
      <c r="I641" s="500"/>
      <c r="J641" s="491"/>
      <c r="K641" s="500"/>
      <c r="L641" s="491"/>
      <c r="M641" s="500"/>
      <c r="N641" s="491"/>
      <c r="O641" s="500"/>
      <c r="P641" s="125"/>
      <c r="Q641" s="125"/>
      <c r="R641" s="125"/>
      <c r="S641" s="125"/>
      <c r="T641" s="125"/>
      <c r="U641" s="125"/>
      <c r="V641" s="125"/>
      <c r="W641" s="125"/>
    </row>
    <row r="642" spans="1:23" hidden="1">
      <c r="A642" s="156" t="s">
        <v>542</v>
      </c>
      <c r="B642" s="151"/>
      <c r="C642" s="152" t="s">
        <v>244</v>
      </c>
      <c r="D642" s="153"/>
      <c r="E642" s="153"/>
      <c r="F642" s="491"/>
      <c r="G642" s="500"/>
      <c r="H642" s="491"/>
      <c r="I642" s="500"/>
      <c r="J642" s="491"/>
      <c r="K642" s="500"/>
      <c r="L642" s="491"/>
      <c r="M642" s="500"/>
      <c r="N642" s="491"/>
      <c r="O642" s="500"/>
      <c r="P642" s="125"/>
      <c r="Q642" s="125"/>
      <c r="R642" s="125"/>
      <c r="S642" s="125"/>
      <c r="T642" s="125"/>
      <c r="U642" s="125"/>
      <c r="V642" s="125"/>
      <c r="W642" s="125"/>
    </row>
    <row r="643" spans="1:23" hidden="1">
      <c r="A643" s="156"/>
      <c r="B643" s="155" t="str">
        <f>B642&amp;"KW"</f>
        <v>KW</v>
      </c>
      <c r="C643" s="152" t="s">
        <v>309</v>
      </c>
      <c r="D643" s="153"/>
      <c r="E643" s="153"/>
      <c r="F643" s="491"/>
      <c r="G643" s="500"/>
      <c r="H643" s="491"/>
      <c r="I643" s="500"/>
      <c r="J643" s="491"/>
      <c r="K643" s="500"/>
      <c r="L643" s="491"/>
      <c r="M643" s="500"/>
      <c r="N643" s="491"/>
      <c r="O643" s="500"/>
      <c r="P643" s="125"/>
      <c r="Q643" s="125"/>
      <c r="R643" s="125"/>
      <c r="S643" s="125"/>
      <c r="T643" s="125"/>
      <c r="U643" s="125"/>
      <c r="V643" s="125"/>
      <c r="W643" s="125"/>
    </row>
    <row r="644" spans="1:23" hidden="1">
      <c r="A644" s="156" t="s">
        <v>543</v>
      </c>
      <c r="B644" s="151"/>
      <c r="C644" s="152" t="s">
        <v>244</v>
      </c>
      <c r="D644" s="153"/>
      <c r="E644" s="153"/>
      <c r="F644" s="491"/>
      <c r="G644" s="500"/>
      <c r="H644" s="491"/>
      <c r="I644" s="500"/>
      <c r="J644" s="491"/>
      <c r="K644" s="500"/>
      <c r="L644" s="491"/>
      <c r="M644" s="500"/>
      <c r="N644" s="491"/>
      <c r="O644" s="500"/>
      <c r="P644" s="125"/>
      <c r="Q644" s="125"/>
      <c r="R644" s="125"/>
      <c r="S644" s="125"/>
      <c r="T644" s="125"/>
      <c r="U644" s="125"/>
      <c r="V644" s="125"/>
      <c r="W644" s="125"/>
    </row>
    <row r="645" spans="1:23" hidden="1">
      <c r="A645" s="156"/>
      <c r="B645" s="155" t="str">
        <f>B644&amp;"KW"</f>
        <v>KW</v>
      </c>
      <c r="C645" s="152" t="s">
        <v>309</v>
      </c>
      <c r="D645" s="153"/>
      <c r="E645" s="153"/>
      <c r="F645" s="491"/>
      <c r="G645" s="500"/>
      <c r="H645" s="491"/>
      <c r="I645" s="500"/>
      <c r="J645" s="491"/>
      <c r="K645" s="500"/>
      <c r="L645" s="491"/>
      <c r="M645" s="500"/>
      <c r="N645" s="491"/>
      <c r="O645" s="500"/>
      <c r="P645" s="125"/>
      <c r="Q645" s="125"/>
      <c r="R645" s="125"/>
      <c r="S645" s="125"/>
      <c r="T645" s="125"/>
      <c r="U645" s="125"/>
      <c r="V645" s="125"/>
      <c r="W645" s="125"/>
    </row>
    <row r="646" spans="1:23" hidden="1">
      <c r="A646" s="156" t="s">
        <v>544</v>
      </c>
      <c r="B646" s="151"/>
      <c r="C646" s="152" t="s">
        <v>244</v>
      </c>
      <c r="D646" s="153"/>
      <c r="E646" s="153"/>
      <c r="F646" s="491"/>
      <c r="G646" s="500"/>
      <c r="H646" s="491"/>
      <c r="I646" s="500"/>
      <c r="J646" s="491"/>
      <c r="K646" s="500"/>
      <c r="L646" s="491"/>
      <c r="M646" s="500"/>
      <c r="N646" s="491"/>
      <c r="O646" s="500"/>
      <c r="P646" s="125"/>
      <c r="Q646" s="125"/>
      <c r="R646" s="125"/>
      <c r="S646" s="125"/>
      <c r="T646" s="125"/>
      <c r="U646" s="125"/>
      <c r="V646" s="125"/>
      <c r="W646" s="125"/>
    </row>
    <row r="647" spans="1:23" hidden="1">
      <c r="A647" s="156"/>
      <c r="B647" s="155" t="str">
        <f>B646&amp;"KW"</f>
        <v>KW</v>
      </c>
      <c r="C647" s="152" t="s">
        <v>309</v>
      </c>
      <c r="D647" s="153"/>
      <c r="E647" s="153"/>
      <c r="F647" s="491"/>
      <c r="G647" s="500"/>
      <c r="H647" s="491"/>
      <c r="I647" s="500"/>
      <c r="J647" s="491"/>
      <c r="K647" s="500"/>
      <c r="L647" s="491"/>
      <c r="M647" s="500"/>
      <c r="N647" s="491"/>
      <c r="O647" s="500"/>
      <c r="P647" s="125"/>
      <c r="Q647" s="125"/>
      <c r="R647" s="125"/>
      <c r="S647" s="125"/>
      <c r="T647" s="125"/>
      <c r="U647" s="125"/>
      <c r="V647" s="125"/>
      <c r="W647" s="125"/>
    </row>
    <row r="648" spans="1:23" hidden="1">
      <c r="A648" s="156" t="s">
        <v>545</v>
      </c>
      <c r="B648" s="151"/>
      <c r="C648" s="152" t="s">
        <v>244</v>
      </c>
      <c r="D648" s="153"/>
      <c r="E648" s="153"/>
      <c r="F648" s="491"/>
      <c r="G648" s="500"/>
      <c r="H648" s="491"/>
      <c r="I648" s="500"/>
      <c r="J648" s="491"/>
      <c r="K648" s="500"/>
      <c r="L648" s="491"/>
      <c r="M648" s="500"/>
      <c r="N648" s="491"/>
      <c r="O648" s="500"/>
      <c r="P648" s="125"/>
      <c r="Q648" s="125"/>
      <c r="R648" s="125"/>
      <c r="S648" s="125"/>
      <c r="T648" s="125"/>
      <c r="U648" s="125"/>
      <c r="V648" s="125"/>
      <c r="W648" s="125"/>
    </row>
    <row r="649" spans="1:23" hidden="1">
      <c r="A649" s="156"/>
      <c r="B649" s="155" t="str">
        <f>B648&amp;"KW"</f>
        <v>KW</v>
      </c>
      <c r="C649" s="152" t="s">
        <v>309</v>
      </c>
      <c r="D649" s="153"/>
      <c r="E649" s="153"/>
      <c r="F649" s="491"/>
      <c r="G649" s="500"/>
      <c r="H649" s="491"/>
      <c r="I649" s="500"/>
      <c r="J649" s="491"/>
      <c r="K649" s="500"/>
      <c r="L649" s="491"/>
      <c r="M649" s="500"/>
      <c r="N649" s="491"/>
      <c r="O649" s="500"/>
      <c r="P649" s="125"/>
      <c r="Q649" s="125"/>
      <c r="R649" s="125"/>
      <c r="S649" s="125"/>
      <c r="T649" s="125"/>
      <c r="U649" s="125"/>
      <c r="V649" s="125"/>
      <c r="W649" s="125"/>
    </row>
    <row r="650" spans="1:23" hidden="1">
      <c r="A650" s="156" t="s">
        <v>546</v>
      </c>
      <c r="B650" s="151"/>
      <c r="C650" s="152" t="s">
        <v>244</v>
      </c>
      <c r="D650" s="153"/>
      <c r="E650" s="153"/>
      <c r="F650" s="491"/>
      <c r="G650" s="500"/>
      <c r="H650" s="491"/>
      <c r="I650" s="500"/>
      <c r="J650" s="491"/>
      <c r="K650" s="500"/>
      <c r="L650" s="491"/>
      <c r="M650" s="500"/>
      <c r="N650" s="491"/>
      <c r="O650" s="500"/>
      <c r="P650" s="125"/>
      <c r="Q650" s="125"/>
      <c r="R650" s="125"/>
      <c r="S650" s="125"/>
      <c r="T650" s="125"/>
      <c r="U650" s="125"/>
      <c r="V650" s="125"/>
      <c r="W650" s="125"/>
    </row>
    <row r="651" spans="1:23" hidden="1">
      <c r="A651" s="156"/>
      <c r="B651" s="155" t="str">
        <f>B650&amp;"KW"</f>
        <v>KW</v>
      </c>
      <c r="C651" s="152" t="s">
        <v>309</v>
      </c>
      <c r="D651" s="153"/>
      <c r="E651" s="153"/>
      <c r="F651" s="491"/>
      <c r="G651" s="500"/>
      <c r="H651" s="491"/>
      <c r="I651" s="500"/>
      <c r="J651" s="491"/>
      <c r="K651" s="500"/>
      <c r="L651" s="491"/>
      <c r="M651" s="500"/>
      <c r="N651" s="491"/>
      <c r="O651" s="500"/>
      <c r="P651" s="125"/>
      <c r="Q651" s="125"/>
      <c r="R651" s="125"/>
      <c r="S651" s="125"/>
      <c r="T651" s="125"/>
      <c r="U651" s="125"/>
      <c r="V651" s="125"/>
      <c r="W651" s="125"/>
    </row>
    <row r="652" spans="1:23" hidden="1">
      <c r="A652" s="156" t="s">
        <v>547</v>
      </c>
      <c r="B652" s="151"/>
      <c r="C652" s="152" t="s">
        <v>244</v>
      </c>
      <c r="D652" s="153"/>
      <c r="E652" s="153"/>
      <c r="F652" s="491"/>
      <c r="G652" s="500"/>
      <c r="H652" s="491"/>
      <c r="I652" s="500"/>
      <c r="J652" s="491"/>
      <c r="K652" s="500"/>
      <c r="L652" s="491"/>
      <c r="M652" s="500"/>
      <c r="N652" s="491"/>
      <c r="O652" s="500"/>
      <c r="P652" s="125"/>
      <c r="Q652" s="125"/>
      <c r="R652" s="125"/>
      <c r="S652" s="125"/>
      <c r="T652" s="125"/>
      <c r="U652" s="125"/>
      <c r="V652" s="125"/>
      <c r="W652" s="125"/>
    </row>
    <row r="653" spans="1:23" hidden="1">
      <c r="A653" s="156"/>
      <c r="B653" s="155" t="str">
        <f>B652&amp;"KW"</f>
        <v>KW</v>
      </c>
      <c r="C653" s="152" t="s">
        <v>309</v>
      </c>
      <c r="D653" s="153"/>
      <c r="E653" s="153"/>
      <c r="F653" s="491"/>
      <c r="G653" s="500"/>
      <c r="H653" s="491"/>
      <c r="I653" s="500"/>
      <c r="J653" s="491"/>
      <c r="K653" s="500"/>
      <c r="L653" s="491"/>
      <c r="M653" s="500"/>
      <c r="N653" s="491"/>
      <c r="O653" s="500"/>
      <c r="P653" s="125"/>
      <c r="Q653" s="125"/>
      <c r="R653" s="125"/>
      <c r="S653" s="125"/>
      <c r="T653" s="125"/>
      <c r="U653" s="125"/>
      <c r="V653" s="125"/>
      <c r="W653" s="125"/>
    </row>
    <row r="654" spans="1:23" hidden="1">
      <c r="A654" s="156" t="s">
        <v>548</v>
      </c>
      <c r="B654" s="151"/>
      <c r="C654" s="152" t="s">
        <v>244</v>
      </c>
      <c r="D654" s="153"/>
      <c r="E654" s="153"/>
      <c r="F654" s="491"/>
      <c r="G654" s="500"/>
      <c r="H654" s="491"/>
      <c r="I654" s="500"/>
      <c r="J654" s="491"/>
      <c r="K654" s="500"/>
      <c r="L654" s="491"/>
      <c r="M654" s="500"/>
      <c r="N654" s="491"/>
      <c r="O654" s="500"/>
      <c r="P654" s="125"/>
      <c r="Q654" s="125"/>
      <c r="R654" s="125"/>
      <c r="S654" s="125"/>
      <c r="T654" s="125"/>
      <c r="U654" s="125"/>
      <c r="V654" s="125"/>
      <c r="W654" s="125"/>
    </row>
    <row r="655" spans="1:23" hidden="1">
      <c r="A655" s="156"/>
      <c r="B655" s="155" t="str">
        <f>B654&amp;"KW"</f>
        <v>KW</v>
      </c>
      <c r="C655" s="152" t="s">
        <v>309</v>
      </c>
      <c r="D655" s="153"/>
      <c r="E655" s="153"/>
      <c r="F655" s="491"/>
      <c r="G655" s="500"/>
      <c r="H655" s="491"/>
      <c r="I655" s="500"/>
      <c r="J655" s="491"/>
      <c r="K655" s="500"/>
      <c r="L655" s="491"/>
      <c r="M655" s="500"/>
      <c r="N655" s="491"/>
      <c r="O655" s="500"/>
      <c r="P655" s="125"/>
      <c r="Q655" s="125"/>
      <c r="R655" s="125"/>
      <c r="S655" s="125"/>
      <c r="T655" s="125"/>
      <c r="U655" s="125"/>
      <c r="V655" s="125"/>
      <c r="W655" s="125"/>
    </row>
    <row r="656" spans="1:23" hidden="1">
      <c r="A656" s="156" t="s">
        <v>549</v>
      </c>
      <c r="B656" s="151"/>
      <c r="C656" s="152" t="s">
        <v>244</v>
      </c>
      <c r="D656" s="153"/>
      <c r="E656" s="153"/>
      <c r="F656" s="491"/>
      <c r="G656" s="500"/>
      <c r="H656" s="491"/>
      <c r="I656" s="500"/>
      <c r="J656" s="491"/>
      <c r="K656" s="500"/>
      <c r="L656" s="491"/>
      <c r="M656" s="500"/>
      <c r="N656" s="491"/>
      <c r="O656" s="500"/>
      <c r="P656" s="125"/>
      <c r="Q656" s="125"/>
      <c r="R656" s="125"/>
      <c r="S656" s="125"/>
      <c r="T656" s="125"/>
      <c r="U656" s="125"/>
      <c r="V656" s="125"/>
      <c r="W656" s="125"/>
    </row>
    <row r="657" spans="1:23" hidden="1">
      <c r="A657" s="156"/>
      <c r="B657" s="155" t="str">
        <f>B656&amp;"KW"</f>
        <v>KW</v>
      </c>
      <c r="C657" s="152" t="s">
        <v>309</v>
      </c>
      <c r="D657" s="153"/>
      <c r="E657" s="153"/>
      <c r="F657" s="491"/>
      <c r="G657" s="500"/>
      <c r="H657" s="491"/>
      <c r="I657" s="500"/>
      <c r="J657" s="491"/>
      <c r="K657" s="500"/>
      <c r="L657" s="491"/>
      <c r="M657" s="500"/>
      <c r="N657" s="491"/>
      <c r="O657" s="500"/>
      <c r="P657" s="125"/>
      <c r="Q657" s="125"/>
      <c r="R657" s="125"/>
      <c r="S657" s="125"/>
      <c r="T657" s="125"/>
      <c r="U657" s="125"/>
      <c r="V657" s="125"/>
      <c r="W657" s="125"/>
    </row>
    <row r="658" spans="1:23" hidden="1">
      <c r="A658" s="156" t="s">
        <v>550</v>
      </c>
      <c r="B658" s="151"/>
      <c r="C658" s="152" t="s">
        <v>244</v>
      </c>
      <c r="D658" s="153"/>
      <c r="E658" s="153"/>
      <c r="F658" s="491"/>
      <c r="G658" s="500"/>
      <c r="H658" s="491"/>
      <c r="I658" s="500"/>
      <c r="J658" s="491"/>
      <c r="K658" s="500"/>
      <c r="L658" s="491"/>
      <c r="M658" s="500"/>
      <c r="N658" s="491"/>
      <c r="O658" s="500"/>
      <c r="P658" s="125"/>
      <c r="Q658" s="125"/>
      <c r="R658" s="125"/>
      <c r="S658" s="125"/>
      <c r="T658" s="125"/>
      <c r="U658" s="125"/>
      <c r="V658" s="125"/>
      <c r="W658" s="125"/>
    </row>
    <row r="659" spans="1:23" hidden="1">
      <c r="A659" s="156"/>
      <c r="B659" s="155" t="str">
        <f>B658&amp;"KW"</f>
        <v>KW</v>
      </c>
      <c r="C659" s="152" t="s">
        <v>309</v>
      </c>
      <c r="D659" s="153"/>
      <c r="E659" s="153"/>
      <c r="F659" s="491"/>
      <c r="G659" s="500"/>
      <c r="H659" s="491"/>
      <c r="I659" s="500"/>
      <c r="J659" s="491"/>
      <c r="K659" s="500"/>
      <c r="L659" s="491"/>
      <c r="M659" s="500"/>
      <c r="N659" s="491"/>
      <c r="O659" s="500"/>
      <c r="P659" s="125"/>
      <c r="Q659" s="125"/>
      <c r="R659" s="125"/>
      <c r="S659" s="125"/>
      <c r="T659" s="125"/>
      <c r="U659" s="125"/>
      <c r="V659" s="125"/>
      <c r="W659" s="125"/>
    </row>
    <row r="660" spans="1:23" hidden="1">
      <c r="A660" s="156" t="s">
        <v>551</v>
      </c>
      <c r="B660" s="151"/>
      <c r="C660" s="152" t="s">
        <v>244</v>
      </c>
      <c r="D660" s="153"/>
      <c r="E660" s="153"/>
      <c r="F660" s="491"/>
      <c r="G660" s="500"/>
      <c r="H660" s="491"/>
      <c r="I660" s="500"/>
      <c r="J660" s="491"/>
      <c r="K660" s="500"/>
      <c r="L660" s="491"/>
      <c r="M660" s="500"/>
      <c r="N660" s="491"/>
      <c r="O660" s="500"/>
      <c r="P660" s="125"/>
      <c r="Q660" s="125"/>
      <c r="R660" s="125"/>
      <c r="S660" s="125"/>
      <c r="T660" s="125"/>
      <c r="U660" s="125"/>
      <c r="V660" s="125"/>
      <c r="W660" s="125"/>
    </row>
    <row r="661" spans="1:23" hidden="1">
      <c r="A661" s="156"/>
      <c r="B661" s="155" t="str">
        <f>B660&amp;"KW"</f>
        <v>KW</v>
      </c>
      <c r="C661" s="152" t="s">
        <v>309</v>
      </c>
      <c r="D661" s="153"/>
      <c r="E661" s="153"/>
      <c r="F661" s="491"/>
      <c r="G661" s="500"/>
      <c r="H661" s="491"/>
      <c r="I661" s="500"/>
      <c r="J661" s="491"/>
      <c r="K661" s="500"/>
      <c r="L661" s="491"/>
      <c r="M661" s="500"/>
      <c r="N661" s="491"/>
      <c r="O661" s="500"/>
      <c r="P661" s="125"/>
      <c r="Q661" s="125"/>
      <c r="R661" s="125"/>
      <c r="S661" s="125"/>
      <c r="T661" s="125"/>
      <c r="U661" s="125"/>
      <c r="V661" s="125"/>
      <c r="W661" s="125"/>
    </row>
    <row r="662" spans="1:23" hidden="1">
      <c r="A662" s="156" t="s">
        <v>552</v>
      </c>
      <c r="B662" s="151"/>
      <c r="C662" s="152" t="s">
        <v>244</v>
      </c>
      <c r="D662" s="153"/>
      <c r="E662" s="153"/>
      <c r="F662" s="491"/>
      <c r="G662" s="500"/>
      <c r="H662" s="491"/>
      <c r="I662" s="500"/>
      <c r="J662" s="491"/>
      <c r="K662" s="500"/>
      <c r="L662" s="491"/>
      <c r="M662" s="500"/>
      <c r="N662" s="491"/>
      <c r="O662" s="500"/>
      <c r="P662" s="125"/>
      <c r="Q662" s="125"/>
      <c r="R662" s="125"/>
      <c r="S662" s="125"/>
      <c r="T662" s="125"/>
      <c r="U662" s="125"/>
      <c r="V662" s="125"/>
      <c r="W662" s="125"/>
    </row>
    <row r="663" spans="1:23" hidden="1">
      <c r="A663" s="156"/>
      <c r="B663" s="155" t="str">
        <f>B662&amp;"KW"</f>
        <v>KW</v>
      </c>
      <c r="C663" s="152" t="s">
        <v>309</v>
      </c>
      <c r="D663" s="153"/>
      <c r="E663" s="153"/>
      <c r="F663" s="491"/>
      <c r="G663" s="500"/>
      <c r="H663" s="491"/>
      <c r="I663" s="500"/>
      <c r="J663" s="491"/>
      <c r="K663" s="500"/>
      <c r="L663" s="491"/>
      <c r="M663" s="500"/>
      <c r="N663" s="491"/>
      <c r="O663" s="500"/>
      <c r="P663" s="125"/>
      <c r="Q663" s="125"/>
      <c r="R663" s="125"/>
      <c r="S663" s="125"/>
      <c r="T663" s="125"/>
      <c r="U663" s="125"/>
      <c r="V663" s="125"/>
      <c r="W663" s="125"/>
    </row>
    <row r="664" spans="1:23" hidden="1">
      <c r="A664" s="156" t="s">
        <v>553</v>
      </c>
      <c r="B664" s="151"/>
      <c r="C664" s="152" t="s">
        <v>244</v>
      </c>
      <c r="D664" s="153"/>
      <c r="E664" s="153"/>
      <c r="F664" s="491"/>
      <c r="G664" s="500"/>
      <c r="H664" s="491"/>
      <c r="I664" s="500"/>
      <c r="J664" s="491"/>
      <c r="K664" s="500"/>
      <c r="L664" s="491"/>
      <c r="M664" s="500"/>
      <c r="N664" s="491"/>
      <c r="O664" s="500"/>
      <c r="P664" s="125"/>
      <c r="Q664" s="125"/>
      <c r="R664" s="125"/>
      <c r="S664" s="125"/>
      <c r="T664" s="125"/>
      <c r="U664" s="125"/>
      <c r="V664" s="125"/>
      <c r="W664" s="125"/>
    </row>
    <row r="665" spans="1:23" hidden="1">
      <c r="A665" s="156"/>
      <c r="B665" s="155" t="str">
        <f>B664&amp;"KW"</f>
        <v>KW</v>
      </c>
      <c r="C665" s="152" t="s">
        <v>309</v>
      </c>
      <c r="D665" s="153"/>
      <c r="E665" s="153"/>
      <c r="F665" s="491"/>
      <c r="G665" s="500"/>
      <c r="H665" s="491"/>
      <c r="I665" s="500"/>
      <c r="J665" s="491"/>
      <c r="K665" s="500"/>
      <c r="L665" s="491"/>
      <c r="M665" s="500"/>
      <c r="N665" s="491"/>
      <c r="O665" s="500"/>
      <c r="P665" s="125"/>
      <c r="Q665" s="125"/>
      <c r="R665" s="125"/>
      <c r="S665" s="125"/>
      <c r="T665" s="125"/>
      <c r="U665" s="125"/>
      <c r="V665" s="125"/>
      <c r="W665" s="125"/>
    </row>
    <row r="666" spans="1:23" hidden="1">
      <c r="A666" s="156" t="s">
        <v>554</v>
      </c>
      <c r="B666" s="151"/>
      <c r="C666" s="152" t="s">
        <v>244</v>
      </c>
      <c r="D666" s="153"/>
      <c r="E666" s="153"/>
      <c r="F666" s="491"/>
      <c r="G666" s="500"/>
      <c r="H666" s="491"/>
      <c r="I666" s="500"/>
      <c r="J666" s="491"/>
      <c r="K666" s="500"/>
      <c r="L666" s="491"/>
      <c r="M666" s="500"/>
      <c r="N666" s="491"/>
      <c r="O666" s="500"/>
      <c r="P666" s="125"/>
      <c r="Q666" s="125"/>
      <c r="R666" s="125"/>
      <c r="S666" s="125"/>
      <c r="T666" s="125"/>
      <c r="U666" s="125"/>
      <c r="V666" s="125"/>
      <c r="W666" s="125"/>
    </row>
    <row r="667" spans="1:23" hidden="1">
      <c r="A667" s="156"/>
      <c r="B667" s="155" t="str">
        <f>B666&amp;"KW"</f>
        <v>KW</v>
      </c>
      <c r="C667" s="152" t="s">
        <v>309</v>
      </c>
      <c r="D667" s="153"/>
      <c r="E667" s="153"/>
      <c r="F667" s="491"/>
      <c r="G667" s="500"/>
      <c r="H667" s="491"/>
      <c r="I667" s="500"/>
      <c r="J667" s="491"/>
      <c r="K667" s="500"/>
      <c r="L667" s="491"/>
      <c r="M667" s="500"/>
      <c r="N667" s="491"/>
      <c r="O667" s="500"/>
      <c r="P667" s="125"/>
      <c r="Q667" s="125"/>
      <c r="R667" s="125"/>
      <c r="S667" s="125"/>
      <c r="T667" s="125"/>
      <c r="U667" s="125"/>
      <c r="V667" s="125"/>
      <c r="W667" s="125"/>
    </row>
    <row r="668" spans="1:23" hidden="1">
      <c r="A668" s="156" t="s">
        <v>555</v>
      </c>
      <c r="B668" s="151"/>
      <c r="C668" s="152" t="s">
        <v>244</v>
      </c>
      <c r="D668" s="153"/>
      <c r="E668" s="153"/>
      <c r="F668" s="491"/>
      <c r="G668" s="500"/>
      <c r="H668" s="491"/>
      <c r="I668" s="500"/>
      <c r="J668" s="491"/>
      <c r="K668" s="500"/>
      <c r="L668" s="491"/>
      <c r="M668" s="500"/>
      <c r="N668" s="491"/>
      <c r="O668" s="500"/>
      <c r="P668" s="125"/>
      <c r="Q668" s="125"/>
      <c r="R668" s="125"/>
      <c r="S668" s="125"/>
      <c r="T668" s="125"/>
      <c r="U668" s="125"/>
      <c r="V668" s="125"/>
      <c r="W668" s="125"/>
    </row>
    <row r="669" spans="1:23" hidden="1">
      <c r="A669" s="156"/>
      <c r="B669" s="155" t="str">
        <f>B668&amp;"KW"</f>
        <v>KW</v>
      </c>
      <c r="C669" s="152" t="s">
        <v>309</v>
      </c>
      <c r="D669" s="153"/>
      <c r="E669" s="153"/>
      <c r="F669" s="491"/>
      <c r="G669" s="500"/>
      <c r="H669" s="491"/>
      <c r="I669" s="500"/>
      <c r="J669" s="491"/>
      <c r="K669" s="500"/>
      <c r="L669" s="491"/>
      <c r="M669" s="500"/>
      <c r="N669" s="491"/>
      <c r="O669" s="500"/>
      <c r="P669" s="125"/>
      <c r="Q669" s="125"/>
      <c r="R669" s="125"/>
      <c r="S669" s="125"/>
      <c r="T669" s="125"/>
      <c r="U669" s="125"/>
      <c r="V669" s="125"/>
      <c r="W669" s="125"/>
    </row>
    <row r="670" spans="1:23" hidden="1">
      <c r="A670" s="156" t="s">
        <v>556</v>
      </c>
      <c r="B670" s="151"/>
      <c r="C670" s="152" t="s">
        <v>244</v>
      </c>
      <c r="D670" s="153"/>
      <c r="E670" s="153"/>
      <c r="F670" s="491"/>
      <c r="G670" s="500"/>
      <c r="H670" s="491"/>
      <c r="I670" s="500"/>
      <c r="J670" s="491"/>
      <c r="K670" s="500"/>
      <c r="L670" s="491"/>
      <c r="M670" s="500"/>
      <c r="N670" s="491"/>
      <c r="O670" s="500"/>
      <c r="P670" s="125"/>
      <c r="Q670" s="125"/>
      <c r="R670" s="125"/>
      <c r="S670" s="125"/>
      <c r="T670" s="125"/>
      <c r="U670" s="125"/>
      <c r="V670" s="125"/>
      <c r="W670" s="125"/>
    </row>
    <row r="671" spans="1:23" hidden="1">
      <c r="A671" s="156"/>
      <c r="B671" s="155" t="str">
        <f>B670&amp;"KW"</f>
        <v>KW</v>
      </c>
      <c r="C671" s="152" t="s">
        <v>309</v>
      </c>
      <c r="D671" s="153"/>
      <c r="E671" s="153"/>
      <c r="F671" s="491"/>
      <c r="G671" s="500"/>
      <c r="H671" s="491"/>
      <c r="I671" s="500"/>
      <c r="J671" s="491"/>
      <c r="K671" s="500"/>
      <c r="L671" s="491"/>
      <c r="M671" s="500"/>
      <c r="N671" s="491"/>
      <c r="O671" s="500"/>
      <c r="P671" s="125"/>
      <c r="Q671" s="125"/>
      <c r="R671" s="125"/>
      <c r="S671" s="125"/>
      <c r="T671" s="125"/>
      <c r="U671" s="125"/>
      <c r="V671" s="125"/>
      <c r="W671" s="125"/>
    </row>
    <row r="672" spans="1:23" hidden="1">
      <c r="A672" s="156" t="s">
        <v>557</v>
      </c>
      <c r="B672" s="151"/>
      <c r="C672" s="152" t="s">
        <v>244</v>
      </c>
      <c r="D672" s="153"/>
      <c r="E672" s="153"/>
      <c r="F672" s="491"/>
      <c r="G672" s="500"/>
      <c r="H672" s="491"/>
      <c r="I672" s="500"/>
      <c r="J672" s="491"/>
      <c r="K672" s="500"/>
      <c r="L672" s="491"/>
      <c r="M672" s="500"/>
      <c r="N672" s="491"/>
      <c r="O672" s="500"/>
      <c r="P672" s="125"/>
      <c r="Q672" s="125"/>
      <c r="R672" s="125"/>
      <c r="S672" s="125"/>
      <c r="T672" s="125"/>
      <c r="U672" s="125"/>
      <c r="V672" s="125"/>
      <c r="W672" s="125"/>
    </row>
    <row r="673" spans="1:23" hidden="1">
      <c r="A673" s="156"/>
      <c r="B673" s="155" t="str">
        <f>B672&amp;"KW"</f>
        <v>KW</v>
      </c>
      <c r="C673" s="152" t="s">
        <v>309</v>
      </c>
      <c r="D673" s="153"/>
      <c r="E673" s="153"/>
      <c r="F673" s="491"/>
      <c r="G673" s="500"/>
      <c r="H673" s="491"/>
      <c r="I673" s="500"/>
      <c r="J673" s="491"/>
      <c r="K673" s="500"/>
      <c r="L673" s="491"/>
      <c r="M673" s="500"/>
      <c r="N673" s="491"/>
      <c r="O673" s="500"/>
      <c r="P673" s="125"/>
      <c r="Q673" s="125"/>
      <c r="R673" s="125"/>
      <c r="S673" s="125"/>
      <c r="T673" s="125"/>
      <c r="U673" s="125"/>
      <c r="V673" s="125"/>
      <c r="W673" s="125"/>
    </row>
    <row r="674" spans="1:23" hidden="1">
      <c r="A674" s="156" t="s">
        <v>558</v>
      </c>
      <c r="B674" s="151"/>
      <c r="C674" s="152" t="s">
        <v>244</v>
      </c>
      <c r="D674" s="153"/>
      <c r="E674" s="153"/>
      <c r="F674" s="491"/>
      <c r="G674" s="500"/>
      <c r="H674" s="491"/>
      <c r="I674" s="500"/>
      <c r="J674" s="491"/>
      <c r="K674" s="500"/>
      <c r="L674" s="491"/>
      <c r="M674" s="500"/>
      <c r="N674" s="491"/>
      <c r="O674" s="500"/>
      <c r="P674" s="125"/>
      <c r="Q674" s="125"/>
      <c r="R674" s="125"/>
      <c r="S674" s="125"/>
      <c r="T674" s="125"/>
      <c r="U674" s="125"/>
      <c r="V674" s="125"/>
      <c r="W674" s="125"/>
    </row>
    <row r="675" spans="1:23" hidden="1">
      <c r="A675" s="156"/>
      <c r="B675" s="155" t="str">
        <f>B674&amp;"KW"</f>
        <v>KW</v>
      </c>
      <c r="C675" s="152" t="s">
        <v>309</v>
      </c>
      <c r="D675" s="153"/>
      <c r="E675" s="153"/>
      <c r="F675" s="491"/>
      <c r="G675" s="500"/>
      <c r="H675" s="491"/>
      <c r="I675" s="500"/>
      <c r="J675" s="491"/>
      <c r="K675" s="500"/>
      <c r="L675" s="491"/>
      <c r="M675" s="500"/>
      <c r="N675" s="491"/>
      <c r="O675" s="500"/>
      <c r="P675" s="125"/>
      <c r="Q675" s="125"/>
      <c r="R675" s="125"/>
      <c r="S675" s="125"/>
      <c r="T675" s="125"/>
      <c r="U675" s="125"/>
      <c r="V675" s="125"/>
      <c r="W675" s="125"/>
    </row>
    <row r="676" spans="1:23" hidden="1">
      <c r="A676" s="156" t="s">
        <v>559</v>
      </c>
      <c r="B676" s="151"/>
      <c r="C676" s="152" t="s">
        <v>244</v>
      </c>
      <c r="D676" s="153"/>
      <c r="E676" s="153"/>
      <c r="F676" s="491"/>
      <c r="G676" s="500"/>
      <c r="H676" s="491"/>
      <c r="I676" s="500"/>
      <c r="J676" s="491"/>
      <c r="K676" s="500"/>
      <c r="L676" s="491"/>
      <c r="M676" s="500"/>
      <c r="N676" s="491"/>
      <c r="O676" s="500"/>
      <c r="P676" s="125"/>
      <c r="Q676" s="125"/>
      <c r="R676" s="125"/>
      <c r="S676" s="125"/>
      <c r="T676" s="125"/>
      <c r="U676" s="125"/>
      <c r="V676" s="125"/>
      <c r="W676" s="125"/>
    </row>
    <row r="677" spans="1:23" hidden="1">
      <c r="A677" s="156"/>
      <c r="B677" s="155" t="str">
        <f>B676&amp;"KW"</f>
        <v>KW</v>
      </c>
      <c r="C677" s="152" t="s">
        <v>309</v>
      </c>
      <c r="D677" s="153"/>
      <c r="E677" s="153"/>
      <c r="F677" s="491"/>
      <c r="G677" s="500"/>
      <c r="H677" s="491"/>
      <c r="I677" s="500"/>
      <c r="J677" s="491"/>
      <c r="K677" s="500"/>
      <c r="L677" s="491"/>
      <c r="M677" s="500"/>
      <c r="N677" s="491"/>
      <c r="O677" s="500"/>
      <c r="P677" s="125"/>
      <c r="Q677" s="125"/>
      <c r="R677" s="125"/>
      <c r="S677" s="125"/>
      <c r="T677" s="125"/>
      <c r="U677" s="125"/>
      <c r="V677" s="125"/>
      <c r="W677" s="125"/>
    </row>
    <row r="678" spans="1:23" hidden="1">
      <c r="A678" s="156" t="s">
        <v>560</v>
      </c>
      <c r="B678" s="151"/>
      <c r="C678" s="152" t="s">
        <v>244</v>
      </c>
      <c r="D678" s="153"/>
      <c r="E678" s="153"/>
      <c r="F678" s="491"/>
      <c r="G678" s="500"/>
      <c r="H678" s="491"/>
      <c r="I678" s="500"/>
      <c r="J678" s="491"/>
      <c r="K678" s="500"/>
      <c r="L678" s="491"/>
      <c r="M678" s="500"/>
      <c r="N678" s="491"/>
      <c r="O678" s="500"/>
      <c r="P678" s="125"/>
      <c r="Q678" s="125"/>
      <c r="R678" s="125"/>
      <c r="S678" s="125"/>
      <c r="T678" s="125"/>
      <c r="U678" s="125"/>
      <c r="V678" s="125"/>
      <c r="W678" s="125"/>
    </row>
    <row r="679" spans="1:23" hidden="1">
      <c r="A679" s="156"/>
      <c r="B679" s="155" t="str">
        <f>B678&amp;"KW"</f>
        <v>KW</v>
      </c>
      <c r="C679" s="152" t="s">
        <v>309</v>
      </c>
      <c r="D679" s="153"/>
      <c r="E679" s="153"/>
      <c r="F679" s="491"/>
      <c r="G679" s="500"/>
      <c r="H679" s="491"/>
      <c r="I679" s="500"/>
      <c r="J679" s="491"/>
      <c r="K679" s="500"/>
      <c r="L679" s="491"/>
      <c r="M679" s="500"/>
      <c r="N679" s="491"/>
      <c r="O679" s="500"/>
      <c r="P679" s="125"/>
      <c r="Q679" s="125"/>
      <c r="R679" s="125"/>
      <c r="S679" s="125"/>
      <c r="T679" s="125"/>
      <c r="U679" s="125"/>
      <c r="V679" s="125"/>
      <c r="W679" s="125"/>
    </row>
    <row r="680" spans="1:23" hidden="1">
      <c r="A680" s="156" t="s">
        <v>561</v>
      </c>
      <c r="B680" s="151"/>
      <c r="C680" s="152" t="s">
        <v>244</v>
      </c>
      <c r="D680" s="153"/>
      <c r="E680" s="153"/>
      <c r="F680" s="491"/>
      <c r="G680" s="500"/>
      <c r="H680" s="491"/>
      <c r="I680" s="500"/>
      <c r="J680" s="491"/>
      <c r="K680" s="500"/>
      <c r="L680" s="491"/>
      <c r="M680" s="500"/>
      <c r="N680" s="491"/>
      <c r="O680" s="500"/>
      <c r="P680" s="125"/>
      <c r="Q680" s="125"/>
      <c r="R680" s="125"/>
      <c r="S680" s="125"/>
      <c r="T680" s="125"/>
      <c r="U680" s="125"/>
      <c r="V680" s="125"/>
      <c r="W680" s="125"/>
    </row>
    <row r="681" spans="1:23" hidden="1">
      <c r="A681" s="156"/>
      <c r="B681" s="155" t="str">
        <f>B680&amp;"KW"</f>
        <v>KW</v>
      </c>
      <c r="C681" s="152" t="s">
        <v>309</v>
      </c>
      <c r="D681" s="153"/>
      <c r="E681" s="153"/>
      <c r="F681" s="491"/>
      <c r="G681" s="500"/>
      <c r="H681" s="491"/>
      <c r="I681" s="500"/>
      <c r="J681" s="491"/>
      <c r="K681" s="500"/>
      <c r="L681" s="491"/>
      <c r="M681" s="500"/>
      <c r="N681" s="491"/>
      <c r="O681" s="500"/>
      <c r="P681" s="125"/>
      <c r="Q681" s="125"/>
      <c r="R681" s="125"/>
      <c r="S681" s="125"/>
      <c r="T681" s="125"/>
      <c r="U681" s="125"/>
      <c r="V681" s="125"/>
      <c r="W681" s="125"/>
    </row>
    <row r="682" spans="1:23" hidden="1">
      <c r="A682" s="156" t="s">
        <v>562</v>
      </c>
      <c r="B682" s="151"/>
      <c r="C682" s="152" t="s">
        <v>244</v>
      </c>
      <c r="D682" s="153"/>
      <c r="E682" s="153"/>
      <c r="F682" s="491"/>
      <c r="G682" s="500"/>
      <c r="H682" s="491"/>
      <c r="I682" s="500"/>
      <c r="J682" s="491"/>
      <c r="K682" s="500"/>
      <c r="L682" s="491"/>
      <c r="M682" s="500"/>
      <c r="N682" s="491"/>
      <c r="O682" s="500"/>
      <c r="P682" s="125"/>
      <c r="Q682" s="125"/>
      <c r="R682" s="125"/>
      <c r="S682" s="125"/>
      <c r="T682" s="125"/>
      <c r="U682" s="125"/>
      <c r="V682" s="125"/>
      <c r="W682" s="125"/>
    </row>
    <row r="683" spans="1:23" hidden="1">
      <c r="A683" s="156"/>
      <c r="B683" s="155" t="str">
        <f>B682&amp;"KW"</f>
        <v>KW</v>
      </c>
      <c r="C683" s="152" t="s">
        <v>309</v>
      </c>
      <c r="D683" s="153"/>
      <c r="E683" s="153"/>
      <c r="F683" s="491"/>
      <c r="G683" s="500"/>
      <c r="H683" s="491"/>
      <c r="I683" s="500"/>
      <c r="J683" s="491"/>
      <c r="K683" s="500"/>
      <c r="L683" s="491"/>
      <c r="M683" s="500"/>
      <c r="N683" s="491"/>
      <c r="O683" s="500"/>
      <c r="P683" s="125"/>
      <c r="Q683" s="125"/>
      <c r="R683" s="125"/>
      <c r="S683" s="125"/>
      <c r="T683" s="125"/>
      <c r="U683" s="125"/>
      <c r="V683" s="125"/>
      <c r="W683" s="125"/>
    </row>
    <row r="684" spans="1:23" hidden="1">
      <c r="A684" s="156" t="s">
        <v>563</v>
      </c>
      <c r="B684" s="151"/>
      <c r="C684" s="152" t="s">
        <v>244</v>
      </c>
      <c r="D684" s="153"/>
      <c r="E684" s="153"/>
      <c r="F684" s="491"/>
      <c r="G684" s="500"/>
      <c r="H684" s="491"/>
      <c r="I684" s="500"/>
      <c r="J684" s="491"/>
      <c r="K684" s="500"/>
      <c r="L684" s="491"/>
      <c r="M684" s="500"/>
      <c r="N684" s="491"/>
      <c r="O684" s="500"/>
      <c r="P684" s="125"/>
      <c r="Q684" s="125"/>
      <c r="R684" s="125"/>
      <c r="S684" s="125"/>
      <c r="T684" s="125"/>
      <c r="U684" s="125"/>
      <c r="V684" s="125"/>
      <c r="W684" s="125"/>
    </row>
    <row r="685" spans="1:23" hidden="1">
      <c r="A685" s="156"/>
      <c r="B685" s="155" t="str">
        <f>B684&amp;"KW"</f>
        <v>KW</v>
      </c>
      <c r="C685" s="152" t="s">
        <v>309</v>
      </c>
      <c r="D685" s="153"/>
      <c r="E685" s="153"/>
      <c r="F685" s="491"/>
      <c r="G685" s="500"/>
      <c r="H685" s="491"/>
      <c r="I685" s="500"/>
      <c r="J685" s="491"/>
      <c r="K685" s="500"/>
      <c r="L685" s="491"/>
      <c r="M685" s="500"/>
      <c r="N685" s="491"/>
      <c r="O685" s="500"/>
      <c r="P685" s="125"/>
      <c r="Q685" s="125"/>
      <c r="R685" s="125"/>
      <c r="S685" s="125"/>
      <c r="T685" s="125"/>
      <c r="U685" s="125"/>
      <c r="V685" s="125"/>
      <c r="W685" s="125"/>
    </row>
    <row r="686" spans="1:23" hidden="1">
      <c r="A686" s="156" t="s">
        <v>564</v>
      </c>
      <c r="B686" s="151"/>
      <c r="C686" s="152" t="s">
        <v>244</v>
      </c>
      <c r="D686" s="153"/>
      <c r="E686" s="153"/>
      <c r="F686" s="491"/>
      <c r="G686" s="500"/>
      <c r="H686" s="491"/>
      <c r="I686" s="500"/>
      <c r="J686" s="491"/>
      <c r="K686" s="500"/>
      <c r="L686" s="491"/>
      <c r="M686" s="500"/>
      <c r="N686" s="491"/>
      <c r="O686" s="500"/>
      <c r="P686" s="125"/>
      <c r="Q686" s="125"/>
      <c r="R686" s="125"/>
      <c r="S686" s="125"/>
      <c r="T686" s="125"/>
      <c r="U686" s="125"/>
      <c r="V686" s="125"/>
      <c r="W686" s="125"/>
    </row>
    <row r="687" spans="1:23" hidden="1">
      <c r="A687" s="156"/>
      <c r="B687" s="155" t="str">
        <f>B686&amp;"KW"</f>
        <v>KW</v>
      </c>
      <c r="C687" s="152" t="s">
        <v>309</v>
      </c>
      <c r="D687" s="153"/>
      <c r="E687" s="153"/>
      <c r="F687" s="491"/>
      <c r="G687" s="500"/>
      <c r="H687" s="491"/>
      <c r="I687" s="500"/>
      <c r="J687" s="491"/>
      <c r="K687" s="500"/>
      <c r="L687" s="491"/>
      <c r="M687" s="500"/>
      <c r="N687" s="491"/>
      <c r="O687" s="500"/>
      <c r="P687" s="125"/>
      <c r="Q687" s="125"/>
      <c r="R687" s="125"/>
      <c r="S687" s="125"/>
      <c r="T687" s="125"/>
      <c r="U687" s="125"/>
      <c r="V687" s="125"/>
      <c r="W687" s="125"/>
    </row>
    <row r="688" spans="1:23" hidden="1">
      <c r="A688" s="156" t="s">
        <v>565</v>
      </c>
      <c r="B688" s="151"/>
      <c r="C688" s="152" t="s">
        <v>244</v>
      </c>
      <c r="D688" s="153"/>
      <c r="E688" s="153"/>
      <c r="F688" s="491"/>
      <c r="G688" s="500"/>
      <c r="H688" s="491"/>
      <c r="I688" s="500"/>
      <c r="J688" s="491"/>
      <c r="K688" s="500"/>
      <c r="L688" s="491"/>
      <c r="M688" s="500"/>
      <c r="N688" s="491"/>
      <c r="O688" s="500"/>
      <c r="P688" s="125"/>
      <c r="Q688" s="125"/>
      <c r="R688" s="125"/>
      <c r="S688" s="125"/>
      <c r="T688" s="125"/>
      <c r="U688" s="125"/>
      <c r="V688" s="125"/>
      <c r="W688" s="125"/>
    </row>
    <row r="689" spans="1:23" hidden="1">
      <c r="A689" s="156"/>
      <c r="B689" s="155" t="str">
        <f>B688&amp;"KW"</f>
        <v>KW</v>
      </c>
      <c r="C689" s="152" t="s">
        <v>309</v>
      </c>
      <c r="D689" s="153"/>
      <c r="E689" s="153"/>
      <c r="F689" s="491"/>
      <c r="G689" s="500"/>
      <c r="H689" s="491"/>
      <c r="I689" s="500"/>
      <c r="J689" s="491"/>
      <c r="K689" s="500"/>
      <c r="L689" s="491"/>
      <c r="M689" s="500"/>
      <c r="N689" s="491"/>
      <c r="O689" s="500"/>
      <c r="P689" s="125"/>
      <c r="Q689" s="125"/>
      <c r="R689" s="125"/>
      <c r="S689" s="125"/>
      <c r="T689" s="125"/>
      <c r="U689" s="125"/>
      <c r="V689" s="125"/>
      <c r="W689" s="125"/>
    </row>
    <row r="690" spans="1:23" hidden="1">
      <c r="A690" s="156" t="s">
        <v>566</v>
      </c>
      <c r="B690" s="151"/>
      <c r="C690" s="152" t="s">
        <v>244</v>
      </c>
      <c r="D690" s="153"/>
      <c r="E690" s="153"/>
      <c r="F690" s="491"/>
      <c r="G690" s="500"/>
      <c r="H690" s="491"/>
      <c r="I690" s="500"/>
      <c r="J690" s="491"/>
      <c r="K690" s="500"/>
      <c r="L690" s="491"/>
      <c r="M690" s="500"/>
      <c r="N690" s="491"/>
      <c r="O690" s="500"/>
      <c r="P690" s="125"/>
      <c r="Q690" s="125"/>
      <c r="R690" s="125"/>
      <c r="S690" s="125"/>
      <c r="T690" s="125"/>
      <c r="U690" s="125"/>
      <c r="V690" s="125"/>
      <c r="W690" s="125"/>
    </row>
    <row r="691" spans="1:23" hidden="1">
      <c r="A691" s="156"/>
      <c r="B691" s="155" t="str">
        <f>B690&amp;"KW"</f>
        <v>KW</v>
      </c>
      <c r="C691" s="152" t="s">
        <v>309</v>
      </c>
      <c r="D691" s="153"/>
      <c r="E691" s="153"/>
      <c r="F691" s="491"/>
      <c r="G691" s="500"/>
      <c r="H691" s="491"/>
      <c r="I691" s="500"/>
      <c r="J691" s="491"/>
      <c r="K691" s="500"/>
      <c r="L691" s="491"/>
      <c r="M691" s="500"/>
      <c r="N691" s="491"/>
      <c r="O691" s="500"/>
      <c r="P691" s="125"/>
      <c r="Q691" s="125"/>
      <c r="R691" s="125"/>
      <c r="S691" s="125"/>
      <c r="T691" s="125"/>
      <c r="U691" s="125"/>
      <c r="V691" s="125"/>
      <c r="W691" s="125"/>
    </row>
    <row r="692" spans="1:23" hidden="1">
      <c r="A692" s="156" t="s">
        <v>567</v>
      </c>
      <c r="B692" s="151"/>
      <c r="C692" s="152" t="s">
        <v>244</v>
      </c>
      <c r="D692" s="153"/>
      <c r="E692" s="153"/>
      <c r="F692" s="491"/>
      <c r="G692" s="500"/>
      <c r="H692" s="491"/>
      <c r="I692" s="500"/>
      <c r="J692" s="491"/>
      <c r="K692" s="500"/>
      <c r="L692" s="491"/>
      <c r="M692" s="500"/>
      <c r="N692" s="491"/>
      <c r="O692" s="500"/>
      <c r="P692" s="125"/>
      <c r="Q692" s="125"/>
      <c r="R692" s="125"/>
      <c r="S692" s="125"/>
      <c r="T692" s="125"/>
      <c r="U692" s="125"/>
      <c r="V692" s="125"/>
      <c r="W692" s="125"/>
    </row>
    <row r="693" spans="1:23" hidden="1">
      <c r="A693" s="156"/>
      <c r="B693" s="155" t="str">
        <f>B692&amp;"KW"</f>
        <v>KW</v>
      </c>
      <c r="C693" s="152" t="s">
        <v>309</v>
      </c>
      <c r="D693" s="153"/>
      <c r="E693" s="153"/>
      <c r="F693" s="491"/>
      <c r="G693" s="500"/>
      <c r="H693" s="491"/>
      <c r="I693" s="500"/>
      <c r="J693" s="491"/>
      <c r="K693" s="500"/>
      <c r="L693" s="491"/>
      <c r="M693" s="500"/>
      <c r="N693" s="491"/>
      <c r="O693" s="500"/>
      <c r="P693" s="125"/>
      <c r="Q693" s="125"/>
      <c r="R693" s="125"/>
      <c r="S693" s="125"/>
      <c r="T693" s="125"/>
      <c r="U693" s="125"/>
      <c r="V693" s="125"/>
      <c r="W693" s="125"/>
    </row>
    <row r="694" spans="1:23" hidden="1">
      <c r="A694" s="156" t="s">
        <v>568</v>
      </c>
      <c r="B694" s="151"/>
      <c r="C694" s="152" t="s">
        <v>244</v>
      </c>
      <c r="D694" s="153"/>
      <c r="E694" s="153"/>
      <c r="F694" s="491"/>
      <c r="G694" s="500"/>
      <c r="H694" s="491"/>
      <c r="I694" s="500"/>
      <c r="J694" s="491"/>
      <c r="K694" s="500"/>
      <c r="L694" s="491"/>
      <c r="M694" s="500"/>
      <c r="N694" s="491"/>
      <c r="O694" s="500"/>
      <c r="P694" s="125"/>
      <c r="Q694" s="125"/>
      <c r="R694" s="125"/>
      <c r="S694" s="125"/>
      <c r="T694" s="125"/>
      <c r="U694" s="125"/>
      <c r="V694" s="125"/>
      <c r="W694" s="125"/>
    </row>
    <row r="695" spans="1:23" hidden="1">
      <c r="A695" s="156"/>
      <c r="B695" s="155" t="str">
        <f>B694&amp;"KW"</f>
        <v>KW</v>
      </c>
      <c r="C695" s="152" t="s">
        <v>309</v>
      </c>
      <c r="D695" s="153"/>
      <c r="E695" s="153"/>
      <c r="F695" s="491"/>
      <c r="G695" s="500"/>
      <c r="H695" s="491"/>
      <c r="I695" s="500"/>
      <c r="J695" s="491"/>
      <c r="K695" s="500"/>
      <c r="L695" s="491"/>
      <c r="M695" s="500"/>
      <c r="N695" s="491"/>
      <c r="O695" s="500"/>
      <c r="P695" s="125"/>
      <c r="Q695" s="125"/>
      <c r="R695" s="125"/>
      <c r="S695" s="125"/>
      <c r="T695" s="125"/>
      <c r="U695" s="125"/>
      <c r="V695" s="125"/>
      <c r="W695" s="125"/>
    </row>
    <row r="696" spans="1:23" hidden="1">
      <c r="A696" s="156" t="s">
        <v>569</v>
      </c>
      <c r="B696" s="151"/>
      <c r="C696" s="152" t="s">
        <v>244</v>
      </c>
      <c r="D696" s="153"/>
      <c r="E696" s="153"/>
      <c r="F696" s="491"/>
      <c r="G696" s="500"/>
      <c r="H696" s="491"/>
      <c r="I696" s="500"/>
      <c r="J696" s="491"/>
      <c r="K696" s="500"/>
      <c r="L696" s="491"/>
      <c r="M696" s="500"/>
      <c r="N696" s="491"/>
      <c r="O696" s="500"/>
      <c r="P696" s="125"/>
      <c r="Q696" s="125"/>
      <c r="R696" s="125"/>
      <c r="S696" s="125"/>
      <c r="T696" s="125"/>
      <c r="U696" s="125"/>
      <c r="V696" s="125"/>
      <c r="W696" s="125"/>
    </row>
    <row r="697" spans="1:23" hidden="1">
      <c r="A697" s="156"/>
      <c r="B697" s="155" t="str">
        <f>B696&amp;"KW"</f>
        <v>KW</v>
      </c>
      <c r="C697" s="152" t="s">
        <v>309</v>
      </c>
      <c r="D697" s="153"/>
      <c r="E697" s="153"/>
      <c r="F697" s="491"/>
      <c r="G697" s="500"/>
      <c r="H697" s="491"/>
      <c r="I697" s="500"/>
      <c r="J697" s="491"/>
      <c r="K697" s="500"/>
      <c r="L697" s="491"/>
      <c r="M697" s="500"/>
      <c r="N697" s="491"/>
      <c r="O697" s="500"/>
      <c r="P697" s="125"/>
      <c r="Q697" s="125"/>
      <c r="R697" s="125"/>
      <c r="S697" s="125"/>
      <c r="T697" s="125"/>
      <c r="U697" s="125"/>
      <c r="V697" s="125"/>
      <c r="W697" s="125"/>
    </row>
    <row r="698" spans="1:23" hidden="1">
      <c r="A698" s="156" t="s">
        <v>570</v>
      </c>
      <c r="B698" s="151"/>
      <c r="C698" s="152" t="s">
        <v>244</v>
      </c>
      <c r="D698" s="153"/>
      <c r="E698" s="153"/>
      <c r="F698" s="491"/>
      <c r="G698" s="500"/>
      <c r="H698" s="491"/>
      <c r="I698" s="500"/>
      <c r="J698" s="491"/>
      <c r="K698" s="500"/>
      <c r="L698" s="491"/>
      <c r="M698" s="500"/>
      <c r="N698" s="491"/>
      <c r="O698" s="500"/>
      <c r="P698" s="125"/>
      <c r="Q698" s="125"/>
      <c r="R698" s="125"/>
      <c r="S698" s="125"/>
      <c r="T698" s="125"/>
      <c r="U698" s="125"/>
      <c r="V698" s="125"/>
      <c r="W698" s="125"/>
    </row>
    <row r="699" spans="1:23" hidden="1">
      <c r="A699" s="156"/>
      <c r="B699" s="155" t="str">
        <f>B698&amp;"KW"</f>
        <v>KW</v>
      </c>
      <c r="C699" s="152" t="s">
        <v>309</v>
      </c>
      <c r="D699" s="153"/>
      <c r="E699" s="153"/>
      <c r="F699" s="491"/>
      <c r="G699" s="500"/>
      <c r="H699" s="491"/>
      <c r="I699" s="500"/>
      <c r="J699" s="491"/>
      <c r="K699" s="500"/>
      <c r="L699" s="491"/>
      <c r="M699" s="500"/>
      <c r="N699" s="491"/>
      <c r="O699" s="500"/>
      <c r="P699" s="125"/>
      <c r="Q699" s="125"/>
      <c r="R699" s="125"/>
      <c r="S699" s="125"/>
      <c r="T699" s="125"/>
      <c r="U699" s="125"/>
      <c r="V699" s="125"/>
      <c r="W699" s="125"/>
    </row>
    <row r="700" spans="1:23" hidden="1">
      <c r="A700" s="156" t="s">
        <v>571</v>
      </c>
      <c r="B700" s="151"/>
      <c r="C700" s="152" t="s">
        <v>244</v>
      </c>
      <c r="D700" s="153"/>
      <c r="E700" s="153"/>
      <c r="F700" s="491"/>
      <c r="G700" s="500"/>
      <c r="H700" s="491"/>
      <c r="I700" s="500"/>
      <c r="J700" s="491"/>
      <c r="K700" s="500"/>
      <c r="L700" s="491"/>
      <c r="M700" s="500"/>
      <c r="N700" s="491"/>
      <c r="O700" s="500"/>
      <c r="P700" s="125"/>
      <c r="Q700" s="125"/>
      <c r="R700" s="125"/>
      <c r="S700" s="125"/>
      <c r="T700" s="125"/>
      <c r="U700" s="125"/>
      <c r="V700" s="125"/>
      <c r="W700" s="125"/>
    </row>
    <row r="701" spans="1:23" hidden="1">
      <c r="A701" s="156"/>
      <c r="B701" s="155" t="str">
        <f>B700&amp;"KW"</f>
        <v>KW</v>
      </c>
      <c r="C701" s="152" t="s">
        <v>309</v>
      </c>
      <c r="D701" s="153"/>
      <c r="E701" s="153"/>
      <c r="F701" s="491"/>
      <c r="G701" s="500"/>
      <c r="H701" s="491"/>
      <c r="I701" s="500"/>
      <c r="J701" s="491"/>
      <c r="K701" s="500"/>
      <c r="L701" s="491"/>
      <c r="M701" s="500"/>
      <c r="N701" s="491"/>
      <c r="O701" s="500"/>
      <c r="P701" s="125"/>
      <c r="Q701" s="125"/>
      <c r="R701" s="125"/>
      <c r="S701" s="125"/>
      <c r="T701" s="125"/>
      <c r="U701" s="125"/>
      <c r="V701" s="125"/>
      <c r="W701" s="125"/>
    </row>
    <row r="702" spans="1:23" hidden="1">
      <c r="A702" s="156" t="s">
        <v>572</v>
      </c>
      <c r="B702" s="151"/>
      <c r="C702" s="152" t="s">
        <v>244</v>
      </c>
      <c r="D702" s="153"/>
      <c r="E702" s="153"/>
      <c r="F702" s="491"/>
      <c r="G702" s="500"/>
      <c r="H702" s="491"/>
      <c r="I702" s="500"/>
      <c r="J702" s="491"/>
      <c r="K702" s="500"/>
      <c r="L702" s="491"/>
      <c r="M702" s="500"/>
      <c r="N702" s="491"/>
      <c r="O702" s="500"/>
      <c r="P702" s="125"/>
      <c r="Q702" s="125"/>
      <c r="R702" s="125"/>
      <c r="S702" s="125"/>
      <c r="T702" s="125"/>
      <c r="U702" s="125"/>
      <c r="V702" s="125"/>
      <c r="W702" s="125"/>
    </row>
    <row r="703" spans="1:23" hidden="1">
      <c r="A703" s="156"/>
      <c r="B703" s="155" t="str">
        <f>B702&amp;"KW"</f>
        <v>KW</v>
      </c>
      <c r="C703" s="152" t="s">
        <v>309</v>
      </c>
      <c r="D703" s="153"/>
      <c r="E703" s="153"/>
      <c r="F703" s="491"/>
      <c r="G703" s="500"/>
      <c r="H703" s="491"/>
      <c r="I703" s="500"/>
      <c r="J703" s="491"/>
      <c r="K703" s="500"/>
      <c r="L703" s="491"/>
      <c r="M703" s="500"/>
      <c r="N703" s="491"/>
      <c r="O703" s="500"/>
      <c r="P703" s="125"/>
      <c r="Q703" s="125"/>
      <c r="R703" s="125"/>
      <c r="S703" s="125"/>
      <c r="T703" s="125"/>
      <c r="U703" s="125"/>
      <c r="V703" s="125"/>
      <c r="W703" s="125"/>
    </row>
    <row r="704" spans="1:23" hidden="1">
      <c r="A704" s="156" t="s">
        <v>573</v>
      </c>
      <c r="B704" s="151"/>
      <c r="C704" s="152" t="s">
        <v>244</v>
      </c>
      <c r="D704" s="153"/>
      <c r="E704" s="153"/>
      <c r="F704" s="491"/>
      <c r="G704" s="500"/>
      <c r="H704" s="491"/>
      <c r="I704" s="500"/>
      <c r="J704" s="491"/>
      <c r="K704" s="500"/>
      <c r="L704" s="491"/>
      <c r="M704" s="500"/>
      <c r="N704" s="491"/>
      <c r="O704" s="500"/>
      <c r="P704" s="125"/>
      <c r="Q704" s="125"/>
      <c r="R704" s="125"/>
      <c r="S704" s="125"/>
      <c r="T704" s="125"/>
      <c r="U704" s="125"/>
      <c r="V704" s="125"/>
      <c r="W704" s="125"/>
    </row>
    <row r="705" spans="1:23" hidden="1">
      <c r="A705" s="156"/>
      <c r="B705" s="155" t="str">
        <f>B704&amp;"KW"</f>
        <v>KW</v>
      </c>
      <c r="C705" s="152" t="s">
        <v>309</v>
      </c>
      <c r="D705" s="153"/>
      <c r="E705" s="153"/>
      <c r="F705" s="491"/>
      <c r="G705" s="500"/>
      <c r="H705" s="491"/>
      <c r="I705" s="500"/>
      <c r="J705" s="491"/>
      <c r="K705" s="500"/>
      <c r="L705" s="491"/>
      <c r="M705" s="500"/>
      <c r="N705" s="491"/>
      <c r="O705" s="500"/>
      <c r="P705" s="125"/>
      <c r="Q705" s="125"/>
      <c r="R705" s="125"/>
      <c r="S705" s="125"/>
      <c r="T705" s="125"/>
      <c r="U705" s="125"/>
      <c r="V705" s="125"/>
      <c r="W705" s="125"/>
    </row>
    <row r="706" spans="1:23" hidden="1">
      <c r="A706" s="156" t="s">
        <v>574</v>
      </c>
      <c r="B706" s="151"/>
      <c r="C706" s="152" t="s">
        <v>244</v>
      </c>
      <c r="D706" s="153"/>
      <c r="E706" s="153"/>
      <c r="F706" s="491"/>
      <c r="G706" s="500"/>
      <c r="H706" s="491"/>
      <c r="I706" s="500"/>
      <c r="J706" s="491"/>
      <c r="K706" s="500"/>
      <c r="L706" s="491"/>
      <c r="M706" s="500"/>
      <c r="N706" s="491"/>
      <c r="O706" s="500"/>
      <c r="P706" s="125"/>
      <c r="Q706" s="125"/>
      <c r="R706" s="125"/>
      <c r="S706" s="125"/>
      <c r="T706" s="125"/>
      <c r="U706" s="125"/>
      <c r="V706" s="125"/>
      <c r="W706" s="125"/>
    </row>
    <row r="707" spans="1:23" hidden="1">
      <c r="A707" s="156"/>
      <c r="B707" s="155" t="str">
        <f>B706&amp;"KW"</f>
        <v>KW</v>
      </c>
      <c r="C707" s="152" t="s">
        <v>309</v>
      </c>
      <c r="D707" s="153"/>
      <c r="E707" s="153"/>
      <c r="F707" s="491"/>
      <c r="G707" s="500"/>
      <c r="H707" s="491"/>
      <c r="I707" s="500"/>
      <c r="J707" s="491"/>
      <c r="K707" s="500"/>
      <c r="L707" s="491"/>
      <c r="M707" s="500"/>
      <c r="N707" s="491"/>
      <c r="O707" s="500"/>
      <c r="P707" s="125"/>
      <c r="Q707" s="125"/>
      <c r="R707" s="125"/>
      <c r="S707" s="125"/>
      <c r="T707" s="125"/>
      <c r="U707" s="125"/>
      <c r="V707" s="125"/>
      <c r="W707" s="125"/>
    </row>
    <row r="708" spans="1:23" hidden="1">
      <c r="A708" s="156" t="s">
        <v>575</v>
      </c>
      <c r="B708" s="151"/>
      <c r="C708" s="152" t="s">
        <v>244</v>
      </c>
      <c r="D708" s="153"/>
      <c r="E708" s="153"/>
      <c r="F708" s="491"/>
      <c r="G708" s="500"/>
      <c r="H708" s="491"/>
      <c r="I708" s="500"/>
      <c r="J708" s="491"/>
      <c r="K708" s="500"/>
      <c r="L708" s="491"/>
      <c r="M708" s="500"/>
      <c r="N708" s="491"/>
      <c r="O708" s="500"/>
      <c r="P708" s="125"/>
      <c r="Q708" s="125"/>
      <c r="R708" s="125"/>
      <c r="S708" s="125"/>
      <c r="T708" s="125"/>
      <c r="U708" s="125"/>
      <c r="V708" s="125"/>
      <c r="W708" s="125"/>
    </row>
    <row r="709" spans="1:23" hidden="1">
      <c r="A709" s="156"/>
      <c r="B709" s="155" t="str">
        <f>B708&amp;"KW"</f>
        <v>KW</v>
      </c>
      <c r="C709" s="152" t="s">
        <v>309</v>
      </c>
      <c r="D709" s="153"/>
      <c r="E709" s="153"/>
      <c r="F709" s="491"/>
      <c r="G709" s="500"/>
      <c r="H709" s="491"/>
      <c r="I709" s="500"/>
      <c r="J709" s="491"/>
      <c r="K709" s="500"/>
      <c r="L709" s="491"/>
      <c r="M709" s="500"/>
      <c r="N709" s="491"/>
      <c r="O709" s="500"/>
      <c r="P709" s="125"/>
      <c r="Q709" s="125"/>
      <c r="R709" s="125"/>
      <c r="S709" s="125"/>
      <c r="T709" s="125"/>
      <c r="U709" s="125"/>
      <c r="V709" s="125"/>
      <c r="W709" s="125"/>
    </row>
    <row r="710" spans="1:23" hidden="1">
      <c r="A710" s="156" t="s">
        <v>576</v>
      </c>
      <c r="B710" s="151"/>
      <c r="C710" s="152" t="s">
        <v>244</v>
      </c>
      <c r="D710" s="153"/>
      <c r="E710" s="153"/>
      <c r="F710" s="491"/>
      <c r="G710" s="500"/>
      <c r="H710" s="491"/>
      <c r="I710" s="500"/>
      <c r="J710" s="491"/>
      <c r="K710" s="500"/>
      <c r="L710" s="491"/>
      <c r="M710" s="500"/>
      <c r="N710" s="491"/>
      <c r="O710" s="500"/>
      <c r="P710" s="125"/>
      <c r="Q710" s="125"/>
      <c r="R710" s="125"/>
      <c r="S710" s="125"/>
      <c r="T710" s="125"/>
      <c r="U710" s="125"/>
      <c r="V710" s="125"/>
      <c r="W710" s="125"/>
    </row>
    <row r="711" spans="1:23" hidden="1">
      <c r="A711" s="156"/>
      <c r="B711" s="155" t="str">
        <f>B710&amp;"KW"</f>
        <v>KW</v>
      </c>
      <c r="C711" s="152" t="s">
        <v>309</v>
      </c>
      <c r="D711" s="153"/>
      <c r="E711" s="153"/>
      <c r="F711" s="491"/>
      <c r="G711" s="500"/>
      <c r="H711" s="491"/>
      <c r="I711" s="500"/>
      <c r="J711" s="491"/>
      <c r="K711" s="500"/>
      <c r="L711" s="491"/>
      <c r="M711" s="500"/>
      <c r="N711" s="491"/>
      <c r="O711" s="500"/>
      <c r="P711" s="125"/>
      <c r="Q711" s="125"/>
      <c r="R711" s="125"/>
      <c r="S711" s="125"/>
      <c r="T711" s="125"/>
      <c r="U711" s="125"/>
      <c r="V711" s="125"/>
      <c r="W711" s="125"/>
    </row>
    <row r="712" spans="1:23" hidden="1">
      <c r="A712" s="156" t="s">
        <v>577</v>
      </c>
      <c r="B712" s="151"/>
      <c r="C712" s="152" t="s">
        <v>244</v>
      </c>
      <c r="D712" s="153"/>
      <c r="E712" s="153"/>
      <c r="F712" s="491"/>
      <c r="G712" s="500"/>
      <c r="H712" s="491"/>
      <c r="I712" s="500"/>
      <c r="J712" s="491"/>
      <c r="K712" s="500"/>
      <c r="L712" s="491"/>
      <c r="M712" s="500"/>
      <c r="N712" s="491"/>
      <c r="O712" s="500"/>
      <c r="P712" s="125"/>
      <c r="Q712" s="125"/>
      <c r="R712" s="125"/>
      <c r="S712" s="125"/>
      <c r="T712" s="125"/>
      <c r="U712" s="125"/>
      <c r="V712" s="125"/>
      <c r="W712" s="125"/>
    </row>
    <row r="713" spans="1:23" hidden="1">
      <c r="A713" s="156"/>
      <c r="B713" s="155" t="str">
        <f>B712&amp;"KW"</f>
        <v>KW</v>
      </c>
      <c r="C713" s="152" t="s">
        <v>309</v>
      </c>
      <c r="D713" s="153"/>
      <c r="E713" s="153"/>
      <c r="F713" s="491"/>
      <c r="G713" s="500"/>
      <c r="H713" s="491"/>
      <c r="I713" s="500"/>
      <c r="J713" s="491"/>
      <c r="K713" s="500"/>
      <c r="L713" s="491"/>
      <c r="M713" s="500"/>
      <c r="N713" s="491"/>
      <c r="O713" s="500"/>
      <c r="P713" s="125"/>
      <c r="Q713" s="125"/>
      <c r="R713" s="125"/>
      <c r="S713" s="125"/>
      <c r="T713" s="125"/>
      <c r="U713" s="125"/>
      <c r="V713" s="125"/>
      <c r="W713" s="125"/>
    </row>
    <row r="714" spans="1:23" hidden="1">
      <c r="A714" s="156" t="s">
        <v>578</v>
      </c>
      <c r="B714" s="151"/>
      <c r="C714" s="152" t="s">
        <v>244</v>
      </c>
      <c r="D714" s="153"/>
      <c r="E714" s="153"/>
      <c r="F714" s="491"/>
      <c r="G714" s="500"/>
      <c r="H714" s="491"/>
      <c r="I714" s="500"/>
      <c r="J714" s="491"/>
      <c r="K714" s="500"/>
      <c r="L714" s="491"/>
      <c r="M714" s="500"/>
      <c r="N714" s="491"/>
      <c r="O714" s="500"/>
      <c r="P714" s="125"/>
      <c r="Q714" s="125"/>
      <c r="R714" s="125"/>
      <c r="S714" s="125"/>
      <c r="T714" s="125"/>
      <c r="U714" s="125"/>
      <c r="V714" s="125"/>
      <c r="W714" s="125"/>
    </row>
    <row r="715" spans="1:23" hidden="1">
      <c r="A715" s="156"/>
      <c r="B715" s="155" t="str">
        <f>B714&amp;"KW"</f>
        <v>KW</v>
      </c>
      <c r="C715" s="152" t="s">
        <v>309</v>
      </c>
      <c r="D715" s="153"/>
      <c r="E715" s="153"/>
      <c r="F715" s="491"/>
      <c r="G715" s="500"/>
      <c r="H715" s="491"/>
      <c r="I715" s="500"/>
      <c r="J715" s="491"/>
      <c r="K715" s="500"/>
      <c r="L715" s="491"/>
      <c r="M715" s="500"/>
      <c r="N715" s="491"/>
      <c r="O715" s="500"/>
      <c r="P715" s="125"/>
      <c r="Q715" s="125"/>
      <c r="R715" s="125"/>
      <c r="S715" s="125"/>
      <c r="T715" s="125"/>
      <c r="U715" s="125"/>
      <c r="V715" s="125"/>
      <c r="W715" s="125"/>
    </row>
    <row r="716" spans="1:23" hidden="1">
      <c r="A716" s="156" t="s">
        <v>579</v>
      </c>
      <c r="B716" s="151"/>
      <c r="C716" s="152" t="s">
        <v>244</v>
      </c>
      <c r="D716" s="153"/>
      <c r="E716" s="153"/>
      <c r="F716" s="491"/>
      <c r="G716" s="500"/>
      <c r="H716" s="491"/>
      <c r="I716" s="500"/>
      <c r="J716" s="491"/>
      <c r="K716" s="500"/>
      <c r="L716" s="491"/>
      <c r="M716" s="500"/>
      <c r="N716" s="491"/>
      <c r="O716" s="500"/>
      <c r="P716" s="125"/>
      <c r="Q716" s="125"/>
      <c r="R716" s="125"/>
      <c r="S716" s="125"/>
      <c r="T716" s="125"/>
      <c r="U716" s="125"/>
      <c r="V716" s="125"/>
      <c r="W716" s="125"/>
    </row>
    <row r="717" spans="1:23" hidden="1">
      <c r="A717" s="156"/>
      <c r="B717" s="155" t="str">
        <f>B716&amp;"KW"</f>
        <v>KW</v>
      </c>
      <c r="C717" s="152" t="s">
        <v>309</v>
      </c>
      <c r="D717" s="153"/>
      <c r="E717" s="153"/>
      <c r="F717" s="491"/>
      <c r="G717" s="500"/>
      <c r="H717" s="491"/>
      <c r="I717" s="500"/>
      <c r="J717" s="491"/>
      <c r="K717" s="500"/>
      <c r="L717" s="491"/>
      <c r="M717" s="500"/>
      <c r="N717" s="491"/>
      <c r="O717" s="500"/>
      <c r="P717" s="125"/>
      <c r="Q717" s="125"/>
      <c r="R717" s="125"/>
      <c r="S717" s="125"/>
      <c r="T717" s="125"/>
      <c r="U717" s="125"/>
      <c r="V717" s="125"/>
      <c r="W717" s="125"/>
    </row>
    <row r="718" spans="1:23" hidden="1">
      <c r="A718" s="156" t="s">
        <v>580</v>
      </c>
      <c r="B718" s="151"/>
      <c r="C718" s="152" t="s">
        <v>244</v>
      </c>
      <c r="D718" s="153"/>
      <c r="E718" s="153"/>
      <c r="F718" s="491"/>
      <c r="G718" s="500"/>
      <c r="H718" s="491"/>
      <c r="I718" s="500"/>
      <c r="J718" s="491"/>
      <c r="K718" s="500"/>
      <c r="L718" s="491"/>
      <c r="M718" s="500"/>
      <c r="N718" s="491"/>
      <c r="O718" s="500"/>
      <c r="P718" s="125"/>
      <c r="Q718" s="125"/>
      <c r="R718" s="125"/>
      <c r="S718" s="125"/>
      <c r="T718" s="125"/>
      <c r="U718" s="125"/>
      <c r="V718" s="125"/>
      <c r="W718" s="125"/>
    </row>
    <row r="719" spans="1:23" hidden="1">
      <c r="A719" s="156"/>
      <c r="B719" s="155" t="str">
        <f>B718&amp;"KW"</f>
        <v>KW</v>
      </c>
      <c r="C719" s="152" t="s">
        <v>309</v>
      </c>
      <c r="D719" s="153"/>
      <c r="E719" s="153"/>
      <c r="F719" s="491"/>
      <c r="G719" s="500"/>
      <c r="H719" s="491"/>
      <c r="I719" s="500"/>
      <c r="J719" s="491"/>
      <c r="K719" s="500"/>
      <c r="L719" s="491"/>
      <c r="M719" s="500"/>
      <c r="N719" s="491"/>
      <c r="O719" s="500"/>
      <c r="P719" s="125"/>
      <c r="Q719" s="125"/>
      <c r="R719" s="125"/>
      <c r="S719" s="125"/>
      <c r="T719" s="125"/>
      <c r="U719" s="125"/>
      <c r="V719" s="125"/>
      <c r="W719" s="125"/>
    </row>
    <row r="720" spans="1:23" hidden="1">
      <c r="A720" s="156" t="s">
        <v>581</v>
      </c>
      <c r="B720" s="151"/>
      <c r="C720" s="152" t="s">
        <v>244</v>
      </c>
      <c r="D720" s="153"/>
      <c r="E720" s="153"/>
      <c r="F720" s="491"/>
      <c r="G720" s="500"/>
      <c r="H720" s="491"/>
      <c r="I720" s="500"/>
      <c r="J720" s="491"/>
      <c r="K720" s="500"/>
      <c r="L720" s="491"/>
      <c r="M720" s="500"/>
      <c r="N720" s="491"/>
      <c r="O720" s="500"/>
      <c r="P720" s="125"/>
      <c r="Q720" s="125"/>
      <c r="R720" s="125"/>
      <c r="S720" s="125"/>
      <c r="T720" s="125"/>
      <c r="U720" s="125"/>
      <c r="V720" s="125"/>
      <c r="W720" s="125"/>
    </row>
    <row r="721" spans="1:23" hidden="1">
      <c r="A721" s="156"/>
      <c r="B721" s="155" t="str">
        <f>B720&amp;"KW"</f>
        <v>KW</v>
      </c>
      <c r="C721" s="152" t="s">
        <v>309</v>
      </c>
      <c r="D721" s="153"/>
      <c r="E721" s="153"/>
      <c r="F721" s="491"/>
      <c r="G721" s="500"/>
      <c r="H721" s="491"/>
      <c r="I721" s="500"/>
      <c r="J721" s="491"/>
      <c r="K721" s="500"/>
      <c r="L721" s="491"/>
      <c r="M721" s="500"/>
      <c r="N721" s="491"/>
      <c r="O721" s="500"/>
      <c r="P721" s="125"/>
      <c r="Q721" s="125"/>
      <c r="R721" s="125"/>
      <c r="S721" s="125"/>
      <c r="T721" s="125"/>
      <c r="U721" s="125"/>
      <c r="V721" s="125"/>
      <c r="W721" s="125"/>
    </row>
    <row r="722" spans="1:23" hidden="1">
      <c r="A722" s="156" t="s">
        <v>582</v>
      </c>
      <c r="B722" s="151"/>
      <c r="C722" s="152" t="s">
        <v>244</v>
      </c>
      <c r="D722" s="153"/>
      <c r="E722" s="153"/>
      <c r="F722" s="491"/>
      <c r="G722" s="500"/>
      <c r="H722" s="491"/>
      <c r="I722" s="500"/>
      <c r="J722" s="491"/>
      <c r="K722" s="500"/>
      <c r="L722" s="491"/>
      <c r="M722" s="500"/>
      <c r="N722" s="491"/>
      <c r="O722" s="500"/>
      <c r="P722" s="125"/>
      <c r="Q722" s="125"/>
      <c r="R722" s="125"/>
      <c r="S722" s="125"/>
      <c r="T722" s="125"/>
      <c r="U722" s="125"/>
      <c r="V722" s="125"/>
      <c r="W722" s="125"/>
    </row>
    <row r="723" spans="1:23" hidden="1">
      <c r="A723" s="156"/>
      <c r="B723" s="155" t="str">
        <f>B722&amp;"KW"</f>
        <v>KW</v>
      </c>
      <c r="C723" s="152" t="s">
        <v>309</v>
      </c>
      <c r="D723" s="153"/>
      <c r="E723" s="153"/>
      <c r="F723" s="491"/>
      <c r="G723" s="500"/>
      <c r="H723" s="491"/>
      <c r="I723" s="500"/>
      <c r="J723" s="491"/>
      <c r="K723" s="500"/>
      <c r="L723" s="491"/>
      <c r="M723" s="500"/>
      <c r="N723" s="491"/>
      <c r="O723" s="500"/>
      <c r="P723" s="125"/>
      <c r="Q723" s="125"/>
      <c r="R723" s="125"/>
      <c r="S723" s="125"/>
      <c r="T723" s="125"/>
      <c r="U723" s="125"/>
      <c r="V723" s="125"/>
      <c r="W723" s="125"/>
    </row>
    <row r="724" spans="1:23" hidden="1">
      <c r="A724" s="156" t="s">
        <v>583</v>
      </c>
      <c r="B724" s="151"/>
      <c r="C724" s="152" t="s">
        <v>244</v>
      </c>
      <c r="D724" s="153"/>
      <c r="E724" s="153"/>
      <c r="F724" s="491"/>
      <c r="G724" s="500"/>
      <c r="H724" s="491"/>
      <c r="I724" s="500"/>
      <c r="J724" s="491"/>
      <c r="K724" s="500"/>
      <c r="L724" s="491"/>
      <c r="M724" s="500"/>
      <c r="N724" s="491"/>
      <c r="O724" s="500"/>
      <c r="P724" s="125"/>
      <c r="Q724" s="125"/>
      <c r="R724" s="125"/>
      <c r="S724" s="125"/>
      <c r="T724" s="125"/>
      <c r="U724" s="125"/>
      <c r="V724" s="125"/>
      <c r="W724" s="125"/>
    </row>
    <row r="725" spans="1:23" hidden="1">
      <c r="A725" s="156"/>
      <c r="B725" s="155" t="str">
        <f>B724&amp;"KW"</f>
        <v>KW</v>
      </c>
      <c r="C725" s="152" t="s">
        <v>309</v>
      </c>
      <c r="D725" s="153"/>
      <c r="E725" s="153"/>
      <c r="F725" s="491"/>
      <c r="G725" s="500"/>
      <c r="H725" s="491"/>
      <c r="I725" s="500"/>
      <c r="J725" s="491"/>
      <c r="K725" s="500"/>
      <c r="L725" s="491"/>
      <c r="M725" s="500"/>
      <c r="N725" s="491"/>
      <c r="O725" s="500"/>
      <c r="P725" s="125"/>
      <c r="Q725" s="125"/>
      <c r="R725" s="125"/>
      <c r="S725" s="125"/>
      <c r="T725" s="125"/>
      <c r="U725" s="125"/>
      <c r="V725" s="125"/>
      <c r="W725" s="125"/>
    </row>
    <row r="726" spans="1:23" hidden="1">
      <c r="A726" s="156" t="s">
        <v>584</v>
      </c>
      <c r="B726" s="151"/>
      <c r="C726" s="152" t="s">
        <v>244</v>
      </c>
      <c r="D726" s="153"/>
      <c r="E726" s="153"/>
      <c r="F726" s="491"/>
      <c r="G726" s="500"/>
      <c r="H726" s="491"/>
      <c r="I726" s="500"/>
      <c r="J726" s="491"/>
      <c r="K726" s="500"/>
      <c r="L726" s="491"/>
      <c r="M726" s="500"/>
      <c r="N726" s="491"/>
      <c r="O726" s="500"/>
      <c r="P726" s="125"/>
      <c r="Q726" s="125"/>
      <c r="R726" s="125"/>
      <c r="S726" s="125"/>
      <c r="T726" s="125"/>
      <c r="U726" s="125"/>
      <c r="V726" s="125"/>
      <c r="W726" s="125"/>
    </row>
    <row r="727" spans="1:23" hidden="1">
      <c r="A727" s="156"/>
      <c r="B727" s="155" t="str">
        <f>B726&amp;"KW"</f>
        <v>KW</v>
      </c>
      <c r="C727" s="152" t="s">
        <v>309</v>
      </c>
      <c r="D727" s="153"/>
      <c r="E727" s="153"/>
      <c r="F727" s="491"/>
      <c r="G727" s="500"/>
      <c r="H727" s="491"/>
      <c r="I727" s="500"/>
      <c r="J727" s="491"/>
      <c r="K727" s="500"/>
      <c r="L727" s="491"/>
      <c r="M727" s="500"/>
      <c r="N727" s="491"/>
      <c r="O727" s="500"/>
      <c r="P727" s="125"/>
      <c r="Q727" s="125"/>
      <c r="R727" s="125"/>
      <c r="S727" s="125"/>
      <c r="T727" s="125"/>
      <c r="U727" s="125"/>
      <c r="V727" s="125"/>
      <c r="W727" s="125"/>
    </row>
    <row r="728" spans="1:23" hidden="1">
      <c r="A728" s="156" t="s">
        <v>585</v>
      </c>
      <c r="B728" s="151"/>
      <c r="C728" s="152" t="s">
        <v>244</v>
      </c>
      <c r="D728" s="153"/>
      <c r="E728" s="153"/>
      <c r="F728" s="491"/>
      <c r="G728" s="500"/>
      <c r="H728" s="491"/>
      <c r="I728" s="500"/>
      <c r="J728" s="491"/>
      <c r="K728" s="500"/>
      <c r="L728" s="491"/>
      <c r="M728" s="500"/>
      <c r="N728" s="491"/>
      <c r="O728" s="500"/>
      <c r="P728" s="125"/>
      <c r="Q728" s="125"/>
      <c r="R728" s="125"/>
      <c r="S728" s="125"/>
      <c r="T728" s="125"/>
      <c r="U728" s="125"/>
      <c r="V728" s="125"/>
      <c r="W728" s="125"/>
    </row>
    <row r="729" spans="1:23" hidden="1">
      <c r="A729" s="156"/>
      <c r="B729" s="155" t="str">
        <f>B728&amp;"KW"</f>
        <v>KW</v>
      </c>
      <c r="C729" s="152" t="s">
        <v>309</v>
      </c>
      <c r="D729" s="153"/>
      <c r="E729" s="153"/>
      <c r="F729" s="491"/>
      <c r="G729" s="500"/>
      <c r="H729" s="491"/>
      <c r="I729" s="500"/>
      <c r="J729" s="491"/>
      <c r="K729" s="500"/>
      <c r="L729" s="491"/>
      <c r="M729" s="500"/>
      <c r="N729" s="491"/>
      <c r="O729" s="500"/>
      <c r="P729" s="125"/>
      <c r="Q729" s="125"/>
      <c r="R729" s="125"/>
      <c r="S729" s="125"/>
      <c r="T729" s="125"/>
      <c r="U729" s="125"/>
      <c r="V729" s="125"/>
      <c r="W729" s="125"/>
    </row>
    <row r="730" spans="1:23" hidden="1">
      <c r="A730" s="156" t="s">
        <v>586</v>
      </c>
      <c r="B730" s="151"/>
      <c r="C730" s="152" t="s">
        <v>244</v>
      </c>
      <c r="D730" s="153"/>
      <c r="E730" s="153"/>
      <c r="F730" s="491"/>
      <c r="G730" s="500"/>
      <c r="H730" s="491"/>
      <c r="I730" s="500"/>
      <c r="J730" s="491"/>
      <c r="K730" s="500"/>
      <c r="L730" s="491"/>
      <c r="M730" s="500"/>
      <c r="N730" s="491"/>
      <c r="O730" s="500"/>
      <c r="P730" s="125"/>
      <c r="Q730" s="125"/>
      <c r="R730" s="125"/>
      <c r="S730" s="125"/>
      <c r="T730" s="125"/>
      <c r="U730" s="125"/>
      <c r="V730" s="125"/>
      <c r="W730" s="125"/>
    </row>
    <row r="731" spans="1:23" hidden="1">
      <c r="A731" s="156"/>
      <c r="B731" s="155" t="str">
        <f>B730&amp;"KW"</f>
        <v>KW</v>
      </c>
      <c r="C731" s="152" t="s">
        <v>309</v>
      </c>
      <c r="D731" s="153"/>
      <c r="E731" s="153"/>
      <c r="F731" s="491"/>
      <c r="G731" s="500"/>
      <c r="H731" s="491"/>
      <c r="I731" s="500"/>
      <c r="J731" s="491"/>
      <c r="K731" s="500"/>
      <c r="L731" s="491"/>
      <c r="M731" s="500"/>
      <c r="N731" s="491"/>
      <c r="O731" s="500"/>
      <c r="P731" s="125"/>
      <c r="Q731" s="125"/>
      <c r="R731" s="125"/>
      <c r="S731" s="125"/>
      <c r="T731" s="125"/>
      <c r="U731" s="125"/>
      <c r="V731" s="125"/>
      <c r="W731" s="125"/>
    </row>
    <row r="732" spans="1:23" hidden="1">
      <c r="A732" s="156" t="s">
        <v>587</v>
      </c>
      <c r="B732" s="151"/>
      <c r="C732" s="152" t="s">
        <v>244</v>
      </c>
      <c r="D732" s="153"/>
      <c r="E732" s="153"/>
      <c r="F732" s="491"/>
      <c r="G732" s="500"/>
      <c r="H732" s="491"/>
      <c r="I732" s="500"/>
      <c r="J732" s="491"/>
      <c r="K732" s="500"/>
      <c r="L732" s="491"/>
      <c r="M732" s="500"/>
      <c r="N732" s="491"/>
      <c r="O732" s="500"/>
      <c r="P732" s="125"/>
      <c r="Q732" s="125"/>
      <c r="R732" s="125"/>
      <c r="S732" s="125"/>
      <c r="T732" s="125"/>
      <c r="U732" s="125"/>
      <c r="V732" s="125"/>
      <c r="W732" s="125"/>
    </row>
    <row r="733" spans="1:23" hidden="1">
      <c r="A733" s="156"/>
      <c r="B733" s="155" t="str">
        <f>B732&amp;"KW"</f>
        <v>KW</v>
      </c>
      <c r="C733" s="152" t="s">
        <v>309</v>
      </c>
      <c r="D733" s="153"/>
      <c r="E733" s="153"/>
      <c r="F733" s="491"/>
      <c r="G733" s="500"/>
      <c r="H733" s="491"/>
      <c r="I733" s="500"/>
      <c r="J733" s="491"/>
      <c r="K733" s="500"/>
      <c r="L733" s="491"/>
      <c r="M733" s="500"/>
      <c r="N733" s="491"/>
      <c r="O733" s="500"/>
      <c r="P733" s="125"/>
      <c r="Q733" s="125"/>
      <c r="R733" s="125"/>
      <c r="S733" s="125"/>
      <c r="T733" s="125"/>
      <c r="U733" s="125"/>
      <c r="V733" s="125"/>
      <c r="W733" s="125"/>
    </row>
    <row r="734" spans="1:23" hidden="1">
      <c r="A734" s="156" t="s">
        <v>588</v>
      </c>
      <c r="B734" s="151"/>
      <c r="C734" s="152" t="s">
        <v>244</v>
      </c>
      <c r="D734" s="153"/>
      <c r="E734" s="153"/>
      <c r="F734" s="491"/>
      <c r="G734" s="500"/>
      <c r="H734" s="491"/>
      <c r="I734" s="500"/>
      <c r="J734" s="491"/>
      <c r="K734" s="500"/>
      <c r="L734" s="491"/>
      <c r="M734" s="500"/>
      <c r="N734" s="491"/>
      <c r="O734" s="500"/>
      <c r="P734" s="125"/>
      <c r="Q734" s="125"/>
      <c r="R734" s="125"/>
      <c r="S734" s="125"/>
      <c r="T734" s="125"/>
      <c r="U734" s="125"/>
      <c r="V734" s="125"/>
      <c r="W734" s="125"/>
    </row>
    <row r="735" spans="1:23" hidden="1">
      <c r="A735" s="156"/>
      <c r="B735" s="155" t="str">
        <f>B734&amp;"KW"</f>
        <v>KW</v>
      </c>
      <c r="C735" s="152" t="s">
        <v>309</v>
      </c>
      <c r="D735" s="153"/>
      <c r="E735" s="153"/>
      <c r="F735" s="491"/>
      <c r="G735" s="500"/>
      <c r="H735" s="491"/>
      <c r="I735" s="500"/>
      <c r="J735" s="491"/>
      <c r="K735" s="500"/>
      <c r="L735" s="491"/>
      <c r="M735" s="500"/>
      <c r="N735" s="491"/>
      <c r="O735" s="500"/>
      <c r="P735" s="125"/>
      <c r="Q735" s="125"/>
      <c r="R735" s="125"/>
      <c r="S735" s="125"/>
      <c r="T735" s="125"/>
      <c r="U735" s="125"/>
      <c r="V735" s="125"/>
      <c r="W735" s="125"/>
    </row>
    <row r="736" spans="1:23" hidden="1">
      <c r="A736" s="156" t="s">
        <v>589</v>
      </c>
      <c r="B736" s="151"/>
      <c r="C736" s="152" t="s">
        <v>244</v>
      </c>
      <c r="D736" s="153"/>
      <c r="E736" s="153"/>
      <c r="F736" s="491"/>
      <c r="G736" s="500"/>
      <c r="H736" s="491"/>
      <c r="I736" s="500"/>
      <c r="J736" s="491"/>
      <c r="K736" s="500"/>
      <c r="L736" s="491"/>
      <c r="M736" s="500"/>
      <c r="N736" s="491"/>
      <c r="O736" s="500"/>
      <c r="P736" s="125"/>
      <c r="Q736" s="125"/>
      <c r="R736" s="125"/>
      <c r="S736" s="125"/>
      <c r="T736" s="125"/>
      <c r="U736" s="125"/>
      <c r="V736" s="125"/>
      <c r="W736" s="125"/>
    </row>
    <row r="737" spans="1:23" hidden="1">
      <c r="A737" s="156"/>
      <c r="B737" s="155" t="str">
        <f>B736&amp;"KW"</f>
        <v>KW</v>
      </c>
      <c r="C737" s="152" t="s">
        <v>309</v>
      </c>
      <c r="D737" s="153"/>
      <c r="E737" s="153"/>
      <c r="F737" s="491"/>
      <c r="G737" s="500"/>
      <c r="H737" s="491"/>
      <c r="I737" s="500"/>
      <c r="J737" s="491"/>
      <c r="K737" s="500"/>
      <c r="L737" s="491"/>
      <c r="M737" s="500"/>
      <c r="N737" s="491"/>
      <c r="O737" s="500"/>
      <c r="P737" s="125"/>
      <c r="Q737" s="125"/>
      <c r="R737" s="125"/>
      <c r="S737" s="125"/>
      <c r="T737" s="125"/>
      <c r="U737" s="125"/>
      <c r="V737" s="125"/>
      <c r="W737" s="125"/>
    </row>
    <row r="738" spans="1:23" hidden="1">
      <c r="A738" s="156" t="s">
        <v>590</v>
      </c>
      <c r="B738" s="151"/>
      <c r="C738" s="152" t="s">
        <v>244</v>
      </c>
      <c r="D738" s="153"/>
      <c r="E738" s="153"/>
      <c r="F738" s="491"/>
      <c r="G738" s="500"/>
      <c r="H738" s="491"/>
      <c r="I738" s="500"/>
      <c r="J738" s="491"/>
      <c r="K738" s="500"/>
      <c r="L738" s="491"/>
      <c r="M738" s="500"/>
      <c r="N738" s="491"/>
      <c r="O738" s="500"/>
      <c r="P738" s="125"/>
      <c r="Q738" s="125"/>
      <c r="R738" s="125"/>
      <c r="S738" s="125"/>
      <c r="T738" s="125"/>
      <c r="U738" s="125"/>
      <c r="V738" s="125"/>
      <c r="W738" s="125"/>
    </row>
    <row r="739" spans="1:23" hidden="1">
      <c r="A739" s="156"/>
      <c r="B739" s="155" t="str">
        <f>B738&amp;"KW"</f>
        <v>KW</v>
      </c>
      <c r="C739" s="152" t="s">
        <v>309</v>
      </c>
      <c r="D739" s="153"/>
      <c r="E739" s="153"/>
      <c r="F739" s="491"/>
      <c r="G739" s="500"/>
      <c r="H739" s="491"/>
      <c r="I739" s="500"/>
      <c r="J739" s="491"/>
      <c r="K739" s="500"/>
      <c r="L739" s="491"/>
      <c r="M739" s="500"/>
      <c r="N739" s="491"/>
      <c r="O739" s="500"/>
      <c r="P739" s="125"/>
      <c r="Q739" s="125"/>
      <c r="R739" s="125"/>
      <c r="S739" s="125"/>
      <c r="T739" s="125"/>
      <c r="U739" s="125"/>
      <c r="V739" s="125"/>
      <c r="W739" s="125"/>
    </row>
    <row r="740" spans="1:23" hidden="1">
      <c r="A740" s="156" t="s">
        <v>591</v>
      </c>
      <c r="B740" s="151"/>
      <c r="C740" s="152" t="s">
        <v>244</v>
      </c>
      <c r="D740" s="153"/>
      <c r="E740" s="153"/>
      <c r="F740" s="491"/>
      <c r="G740" s="500"/>
      <c r="H740" s="491"/>
      <c r="I740" s="500"/>
      <c r="J740" s="491"/>
      <c r="K740" s="500"/>
      <c r="L740" s="491"/>
      <c r="M740" s="500"/>
      <c r="N740" s="491"/>
      <c r="O740" s="500"/>
      <c r="P740" s="125"/>
      <c r="Q740" s="125"/>
      <c r="R740" s="125"/>
      <c r="S740" s="125"/>
      <c r="T740" s="125"/>
      <c r="U740" s="125"/>
      <c r="V740" s="125"/>
      <c r="W740" s="125"/>
    </row>
    <row r="741" spans="1:23" hidden="1">
      <c r="A741" s="156"/>
      <c r="B741" s="155" t="str">
        <f>B740&amp;"KW"</f>
        <v>KW</v>
      </c>
      <c r="C741" s="152" t="s">
        <v>309</v>
      </c>
      <c r="D741" s="153"/>
      <c r="E741" s="153"/>
      <c r="F741" s="491"/>
      <c r="G741" s="500"/>
      <c r="H741" s="491"/>
      <c r="I741" s="500"/>
      <c r="J741" s="491"/>
      <c r="K741" s="500"/>
      <c r="L741" s="491"/>
      <c r="M741" s="500"/>
      <c r="N741" s="491"/>
      <c r="O741" s="500"/>
      <c r="P741" s="125"/>
      <c r="Q741" s="125"/>
      <c r="R741" s="125"/>
      <c r="S741" s="125"/>
      <c r="T741" s="125"/>
      <c r="U741" s="125"/>
      <c r="V741" s="125"/>
      <c r="W741" s="125"/>
    </row>
    <row r="742" spans="1:23" hidden="1">
      <c r="A742" s="156" t="s">
        <v>592</v>
      </c>
      <c r="B742" s="151"/>
      <c r="C742" s="152" t="s">
        <v>244</v>
      </c>
      <c r="D742" s="153"/>
      <c r="E742" s="153"/>
      <c r="F742" s="491"/>
      <c r="G742" s="500"/>
      <c r="H742" s="491"/>
      <c r="I742" s="500"/>
      <c r="J742" s="491"/>
      <c r="K742" s="500"/>
      <c r="L742" s="491"/>
      <c r="M742" s="500"/>
      <c r="N742" s="491"/>
      <c r="O742" s="500"/>
      <c r="P742" s="125"/>
      <c r="Q742" s="125"/>
      <c r="R742" s="125"/>
      <c r="S742" s="125"/>
      <c r="T742" s="125"/>
      <c r="U742" s="125"/>
      <c r="V742" s="125"/>
      <c r="W742" s="125"/>
    </row>
    <row r="743" spans="1:23" hidden="1">
      <c r="A743" s="156"/>
      <c r="B743" s="155" t="str">
        <f>B742&amp;"KW"</f>
        <v>KW</v>
      </c>
      <c r="C743" s="152" t="s">
        <v>309</v>
      </c>
      <c r="D743" s="153"/>
      <c r="E743" s="153"/>
      <c r="F743" s="491"/>
      <c r="G743" s="500"/>
      <c r="H743" s="491"/>
      <c r="I743" s="500"/>
      <c r="J743" s="491"/>
      <c r="K743" s="500"/>
      <c r="L743" s="491"/>
      <c r="M743" s="500"/>
      <c r="N743" s="491"/>
      <c r="O743" s="500"/>
      <c r="P743" s="125"/>
      <c r="Q743" s="125"/>
      <c r="R743" s="125"/>
      <c r="S743" s="125"/>
      <c r="T743" s="125"/>
      <c r="U743" s="125"/>
      <c r="V743" s="125"/>
      <c r="W743" s="125"/>
    </row>
    <row r="744" spans="1:23" hidden="1">
      <c r="A744" s="156" t="s">
        <v>593</v>
      </c>
      <c r="B744" s="151"/>
      <c r="C744" s="152" t="s">
        <v>244</v>
      </c>
      <c r="D744" s="153"/>
      <c r="E744" s="153"/>
      <c r="F744" s="491"/>
      <c r="G744" s="500"/>
      <c r="H744" s="491"/>
      <c r="I744" s="500"/>
      <c r="J744" s="491"/>
      <c r="K744" s="500"/>
      <c r="L744" s="491"/>
      <c r="M744" s="500"/>
      <c r="N744" s="491"/>
      <c r="O744" s="500"/>
      <c r="P744" s="125"/>
      <c r="Q744" s="125"/>
      <c r="R744" s="125"/>
      <c r="S744" s="125"/>
      <c r="T744" s="125"/>
      <c r="U744" s="125"/>
      <c r="V744" s="125"/>
      <c r="W744" s="125"/>
    </row>
    <row r="745" spans="1:23" hidden="1">
      <c r="A745" s="156"/>
      <c r="B745" s="155" t="str">
        <f>B744&amp;"KW"</f>
        <v>KW</v>
      </c>
      <c r="C745" s="152" t="s">
        <v>309</v>
      </c>
      <c r="D745" s="153"/>
      <c r="E745" s="153"/>
      <c r="F745" s="491"/>
      <c r="G745" s="500"/>
      <c r="H745" s="491"/>
      <c r="I745" s="500"/>
      <c r="J745" s="491"/>
      <c r="K745" s="500"/>
      <c r="L745" s="491"/>
      <c r="M745" s="500"/>
      <c r="N745" s="491"/>
      <c r="O745" s="500"/>
      <c r="P745" s="125"/>
      <c r="Q745" s="125"/>
      <c r="R745" s="125"/>
      <c r="S745" s="125"/>
      <c r="T745" s="125"/>
      <c r="U745" s="125"/>
      <c r="V745" s="125"/>
      <c r="W745" s="125"/>
    </row>
    <row r="746" spans="1:23" hidden="1">
      <c r="A746" s="156" t="s">
        <v>594</v>
      </c>
      <c r="B746" s="151"/>
      <c r="C746" s="152" t="s">
        <v>244</v>
      </c>
      <c r="D746" s="153"/>
      <c r="E746" s="153"/>
      <c r="F746" s="491"/>
      <c r="G746" s="500"/>
      <c r="H746" s="491"/>
      <c r="I746" s="500"/>
      <c r="J746" s="491"/>
      <c r="K746" s="500"/>
      <c r="L746" s="491"/>
      <c r="M746" s="500"/>
      <c r="N746" s="491"/>
      <c r="O746" s="500"/>
      <c r="P746" s="125"/>
      <c r="Q746" s="125"/>
      <c r="R746" s="125"/>
      <c r="S746" s="125"/>
      <c r="T746" s="125"/>
      <c r="U746" s="125"/>
      <c r="V746" s="125"/>
      <c r="W746" s="125"/>
    </row>
    <row r="747" spans="1:23" hidden="1">
      <c r="A747" s="156"/>
      <c r="B747" s="155" t="str">
        <f>B746&amp;"KW"</f>
        <v>KW</v>
      </c>
      <c r="C747" s="152" t="s">
        <v>309</v>
      </c>
      <c r="D747" s="153"/>
      <c r="E747" s="153"/>
      <c r="F747" s="491"/>
      <c r="G747" s="500"/>
      <c r="H747" s="491"/>
      <c r="I747" s="500"/>
      <c r="J747" s="491"/>
      <c r="K747" s="500"/>
      <c r="L747" s="491"/>
      <c r="M747" s="500"/>
      <c r="N747" s="491"/>
      <c r="O747" s="500"/>
      <c r="P747" s="125"/>
      <c r="Q747" s="125"/>
      <c r="R747" s="125"/>
      <c r="S747" s="125"/>
      <c r="T747" s="125"/>
      <c r="U747" s="125"/>
      <c r="V747" s="125"/>
      <c r="W747" s="125"/>
    </row>
    <row r="748" spans="1:23" hidden="1">
      <c r="A748" s="156" t="s">
        <v>595</v>
      </c>
      <c r="B748" s="151"/>
      <c r="C748" s="152" t="s">
        <v>244</v>
      </c>
      <c r="D748" s="153"/>
      <c r="E748" s="153"/>
      <c r="F748" s="491"/>
      <c r="G748" s="500"/>
      <c r="H748" s="491"/>
      <c r="I748" s="500"/>
      <c r="J748" s="491"/>
      <c r="K748" s="500"/>
      <c r="L748" s="491"/>
      <c r="M748" s="500"/>
      <c r="N748" s="491"/>
      <c r="O748" s="500"/>
      <c r="P748" s="125"/>
      <c r="Q748" s="125"/>
      <c r="R748" s="125"/>
      <c r="S748" s="125"/>
      <c r="T748" s="125"/>
      <c r="U748" s="125"/>
      <c r="V748" s="125"/>
      <c r="W748" s="125"/>
    </row>
    <row r="749" spans="1:23" hidden="1">
      <c r="A749" s="156"/>
      <c r="B749" s="155" t="str">
        <f>B748&amp;"KW"</f>
        <v>KW</v>
      </c>
      <c r="C749" s="152" t="s">
        <v>309</v>
      </c>
      <c r="D749" s="153"/>
      <c r="E749" s="153"/>
      <c r="F749" s="491"/>
      <c r="G749" s="500"/>
      <c r="H749" s="491"/>
      <c r="I749" s="500"/>
      <c r="J749" s="491"/>
      <c r="K749" s="500"/>
      <c r="L749" s="491"/>
      <c r="M749" s="500"/>
      <c r="N749" s="491"/>
      <c r="O749" s="500"/>
      <c r="P749" s="125"/>
      <c r="Q749" s="125"/>
      <c r="R749" s="125"/>
      <c r="S749" s="125"/>
      <c r="T749" s="125"/>
      <c r="U749" s="125"/>
      <c r="V749" s="125"/>
      <c r="W749" s="125"/>
    </row>
    <row r="750" spans="1:23" hidden="1">
      <c r="A750" s="156" t="s">
        <v>596</v>
      </c>
      <c r="B750" s="151"/>
      <c r="C750" s="152" t="s">
        <v>244</v>
      </c>
      <c r="D750" s="153"/>
      <c r="E750" s="153"/>
      <c r="F750" s="491"/>
      <c r="G750" s="500"/>
      <c r="H750" s="491"/>
      <c r="I750" s="500"/>
      <c r="J750" s="491"/>
      <c r="K750" s="500"/>
      <c r="L750" s="491"/>
      <c r="M750" s="500"/>
      <c r="N750" s="491"/>
      <c r="O750" s="500"/>
      <c r="P750" s="125"/>
      <c r="Q750" s="125"/>
      <c r="R750" s="125"/>
      <c r="S750" s="125"/>
      <c r="T750" s="125"/>
      <c r="U750" s="125"/>
      <c r="V750" s="125"/>
      <c r="W750" s="125"/>
    </row>
    <row r="751" spans="1:23" hidden="1">
      <c r="A751" s="156"/>
      <c r="B751" s="155" t="str">
        <f>B750&amp;"KW"</f>
        <v>KW</v>
      </c>
      <c r="C751" s="152" t="s">
        <v>309</v>
      </c>
      <c r="D751" s="153"/>
      <c r="E751" s="153"/>
      <c r="F751" s="491"/>
      <c r="G751" s="500"/>
      <c r="H751" s="491"/>
      <c r="I751" s="500"/>
      <c r="J751" s="491"/>
      <c r="K751" s="500"/>
      <c r="L751" s="491"/>
      <c r="M751" s="500"/>
      <c r="N751" s="491"/>
      <c r="O751" s="500"/>
      <c r="P751" s="125"/>
      <c r="Q751" s="125"/>
      <c r="R751" s="125"/>
      <c r="S751" s="125"/>
      <c r="T751" s="125"/>
      <c r="U751" s="125"/>
      <c r="V751" s="125"/>
      <c r="W751" s="125"/>
    </row>
    <row r="752" spans="1:23" hidden="1">
      <c r="A752" s="156" t="s">
        <v>597</v>
      </c>
      <c r="B752" s="151"/>
      <c r="C752" s="152" t="s">
        <v>244</v>
      </c>
      <c r="D752" s="153"/>
      <c r="E752" s="153"/>
      <c r="F752" s="491"/>
      <c r="G752" s="500"/>
      <c r="H752" s="491"/>
      <c r="I752" s="500"/>
      <c r="J752" s="491"/>
      <c r="K752" s="500"/>
      <c r="L752" s="491"/>
      <c r="M752" s="500"/>
      <c r="N752" s="491"/>
      <c r="O752" s="500"/>
      <c r="P752" s="125"/>
      <c r="Q752" s="125"/>
      <c r="R752" s="125"/>
      <c r="S752" s="125"/>
      <c r="T752" s="125"/>
      <c r="U752" s="125"/>
      <c r="V752" s="125"/>
      <c r="W752" s="125"/>
    </row>
    <row r="753" spans="1:23" hidden="1">
      <c r="A753" s="156"/>
      <c r="B753" s="155" t="str">
        <f>B752&amp;"KW"</f>
        <v>KW</v>
      </c>
      <c r="C753" s="152" t="s">
        <v>309</v>
      </c>
      <c r="D753" s="153"/>
      <c r="E753" s="153"/>
      <c r="F753" s="491"/>
      <c r="G753" s="500"/>
      <c r="H753" s="491"/>
      <c r="I753" s="500"/>
      <c r="J753" s="491"/>
      <c r="K753" s="500"/>
      <c r="L753" s="491"/>
      <c r="M753" s="500"/>
      <c r="N753" s="491"/>
      <c r="O753" s="500"/>
      <c r="P753" s="125"/>
      <c r="Q753" s="125"/>
      <c r="R753" s="125"/>
      <c r="S753" s="125"/>
      <c r="T753" s="125"/>
      <c r="U753" s="125"/>
      <c r="V753" s="125"/>
      <c r="W753" s="125"/>
    </row>
    <row r="754" spans="1:23" hidden="1">
      <c r="A754" s="156" t="s">
        <v>598</v>
      </c>
      <c r="B754" s="151"/>
      <c r="C754" s="152" t="s">
        <v>244</v>
      </c>
      <c r="D754" s="153"/>
      <c r="E754" s="153"/>
      <c r="F754" s="491"/>
      <c r="G754" s="500"/>
      <c r="H754" s="491"/>
      <c r="I754" s="500"/>
      <c r="J754" s="491"/>
      <c r="K754" s="500"/>
      <c r="L754" s="491"/>
      <c r="M754" s="500"/>
      <c r="N754" s="491"/>
      <c r="O754" s="500"/>
      <c r="P754" s="125"/>
      <c r="Q754" s="125"/>
      <c r="R754" s="125"/>
      <c r="S754" s="125"/>
      <c r="T754" s="125"/>
      <c r="U754" s="125"/>
      <c r="V754" s="125"/>
      <c r="W754" s="125"/>
    </row>
    <row r="755" spans="1:23" hidden="1">
      <c r="A755" s="156"/>
      <c r="B755" s="155" t="str">
        <f>B754&amp;"KW"</f>
        <v>KW</v>
      </c>
      <c r="C755" s="152" t="s">
        <v>309</v>
      </c>
      <c r="D755" s="153"/>
      <c r="E755" s="153"/>
      <c r="F755" s="491"/>
      <c r="G755" s="500"/>
      <c r="H755" s="491"/>
      <c r="I755" s="500"/>
      <c r="J755" s="491"/>
      <c r="K755" s="500"/>
      <c r="L755" s="491"/>
      <c r="M755" s="500"/>
      <c r="N755" s="491"/>
      <c r="O755" s="500"/>
      <c r="P755" s="125"/>
      <c r="Q755" s="125"/>
      <c r="R755" s="125"/>
      <c r="S755" s="125"/>
      <c r="T755" s="125"/>
      <c r="U755" s="125"/>
      <c r="V755" s="125"/>
      <c r="W755" s="125"/>
    </row>
    <row r="756" spans="1:23" hidden="1">
      <c r="A756" s="156" t="s">
        <v>599</v>
      </c>
      <c r="B756" s="151"/>
      <c r="C756" s="152" t="s">
        <v>244</v>
      </c>
      <c r="D756" s="153"/>
      <c r="E756" s="153"/>
      <c r="F756" s="491"/>
      <c r="G756" s="500"/>
      <c r="H756" s="491"/>
      <c r="I756" s="500"/>
      <c r="J756" s="491"/>
      <c r="K756" s="500"/>
      <c r="L756" s="491"/>
      <c r="M756" s="500"/>
      <c r="N756" s="491"/>
      <c r="O756" s="500"/>
      <c r="P756" s="125"/>
      <c r="Q756" s="125"/>
      <c r="R756" s="125"/>
      <c r="S756" s="125"/>
      <c r="T756" s="125"/>
      <c r="U756" s="125"/>
      <c r="V756" s="125"/>
      <c r="W756" s="125"/>
    </row>
    <row r="757" spans="1:23" hidden="1">
      <c r="A757" s="156"/>
      <c r="B757" s="155" t="str">
        <f>B756&amp;"KW"</f>
        <v>KW</v>
      </c>
      <c r="C757" s="152" t="s">
        <v>309</v>
      </c>
      <c r="D757" s="153"/>
      <c r="E757" s="153"/>
      <c r="F757" s="491"/>
      <c r="G757" s="500"/>
      <c r="H757" s="491"/>
      <c r="I757" s="500"/>
      <c r="J757" s="491"/>
      <c r="K757" s="500"/>
      <c r="L757" s="491"/>
      <c r="M757" s="500"/>
      <c r="N757" s="491"/>
      <c r="O757" s="500"/>
      <c r="P757" s="125"/>
      <c r="Q757" s="125"/>
      <c r="R757" s="125"/>
      <c r="S757" s="125"/>
      <c r="T757" s="125"/>
      <c r="U757" s="125"/>
      <c r="V757" s="125"/>
      <c r="W757" s="125"/>
    </row>
    <row r="758" spans="1:23" hidden="1">
      <c r="A758" s="156" t="s">
        <v>600</v>
      </c>
      <c r="B758" s="151"/>
      <c r="C758" s="152" t="s">
        <v>244</v>
      </c>
      <c r="D758" s="153"/>
      <c r="E758" s="153"/>
      <c r="F758" s="491"/>
      <c r="G758" s="500"/>
      <c r="H758" s="491"/>
      <c r="I758" s="500"/>
      <c r="J758" s="491"/>
      <c r="K758" s="500"/>
      <c r="L758" s="491"/>
      <c r="M758" s="500"/>
      <c r="N758" s="491"/>
      <c r="O758" s="500"/>
      <c r="P758" s="125"/>
      <c r="Q758" s="125"/>
      <c r="R758" s="125"/>
      <c r="S758" s="125"/>
      <c r="T758" s="125"/>
      <c r="U758" s="125"/>
      <c r="V758" s="125"/>
      <c r="W758" s="125"/>
    </row>
    <row r="759" spans="1:23" hidden="1">
      <c r="A759" s="156"/>
      <c r="B759" s="155" t="str">
        <f>B758&amp;"KW"</f>
        <v>KW</v>
      </c>
      <c r="C759" s="152" t="s">
        <v>309</v>
      </c>
      <c r="D759" s="153"/>
      <c r="E759" s="153"/>
      <c r="F759" s="491"/>
      <c r="G759" s="500"/>
      <c r="H759" s="491"/>
      <c r="I759" s="500"/>
      <c r="J759" s="491"/>
      <c r="K759" s="500"/>
      <c r="L759" s="491"/>
      <c r="M759" s="500"/>
      <c r="N759" s="491"/>
      <c r="O759" s="500"/>
      <c r="P759" s="125"/>
      <c r="Q759" s="125"/>
      <c r="R759" s="125"/>
      <c r="S759" s="125"/>
      <c r="T759" s="125"/>
      <c r="U759" s="125"/>
      <c r="V759" s="125"/>
      <c r="W759" s="125"/>
    </row>
    <row r="760" spans="1:23" hidden="1">
      <c r="A760" s="156" t="s">
        <v>601</v>
      </c>
      <c r="B760" s="151"/>
      <c r="C760" s="152" t="s">
        <v>244</v>
      </c>
      <c r="D760" s="153"/>
      <c r="E760" s="153"/>
      <c r="F760" s="491"/>
      <c r="G760" s="500"/>
      <c r="H760" s="491"/>
      <c r="I760" s="500"/>
      <c r="J760" s="491"/>
      <c r="K760" s="500"/>
      <c r="L760" s="491"/>
      <c r="M760" s="500"/>
      <c r="N760" s="491"/>
      <c r="O760" s="500"/>
      <c r="P760" s="125"/>
      <c r="Q760" s="125"/>
      <c r="R760" s="125"/>
      <c r="S760" s="125"/>
      <c r="T760" s="125"/>
      <c r="U760" s="125"/>
      <c r="V760" s="125"/>
      <c r="W760" s="125"/>
    </row>
    <row r="761" spans="1:23" hidden="1">
      <c r="A761" s="156"/>
      <c r="B761" s="155" t="str">
        <f>B760&amp;"KW"</f>
        <v>KW</v>
      </c>
      <c r="C761" s="152" t="s">
        <v>309</v>
      </c>
      <c r="D761" s="153"/>
      <c r="E761" s="153"/>
      <c r="F761" s="491"/>
      <c r="G761" s="500"/>
      <c r="H761" s="491"/>
      <c r="I761" s="500"/>
      <c r="J761" s="491"/>
      <c r="K761" s="500"/>
      <c r="L761" s="491"/>
      <c r="M761" s="500"/>
      <c r="N761" s="491"/>
      <c r="O761" s="500"/>
      <c r="P761" s="125"/>
      <c r="Q761" s="125"/>
      <c r="R761" s="125"/>
      <c r="S761" s="125"/>
      <c r="T761" s="125"/>
      <c r="U761" s="125"/>
      <c r="V761" s="125"/>
      <c r="W761" s="125"/>
    </row>
    <row r="762" spans="1:23" hidden="1">
      <c r="A762" s="156" t="s">
        <v>602</v>
      </c>
      <c r="B762" s="151"/>
      <c r="C762" s="152" t="s">
        <v>244</v>
      </c>
      <c r="D762" s="153"/>
      <c r="E762" s="153"/>
      <c r="F762" s="491"/>
      <c r="G762" s="500"/>
      <c r="H762" s="491"/>
      <c r="I762" s="500"/>
      <c r="J762" s="491"/>
      <c r="K762" s="500"/>
      <c r="L762" s="491"/>
      <c r="M762" s="500"/>
      <c r="N762" s="491"/>
      <c r="O762" s="500"/>
      <c r="P762" s="125"/>
      <c r="Q762" s="125"/>
      <c r="R762" s="125"/>
      <c r="S762" s="125"/>
      <c r="T762" s="125"/>
      <c r="U762" s="125"/>
      <c r="V762" s="125"/>
      <c r="W762" s="125"/>
    </row>
    <row r="763" spans="1:23" hidden="1">
      <c r="A763" s="156"/>
      <c r="B763" s="155" t="str">
        <f>B762&amp;"KW"</f>
        <v>KW</v>
      </c>
      <c r="C763" s="152" t="s">
        <v>309</v>
      </c>
      <c r="D763" s="153"/>
      <c r="E763" s="153"/>
      <c r="F763" s="491"/>
      <c r="G763" s="500"/>
      <c r="H763" s="491"/>
      <c r="I763" s="500"/>
      <c r="J763" s="491"/>
      <c r="K763" s="500"/>
      <c r="L763" s="491"/>
      <c r="M763" s="500"/>
      <c r="N763" s="491"/>
      <c r="O763" s="500"/>
      <c r="P763" s="125"/>
      <c r="Q763" s="125"/>
      <c r="R763" s="125"/>
      <c r="S763" s="125"/>
      <c r="T763" s="125"/>
      <c r="U763" s="125"/>
      <c r="V763" s="125"/>
      <c r="W763" s="125"/>
    </row>
    <row r="764" spans="1:23" hidden="1">
      <c r="A764" s="156" t="s">
        <v>603</v>
      </c>
      <c r="B764" s="151"/>
      <c r="C764" s="152" t="s">
        <v>244</v>
      </c>
      <c r="D764" s="153"/>
      <c r="E764" s="153"/>
      <c r="F764" s="491"/>
      <c r="G764" s="500"/>
      <c r="H764" s="491"/>
      <c r="I764" s="500"/>
      <c r="J764" s="491"/>
      <c r="K764" s="500"/>
      <c r="L764" s="491"/>
      <c r="M764" s="500"/>
      <c r="N764" s="491"/>
      <c r="O764" s="500"/>
      <c r="P764" s="125"/>
      <c r="Q764" s="125"/>
      <c r="R764" s="125"/>
      <c r="S764" s="125"/>
      <c r="T764" s="125"/>
      <c r="U764" s="125"/>
      <c r="V764" s="125"/>
      <c r="W764" s="125"/>
    </row>
    <row r="765" spans="1:23" hidden="1">
      <c r="A765" s="156"/>
      <c r="B765" s="155" t="str">
        <f>B764&amp;"KW"</f>
        <v>KW</v>
      </c>
      <c r="C765" s="152" t="s">
        <v>309</v>
      </c>
      <c r="D765" s="153"/>
      <c r="E765" s="153"/>
      <c r="F765" s="491"/>
      <c r="G765" s="500"/>
      <c r="H765" s="491"/>
      <c r="I765" s="500"/>
      <c r="J765" s="491"/>
      <c r="K765" s="500"/>
      <c r="L765" s="491"/>
      <c r="M765" s="500"/>
      <c r="N765" s="491"/>
      <c r="O765" s="500"/>
      <c r="P765" s="125"/>
      <c r="Q765" s="125"/>
      <c r="R765" s="125"/>
      <c r="S765" s="125"/>
      <c r="T765" s="125"/>
      <c r="U765" s="125"/>
      <c r="V765" s="125"/>
      <c r="W765" s="125"/>
    </row>
    <row r="766" spans="1:23" hidden="1">
      <c r="A766" s="156" t="s">
        <v>604</v>
      </c>
      <c r="B766" s="151"/>
      <c r="C766" s="152" t="s">
        <v>244</v>
      </c>
      <c r="D766" s="153"/>
      <c r="E766" s="153"/>
      <c r="F766" s="491"/>
      <c r="G766" s="500"/>
      <c r="H766" s="491"/>
      <c r="I766" s="500"/>
      <c r="J766" s="491"/>
      <c r="K766" s="500"/>
      <c r="L766" s="491"/>
      <c r="M766" s="500"/>
      <c r="N766" s="491"/>
      <c r="O766" s="500"/>
      <c r="P766" s="125"/>
      <c r="Q766" s="125"/>
      <c r="R766" s="125"/>
      <c r="S766" s="125"/>
      <c r="T766" s="125"/>
      <c r="U766" s="125"/>
      <c r="V766" s="125"/>
      <c r="W766" s="125"/>
    </row>
    <row r="767" spans="1:23" hidden="1">
      <c r="A767" s="156"/>
      <c r="B767" s="155" t="str">
        <f>B766&amp;"KW"</f>
        <v>KW</v>
      </c>
      <c r="C767" s="152" t="s">
        <v>309</v>
      </c>
      <c r="D767" s="153"/>
      <c r="E767" s="153"/>
      <c r="F767" s="491"/>
      <c r="G767" s="500"/>
      <c r="H767" s="491"/>
      <c r="I767" s="500"/>
      <c r="J767" s="491"/>
      <c r="K767" s="500"/>
      <c r="L767" s="491"/>
      <c r="M767" s="500"/>
      <c r="N767" s="491"/>
      <c r="O767" s="500"/>
      <c r="P767" s="125"/>
      <c r="Q767" s="125"/>
      <c r="R767" s="125"/>
      <c r="S767" s="125"/>
      <c r="T767" s="125"/>
      <c r="U767" s="125"/>
      <c r="V767" s="125"/>
      <c r="W767" s="125"/>
    </row>
    <row r="768" spans="1:23" hidden="1">
      <c r="A768" s="156" t="s">
        <v>605</v>
      </c>
      <c r="B768" s="151"/>
      <c r="C768" s="152" t="s">
        <v>244</v>
      </c>
      <c r="D768" s="153"/>
      <c r="E768" s="153"/>
      <c r="F768" s="491"/>
      <c r="G768" s="500"/>
      <c r="H768" s="491"/>
      <c r="I768" s="500"/>
      <c r="J768" s="491"/>
      <c r="K768" s="500"/>
      <c r="L768" s="491"/>
      <c r="M768" s="500"/>
      <c r="N768" s="491"/>
      <c r="O768" s="500"/>
      <c r="P768" s="125"/>
      <c r="Q768" s="125"/>
      <c r="R768" s="125"/>
      <c r="S768" s="125"/>
      <c r="T768" s="125"/>
      <c r="U768" s="125"/>
      <c r="V768" s="125"/>
      <c r="W768" s="125"/>
    </row>
    <row r="769" spans="1:23" hidden="1">
      <c r="A769" s="156"/>
      <c r="B769" s="155" t="str">
        <f>B768&amp;"KW"</f>
        <v>KW</v>
      </c>
      <c r="C769" s="152" t="s">
        <v>309</v>
      </c>
      <c r="D769" s="153"/>
      <c r="E769" s="153"/>
      <c r="F769" s="491"/>
      <c r="G769" s="500"/>
      <c r="H769" s="491"/>
      <c r="I769" s="500"/>
      <c r="J769" s="491"/>
      <c r="K769" s="500"/>
      <c r="L769" s="491"/>
      <c r="M769" s="500"/>
      <c r="N769" s="491"/>
      <c r="O769" s="500"/>
      <c r="P769" s="125"/>
      <c r="Q769" s="125"/>
      <c r="R769" s="125"/>
      <c r="S769" s="125"/>
      <c r="T769" s="125"/>
      <c r="U769" s="125"/>
      <c r="V769" s="125"/>
      <c r="W769" s="125"/>
    </row>
    <row r="770" spans="1:23" hidden="1">
      <c r="A770" s="156" t="s">
        <v>606</v>
      </c>
      <c r="B770" s="151"/>
      <c r="C770" s="152" t="s">
        <v>244</v>
      </c>
      <c r="D770" s="153"/>
      <c r="E770" s="153"/>
      <c r="F770" s="491"/>
      <c r="G770" s="500"/>
      <c r="H770" s="491"/>
      <c r="I770" s="500"/>
      <c r="J770" s="491"/>
      <c r="K770" s="500"/>
      <c r="L770" s="491"/>
      <c r="M770" s="500"/>
      <c r="N770" s="491"/>
      <c r="O770" s="500"/>
      <c r="P770" s="125"/>
      <c r="Q770" s="125"/>
      <c r="R770" s="125"/>
      <c r="S770" s="125"/>
      <c r="T770" s="125"/>
      <c r="U770" s="125"/>
      <c r="V770" s="125"/>
      <c r="W770" s="125"/>
    </row>
    <row r="771" spans="1:23" hidden="1">
      <c r="A771" s="156"/>
      <c r="B771" s="155" t="str">
        <f>B770&amp;"KW"</f>
        <v>KW</v>
      </c>
      <c r="C771" s="152" t="s">
        <v>309</v>
      </c>
      <c r="D771" s="153"/>
      <c r="E771" s="153"/>
      <c r="F771" s="491"/>
      <c r="G771" s="500"/>
      <c r="H771" s="491"/>
      <c r="I771" s="500"/>
      <c r="J771" s="491"/>
      <c r="K771" s="500"/>
      <c r="L771" s="491"/>
      <c r="M771" s="500"/>
      <c r="N771" s="491"/>
      <c r="O771" s="500"/>
      <c r="P771" s="125"/>
      <c r="Q771" s="125"/>
      <c r="R771" s="125"/>
      <c r="S771" s="125"/>
      <c r="T771" s="125"/>
      <c r="U771" s="125"/>
      <c r="V771" s="125"/>
      <c r="W771" s="125"/>
    </row>
    <row r="772" spans="1:23" hidden="1">
      <c r="A772" s="156" t="s">
        <v>607</v>
      </c>
      <c r="B772" s="151"/>
      <c r="C772" s="152" t="s">
        <v>244</v>
      </c>
      <c r="D772" s="153"/>
      <c r="E772" s="153"/>
      <c r="F772" s="491"/>
      <c r="G772" s="500"/>
      <c r="H772" s="491"/>
      <c r="I772" s="500"/>
      <c r="J772" s="491"/>
      <c r="K772" s="500"/>
      <c r="L772" s="491"/>
      <c r="M772" s="500"/>
      <c r="N772" s="491"/>
      <c r="O772" s="500"/>
      <c r="P772" s="125"/>
      <c r="Q772" s="125"/>
      <c r="R772" s="125"/>
      <c r="S772" s="125"/>
      <c r="T772" s="125"/>
      <c r="U772" s="125"/>
      <c r="V772" s="125"/>
      <c r="W772" s="125"/>
    </row>
    <row r="773" spans="1:23" hidden="1">
      <c r="A773" s="156"/>
      <c r="B773" s="157" t="str">
        <f>B772&amp;"KW"</f>
        <v>KW</v>
      </c>
      <c r="C773" s="152" t="s">
        <v>309</v>
      </c>
      <c r="D773" s="153"/>
      <c r="E773" s="153"/>
      <c r="F773" s="491"/>
      <c r="G773" s="500"/>
      <c r="H773" s="491"/>
      <c r="I773" s="500"/>
      <c r="J773" s="491"/>
      <c r="K773" s="500"/>
      <c r="L773" s="491"/>
      <c r="M773" s="500"/>
      <c r="N773" s="491"/>
      <c r="O773" s="500"/>
      <c r="P773" s="125"/>
      <c r="Q773" s="125"/>
      <c r="R773" s="125"/>
      <c r="S773" s="125"/>
      <c r="T773" s="125"/>
      <c r="U773" s="125"/>
      <c r="V773" s="125"/>
      <c r="W773" s="125"/>
    </row>
    <row r="774" spans="1:23" hidden="1">
      <c r="A774" s="156" t="s">
        <v>608</v>
      </c>
      <c r="B774" s="151"/>
      <c r="C774" s="152" t="s">
        <v>244</v>
      </c>
      <c r="D774" s="153"/>
      <c r="E774" s="153"/>
      <c r="F774" s="491"/>
      <c r="G774" s="500"/>
      <c r="H774" s="491"/>
      <c r="I774" s="500"/>
      <c r="J774" s="491"/>
      <c r="K774" s="500"/>
      <c r="L774" s="491"/>
      <c r="M774" s="500"/>
      <c r="N774" s="491"/>
      <c r="O774" s="500"/>
      <c r="P774" s="125"/>
      <c r="Q774" s="125"/>
      <c r="R774" s="125"/>
      <c r="S774" s="125"/>
      <c r="T774" s="125"/>
      <c r="U774" s="125"/>
      <c r="V774" s="125"/>
      <c r="W774" s="125"/>
    </row>
    <row r="775" spans="1:23" hidden="1">
      <c r="A775" s="156"/>
      <c r="B775" s="157" t="str">
        <f>B774&amp;"KW"</f>
        <v>KW</v>
      </c>
      <c r="C775" s="152" t="s">
        <v>309</v>
      </c>
      <c r="D775" s="153"/>
      <c r="E775" s="153"/>
      <c r="F775" s="491"/>
      <c r="G775" s="500"/>
      <c r="H775" s="491"/>
      <c r="I775" s="500"/>
      <c r="J775" s="491"/>
      <c r="K775" s="500"/>
      <c r="L775" s="491"/>
      <c r="M775" s="500"/>
      <c r="N775" s="491"/>
      <c r="O775" s="500"/>
      <c r="P775" s="125"/>
      <c r="Q775" s="125"/>
      <c r="R775" s="125"/>
      <c r="S775" s="125"/>
      <c r="T775" s="125"/>
      <c r="U775" s="125"/>
      <c r="V775" s="125"/>
      <c r="W775" s="125"/>
    </row>
    <row r="776" spans="1:23" hidden="1">
      <c r="A776" s="156" t="s">
        <v>609</v>
      </c>
      <c r="B776" s="151"/>
      <c r="C776" s="152" t="s">
        <v>244</v>
      </c>
      <c r="D776" s="153"/>
      <c r="E776" s="153"/>
      <c r="F776" s="491"/>
      <c r="G776" s="500"/>
      <c r="H776" s="491"/>
      <c r="I776" s="500"/>
      <c r="J776" s="491"/>
      <c r="K776" s="500"/>
      <c r="L776" s="491"/>
      <c r="M776" s="500"/>
      <c r="N776" s="491"/>
      <c r="O776" s="500"/>
      <c r="P776" s="125"/>
      <c r="Q776" s="125"/>
      <c r="R776" s="125"/>
      <c r="S776" s="125"/>
      <c r="T776" s="125"/>
      <c r="U776" s="125"/>
      <c r="V776" s="125"/>
      <c r="W776" s="125"/>
    </row>
    <row r="777" spans="1:23" hidden="1">
      <c r="A777" s="156"/>
      <c r="B777" s="155" t="str">
        <f>B776&amp;"KW"</f>
        <v>KW</v>
      </c>
      <c r="C777" s="152" t="s">
        <v>309</v>
      </c>
      <c r="D777" s="153"/>
      <c r="E777" s="153"/>
      <c r="F777" s="491"/>
      <c r="G777" s="500"/>
      <c r="H777" s="491"/>
      <c r="I777" s="500"/>
      <c r="J777" s="491"/>
      <c r="K777" s="500"/>
      <c r="L777" s="491"/>
      <c r="M777" s="500"/>
      <c r="N777" s="491"/>
      <c r="O777" s="500"/>
      <c r="P777" s="125"/>
      <c r="Q777" s="125"/>
      <c r="R777" s="125"/>
      <c r="S777" s="125"/>
      <c r="T777" s="125"/>
      <c r="U777" s="125"/>
      <c r="V777" s="125"/>
      <c r="W777" s="125"/>
    </row>
    <row r="778" spans="1:23" hidden="1">
      <c r="A778" s="156" t="s">
        <v>610</v>
      </c>
      <c r="B778" s="151"/>
      <c r="C778" s="152" t="s">
        <v>244</v>
      </c>
      <c r="D778" s="153"/>
      <c r="E778" s="153"/>
      <c r="F778" s="491"/>
      <c r="G778" s="500"/>
      <c r="H778" s="491"/>
      <c r="I778" s="500"/>
      <c r="J778" s="491"/>
      <c r="K778" s="500"/>
      <c r="L778" s="491"/>
      <c r="M778" s="500"/>
      <c r="N778" s="491"/>
      <c r="O778" s="500"/>
      <c r="P778" s="125"/>
      <c r="Q778" s="125"/>
      <c r="R778" s="125"/>
      <c r="S778" s="125"/>
      <c r="T778" s="125"/>
      <c r="U778" s="125"/>
      <c r="V778" s="125"/>
      <c r="W778" s="125"/>
    </row>
    <row r="779" spans="1:23" hidden="1">
      <c r="A779" s="156"/>
      <c r="B779" s="155" t="str">
        <f>B778&amp;"KW"</f>
        <v>KW</v>
      </c>
      <c r="C779" s="152" t="s">
        <v>309</v>
      </c>
      <c r="D779" s="153"/>
      <c r="E779" s="153"/>
      <c r="F779" s="491"/>
      <c r="G779" s="500"/>
      <c r="H779" s="491"/>
      <c r="I779" s="500"/>
      <c r="J779" s="491"/>
      <c r="K779" s="500"/>
      <c r="L779" s="491"/>
      <c r="M779" s="500"/>
      <c r="N779" s="491"/>
      <c r="O779" s="500"/>
      <c r="P779" s="125"/>
      <c r="Q779" s="125"/>
      <c r="R779" s="125"/>
      <c r="S779" s="125"/>
      <c r="T779" s="125"/>
      <c r="U779" s="125"/>
      <c r="V779" s="125"/>
      <c r="W779" s="125"/>
    </row>
    <row r="780" spans="1:23" hidden="1">
      <c r="A780" s="156" t="s">
        <v>611</v>
      </c>
      <c r="B780" s="151"/>
      <c r="C780" s="152" t="s">
        <v>244</v>
      </c>
      <c r="D780" s="153"/>
      <c r="E780" s="153"/>
      <c r="F780" s="491"/>
      <c r="G780" s="500"/>
      <c r="H780" s="491"/>
      <c r="I780" s="500"/>
      <c r="J780" s="491"/>
      <c r="K780" s="500"/>
      <c r="L780" s="491"/>
      <c r="M780" s="500"/>
      <c r="N780" s="491"/>
      <c r="O780" s="500"/>
      <c r="P780" s="125"/>
      <c r="Q780" s="125"/>
      <c r="R780" s="125"/>
      <c r="S780" s="125"/>
      <c r="T780" s="125"/>
      <c r="U780" s="125"/>
      <c r="V780" s="125"/>
      <c r="W780" s="125"/>
    </row>
    <row r="781" spans="1:23" hidden="1">
      <c r="A781" s="156"/>
      <c r="B781" s="155" t="str">
        <f>B780&amp;"KW"</f>
        <v>KW</v>
      </c>
      <c r="C781" s="152" t="s">
        <v>309</v>
      </c>
      <c r="D781" s="153"/>
      <c r="E781" s="153"/>
      <c r="F781" s="491"/>
      <c r="G781" s="500"/>
      <c r="H781" s="491"/>
      <c r="I781" s="500"/>
      <c r="J781" s="491"/>
      <c r="K781" s="500"/>
      <c r="L781" s="491"/>
      <c r="M781" s="500"/>
      <c r="N781" s="491"/>
      <c r="O781" s="500"/>
      <c r="P781" s="125"/>
      <c r="Q781" s="125"/>
      <c r="R781" s="125"/>
      <c r="S781" s="125"/>
      <c r="T781" s="125"/>
      <c r="U781" s="125"/>
      <c r="V781" s="125"/>
      <c r="W781" s="125"/>
    </row>
    <row r="782" spans="1:23" hidden="1">
      <c r="A782" s="156" t="s">
        <v>612</v>
      </c>
      <c r="B782" s="151"/>
      <c r="C782" s="152" t="s">
        <v>244</v>
      </c>
      <c r="D782" s="153"/>
      <c r="E782" s="153"/>
      <c r="F782" s="491"/>
      <c r="G782" s="500"/>
      <c r="H782" s="491"/>
      <c r="I782" s="500"/>
      <c r="J782" s="491"/>
      <c r="K782" s="500"/>
      <c r="L782" s="491"/>
      <c r="M782" s="500"/>
      <c r="N782" s="491"/>
      <c r="O782" s="500"/>
      <c r="P782" s="125"/>
      <c r="Q782" s="125"/>
      <c r="R782" s="125"/>
      <c r="S782" s="125"/>
      <c r="T782" s="125"/>
      <c r="U782" s="125"/>
      <c r="V782" s="125"/>
      <c r="W782" s="125"/>
    </row>
    <row r="783" spans="1:23" hidden="1">
      <c r="A783" s="156"/>
      <c r="B783" s="155" t="str">
        <f>B782&amp;"KW"</f>
        <v>KW</v>
      </c>
      <c r="C783" s="152" t="s">
        <v>309</v>
      </c>
      <c r="D783" s="153"/>
      <c r="E783" s="153"/>
      <c r="F783" s="491"/>
      <c r="G783" s="500"/>
      <c r="H783" s="491"/>
      <c r="I783" s="500"/>
      <c r="J783" s="491"/>
      <c r="K783" s="500"/>
      <c r="L783" s="491"/>
      <c r="M783" s="500"/>
      <c r="N783" s="491"/>
      <c r="O783" s="500"/>
      <c r="P783" s="125"/>
      <c r="Q783" s="125"/>
      <c r="R783" s="125"/>
      <c r="S783" s="125"/>
      <c r="T783" s="125"/>
      <c r="U783" s="125"/>
      <c r="V783" s="125"/>
      <c r="W783" s="125"/>
    </row>
    <row r="784" spans="1:23" hidden="1">
      <c r="A784" s="156" t="s">
        <v>613</v>
      </c>
      <c r="B784" s="151"/>
      <c r="C784" s="152" t="s">
        <v>244</v>
      </c>
      <c r="D784" s="153"/>
      <c r="E784" s="153"/>
      <c r="F784" s="491"/>
      <c r="G784" s="500"/>
      <c r="H784" s="491"/>
      <c r="I784" s="500"/>
      <c r="J784" s="491"/>
      <c r="K784" s="500"/>
      <c r="L784" s="491"/>
      <c r="M784" s="500"/>
      <c r="N784" s="491"/>
      <c r="O784" s="500"/>
      <c r="P784" s="125"/>
      <c r="Q784" s="125"/>
      <c r="R784" s="125"/>
      <c r="S784" s="125"/>
      <c r="T784" s="125"/>
      <c r="U784" s="125"/>
      <c r="V784" s="125"/>
      <c r="W784" s="125"/>
    </row>
    <row r="785" spans="1:23" hidden="1">
      <c r="A785" s="156"/>
      <c r="B785" s="155" t="str">
        <f>B784&amp;"KW"</f>
        <v>KW</v>
      </c>
      <c r="C785" s="152" t="s">
        <v>309</v>
      </c>
      <c r="D785" s="153"/>
      <c r="E785" s="153"/>
      <c r="F785" s="491"/>
      <c r="G785" s="500"/>
      <c r="H785" s="491"/>
      <c r="I785" s="500"/>
      <c r="J785" s="491"/>
      <c r="K785" s="500"/>
      <c r="L785" s="491"/>
      <c r="M785" s="500"/>
      <c r="N785" s="491"/>
      <c r="O785" s="500"/>
      <c r="P785" s="125"/>
      <c r="Q785" s="125"/>
      <c r="R785" s="125"/>
      <c r="S785" s="125"/>
      <c r="T785" s="125"/>
      <c r="U785" s="125"/>
      <c r="V785" s="125"/>
      <c r="W785" s="125"/>
    </row>
    <row r="786" spans="1:23" hidden="1">
      <c r="A786" s="156" t="s">
        <v>614</v>
      </c>
      <c r="B786" s="151"/>
      <c r="C786" s="152" t="s">
        <v>244</v>
      </c>
      <c r="D786" s="153"/>
      <c r="E786" s="153"/>
      <c r="F786" s="491"/>
      <c r="G786" s="500"/>
      <c r="H786" s="491"/>
      <c r="I786" s="500"/>
      <c r="J786" s="491"/>
      <c r="K786" s="500"/>
      <c r="L786" s="491"/>
      <c r="M786" s="500"/>
      <c r="N786" s="491"/>
      <c r="O786" s="500"/>
      <c r="P786" s="125"/>
      <c r="Q786" s="125"/>
      <c r="R786" s="125"/>
      <c r="S786" s="125"/>
      <c r="T786" s="125"/>
      <c r="U786" s="125"/>
      <c r="V786" s="125"/>
      <c r="W786" s="125"/>
    </row>
    <row r="787" spans="1:23" hidden="1">
      <c r="A787" s="156"/>
      <c r="B787" s="155" t="str">
        <f>B786&amp;"KW"</f>
        <v>KW</v>
      </c>
      <c r="C787" s="152" t="s">
        <v>309</v>
      </c>
      <c r="D787" s="153"/>
      <c r="E787" s="153"/>
      <c r="F787" s="491"/>
      <c r="G787" s="500"/>
      <c r="H787" s="491"/>
      <c r="I787" s="500"/>
      <c r="J787" s="491"/>
      <c r="K787" s="500"/>
      <c r="L787" s="491"/>
      <c r="M787" s="500"/>
      <c r="N787" s="491"/>
      <c r="O787" s="500"/>
      <c r="P787" s="125"/>
      <c r="Q787" s="125"/>
      <c r="R787" s="125"/>
      <c r="S787" s="125"/>
      <c r="T787" s="125"/>
      <c r="U787" s="125"/>
      <c r="V787" s="125"/>
      <c r="W787" s="125"/>
    </row>
    <row r="788" spans="1:23" hidden="1">
      <c r="A788" s="156" t="s">
        <v>615</v>
      </c>
      <c r="B788" s="151"/>
      <c r="C788" s="152" t="s">
        <v>244</v>
      </c>
      <c r="D788" s="153"/>
      <c r="E788" s="153"/>
      <c r="F788" s="491"/>
      <c r="G788" s="500"/>
      <c r="H788" s="491"/>
      <c r="I788" s="500"/>
      <c r="J788" s="491"/>
      <c r="K788" s="500"/>
      <c r="L788" s="491"/>
      <c r="M788" s="500"/>
      <c r="N788" s="491"/>
      <c r="O788" s="500"/>
      <c r="P788" s="125"/>
      <c r="Q788" s="125"/>
      <c r="R788" s="125"/>
      <c r="S788" s="125"/>
      <c r="T788" s="125"/>
      <c r="U788" s="125"/>
      <c r="V788" s="125"/>
      <c r="W788" s="125"/>
    </row>
    <row r="789" spans="1:23" hidden="1">
      <c r="A789" s="156"/>
      <c r="B789" s="155" t="str">
        <f>B788&amp;"KW"</f>
        <v>KW</v>
      </c>
      <c r="C789" s="152" t="s">
        <v>309</v>
      </c>
      <c r="D789" s="153"/>
      <c r="E789" s="153"/>
      <c r="F789" s="491"/>
      <c r="G789" s="500"/>
      <c r="H789" s="491"/>
      <c r="I789" s="500"/>
      <c r="J789" s="491"/>
      <c r="K789" s="500"/>
      <c r="L789" s="491"/>
      <c r="M789" s="500"/>
      <c r="N789" s="491"/>
      <c r="O789" s="500"/>
      <c r="P789" s="125"/>
      <c r="Q789" s="125"/>
      <c r="R789" s="125"/>
      <c r="S789" s="125"/>
      <c r="T789" s="125"/>
      <c r="U789" s="125"/>
      <c r="V789" s="125"/>
      <c r="W789" s="125"/>
    </row>
    <row r="790" spans="1:23" hidden="1">
      <c r="A790" s="156" t="s">
        <v>616</v>
      </c>
      <c r="B790" s="151"/>
      <c r="C790" s="152" t="s">
        <v>244</v>
      </c>
      <c r="D790" s="153"/>
      <c r="E790" s="153"/>
      <c r="F790" s="491"/>
      <c r="G790" s="500"/>
      <c r="H790" s="491"/>
      <c r="I790" s="500"/>
      <c r="J790" s="491"/>
      <c r="K790" s="500"/>
      <c r="L790" s="491"/>
      <c r="M790" s="500"/>
      <c r="N790" s="491"/>
      <c r="O790" s="500"/>
      <c r="P790" s="125"/>
      <c r="Q790" s="125"/>
      <c r="R790" s="125"/>
      <c r="S790" s="125"/>
      <c r="T790" s="125"/>
      <c r="U790" s="125"/>
      <c r="V790" s="125"/>
      <c r="W790" s="125"/>
    </row>
    <row r="791" spans="1:23" hidden="1">
      <c r="A791" s="156"/>
      <c r="B791" s="155" t="str">
        <f>B790&amp;"KW"</f>
        <v>KW</v>
      </c>
      <c r="C791" s="152" t="s">
        <v>309</v>
      </c>
      <c r="D791" s="153"/>
      <c r="E791" s="153"/>
      <c r="F791" s="491"/>
      <c r="G791" s="500"/>
      <c r="H791" s="491"/>
      <c r="I791" s="500"/>
      <c r="J791" s="491"/>
      <c r="K791" s="500"/>
      <c r="L791" s="491"/>
      <c r="M791" s="500"/>
      <c r="N791" s="491"/>
      <c r="O791" s="500"/>
      <c r="P791" s="125"/>
      <c r="Q791" s="125"/>
      <c r="R791" s="125"/>
      <c r="S791" s="125"/>
      <c r="T791" s="125"/>
      <c r="U791" s="125"/>
      <c r="V791" s="125"/>
      <c r="W791" s="125"/>
    </row>
  </sheetData>
  <mergeCells count="1520">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xr:uid="{00000000-0002-0000-0700-000000000000}">
      <formula1>listdata</formula1>
    </dataValidation>
    <dataValidation type="list" allowBlank="1" showInputMessage="1" showErrorMessage="1" sqref="C19 C21" xr:uid="{00000000-0002-0000-0700-000001000000}">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700-000002000000}">
      <formula1>"A,B"</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anchor moveWithCells="1" sizeWithCells="1">
                  <from>
                    <xdr:col>3</xdr:col>
                    <xdr:colOff>527050</xdr:colOff>
                    <xdr:row>24</xdr:row>
                    <xdr:rowOff>31750</xdr:rowOff>
                  </from>
                  <to>
                    <xdr:col>3</xdr:col>
                    <xdr:colOff>2241550</xdr:colOff>
                    <xdr:row>25</xdr:row>
                    <xdr:rowOff>0</xdr:rowOff>
                  </to>
                </anchor>
              </controlPr>
            </control>
          </mc:Choice>
        </mc:AlternateContent>
        <mc:AlternateContent xmlns:mc="http://schemas.openxmlformats.org/markup-compatibility/2006">
          <mc:Choice Requires="x14">
            <control shapeId="5122" r:id="rId5" name="Button 2">
              <controlPr defaultSize="0" print="0" autoFill="0" autoPict="0">
                <anchor moveWithCells="1" sizeWithCells="1">
                  <from>
                    <xdr:col>3</xdr:col>
                    <xdr:colOff>488950</xdr:colOff>
                    <xdr:row>486</xdr:row>
                    <xdr:rowOff>184150</xdr:rowOff>
                  </from>
                  <to>
                    <xdr:col>3</xdr:col>
                    <xdr:colOff>2203450</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3:N184"/>
  <sheetViews>
    <sheetView workbookViewId="0">
      <selection activeCell="J17" sqref="J17"/>
    </sheetView>
  </sheetViews>
  <sheetFormatPr defaultColWidth="9" defaultRowHeight="14.45"/>
  <cols>
    <col min="1" max="1" width="55.5703125" style="208" customWidth="1"/>
    <col min="2" max="2" width="9.5703125" style="208" customWidth="1"/>
    <col min="3" max="3" width="31" style="208" bestFit="1" customWidth="1"/>
    <col min="4" max="4" width="31" style="208" customWidth="1"/>
    <col min="5" max="5" width="27.42578125" style="208" customWidth="1"/>
    <col min="6" max="6" width="28.5703125" style="208" customWidth="1"/>
    <col min="7" max="8" width="28.42578125" style="208" hidden="1" customWidth="1"/>
    <col min="9" max="9" width="30.42578125" style="208" customWidth="1"/>
    <col min="10" max="10" width="24.5703125" style="208" customWidth="1"/>
    <col min="11" max="11" width="10" style="208" customWidth="1"/>
    <col min="12" max="13" width="9" style="208"/>
    <col min="14" max="14" width="32.42578125" style="208" customWidth="1"/>
    <col min="15" max="16384" width="9" style="208"/>
  </cols>
  <sheetData>
    <row r="13" spans="1:9" ht="18.75" customHeight="1"/>
    <row r="14" spans="1:9" ht="111" customHeight="1">
      <c r="A14" s="492" t="s">
        <v>617</v>
      </c>
      <c r="B14" s="492"/>
      <c r="C14" s="492"/>
      <c r="D14" s="492"/>
      <c r="E14" s="493"/>
      <c r="F14" s="493"/>
    </row>
    <row r="15" spans="1:9">
      <c r="A15" s="209"/>
      <c r="B15" s="209"/>
      <c r="C15" s="209"/>
      <c r="D15" s="209"/>
      <c r="E15" s="210"/>
      <c r="F15" s="210"/>
    </row>
    <row r="16" spans="1:9" ht="30" customHeight="1">
      <c r="A16" s="211" t="s">
        <v>618</v>
      </c>
      <c r="B16" s="212">
        <v>2019</v>
      </c>
      <c r="C16" s="494"/>
      <c r="D16" s="495"/>
      <c r="E16" s="495"/>
      <c r="F16" s="495"/>
      <c r="G16" s="495"/>
      <c r="H16" s="495"/>
      <c r="I16" s="495"/>
    </row>
    <row r="17" spans="1:14" ht="39.75" customHeight="1">
      <c r="A17" s="492" t="s">
        <v>619</v>
      </c>
      <c r="B17" s="492"/>
      <c r="C17" s="492"/>
      <c r="D17" s="492"/>
      <c r="E17" s="492"/>
      <c r="F17" s="492"/>
    </row>
    <row r="18" spans="1:14">
      <c r="B18" s="213"/>
      <c r="C18" s="214" t="s">
        <v>234</v>
      </c>
      <c r="D18" s="215">
        <f>E18+1</f>
        <v>2019</v>
      </c>
      <c r="E18" s="215">
        <f>F18+1</f>
        <v>2018</v>
      </c>
      <c r="F18" s="215">
        <f>G18+1</f>
        <v>2017</v>
      </c>
      <c r="G18" s="215">
        <f>H18+1</f>
        <v>2016</v>
      </c>
      <c r="H18" s="216">
        <v>2015</v>
      </c>
    </row>
    <row r="19" spans="1:14" ht="17.25" customHeight="1">
      <c r="A19" s="217" t="s">
        <v>620</v>
      </c>
      <c r="B19" s="218" t="s">
        <v>201</v>
      </c>
      <c r="C19" s="219">
        <f>SUM(D19:F19)</f>
        <v>0</v>
      </c>
      <c r="D19" s="124"/>
      <c r="E19" s="124"/>
      <c r="F19" s="124"/>
      <c r="G19" s="124"/>
      <c r="H19" s="124"/>
    </row>
    <row r="20" spans="1:14" s="222" customFormat="1" ht="15" customHeight="1">
      <c r="A20" s="220" t="s">
        <v>621</v>
      </c>
      <c r="B20" s="218" t="s">
        <v>202</v>
      </c>
      <c r="C20" s="219">
        <f>SUM(D20:F20)</f>
        <v>0</v>
      </c>
      <c r="D20" s="221">
        <v>0</v>
      </c>
      <c r="E20" s="221">
        <v>0</v>
      </c>
      <c r="F20" s="221">
        <v>0</v>
      </c>
      <c r="G20" s="221">
        <v>0</v>
      </c>
      <c r="H20" s="221">
        <v>0</v>
      </c>
    </row>
    <row r="21" spans="1:14" s="222" customFormat="1">
      <c r="A21" s="220" t="s">
        <v>622</v>
      </c>
      <c r="B21" s="218" t="s">
        <v>203</v>
      </c>
      <c r="C21" s="219">
        <f>SUM(D21:F21)</f>
        <v>0</v>
      </c>
      <c r="D21" s="221">
        <v>0</v>
      </c>
      <c r="E21" s="221">
        <v>0</v>
      </c>
      <c r="F21" s="221">
        <v>0</v>
      </c>
      <c r="G21" s="221">
        <v>0</v>
      </c>
      <c r="H21" s="221">
        <v>0</v>
      </c>
    </row>
    <row r="22" spans="1:14" s="222" customFormat="1" ht="26.45">
      <c r="A22" s="223" t="s">
        <v>623</v>
      </c>
      <c r="B22" s="218" t="s">
        <v>624</v>
      </c>
      <c r="C22" s="219">
        <f>SUM(D22:F22)</f>
        <v>0</v>
      </c>
      <c r="D22" s="224">
        <f>D19-D20-D21</f>
        <v>0</v>
      </c>
      <c r="E22" s="224">
        <f>E19-E20-E21</f>
        <v>0</v>
      </c>
      <c r="F22" s="224">
        <f>F19-F20-F21</f>
        <v>0</v>
      </c>
      <c r="G22" s="224">
        <f>G19-G20-G21</f>
        <v>0</v>
      </c>
      <c r="H22" s="224">
        <f>H19-H20-H21</f>
        <v>0</v>
      </c>
    </row>
    <row r="23" spans="1:14">
      <c r="A23" s="217" t="s">
        <v>625</v>
      </c>
      <c r="B23" s="218" t="s">
        <v>205</v>
      </c>
      <c r="C23" s="219">
        <f>SUM(D23:F23)</f>
        <v>0</v>
      </c>
      <c r="D23" s="225">
        <f>D184</f>
        <v>0</v>
      </c>
      <c r="E23" s="225">
        <f>E184</f>
        <v>0</v>
      </c>
      <c r="F23" s="225">
        <f>F184</f>
        <v>0</v>
      </c>
      <c r="G23" s="225">
        <f>G184</f>
        <v>0</v>
      </c>
      <c r="H23" s="225">
        <f>H184</f>
        <v>0</v>
      </c>
    </row>
    <row r="24" spans="1:14" ht="15.75" customHeight="1">
      <c r="A24" s="226" t="s">
        <v>626</v>
      </c>
      <c r="B24" s="218" t="s">
        <v>627</v>
      </c>
      <c r="C24" s="227">
        <f>IFERROR(+C23/C22,0)</f>
        <v>0</v>
      </c>
      <c r="D24" s="227"/>
      <c r="E24" s="227"/>
      <c r="F24" s="227"/>
      <c r="G24" s="228"/>
      <c r="H24" s="228"/>
    </row>
    <row r="25" spans="1:14" ht="39.75" customHeight="1">
      <c r="A25" s="496" t="s">
        <v>628</v>
      </c>
      <c r="B25" s="496"/>
      <c r="C25" s="496"/>
      <c r="D25" s="229"/>
      <c r="F25" s="230"/>
    </row>
    <row r="26" spans="1:14" hidden="1">
      <c r="A26" s="231"/>
      <c r="B26" s="231"/>
      <c r="C26" s="232"/>
      <c r="D26" s="232"/>
      <c r="N26" s="230"/>
    </row>
    <row r="27" spans="1:14">
      <c r="A27" s="233" t="s">
        <v>629</v>
      </c>
      <c r="B27" s="234" t="s">
        <v>630</v>
      </c>
      <c r="C27" s="235">
        <v>-30922031.909119129</v>
      </c>
      <c r="D27" s="236"/>
    </row>
    <row r="28" spans="1:14">
      <c r="A28" s="237" t="s">
        <v>631</v>
      </c>
      <c r="B28" s="238" t="s">
        <v>632</v>
      </c>
      <c r="C28" s="239">
        <f>+C24*C27</f>
        <v>0</v>
      </c>
      <c r="D28" s="240"/>
      <c r="E28" s="241"/>
    </row>
    <row r="29" spans="1:14" ht="32.25" customHeight="1">
      <c r="A29" s="237" t="s">
        <v>633</v>
      </c>
      <c r="B29" s="238" t="s">
        <v>634</v>
      </c>
      <c r="C29" s="235">
        <f>+C27-C28</f>
        <v>-30922031.909119129</v>
      </c>
      <c r="D29" s="236"/>
    </row>
    <row r="31" spans="1:14">
      <c r="A31" s="497" t="s">
        <v>635</v>
      </c>
      <c r="B31" s="497"/>
      <c r="C31" s="492"/>
      <c r="D31" s="492"/>
      <c r="E31" s="492"/>
    </row>
    <row r="32" spans="1:14">
      <c r="A32" s="242" t="s">
        <v>636</v>
      </c>
      <c r="B32" s="242"/>
      <c r="C32" s="243">
        <f>COUNTIF(C34:C183,"&lt;&gt;0")</f>
        <v>0</v>
      </c>
      <c r="D32" s="244"/>
      <c r="E32" s="244"/>
      <c r="F32" s="244"/>
      <c r="G32" s="244"/>
      <c r="H32" s="244"/>
      <c r="K32" s="245"/>
    </row>
    <row r="33" spans="1:11" ht="65.25" customHeight="1">
      <c r="A33" s="246" t="s">
        <v>304</v>
      </c>
      <c r="B33" s="246"/>
      <c r="C33" s="247" t="s">
        <v>637</v>
      </c>
      <c r="D33" s="247" t="s">
        <v>638</v>
      </c>
      <c r="E33" s="247" t="s">
        <v>639</v>
      </c>
      <c r="F33" s="247" t="s">
        <v>640</v>
      </c>
      <c r="G33" s="247" t="s">
        <v>641</v>
      </c>
      <c r="H33" s="247" t="s">
        <v>642</v>
      </c>
      <c r="I33" s="248" t="s">
        <v>643</v>
      </c>
      <c r="J33" s="249" t="s">
        <v>644</v>
      </c>
      <c r="K33" s="250" t="s">
        <v>645</v>
      </c>
    </row>
    <row r="34" spans="1:11" hidden="1">
      <c r="A34" s="251" t="s">
        <v>308</v>
      </c>
      <c r="B34" s="251"/>
      <c r="C34" s="252">
        <f t="shared" ref="C34:C97" si="0">SUM(D34:F34)</f>
        <v>0</v>
      </c>
      <c r="D34" s="252">
        <v>0</v>
      </c>
      <c r="E34" s="252">
        <v>0</v>
      </c>
      <c r="F34" s="252">
        <v>0</v>
      </c>
      <c r="G34" s="252">
        <v>0</v>
      </c>
      <c r="H34" s="252">
        <v>0</v>
      </c>
      <c r="I34" s="253">
        <f>IFERROR(+C34/$C$184,0)</f>
        <v>0</v>
      </c>
      <c r="J34" s="254">
        <f>+I34*$C$28</f>
        <v>0</v>
      </c>
      <c r="K34" s="255">
        <f>+J34/12</f>
        <v>0</v>
      </c>
    </row>
    <row r="35" spans="1:11" hidden="1">
      <c r="A35" s="256" t="s">
        <v>311</v>
      </c>
      <c r="B35" s="256"/>
      <c r="C35" s="257">
        <f t="shared" si="0"/>
        <v>0</v>
      </c>
      <c r="D35" s="257">
        <v>0</v>
      </c>
      <c r="E35" s="257">
        <v>0</v>
      </c>
      <c r="F35" s="257">
        <v>0</v>
      </c>
      <c r="G35" s="257">
        <v>0</v>
      </c>
      <c r="H35" s="257">
        <v>0</v>
      </c>
      <c r="I35" s="258">
        <f t="shared" ref="I35:I98" si="1">IFERROR(+C35/$C$184,0)</f>
        <v>0</v>
      </c>
      <c r="J35" s="259">
        <f>+I35*$C$28</f>
        <v>0</v>
      </c>
      <c r="K35" s="255">
        <f>+J35/12</f>
        <v>0</v>
      </c>
    </row>
    <row r="36" spans="1:11" hidden="1">
      <c r="A36" s="260" t="s">
        <v>312</v>
      </c>
      <c r="B36" s="260"/>
      <c r="C36" s="261">
        <f t="shared" si="0"/>
        <v>0</v>
      </c>
      <c r="D36" s="261">
        <v>0</v>
      </c>
      <c r="E36" s="261">
        <v>0</v>
      </c>
      <c r="F36" s="261">
        <v>0</v>
      </c>
      <c r="G36" s="261">
        <v>0</v>
      </c>
      <c r="H36" s="261">
        <v>0</v>
      </c>
      <c r="I36" s="262">
        <f t="shared" si="1"/>
        <v>0</v>
      </c>
      <c r="J36" s="255">
        <f>+I36*$C$28</f>
        <v>0</v>
      </c>
      <c r="K36" s="263">
        <f>+J36/12</f>
        <v>0</v>
      </c>
    </row>
    <row r="37" spans="1:11" hidden="1">
      <c r="A37" s="264" t="s">
        <v>313</v>
      </c>
      <c r="B37" s="264"/>
      <c r="C37" s="252">
        <f t="shared" si="0"/>
        <v>0</v>
      </c>
      <c r="D37" s="265">
        <v>0</v>
      </c>
      <c r="E37" s="265">
        <v>0</v>
      </c>
      <c r="F37" s="265">
        <v>0</v>
      </c>
      <c r="G37" s="265">
        <v>0</v>
      </c>
      <c r="H37" s="265">
        <v>0</v>
      </c>
      <c r="I37" s="266">
        <f t="shared" si="1"/>
        <v>0</v>
      </c>
      <c r="J37" s="267">
        <f>+I37*$C$28</f>
        <v>0</v>
      </c>
      <c r="K37" s="268">
        <f>+J37/12</f>
        <v>0</v>
      </c>
    </row>
    <row r="38" spans="1:11" hidden="1">
      <c r="A38" s="251" t="s">
        <v>314</v>
      </c>
      <c r="B38" s="251"/>
      <c r="C38" s="257">
        <f t="shared" si="0"/>
        <v>0</v>
      </c>
      <c r="D38" s="252">
        <v>0</v>
      </c>
      <c r="E38" s="252">
        <v>0</v>
      </c>
      <c r="F38" s="252">
        <v>0</v>
      </c>
      <c r="G38" s="252">
        <v>0</v>
      </c>
      <c r="H38" s="252">
        <v>0</v>
      </c>
      <c r="I38" s="253">
        <f t="shared" si="1"/>
        <v>0</v>
      </c>
      <c r="J38" s="254">
        <f t="shared" ref="J38:J101" si="2">+I38*$C$28</f>
        <v>0</v>
      </c>
      <c r="K38" s="268">
        <f t="shared" ref="K38:K101" si="3">+J38/12</f>
        <v>0</v>
      </c>
    </row>
    <row r="39" spans="1:11" hidden="1">
      <c r="A39" s="260" t="s">
        <v>315</v>
      </c>
      <c r="B39" s="260"/>
      <c r="C39" s="257">
        <f t="shared" si="0"/>
        <v>0</v>
      </c>
      <c r="D39" s="261">
        <v>0</v>
      </c>
      <c r="E39" s="261">
        <v>0</v>
      </c>
      <c r="F39" s="261">
        <v>0</v>
      </c>
      <c r="G39" s="261">
        <v>0</v>
      </c>
      <c r="H39" s="261">
        <v>0</v>
      </c>
      <c r="I39" s="262">
        <f t="shared" si="1"/>
        <v>0</v>
      </c>
      <c r="J39" s="255">
        <f t="shared" si="2"/>
        <v>0</v>
      </c>
      <c r="K39" s="263">
        <f t="shared" si="3"/>
        <v>0</v>
      </c>
    </row>
    <row r="40" spans="1:11" hidden="1">
      <c r="A40" s="264" t="s">
        <v>316</v>
      </c>
      <c r="B40" s="264"/>
      <c r="C40" s="257">
        <f t="shared" si="0"/>
        <v>0</v>
      </c>
      <c r="D40" s="265">
        <v>0</v>
      </c>
      <c r="E40" s="265">
        <v>0</v>
      </c>
      <c r="F40" s="265">
        <v>0</v>
      </c>
      <c r="G40" s="265">
        <v>0</v>
      </c>
      <c r="H40" s="265">
        <v>0</v>
      </c>
      <c r="I40" s="266">
        <f t="shared" si="1"/>
        <v>0</v>
      </c>
      <c r="J40" s="267">
        <f t="shared" si="2"/>
        <v>0</v>
      </c>
      <c r="K40" s="268">
        <f t="shared" si="3"/>
        <v>0</v>
      </c>
    </row>
    <row r="41" spans="1:11" hidden="1">
      <c r="A41" s="260" t="s">
        <v>317</v>
      </c>
      <c r="B41" s="260"/>
      <c r="C41" s="257">
        <f t="shared" si="0"/>
        <v>0</v>
      </c>
      <c r="D41" s="261">
        <v>0</v>
      </c>
      <c r="E41" s="261">
        <v>0</v>
      </c>
      <c r="F41" s="261">
        <v>0</v>
      </c>
      <c r="G41" s="261">
        <v>0</v>
      </c>
      <c r="H41" s="261">
        <v>0</v>
      </c>
      <c r="I41" s="262">
        <f t="shared" si="1"/>
        <v>0</v>
      </c>
      <c r="J41" s="269">
        <f t="shared" si="2"/>
        <v>0</v>
      </c>
      <c r="K41" s="255">
        <f t="shared" si="3"/>
        <v>0</v>
      </c>
    </row>
    <row r="42" spans="1:11" hidden="1">
      <c r="A42" s="260" t="s">
        <v>318</v>
      </c>
      <c r="B42" s="260"/>
      <c r="C42" s="257">
        <f t="shared" si="0"/>
        <v>0</v>
      </c>
      <c r="D42" s="261">
        <v>0</v>
      </c>
      <c r="E42" s="261">
        <v>0</v>
      </c>
      <c r="F42" s="261">
        <v>0</v>
      </c>
      <c r="G42" s="261">
        <v>0</v>
      </c>
      <c r="H42" s="261">
        <v>0</v>
      </c>
      <c r="I42" s="262">
        <f t="shared" si="1"/>
        <v>0</v>
      </c>
      <c r="J42" s="269">
        <f t="shared" si="2"/>
        <v>0</v>
      </c>
      <c r="K42" s="255">
        <f t="shared" si="3"/>
        <v>0</v>
      </c>
    </row>
    <row r="43" spans="1:11" hidden="1">
      <c r="A43" s="260" t="s">
        <v>319</v>
      </c>
      <c r="B43" s="260"/>
      <c r="C43" s="257">
        <f t="shared" si="0"/>
        <v>0</v>
      </c>
      <c r="D43" s="261">
        <v>0</v>
      </c>
      <c r="E43" s="261">
        <v>0</v>
      </c>
      <c r="F43" s="261">
        <v>0</v>
      </c>
      <c r="G43" s="261">
        <v>0</v>
      </c>
      <c r="H43" s="261">
        <v>0</v>
      </c>
      <c r="I43" s="262">
        <f t="shared" si="1"/>
        <v>0</v>
      </c>
      <c r="J43" s="269">
        <f t="shared" si="2"/>
        <v>0</v>
      </c>
      <c r="K43" s="255">
        <f t="shared" si="3"/>
        <v>0</v>
      </c>
    </row>
    <row r="44" spans="1:11" hidden="1">
      <c r="A44" s="260" t="s">
        <v>320</v>
      </c>
      <c r="B44" s="260"/>
      <c r="C44" s="257">
        <f t="shared" si="0"/>
        <v>0</v>
      </c>
      <c r="D44" s="261">
        <v>0</v>
      </c>
      <c r="E44" s="261">
        <v>0</v>
      </c>
      <c r="F44" s="261">
        <v>0</v>
      </c>
      <c r="G44" s="261">
        <v>0</v>
      </c>
      <c r="H44" s="261">
        <v>0</v>
      </c>
      <c r="I44" s="262">
        <f t="shared" si="1"/>
        <v>0</v>
      </c>
      <c r="J44" s="269">
        <f t="shared" si="2"/>
        <v>0</v>
      </c>
      <c r="K44" s="255">
        <f t="shared" si="3"/>
        <v>0</v>
      </c>
    </row>
    <row r="45" spans="1:11" hidden="1">
      <c r="A45" s="260" t="s">
        <v>321</v>
      </c>
      <c r="B45" s="260"/>
      <c r="C45" s="257">
        <f t="shared" si="0"/>
        <v>0</v>
      </c>
      <c r="D45" s="261">
        <v>0</v>
      </c>
      <c r="E45" s="261">
        <v>0</v>
      </c>
      <c r="F45" s="261">
        <v>0</v>
      </c>
      <c r="G45" s="261">
        <v>0</v>
      </c>
      <c r="H45" s="261">
        <v>0</v>
      </c>
      <c r="I45" s="262">
        <f t="shared" si="1"/>
        <v>0</v>
      </c>
      <c r="J45" s="269">
        <f t="shared" si="2"/>
        <v>0</v>
      </c>
      <c r="K45" s="255">
        <f t="shared" si="3"/>
        <v>0</v>
      </c>
    </row>
    <row r="46" spans="1:11" hidden="1">
      <c r="A46" s="260" t="s">
        <v>322</v>
      </c>
      <c r="B46" s="260"/>
      <c r="C46" s="257">
        <f t="shared" si="0"/>
        <v>0</v>
      </c>
      <c r="D46" s="261">
        <v>0</v>
      </c>
      <c r="E46" s="261">
        <v>0</v>
      </c>
      <c r="F46" s="261">
        <v>0</v>
      </c>
      <c r="G46" s="261">
        <v>0</v>
      </c>
      <c r="H46" s="261">
        <v>0</v>
      </c>
      <c r="I46" s="262">
        <f t="shared" si="1"/>
        <v>0</v>
      </c>
      <c r="J46" s="269">
        <f t="shared" si="2"/>
        <v>0</v>
      </c>
      <c r="K46" s="255">
        <f t="shared" si="3"/>
        <v>0</v>
      </c>
    </row>
    <row r="47" spans="1:11" hidden="1">
      <c r="A47" s="260" t="s">
        <v>323</v>
      </c>
      <c r="B47" s="260"/>
      <c r="C47" s="257">
        <f t="shared" si="0"/>
        <v>0</v>
      </c>
      <c r="D47" s="261">
        <v>0</v>
      </c>
      <c r="E47" s="261">
        <v>0</v>
      </c>
      <c r="F47" s="261">
        <v>0</v>
      </c>
      <c r="G47" s="261">
        <v>0</v>
      </c>
      <c r="H47" s="261">
        <v>0</v>
      </c>
      <c r="I47" s="262">
        <f t="shared" si="1"/>
        <v>0</v>
      </c>
      <c r="J47" s="269">
        <f t="shared" si="2"/>
        <v>0</v>
      </c>
      <c r="K47" s="255">
        <f t="shared" si="3"/>
        <v>0</v>
      </c>
    </row>
    <row r="48" spans="1:11" hidden="1">
      <c r="A48" s="260" t="s">
        <v>324</v>
      </c>
      <c r="B48" s="260"/>
      <c r="C48" s="257">
        <f t="shared" si="0"/>
        <v>0</v>
      </c>
      <c r="D48" s="261">
        <v>0</v>
      </c>
      <c r="E48" s="261">
        <v>0</v>
      </c>
      <c r="F48" s="261">
        <v>0</v>
      </c>
      <c r="G48" s="261">
        <v>0</v>
      </c>
      <c r="H48" s="261">
        <v>0</v>
      </c>
      <c r="I48" s="262">
        <f t="shared" si="1"/>
        <v>0</v>
      </c>
      <c r="J48" s="269">
        <f t="shared" si="2"/>
        <v>0</v>
      </c>
      <c r="K48" s="255">
        <f t="shared" si="3"/>
        <v>0</v>
      </c>
    </row>
    <row r="49" spans="1:11" hidden="1">
      <c r="A49" s="260" t="s">
        <v>325</v>
      </c>
      <c r="B49" s="260"/>
      <c r="C49" s="257">
        <f t="shared" si="0"/>
        <v>0</v>
      </c>
      <c r="D49" s="261">
        <v>0</v>
      </c>
      <c r="E49" s="261">
        <v>0</v>
      </c>
      <c r="F49" s="261">
        <v>0</v>
      </c>
      <c r="G49" s="261">
        <v>0</v>
      </c>
      <c r="H49" s="261">
        <v>0</v>
      </c>
      <c r="I49" s="262">
        <f t="shared" si="1"/>
        <v>0</v>
      </c>
      <c r="J49" s="269">
        <f t="shared" si="2"/>
        <v>0</v>
      </c>
      <c r="K49" s="255">
        <f t="shared" si="3"/>
        <v>0</v>
      </c>
    </row>
    <row r="50" spans="1:11" hidden="1">
      <c r="A50" s="260" t="s">
        <v>326</v>
      </c>
      <c r="B50" s="260"/>
      <c r="C50" s="257">
        <f t="shared" si="0"/>
        <v>0</v>
      </c>
      <c r="D50" s="261">
        <v>0</v>
      </c>
      <c r="E50" s="261">
        <v>0</v>
      </c>
      <c r="F50" s="261">
        <v>0</v>
      </c>
      <c r="G50" s="261">
        <v>0</v>
      </c>
      <c r="H50" s="261">
        <v>0</v>
      </c>
      <c r="I50" s="262">
        <f t="shared" si="1"/>
        <v>0</v>
      </c>
      <c r="J50" s="269">
        <f t="shared" si="2"/>
        <v>0</v>
      </c>
      <c r="K50" s="255">
        <f t="shared" si="3"/>
        <v>0</v>
      </c>
    </row>
    <row r="51" spans="1:11" hidden="1">
      <c r="A51" s="260" t="s">
        <v>327</v>
      </c>
      <c r="B51" s="260"/>
      <c r="C51" s="257">
        <f t="shared" si="0"/>
        <v>0</v>
      </c>
      <c r="D51" s="261">
        <v>0</v>
      </c>
      <c r="E51" s="261">
        <v>0</v>
      </c>
      <c r="F51" s="261">
        <v>0</v>
      </c>
      <c r="G51" s="261">
        <v>0</v>
      </c>
      <c r="H51" s="261">
        <v>0</v>
      </c>
      <c r="I51" s="262">
        <f t="shared" si="1"/>
        <v>0</v>
      </c>
      <c r="J51" s="269">
        <f t="shared" si="2"/>
        <v>0</v>
      </c>
      <c r="K51" s="255">
        <f t="shared" si="3"/>
        <v>0</v>
      </c>
    </row>
    <row r="52" spans="1:11" hidden="1">
      <c r="A52" s="260" t="s">
        <v>328</v>
      </c>
      <c r="B52" s="260"/>
      <c r="C52" s="257">
        <f t="shared" si="0"/>
        <v>0</v>
      </c>
      <c r="D52" s="261">
        <v>0</v>
      </c>
      <c r="E52" s="261">
        <v>0</v>
      </c>
      <c r="F52" s="261">
        <v>0</v>
      </c>
      <c r="G52" s="261">
        <v>0</v>
      </c>
      <c r="H52" s="261">
        <v>0</v>
      </c>
      <c r="I52" s="262">
        <f t="shared" si="1"/>
        <v>0</v>
      </c>
      <c r="J52" s="269">
        <f t="shared" si="2"/>
        <v>0</v>
      </c>
      <c r="K52" s="255">
        <f t="shared" si="3"/>
        <v>0</v>
      </c>
    </row>
    <row r="53" spans="1:11" hidden="1">
      <c r="A53" s="260" t="s">
        <v>329</v>
      </c>
      <c r="B53" s="260"/>
      <c r="C53" s="257">
        <f t="shared" si="0"/>
        <v>0</v>
      </c>
      <c r="D53" s="261">
        <v>0</v>
      </c>
      <c r="E53" s="261">
        <v>0</v>
      </c>
      <c r="F53" s="261">
        <v>0</v>
      </c>
      <c r="G53" s="261">
        <v>0</v>
      </c>
      <c r="H53" s="261">
        <v>0</v>
      </c>
      <c r="I53" s="262">
        <f t="shared" si="1"/>
        <v>0</v>
      </c>
      <c r="J53" s="269">
        <f t="shared" si="2"/>
        <v>0</v>
      </c>
      <c r="K53" s="255">
        <f t="shared" si="3"/>
        <v>0</v>
      </c>
    </row>
    <row r="54" spans="1:11" hidden="1">
      <c r="A54" s="260" t="s">
        <v>330</v>
      </c>
      <c r="B54" s="260"/>
      <c r="C54" s="257">
        <f t="shared" si="0"/>
        <v>0</v>
      </c>
      <c r="D54" s="261">
        <v>0</v>
      </c>
      <c r="E54" s="261">
        <v>0</v>
      </c>
      <c r="F54" s="261">
        <v>0</v>
      </c>
      <c r="G54" s="261">
        <v>0</v>
      </c>
      <c r="H54" s="261">
        <v>0</v>
      </c>
      <c r="I54" s="262">
        <f t="shared" si="1"/>
        <v>0</v>
      </c>
      <c r="J54" s="269">
        <f t="shared" si="2"/>
        <v>0</v>
      </c>
      <c r="K54" s="255">
        <f t="shared" si="3"/>
        <v>0</v>
      </c>
    </row>
    <row r="55" spans="1:11" hidden="1">
      <c r="A55" s="260" t="s">
        <v>331</v>
      </c>
      <c r="B55" s="260"/>
      <c r="C55" s="257">
        <f t="shared" si="0"/>
        <v>0</v>
      </c>
      <c r="D55" s="261">
        <v>0</v>
      </c>
      <c r="E55" s="261">
        <v>0</v>
      </c>
      <c r="F55" s="261">
        <v>0</v>
      </c>
      <c r="G55" s="261">
        <v>0</v>
      </c>
      <c r="H55" s="261">
        <v>0</v>
      </c>
      <c r="I55" s="262">
        <f t="shared" si="1"/>
        <v>0</v>
      </c>
      <c r="J55" s="269">
        <f t="shared" si="2"/>
        <v>0</v>
      </c>
      <c r="K55" s="255">
        <f t="shared" si="3"/>
        <v>0</v>
      </c>
    </row>
    <row r="56" spans="1:11" hidden="1">
      <c r="A56" s="260" t="s">
        <v>332</v>
      </c>
      <c r="B56" s="260"/>
      <c r="C56" s="257">
        <f t="shared" si="0"/>
        <v>0</v>
      </c>
      <c r="D56" s="261">
        <v>0</v>
      </c>
      <c r="E56" s="261">
        <v>0</v>
      </c>
      <c r="F56" s="261">
        <v>0</v>
      </c>
      <c r="G56" s="261">
        <v>0</v>
      </c>
      <c r="H56" s="261">
        <v>0</v>
      </c>
      <c r="I56" s="262">
        <f t="shared" si="1"/>
        <v>0</v>
      </c>
      <c r="J56" s="269">
        <f t="shared" si="2"/>
        <v>0</v>
      </c>
      <c r="K56" s="255">
        <f t="shared" si="3"/>
        <v>0</v>
      </c>
    </row>
    <row r="57" spans="1:11" hidden="1">
      <c r="A57" s="260" t="s">
        <v>333</v>
      </c>
      <c r="B57" s="260"/>
      <c r="C57" s="257">
        <f t="shared" si="0"/>
        <v>0</v>
      </c>
      <c r="D57" s="261">
        <v>0</v>
      </c>
      <c r="E57" s="261">
        <v>0</v>
      </c>
      <c r="F57" s="261">
        <v>0</v>
      </c>
      <c r="G57" s="261">
        <v>0</v>
      </c>
      <c r="H57" s="261">
        <v>0</v>
      </c>
      <c r="I57" s="262">
        <f t="shared" si="1"/>
        <v>0</v>
      </c>
      <c r="J57" s="269">
        <f t="shared" si="2"/>
        <v>0</v>
      </c>
      <c r="K57" s="255">
        <f t="shared" si="3"/>
        <v>0</v>
      </c>
    </row>
    <row r="58" spans="1:11" hidden="1">
      <c r="A58" s="260" t="s">
        <v>334</v>
      </c>
      <c r="B58" s="260"/>
      <c r="C58" s="257">
        <f t="shared" si="0"/>
        <v>0</v>
      </c>
      <c r="D58" s="261">
        <v>0</v>
      </c>
      <c r="E58" s="261">
        <v>0</v>
      </c>
      <c r="F58" s="261">
        <v>0</v>
      </c>
      <c r="G58" s="261">
        <v>0</v>
      </c>
      <c r="H58" s="261">
        <v>0</v>
      </c>
      <c r="I58" s="262">
        <f t="shared" si="1"/>
        <v>0</v>
      </c>
      <c r="J58" s="269">
        <f t="shared" si="2"/>
        <v>0</v>
      </c>
      <c r="K58" s="255">
        <f t="shared" si="3"/>
        <v>0</v>
      </c>
    </row>
    <row r="59" spans="1:11" hidden="1">
      <c r="A59" s="260" t="s">
        <v>335</v>
      </c>
      <c r="B59" s="260"/>
      <c r="C59" s="257">
        <f t="shared" si="0"/>
        <v>0</v>
      </c>
      <c r="D59" s="261">
        <v>0</v>
      </c>
      <c r="E59" s="261">
        <v>0</v>
      </c>
      <c r="F59" s="261">
        <v>0</v>
      </c>
      <c r="G59" s="261">
        <v>0</v>
      </c>
      <c r="H59" s="261">
        <v>0</v>
      </c>
      <c r="I59" s="262">
        <f t="shared" si="1"/>
        <v>0</v>
      </c>
      <c r="J59" s="269">
        <f t="shared" si="2"/>
        <v>0</v>
      </c>
      <c r="K59" s="255">
        <f t="shared" si="3"/>
        <v>0</v>
      </c>
    </row>
    <row r="60" spans="1:11" hidden="1">
      <c r="A60" s="260" t="s">
        <v>336</v>
      </c>
      <c r="B60" s="260"/>
      <c r="C60" s="257">
        <f t="shared" si="0"/>
        <v>0</v>
      </c>
      <c r="D60" s="261">
        <v>0</v>
      </c>
      <c r="E60" s="261">
        <v>0</v>
      </c>
      <c r="F60" s="261">
        <v>0</v>
      </c>
      <c r="G60" s="261">
        <v>0</v>
      </c>
      <c r="H60" s="261">
        <v>0</v>
      </c>
      <c r="I60" s="262">
        <f t="shared" si="1"/>
        <v>0</v>
      </c>
      <c r="J60" s="269">
        <f t="shared" si="2"/>
        <v>0</v>
      </c>
      <c r="K60" s="255">
        <f t="shared" si="3"/>
        <v>0</v>
      </c>
    </row>
    <row r="61" spans="1:11" hidden="1">
      <c r="A61" s="260" t="s">
        <v>337</v>
      </c>
      <c r="B61" s="260"/>
      <c r="C61" s="257">
        <f t="shared" si="0"/>
        <v>0</v>
      </c>
      <c r="D61" s="261">
        <v>0</v>
      </c>
      <c r="E61" s="261">
        <v>0</v>
      </c>
      <c r="F61" s="261">
        <v>0</v>
      </c>
      <c r="G61" s="261">
        <v>0</v>
      </c>
      <c r="H61" s="261">
        <v>0</v>
      </c>
      <c r="I61" s="262">
        <f t="shared" si="1"/>
        <v>0</v>
      </c>
      <c r="J61" s="269">
        <f t="shared" si="2"/>
        <v>0</v>
      </c>
      <c r="K61" s="255">
        <f t="shared" si="3"/>
        <v>0</v>
      </c>
    </row>
    <row r="62" spans="1:11" hidden="1">
      <c r="A62" s="260" t="s">
        <v>338</v>
      </c>
      <c r="B62" s="260"/>
      <c r="C62" s="257">
        <f t="shared" si="0"/>
        <v>0</v>
      </c>
      <c r="D62" s="261">
        <v>0</v>
      </c>
      <c r="E62" s="261">
        <v>0</v>
      </c>
      <c r="F62" s="261">
        <v>0</v>
      </c>
      <c r="G62" s="261">
        <v>0</v>
      </c>
      <c r="H62" s="261">
        <v>0</v>
      </c>
      <c r="I62" s="262">
        <f t="shared" si="1"/>
        <v>0</v>
      </c>
      <c r="J62" s="269">
        <f t="shared" si="2"/>
        <v>0</v>
      </c>
      <c r="K62" s="255">
        <f t="shared" si="3"/>
        <v>0</v>
      </c>
    </row>
    <row r="63" spans="1:11" hidden="1">
      <c r="A63" s="260" t="s">
        <v>339</v>
      </c>
      <c r="B63" s="260"/>
      <c r="C63" s="257">
        <f t="shared" si="0"/>
        <v>0</v>
      </c>
      <c r="D63" s="261">
        <v>0</v>
      </c>
      <c r="E63" s="261">
        <v>0</v>
      </c>
      <c r="F63" s="261">
        <v>0</v>
      </c>
      <c r="G63" s="261">
        <v>0</v>
      </c>
      <c r="H63" s="261">
        <v>0</v>
      </c>
      <c r="I63" s="262">
        <f t="shared" si="1"/>
        <v>0</v>
      </c>
      <c r="J63" s="269">
        <f t="shared" si="2"/>
        <v>0</v>
      </c>
      <c r="K63" s="255">
        <f t="shared" si="3"/>
        <v>0</v>
      </c>
    </row>
    <row r="64" spans="1:11" hidden="1">
      <c r="A64" s="260" t="s">
        <v>340</v>
      </c>
      <c r="B64" s="260"/>
      <c r="C64" s="257">
        <f t="shared" si="0"/>
        <v>0</v>
      </c>
      <c r="D64" s="261">
        <v>0</v>
      </c>
      <c r="E64" s="261">
        <v>0</v>
      </c>
      <c r="F64" s="261">
        <v>0</v>
      </c>
      <c r="G64" s="261">
        <v>0</v>
      </c>
      <c r="H64" s="261">
        <v>0</v>
      </c>
      <c r="I64" s="262">
        <f t="shared" si="1"/>
        <v>0</v>
      </c>
      <c r="J64" s="269">
        <f t="shared" si="2"/>
        <v>0</v>
      </c>
      <c r="K64" s="255">
        <f t="shared" si="3"/>
        <v>0</v>
      </c>
    </row>
    <row r="65" spans="1:11" hidden="1">
      <c r="A65" s="260" t="s">
        <v>341</v>
      </c>
      <c r="B65" s="260"/>
      <c r="C65" s="257">
        <f t="shared" si="0"/>
        <v>0</v>
      </c>
      <c r="D65" s="261">
        <v>0</v>
      </c>
      <c r="E65" s="261">
        <v>0</v>
      </c>
      <c r="F65" s="261">
        <v>0</v>
      </c>
      <c r="G65" s="261">
        <v>0</v>
      </c>
      <c r="H65" s="261">
        <v>0</v>
      </c>
      <c r="I65" s="262">
        <f t="shared" si="1"/>
        <v>0</v>
      </c>
      <c r="J65" s="269">
        <f t="shared" si="2"/>
        <v>0</v>
      </c>
      <c r="K65" s="255">
        <f t="shared" si="3"/>
        <v>0</v>
      </c>
    </row>
    <row r="66" spans="1:11" hidden="1">
      <c r="A66" s="260" t="s">
        <v>342</v>
      </c>
      <c r="B66" s="260"/>
      <c r="C66" s="257">
        <f t="shared" si="0"/>
        <v>0</v>
      </c>
      <c r="D66" s="261">
        <v>0</v>
      </c>
      <c r="E66" s="261">
        <v>0</v>
      </c>
      <c r="F66" s="261">
        <v>0</v>
      </c>
      <c r="G66" s="261">
        <v>0</v>
      </c>
      <c r="H66" s="261">
        <v>0</v>
      </c>
      <c r="I66" s="262">
        <f t="shared" si="1"/>
        <v>0</v>
      </c>
      <c r="J66" s="269">
        <f t="shared" si="2"/>
        <v>0</v>
      </c>
      <c r="K66" s="255">
        <f t="shared" si="3"/>
        <v>0</v>
      </c>
    </row>
    <row r="67" spans="1:11" hidden="1">
      <c r="A67" s="260" t="s">
        <v>343</v>
      </c>
      <c r="B67" s="260"/>
      <c r="C67" s="257">
        <f t="shared" si="0"/>
        <v>0</v>
      </c>
      <c r="D67" s="261">
        <v>0</v>
      </c>
      <c r="E67" s="261">
        <v>0</v>
      </c>
      <c r="F67" s="261">
        <v>0</v>
      </c>
      <c r="G67" s="261">
        <v>0</v>
      </c>
      <c r="H67" s="261">
        <v>0</v>
      </c>
      <c r="I67" s="262">
        <f t="shared" si="1"/>
        <v>0</v>
      </c>
      <c r="J67" s="269">
        <f t="shared" si="2"/>
        <v>0</v>
      </c>
      <c r="K67" s="255">
        <f t="shared" si="3"/>
        <v>0</v>
      </c>
    </row>
    <row r="68" spans="1:11" hidden="1">
      <c r="A68" s="260" t="s">
        <v>344</v>
      </c>
      <c r="B68" s="260"/>
      <c r="C68" s="257">
        <f t="shared" si="0"/>
        <v>0</v>
      </c>
      <c r="D68" s="261">
        <v>0</v>
      </c>
      <c r="E68" s="261">
        <v>0</v>
      </c>
      <c r="F68" s="261">
        <v>0</v>
      </c>
      <c r="G68" s="261">
        <v>0</v>
      </c>
      <c r="H68" s="261">
        <v>0</v>
      </c>
      <c r="I68" s="262">
        <f t="shared" si="1"/>
        <v>0</v>
      </c>
      <c r="J68" s="269">
        <f t="shared" si="2"/>
        <v>0</v>
      </c>
      <c r="K68" s="255">
        <f t="shared" si="3"/>
        <v>0</v>
      </c>
    </row>
    <row r="69" spans="1:11" hidden="1">
      <c r="A69" s="260" t="s">
        <v>345</v>
      </c>
      <c r="B69" s="260"/>
      <c r="C69" s="257">
        <f t="shared" si="0"/>
        <v>0</v>
      </c>
      <c r="D69" s="261">
        <v>0</v>
      </c>
      <c r="E69" s="261">
        <v>0</v>
      </c>
      <c r="F69" s="261">
        <v>0</v>
      </c>
      <c r="G69" s="261">
        <v>0</v>
      </c>
      <c r="H69" s="261">
        <v>0</v>
      </c>
      <c r="I69" s="262">
        <f t="shared" si="1"/>
        <v>0</v>
      </c>
      <c r="J69" s="269">
        <f t="shared" si="2"/>
        <v>0</v>
      </c>
      <c r="K69" s="255">
        <f t="shared" si="3"/>
        <v>0</v>
      </c>
    </row>
    <row r="70" spans="1:11" hidden="1">
      <c r="A70" s="260" t="s">
        <v>346</v>
      </c>
      <c r="B70" s="260"/>
      <c r="C70" s="257">
        <f t="shared" si="0"/>
        <v>0</v>
      </c>
      <c r="D70" s="261">
        <v>0</v>
      </c>
      <c r="E70" s="261">
        <v>0</v>
      </c>
      <c r="F70" s="261">
        <v>0</v>
      </c>
      <c r="G70" s="261">
        <v>0</v>
      </c>
      <c r="H70" s="261">
        <v>0</v>
      </c>
      <c r="I70" s="262">
        <f t="shared" si="1"/>
        <v>0</v>
      </c>
      <c r="J70" s="269">
        <f t="shared" si="2"/>
        <v>0</v>
      </c>
      <c r="K70" s="255">
        <f t="shared" si="3"/>
        <v>0</v>
      </c>
    </row>
    <row r="71" spans="1:11" hidden="1">
      <c r="A71" s="260" t="s">
        <v>347</v>
      </c>
      <c r="B71" s="260"/>
      <c r="C71" s="257">
        <f t="shared" si="0"/>
        <v>0</v>
      </c>
      <c r="D71" s="261">
        <v>0</v>
      </c>
      <c r="E71" s="261">
        <v>0</v>
      </c>
      <c r="F71" s="261">
        <v>0</v>
      </c>
      <c r="G71" s="261">
        <v>0</v>
      </c>
      <c r="H71" s="261">
        <v>0</v>
      </c>
      <c r="I71" s="262">
        <f t="shared" si="1"/>
        <v>0</v>
      </c>
      <c r="J71" s="269">
        <f t="shared" si="2"/>
        <v>0</v>
      </c>
      <c r="K71" s="255">
        <f t="shared" si="3"/>
        <v>0</v>
      </c>
    </row>
    <row r="72" spans="1:11" hidden="1">
      <c r="A72" s="260" t="s">
        <v>348</v>
      </c>
      <c r="B72" s="260"/>
      <c r="C72" s="257">
        <f t="shared" si="0"/>
        <v>0</v>
      </c>
      <c r="D72" s="261">
        <v>0</v>
      </c>
      <c r="E72" s="261">
        <v>0</v>
      </c>
      <c r="F72" s="261">
        <v>0</v>
      </c>
      <c r="G72" s="261">
        <v>0</v>
      </c>
      <c r="H72" s="261">
        <v>0</v>
      </c>
      <c r="I72" s="262">
        <f t="shared" si="1"/>
        <v>0</v>
      </c>
      <c r="J72" s="269">
        <f t="shared" si="2"/>
        <v>0</v>
      </c>
      <c r="K72" s="255">
        <f t="shared" si="3"/>
        <v>0</v>
      </c>
    </row>
    <row r="73" spans="1:11" hidden="1">
      <c r="A73" s="260" t="s">
        <v>349</v>
      </c>
      <c r="B73" s="260"/>
      <c r="C73" s="257">
        <f t="shared" si="0"/>
        <v>0</v>
      </c>
      <c r="D73" s="261">
        <v>0</v>
      </c>
      <c r="E73" s="261">
        <v>0</v>
      </c>
      <c r="F73" s="261">
        <v>0</v>
      </c>
      <c r="G73" s="261">
        <v>0</v>
      </c>
      <c r="H73" s="261">
        <v>0</v>
      </c>
      <c r="I73" s="262">
        <f t="shared" si="1"/>
        <v>0</v>
      </c>
      <c r="J73" s="269">
        <f t="shared" si="2"/>
        <v>0</v>
      </c>
      <c r="K73" s="255">
        <f t="shared" si="3"/>
        <v>0</v>
      </c>
    </row>
    <row r="74" spans="1:11" hidden="1">
      <c r="A74" s="260" t="s">
        <v>350</v>
      </c>
      <c r="B74" s="260"/>
      <c r="C74" s="257">
        <f t="shared" si="0"/>
        <v>0</v>
      </c>
      <c r="D74" s="261">
        <v>0</v>
      </c>
      <c r="E74" s="261">
        <v>0</v>
      </c>
      <c r="F74" s="261">
        <v>0</v>
      </c>
      <c r="G74" s="261">
        <v>0</v>
      </c>
      <c r="H74" s="261">
        <v>0</v>
      </c>
      <c r="I74" s="262">
        <f t="shared" si="1"/>
        <v>0</v>
      </c>
      <c r="J74" s="269">
        <f t="shared" si="2"/>
        <v>0</v>
      </c>
      <c r="K74" s="255">
        <f t="shared" si="3"/>
        <v>0</v>
      </c>
    </row>
    <row r="75" spans="1:11" hidden="1">
      <c r="A75" s="260" t="s">
        <v>351</v>
      </c>
      <c r="B75" s="260"/>
      <c r="C75" s="257">
        <f t="shared" si="0"/>
        <v>0</v>
      </c>
      <c r="D75" s="261">
        <v>0</v>
      </c>
      <c r="E75" s="261">
        <v>0</v>
      </c>
      <c r="F75" s="261">
        <v>0</v>
      </c>
      <c r="G75" s="261">
        <v>0</v>
      </c>
      <c r="H75" s="261">
        <v>0</v>
      </c>
      <c r="I75" s="262">
        <f t="shared" si="1"/>
        <v>0</v>
      </c>
      <c r="J75" s="269">
        <f t="shared" si="2"/>
        <v>0</v>
      </c>
      <c r="K75" s="255">
        <f t="shared" si="3"/>
        <v>0</v>
      </c>
    </row>
    <row r="76" spans="1:11" hidden="1">
      <c r="A76" s="260" t="s">
        <v>352</v>
      </c>
      <c r="B76" s="260"/>
      <c r="C76" s="257">
        <f t="shared" si="0"/>
        <v>0</v>
      </c>
      <c r="D76" s="261">
        <v>0</v>
      </c>
      <c r="E76" s="261">
        <v>0</v>
      </c>
      <c r="F76" s="261">
        <v>0</v>
      </c>
      <c r="G76" s="261">
        <v>0</v>
      </c>
      <c r="H76" s="261">
        <v>0</v>
      </c>
      <c r="I76" s="262">
        <f t="shared" si="1"/>
        <v>0</v>
      </c>
      <c r="J76" s="269">
        <f t="shared" si="2"/>
        <v>0</v>
      </c>
      <c r="K76" s="255">
        <f t="shared" si="3"/>
        <v>0</v>
      </c>
    </row>
    <row r="77" spans="1:11" hidden="1">
      <c r="A77" s="260" t="s">
        <v>353</v>
      </c>
      <c r="B77" s="260"/>
      <c r="C77" s="257">
        <f t="shared" si="0"/>
        <v>0</v>
      </c>
      <c r="D77" s="261">
        <v>0</v>
      </c>
      <c r="E77" s="261">
        <v>0</v>
      </c>
      <c r="F77" s="261">
        <v>0</v>
      </c>
      <c r="G77" s="261">
        <v>0</v>
      </c>
      <c r="H77" s="261">
        <v>0</v>
      </c>
      <c r="I77" s="262">
        <f t="shared" si="1"/>
        <v>0</v>
      </c>
      <c r="J77" s="269">
        <f t="shared" si="2"/>
        <v>0</v>
      </c>
      <c r="K77" s="255">
        <f t="shared" si="3"/>
        <v>0</v>
      </c>
    </row>
    <row r="78" spans="1:11" hidden="1">
      <c r="A78" s="260" t="s">
        <v>354</v>
      </c>
      <c r="B78" s="260"/>
      <c r="C78" s="257">
        <f t="shared" si="0"/>
        <v>0</v>
      </c>
      <c r="D78" s="261">
        <v>0</v>
      </c>
      <c r="E78" s="261">
        <v>0</v>
      </c>
      <c r="F78" s="261">
        <v>0</v>
      </c>
      <c r="G78" s="261">
        <v>0</v>
      </c>
      <c r="H78" s="261">
        <v>0</v>
      </c>
      <c r="I78" s="262">
        <f t="shared" si="1"/>
        <v>0</v>
      </c>
      <c r="J78" s="269">
        <f t="shared" si="2"/>
        <v>0</v>
      </c>
      <c r="K78" s="255">
        <f t="shared" si="3"/>
        <v>0</v>
      </c>
    </row>
    <row r="79" spans="1:11" hidden="1">
      <c r="A79" s="260" t="s">
        <v>355</v>
      </c>
      <c r="B79" s="260"/>
      <c r="C79" s="257">
        <f t="shared" si="0"/>
        <v>0</v>
      </c>
      <c r="D79" s="261">
        <v>0</v>
      </c>
      <c r="E79" s="261">
        <v>0</v>
      </c>
      <c r="F79" s="261">
        <v>0</v>
      </c>
      <c r="G79" s="261">
        <v>0</v>
      </c>
      <c r="H79" s="261">
        <v>0</v>
      </c>
      <c r="I79" s="262">
        <f t="shared" si="1"/>
        <v>0</v>
      </c>
      <c r="J79" s="269">
        <f t="shared" si="2"/>
        <v>0</v>
      </c>
      <c r="K79" s="255">
        <f t="shared" si="3"/>
        <v>0</v>
      </c>
    </row>
    <row r="80" spans="1:11" hidden="1">
      <c r="A80" s="260" t="s">
        <v>356</v>
      </c>
      <c r="B80" s="260"/>
      <c r="C80" s="257">
        <f t="shared" si="0"/>
        <v>0</v>
      </c>
      <c r="D80" s="261">
        <v>0</v>
      </c>
      <c r="E80" s="261">
        <v>0</v>
      </c>
      <c r="F80" s="261">
        <v>0</v>
      </c>
      <c r="G80" s="261">
        <v>0</v>
      </c>
      <c r="H80" s="261">
        <v>0</v>
      </c>
      <c r="I80" s="262">
        <f t="shared" si="1"/>
        <v>0</v>
      </c>
      <c r="J80" s="269">
        <f t="shared" si="2"/>
        <v>0</v>
      </c>
      <c r="K80" s="255">
        <f t="shared" si="3"/>
        <v>0</v>
      </c>
    </row>
    <row r="81" spans="1:11" hidden="1">
      <c r="A81" s="260" t="s">
        <v>357</v>
      </c>
      <c r="B81" s="260"/>
      <c r="C81" s="257">
        <f t="shared" si="0"/>
        <v>0</v>
      </c>
      <c r="D81" s="261">
        <v>0</v>
      </c>
      <c r="E81" s="261">
        <v>0</v>
      </c>
      <c r="F81" s="261">
        <v>0</v>
      </c>
      <c r="G81" s="261">
        <v>0</v>
      </c>
      <c r="H81" s="261">
        <v>0</v>
      </c>
      <c r="I81" s="262">
        <f t="shared" si="1"/>
        <v>0</v>
      </c>
      <c r="J81" s="269">
        <f t="shared" si="2"/>
        <v>0</v>
      </c>
      <c r="K81" s="255">
        <f t="shared" si="3"/>
        <v>0</v>
      </c>
    </row>
    <row r="82" spans="1:11" hidden="1">
      <c r="A82" s="260" t="s">
        <v>358</v>
      </c>
      <c r="B82" s="260"/>
      <c r="C82" s="257">
        <f t="shared" si="0"/>
        <v>0</v>
      </c>
      <c r="D82" s="261">
        <v>0</v>
      </c>
      <c r="E82" s="261">
        <v>0</v>
      </c>
      <c r="F82" s="261">
        <v>0</v>
      </c>
      <c r="G82" s="261">
        <v>0</v>
      </c>
      <c r="H82" s="261">
        <v>0</v>
      </c>
      <c r="I82" s="262">
        <f t="shared" si="1"/>
        <v>0</v>
      </c>
      <c r="J82" s="269">
        <f t="shared" si="2"/>
        <v>0</v>
      </c>
      <c r="K82" s="255">
        <f t="shared" si="3"/>
        <v>0</v>
      </c>
    </row>
    <row r="83" spans="1:11" hidden="1">
      <c r="A83" s="260" t="s">
        <v>359</v>
      </c>
      <c r="B83" s="260"/>
      <c r="C83" s="257">
        <f t="shared" si="0"/>
        <v>0</v>
      </c>
      <c r="D83" s="261">
        <v>0</v>
      </c>
      <c r="E83" s="261">
        <v>0</v>
      </c>
      <c r="F83" s="261">
        <v>0</v>
      </c>
      <c r="G83" s="261">
        <v>0</v>
      </c>
      <c r="H83" s="261">
        <v>0</v>
      </c>
      <c r="I83" s="262">
        <f t="shared" si="1"/>
        <v>0</v>
      </c>
      <c r="J83" s="269">
        <f t="shared" si="2"/>
        <v>0</v>
      </c>
      <c r="K83" s="255">
        <f t="shared" si="3"/>
        <v>0</v>
      </c>
    </row>
    <row r="84" spans="1:11" hidden="1">
      <c r="A84" s="260" t="s">
        <v>360</v>
      </c>
      <c r="B84" s="260"/>
      <c r="C84" s="257">
        <f t="shared" si="0"/>
        <v>0</v>
      </c>
      <c r="D84" s="261">
        <v>0</v>
      </c>
      <c r="E84" s="261">
        <v>0</v>
      </c>
      <c r="F84" s="261">
        <v>0</v>
      </c>
      <c r="G84" s="261">
        <v>0</v>
      </c>
      <c r="H84" s="261">
        <v>0</v>
      </c>
      <c r="I84" s="262">
        <f t="shared" si="1"/>
        <v>0</v>
      </c>
      <c r="J84" s="269">
        <f t="shared" si="2"/>
        <v>0</v>
      </c>
      <c r="K84" s="255">
        <f t="shared" si="3"/>
        <v>0</v>
      </c>
    </row>
    <row r="85" spans="1:11" hidden="1">
      <c r="A85" s="260" t="s">
        <v>361</v>
      </c>
      <c r="B85" s="260"/>
      <c r="C85" s="257">
        <f t="shared" si="0"/>
        <v>0</v>
      </c>
      <c r="D85" s="261">
        <v>0</v>
      </c>
      <c r="E85" s="261">
        <v>0</v>
      </c>
      <c r="F85" s="261">
        <v>0</v>
      </c>
      <c r="G85" s="261">
        <v>0</v>
      </c>
      <c r="H85" s="261">
        <v>0</v>
      </c>
      <c r="I85" s="262">
        <f t="shared" si="1"/>
        <v>0</v>
      </c>
      <c r="J85" s="269">
        <f t="shared" si="2"/>
        <v>0</v>
      </c>
      <c r="K85" s="255">
        <f t="shared" si="3"/>
        <v>0</v>
      </c>
    </row>
    <row r="86" spans="1:11" hidden="1">
      <c r="A86" s="260" t="s">
        <v>362</v>
      </c>
      <c r="B86" s="260"/>
      <c r="C86" s="257">
        <f t="shared" si="0"/>
        <v>0</v>
      </c>
      <c r="D86" s="261">
        <v>0</v>
      </c>
      <c r="E86" s="261">
        <v>0</v>
      </c>
      <c r="F86" s="261">
        <v>0</v>
      </c>
      <c r="G86" s="261">
        <v>0</v>
      </c>
      <c r="H86" s="261">
        <v>0</v>
      </c>
      <c r="I86" s="262">
        <f t="shared" si="1"/>
        <v>0</v>
      </c>
      <c r="J86" s="269">
        <f t="shared" si="2"/>
        <v>0</v>
      </c>
      <c r="K86" s="255">
        <f t="shared" si="3"/>
        <v>0</v>
      </c>
    </row>
    <row r="87" spans="1:11" hidden="1">
      <c r="A87" s="260" t="s">
        <v>363</v>
      </c>
      <c r="B87" s="260"/>
      <c r="C87" s="257">
        <f t="shared" si="0"/>
        <v>0</v>
      </c>
      <c r="D87" s="261">
        <v>0</v>
      </c>
      <c r="E87" s="261">
        <v>0</v>
      </c>
      <c r="F87" s="261">
        <v>0</v>
      </c>
      <c r="G87" s="261">
        <v>0</v>
      </c>
      <c r="H87" s="261">
        <v>0</v>
      </c>
      <c r="I87" s="262">
        <f t="shared" si="1"/>
        <v>0</v>
      </c>
      <c r="J87" s="269">
        <f t="shared" si="2"/>
        <v>0</v>
      </c>
      <c r="K87" s="255">
        <f t="shared" si="3"/>
        <v>0</v>
      </c>
    </row>
    <row r="88" spans="1:11" hidden="1">
      <c r="A88" s="260" t="s">
        <v>364</v>
      </c>
      <c r="B88" s="260"/>
      <c r="C88" s="257">
        <f t="shared" si="0"/>
        <v>0</v>
      </c>
      <c r="D88" s="261">
        <v>0</v>
      </c>
      <c r="E88" s="261">
        <v>0</v>
      </c>
      <c r="F88" s="261">
        <v>0</v>
      </c>
      <c r="G88" s="261">
        <v>0</v>
      </c>
      <c r="H88" s="261">
        <v>0</v>
      </c>
      <c r="I88" s="262">
        <f t="shared" si="1"/>
        <v>0</v>
      </c>
      <c r="J88" s="269">
        <f t="shared" si="2"/>
        <v>0</v>
      </c>
      <c r="K88" s="255">
        <f t="shared" si="3"/>
        <v>0</v>
      </c>
    </row>
    <row r="89" spans="1:11" hidden="1">
      <c r="A89" s="260" t="s">
        <v>365</v>
      </c>
      <c r="B89" s="260"/>
      <c r="C89" s="257">
        <f t="shared" si="0"/>
        <v>0</v>
      </c>
      <c r="D89" s="261">
        <v>0</v>
      </c>
      <c r="E89" s="261">
        <v>0</v>
      </c>
      <c r="F89" s="261">
        <v>0</v>
      </c>
      <c r="G89" s="261">
        <v>0</v>
      </c>
      <c r="H89" s="261">
        <v>0</v>
      </c>
      <c r="I89" s="262">
        <f t="shared" si="1"/>
        <v>0</v>
      </c>
      <c r="J89" s="269">
        <f t="shared" si="2"/>
        <v>0</v>
      </c>
      <c r="K89" s="255">
        <f t="shared" si="3"/>
        <v>0</v>
      </c>
    </row>
    <row r="90" spans="1:11" hidden="1">
      <c r="A90" s="260" t="s">
        <v>366</v>
      </c>
      <c r="B90" s="260"/>
      <c r="C90" s="257">
        <f t="shared" si="0"/>
        <v>0</v>
      </c>
      <c r="D90" s="261">
        <v>0</v>
      </c>
      <c r="E90" s="261">
        <v>0</v>
      </c>
      <c r="F90" s="261">
        <v>0</v>
      </c>
      <c r="G90" s="261">
        <v>0</v>
      </c>
      <c r="H90" s="261">
        <v>0</v>
      </c>
      <c r="I90" s="262">
        <f t="shared" si="1"/>
        <v>0</v>
      </c>
      <c r="J90" s="269">
        <f t="shared" si="2"/>
        <v>0</v>
      </c>
      <c r="K90" s="255">
        <f t="shared" si="3"/>
        <v>0</v>
      </c>
    </row>
    <row r="91" spans="1:11" hidden="1">
      <c r="A91" s="260" t="s">
        <v>367</v>
      </c>
      <c r="B91" s="260"/>
      <c r="C91" s="257">
        <f t="shared" si="0"/>
        <v>0</v>
      </c>
      <c r="D91" s="261">
        <v>0</v>
      </c>
      <c r="E91" s="261">
        <v>0</v>
      </c>
      <c r="F91" s="261">
        <v>0</v>
      </c>
      <c r="G91" s="261">
        <v>0</v>
      </c>
      <c r="H91" s="261">
        <v>0</v>
      </c>
      <c r="I91" s="262">
        <f t="shared" si="1"/>
        <v>0</v>
      </c>
      <c r="J91" s="269">
        <f t="shared" si="2"/>
        <v>0</v>
      </c>
      <c r="K91" s="255">
        <f t="shared" si="3"/>
        <v>0</v>
      </c>
    </row>
    <row r="92" spans="1:11" hidden="1">
      <c r="A92" s="260" t="s">
        <v>368</v>
      </c>
      <c r="B92" s="260"/>
      <c r="C92" s="257">
        <f t="shared" si="0"/>
        <v>0</v>
      </c>
      <c r="D92" s="261">
        <v>0</v>
      </c>
      <c r="E92" s="261">
        <v>0</v>
      </c>
      <c r="F92" s="261">
        <v>0</v>
      </c>
      <c r="G92" s="261">
        <v>0</v>
      </c>
      <c r="H92" s="261">
        <v>0</v>
      </c>
      <c r="I92" s="262">
        <f t="shared" si="1"/>
        <v>0</v>
      </c>
      <c r="J92" s="269">
        <f t="shared" si="2"/>
        <v>0</v>
      </c>
      <c r="K92" s="255">
        <f t="shared" si="3"/>
        <v>0</v>
      </c>
    </row>
    <row r="93" spans="1:11" hidden="1">
      <c r="A93" s="260" t="s">
        <v>369</v>
      </c>
      <c r="B93" s="260"/>
      <c r="C93" s="257">
        <f t="shared" si="0"/>
        <v>0</v>
      </c>
      <c r="D93" s="261">
        <v>0</v>
      </c>
      <c r="E93" s="261">
        <v>0</v>
      </c>
      <c r="F93" s="261">
        <v>0</v>
      </c>
      <c r="G93" s="261">
        <v>0</v>
      </c>
      <c r="H93" s="261">
        <v>0</v>
      </c>
      <c r="I93" s="262">
        <f t="shared" si="1"/>
        <v>0</v>
      </c>
      <c r="J93" s="269">
        <f t="shared" si="2"/>
        <v>0</v>
      </c>
      <c r="K93" s="255">
        <f t="shared" si="3"/>
        <v>0</v>
      </c>
    </row>
    <row r="94" spans="1:11" hidden="1">
      <c r="A94" s="260" t="s">
        <v>370</v>
      </c>
      <c r="B94" s="260"/>
      <c r="C94" s="257">
        <f t="shared" si="0"/>
        <v>0</v>
      </c>
      <c r="D94" s="261">
        <v>0</v>
      </c>
      <c r="E94" s="261">
        <v>0</v>
      </c>
      <c r="F94" s="261">
        <v>0</v>
      </c>
      <c r="G94" s="261">
        <v>0</v>
      </c>
      <c r="H94" s="261">
        <v>0</v>
      </c>
      <c r="I94" s="262">
        <f t="shared" si="1"/>
        <v>0</v>
      </c>
      <c r="J94" s="269">
        <f t="shared" si="2"/>
        <v>0</v>
      </c>
      <c r="K94" s="255">
        <f t="shared" si="3"/>
        <v>0</v>
      </c>
    </row>
    <row r="95" spans="1:11" hidden="1">
      <c r="A95" s="260" t="s">
        <v>371</v>
      </c>
      <c r="B95" s="260"/>
      <c r="C95" s="257">
        <f t="shared" si="0"/>
        <v>0</v>
      </c>
      <c r="D95" s="261">
        <v>0</v>
      </c>
      <c r="E95" s="261">
        <v>0</v>
      </c>
      <c r="F95" s="261">
        <v>0</v>
      </c>
      <c r="G95" s="261">
        <v>0</v>
      </c>
      <c r="H95" s="261">
        <v>0</v>
      </c>
      <c r="I95" s="262">
        <f t="shared" si="1"/>
        <v>0</v>
      </c>
      <c r="J95" s="269">
        <f t="shared" si="2"/>
        <v>0</v>
      </c>
      <c r="K95" s="255">
        <f t="shared" si="3"/>
        <v>0</v>
      </c>
    </row>
    <row r="96" spans="1:11" hidden="1">
      <c r="A96" s="260" t="s">
        <v>372</v>
      </c>
      <c r="B96" s="260"/>
      <c r="C96" s="257">
        <f t="shared" si="0"/>
        <v>0</v>
      </c>
      <c r="D96" s="261">
        <v>0</v>
      </c>
      <c r="E96" s="261">
        <v>0</v>
      </c>
      <c r="F96" s="261">
        <v>0</v>
      </c>
      <c r="G96" s="261">
        <v>0</v>
      </c>
      <c r="H96" s="261">
        <v>0</v>
      </c>
      <c r="I96" s="262">
        <f t="shared" si="1"/>
        <v>0</v>
      </c>
      <c r="J96" s="269">
        <f t="shared" si="2"/>
        <v>0</v>
      </c>
      <c r="K96" s="255">
        <f t="shared" si="3"/>
        <v>0</v>
      </c>
    </row>
    <row r="97" spans="1:11" hidden="1">
      <c r="A97" s="260" t="s">
        <v>373</v>
      </c>
      <c r="B97" s="260"/>
      <c r="C97" s="257">
        <f t="shared" si="0"/>
        <v>0</v>
      </c>
      <c r="D97" s="261">
        <v>0</v>
      </c>
      <c r="E97" s="261">
        <v>0</v>
      </c>
      <c r="F97" s="261">
        <v>0</v>
      </c>
      <c r="G97" s="261">
        <v>0</v>
      </c>
      <c r="H97" s="261">
        <v>0</v>
      </c>
      <c r="I97" s="262">
        <f t="shared" si="1"/>
        <v>0</v>
      </c>
      <c r="J97" s="269">
        <f t="shared" si="2"/>
        <v>0</v>
      </c>
      <c r="K97" s="255">
        <f t="shared" si="3"/>
        <v>0</v>
      </c>
    </row>
    <row r="98" spans="1:11" hidden="1">
      <c r="A98" s="260" t="s">
        <v>374</v>
      </c>
      <c r="B98" s="260"/>
      <c r="C98" s="257">
        <f t="shared" ref="C98:C161" si="4">SUM(D98:F98)</f>
        <v>0</v>
      </c>
      <c r="D98" s="261">
        <v>0</v>
      </c>
      <c r="E98" s="261">
        <v>0</v>
      </c>
      <c r="F98" s="261">
        <v>0</v>
      </c>
      <c r="G98" s="261">
        <v>0</v>
      </c>
      <c r="H98" s="261">
        <v>0</v>
      </c>
      <c r="I98" s="262">
        <f t="shared" si="1"/>
        <v>0</v>
      </c>
      <c r="J98" s="269">
        <f t="shared" si="2"/>
        <v>0</v>
      </c>
      <c r="K98" s="255">
        <f t="shared" si="3"/>
        <v>0</v>
      </c>
    </row>
    <row r="99" spans="1:11" hidden="1">
      <c r="A99" s="260" t="s">
        <v>375</v>
      </c>
      <c r="B99" s="260"/>
      <c r="C99" s="257">
        <f t="shared" si="4"/>
        <v>0</v>
      </c>
      <c r="D99" s="261">
        <v>0</v>
      </c>
      <c r="E99" s="261">
        <v>0</v>
      </c>
      <c r="F99" s="261">
        <v>0</v>
      </c>
      <c r="G99" s="261">
        <v>0</v>
      </c>
      <c r="H99" s="261">
        <v>0</v>
      </c>
      <c r="I99" s="262">
        <f t="shared" ref="I99:I162" si="5">IFERROR(+C99/$C$184,0)</f>
        <v>0</v>
      </c>
      <c r="J99" s="269">
        <f t="shared" si="2"/>
        <v>0</v>
      </c>
      <c r="K99" s="255">
        <f t="shared" si="3"/>
        <v>0</v>
      </c>
    </row>
    <row r="100" spans="1:11" hidden="1">
      <c r="A100" s="260" t="s">
        <v>376</v>
      </c>
      <c r="B100" s="260"/>
      <c r="C100" s="257">
        <f t="shared" si="4"/>
        <v>0</v>
      </c>
      <c r="D100" s="261">
        <v>0</v>
      </c>
      <c r="E100" s="261">
        <v>0</v>
      </c>
      <c r="F100" s="261">
        <v>0</v>
      </c>
      <c r="G100" s="261">
        <v>0</v>
      </c>
      <c r="H100" s="261">
        <v>0</v>
      </c>
      <c r="I100" s="262">
        <f t="shared" si="5"/>
        <v>0</v>
      </c>
      <c r="J100" s="269">
        <f t="shared" si="2"/>
        <v>0</v>
      </c>
      <c r="K100" s="255">
        <f t="shared" si="3"/>
        <v>0</v>
      </c>
    </row>
    <row r="101" spans="1:11" hidden="1">
      <c r="A101" s="260" t="s">
        <v>377</v>
      </c>
      <c r="B101" s="260"/>
      <c r="C101" s="257">
        <f t="shared" si="4"/>
        <v>0</v>
      </c>
      <c r="D101" s="261">
        <v>0</v>
      </c>
      <c r="E101" s="261">
        <v>0</v>
      </c>
      <c r="F101" s="261">
        <v>0</v>
      </c>
      <c r="G101" s="261">
        <v>0</v>
      </c>
      <c r="H101" s="261">
        <v>0</v>
      </c>
      <c r="I101" s="262">
        <f t="shared" si="5"/>
        <v>0</v>
      </c>
      <c r="J101" s="269">
        <f t="shared" si="2"/>
        <v>0</v>
      </c>
      <c r="K101" s="255">
        <f t="shared" si="3"/>
        <v>0</v>
      </c>
    </row>
    <row r="102" spans="1:11" hidden="1">
      <c r="A102" s="260" t="s">
        <v>378</v>
      </c>
      <c r="B102" s="260"/>
      <c r="C102" s="257">
        <f t="shared" si="4"/>
        <v>0</v>
      </c>
      <c r="D102" s="261">
        <v>0</v>
      </c>
      <c r="E102" s="261">
        <v>0</v>
      </c>
      <c r="F102" s="261">
        <v>0</v>
      </c>
      <c r="G102" s="261">
        <v>0</v>
      </c>
      <c r="H102" s="261">
        <v>0</v>
      </c>
      <c r="I102" s="262">
        <f t="shared" si="5"/>
        <v>0</v>
      </c>
      <c r="J102" s="269">
        <f t="shared" ref="J102:J165" si="6">+I102*$C$28</f>
        <v>0</v>
      </c>
      <c r="K102" s="255">
        <f t="shared" ref="K102:K165" si="7">+J102/12</f>
        <v>0</v>
      </c>
    </row>
    <row r="103" spans="1:11" hidden="1">
      <c r="A103" s="260" t="s">
        <v>379</v>
      </c>
      <c r="B103" s="260"/>
      <c r="C103" s="257">
        <f t="shared" si="4"/>
        <v>0</v>
      </c>
      <c r="D103" s="261">
        <v>0</v>
      </c>
      <c r="E103" s="261">
        <v>0</v>
      </c>
      <c r="F103" s="261">
        <v>0</v>
      </c>
      <c r="G103" s="261">
        <v>0</v>
      </c>
      <c r="H103" s="261">
        <v>0</v>
      </c>
      <c r="I103" s="262">
        <f t="shared" si="5"/>
        <v>0</v>
      </c>
      <c r="J103" s="269">
        <f t="shared" si="6"/>
        <v>0</v>
      </c>
      <c r="K103" s="255">
        <f t="shared" si="7"/>
        <v>0</v>
      </c>
    </row>
    <row r="104" spans="1:11" hidden="1">
      <c r="A104" s="260" t="s">
        <v>380</v>
      </c>
      <c r="B104" s="260"/>
      <c r="C104" s="257">
        <f t="shared" si="4"/>
        <v>0</v>
      </c>
      <c r="D104" s="261">
        <v>0</v>
      </c>
      <c r="E104" s="261">
        <v>0</v>
      </c>
      <c r="F104" s="261">
        <v>0</v>
      </c>
      <c r="G104" s="261">
        <v>0</v>
      </c>
      <c r="H104" s="261">
        <v>0</v>
      </c>
      <c r="I104" s="262">
        <f t="shared" si="5"/>
        <v>0</v>
      </c>
      <c r="J104" s="269">
        <f t="shared" si="6"/>
        <v>0</v>
      </c>
      <c r="K104" s="255">
        <f t="shared" si="7"/>
        <v>0</v>
      </c>
    </row>
    <row r="105" spans="1:11" hidden="1">
      <c r="A105" s="260" t="s">
        <v>381</v>
      </c>
      <c r="B105" s="260"/>
      <c r="C105" s="257">
        <f t="shared" si="4"/>
        <v>0</v>
      </c>
      <c r="D105" s="261">
        <v>0</v>
      </c>
      <c r="E105" s="261">
        <v>0</v>
      </c>
      <c r="F105" s="261">
        <v>0</v>
      </c>
      <c r="G105" s="261">
        <v>0</v>
      </c>
      <c r="H105" s="261">
        <v>0</v>
      </c>
      <c r="I105" s="262">
        <f t="shared" si="5"/>
        <v>0</v>
      </c>
      <c r="J105" s="269">
        <f t="shared" si="6"/>
        <v>0</v>
      </c>
      <c r="K105" s="255">
        <f t="shared" si="7"/>
        <v>0</v>
      </c>
    </row>
    <row r="106" spans="1:11" hidden="1">
      <c r="A106" s="260" t="s">
        <v>382</v>
      </c>
      <c r="B106" s="260"/>
      <c r="C106" s="257">
        <f t="shared" si="4"/>
        <v>0</v>
      </c>
      <c r="D106" s="261">
        <v>0</v>
      </c>
      <c r="E106" s="261">
        <v>0</v>
      </c>
      <c r="F106" s="261">
        <v>0</v>
      </c>
      <c r="G106" s="261">
        <v>0</v>
      </c>
      <c r="H106" s="261">
        <v>0</v>
      </c>
      <c r="I106" s="262">
        <f t="shared" si="5"/>
        <v>0</v>
      </c>
      <c r="J106" s="269">
        <f t="shared" si="6"/>
        <v>0</v>
      </c>
      <c r="K106" s="255">
        <f t="shared" si="7"/>
        <v>0</v>
      </c>
    </row>
    <row r="107" spans="1:11" hidden="1">
      <c r="A107" s="260" t="s">
        <v>383</v>
      </c>
      <c r="B107" s="260"/>
      <c r="C107" s="257">
        <f t="shared" si="4"/>
        <v>0</v>
      </c>
      <c r="D107" s="261">
        <v>0</v>
      </c>
      <c r="E107" s="261">
        <v>0</v>
      </c>
      <c r="F107" s="261">
        <v>0</v>
      </c>
      <c r="G107" s="261">
        <v>0</v>
      </c>
      <c r="H107" s="261">
        <v>0</v>
      </c>
      <c r="I107" s="262">
        <f t="shared" si="5"/>
        <v>0</v>
      </c>
      <c r="J107" s="269">
        <f t="shared" si="6"/>
        <v>0</v>
      </c>
      <c r="K107" s="255">
        <f t="shared" si="7"/>
        <v>0</v>
      </c>
    </row>
    <row r="108" spans="1:11" hidden="1">
      <c r="A108" s="260" t="s">
        <v>384</v>
      </c>
      <c r="B108" s="260"/>
      <c r="C108" s="257">
        <f t="shared" si="4"/>
        <v>0</v>
      </c>
      <c r="D108" s="261">
        <v>0</v>
      </c>
      <c r="E108" s="261">
        <v>0</v>
      </c>
      <c r="F108" s="261">
        <v>0</v>
      </c>
      <c r="G108" s="261">
        <v>0</v>
      </c>
      <c r="H108" s="261">
        <v>0</v>
      </c>
      <c r="I108" s="262">
        <f t="shared" si="5"/>
        <v>0</v>
      </c>
      <c r="J108" s="269">
        <f t="shared" si="6"/>
        <v>0</v>
      </c>
      <c r="K108" s="255">
        <f t="shared" si="7"/>
        <v>0</v>
      </c>
    </row>
    <row r="109" spans="1:11" hidden="1">
      <c r="A109" s="260" t="s">
        <v>385</v>
      </c>
      <c r="B109" s="260"/>
      <c r="C109" s="257">
        <f t="shared" si="4"/>
        <v>0</v>
      </c>
      <c r="D109" s="261">
        <v>0</v>
      </c>
      <c r="E109" s="261">
        <v>0</v>
      </c>
      <c r="F109" s="261">
        <v>0</v>
      </c>
      <c r="G109" s="261">
        <v>0</v>
      </c>
      <c r="H109" s="261">
        <v>0</v>
      </c>
      <c r="I109" s="262">
        <f t="shared" si="5"/>
        <v>0</v>
      </c>
      <c r="J109" s="269">
        <f t="shared" si="6"/>
        <v>0</v>
      </c>
      <c r="K109" s="255">
        <f t="shared" si="7"/>
        <v>0</v>
      </c>
    </row>
    <row r="110" spans="1:11" hidden="1">
      <c r="A110" s="260" t="s">
        <v>386</v>
      </c>
      <c r="B110" s="260"/>
      <c r="C110" s="257">
        <f t="shared" si="4"/>
        <v>0</v>
      </c>
      <c r="D110" s="261">
        <v>0</v>
      </c>
      <c r="E110" s="261">
        <v>0</v>
      </c>
      <c r="F110" s="261">
        <v>0</v>
      </c>
      <c r="G110" s="261">
        <v>0</v>
      </c>
      <c r="H110" s="261">
        <v>0</v>
      </c>
      <c r="I110" s="262">
        <f t="shared" si="5"/>
        <v>0</v>
      </c>
      <c r="J110" s="269">
        <f t="shared" si="6"/>
        <v>0</v>
      </c>
      <c r="K110" s="255">
        <f t="shared" si="7"/>
        <v>0</v>
      </c>
    </row>
    <row r="111" spans="1:11" hidden="1">
      <c r="A111" s="260" t="s">
        <v>387</v>
      </c>
      <c r="B111" s="260"/>
      <c r="C111" s="257">
        <f t="shared" si="4"/>
        <v>0</v>
      </c>
      <c r="D111" s="261">
        <v>0</v>
      </c>
      <c r="E111" s="261">
        <v>0</v>
      </c>
      <c r="F111" s="261">
        <v>0</v>
      </c>
      <c r="G111" s="261">
        <v>0</v>
      </c>
      <c r="H111" s="261">
        <v>0</v>
      </c>
      <c r="I111" s="262">
        <f t="shared" si="5"/>
        <v>0</v>
      </c>
      <c r="J111" s="269">
        <f t="shared" si="6"/>
        <v>0</v>
      </c>
      <c r="K111" s="255">
        <f t="shared" si="7"/>
        <v>0</v>
      </c>
    </row>
    <row r="112" spans="1:11" hidden="1">
      <c r="A112" s="260" t="s">
        <v>388</v>
      </c>
      <c r="B112" s="260"/>
      <c r="C112" s="257">
        <f t="shared" si="4"/>
        <v>0</v>
      </c>
      <c r="D112" s="261">
        <v>0</v>
      </c>
      <c r="E112" s="261">
        <v>0</v>
      </c>
      <c r="F112" s="261">
        <v>0</v>
      </c>
      <c r="G112" s="261">
        <v>0</v>
      </c>
      <c r="H112" s="261">
        <v>0</v>
      </c>
      <c r="I112" s="262">
        <f t="shared" si="5"/>
        <v>0</v>
      </c>
      <c r="J112" s="269">
        <f t="shared" si="6"/>
        <v>0</v>
      </c>
      <c r="K112" s="255">
        <f t="shared" si="7"/>
        <v>0</v>
      </c>
    </row>
    <row r="113" spans="1:11" hidden="1">
      <c r="A113" s="260" t="s">
        <v>389</v>
      </c>
      <c r="B113" s="260"/>
      <c r="C113" s="257">
        <f t="shared" si="4"/>
        <v>0</v>
      </c>
      <c r="D113" s="261">
        <v>0</v>
      </c>
      <c r="E113" s="261">
        <v>0</v>
      </c>
      <c r="F113" s="261">
        <v>0</v>
      </c>
      <c r="G113" s="261">
        <v>0</v>
      </c>
      <c r="H113" s="261">
        <v>0</v>
      </c>
      <c r="I113" s="262">
        <f t="shared" si="5"/>
        <v>0</v>
      </c>
      <c r="J113" s="269">
        <f t="shared" si="6"/>
        <v>0</v>
      </c>
      <c r="K113" s="255">
        <f t="shared" si="7"/>
        <v>0</v>
      </c>
    </row>
    <row r="114" spans="1:11" hidden="1">
      <c r="A114" s="260" t="s">
        <v>390</v>
      </c>
      <c r="B114" s="260"/>
      <c r="C114" s="257">
        <f t="shared" si="4"/>
        <v>0</v>
      </c>
      <c r="D114" s="261">
        <v>0</v>
      </c>
      <c r="E114" s="261">
        <v>0</v>
      </c>
      <c r="F114" s="261">
        <v>0</v>
      </c>
      <c r="G114" s="261">
        <v>0</v>
      </c>
      <c r="H114" s="261">
        <v>0</v>
      </c>
      <c r="I114" s="262">
        <f t="shared" si="5"/>
        <v>0</v>
      </c>
      <c r="J114" s="269">
        <f t="shared" si="6"/>
        <v>0</v>
      </c>
      <c r="K114" s="255">
        <f t="shared" si="7"/>
        <v>0</v>
      </c>
    </row>
    <row r="115" spans="1:11" hidden="1">
      <c r="A115" s="260" t="s">
        <v>391</v>
      </c>
      <c r="B115" s="260"/>
      <c r="C115" s="257">
        <f t="shared" si="4"/>
        <v>0</v>
      </c>
      <c r="D115" s="261">
        <v>0</v>
      </c>
      <c r="E115" s="261">
        <v>0</v>
      </c>
      <c r="F115" s="261">
        <v>0</v>
      </c>
      <c r="G115" s="261">
        <v>0</v>
      </c>
      <c r="H115" s="261">
        <v>0</v>
      </c>
      <c r="I115" s="262">
        <f t="shared" si="5"/>
        <v>0</v>
      </c>
      <c r="J115" s="269">
        <f t="shared" si="6"/>
        <v>0</v>
      </c>
      <c r="K115" s="255">
        <f t="shared" si="7"/>
        <v>0</v>
      </c>
    </row>
    <row r="116" spans="1:11" hidden="1">
      <c r="A116" s="260" t="s">
        <v>392</v>
      </c>
      <c r="B116" s="260"/>
      <c r="C116" s="257">
        <f t="shared" si="4"/>
        <v>0</v>
      </c>
      <c r="D116" s="261">
        <v>0</v>
      </c>
      <c r="E116" s="261">
        <v>0</v>
      </c>
      <c r="F116" s="261">
        <v>0</v>
      </c>
      <c r="G116" s="261">
        <v>0</v>
      </c>
      <c r="H116" s="261">
        <v>0</v>
      </c>
      <c r="I116" s="262">
        <f t="shared" si="5"/>
        <v>0</v>
      </c>
      <c r="J116" s="269">
        <f t="shared" si="6"/>
        <v>0</v>
      </c>
      <c r="K116" s="255">
        <f t="shared" si="7"/>
        <v>0</v>
      </c>
    </row>
    <row r="117" spans="1:11" hidden="1">
      <c r="A117" s="260" t="s">
        <v>393</v>
      </c>
      <c r="B117" s="260"/>
      <c r="C117" s="257">
        <f t="shared" si="4"/>
        <v>0</v>
      </c>
      <c r="D117" s="261">
        <v>0</v>
      </c>
      <c r="E117" s="261">
        <v>0</v>
      </c>
      <c r="F117" s="261">
        <v>0</v>
      </c>
      <c r="G117" s="261">
        <v>0</v>
      </c>
      <c r="H117" s="261">
        <v>0</v>
      </c>
      <c r="I117" s="262">
        <f t="shared" si="5"/>
        <v>0</v>
      </c>
      <c r="J117" s="269">
        <f t="shared" si="6"/>
        <v>0</v>
      </c>
      <c r="K117" s="255">
        <f t="shared" si="7"/>
        <v>0</v>
      </c>
    </row>
    <row r="118" spans="1:11" hidden="1">
      <c r="A118" s="260" t="s">
        <v>394</v>
      </c>
      <c r="B118" s="260"/>
      <c r="C118" s="257">
        <f t="shared" si="4"/>
        <v>0</v>
      </c>
      <c r="D118" s="261">
        <v>0</v>
      </c>
      <c r="E118" s="261">
        <v>0</v>
      </c>
      <c r="F118" s="261">
        <v>0</v>
      </c>
      <c r="G118" s="261">
        <v>0</v>
      </c>
      <c r="H118" s="261">
        <v>0</v>
      </c>
      <c r="I118" s="262">
        <f t="shared" si="5"/>
        <v>0</v>
      </c>
      <c r="J118" s="269">
        <f t="shared" si="6"/>
        <v>0</v>
      </c>
      <c r="K118" s="255">
        <f t="shared" si="7"/>
        <v>0</v>
      </c>
    </row>
    <row r="119" spans="1:11" hidden="1">
      <c r="A119" s="260" t="s">
        <v>395</v>
      </c>
      <c r="B119" s="260"/>
      <c r="C119" s="257">
        <f t="shared" si="4"/>
        <v>0</v>
      </c>
      <c r="D119" s="261">
        <v>0</v>
      </c>
      <c r="E119" s="261">
        <v>0</v>
      </c>
      <c r="F119" s="261">
        <v>0</v>
      </c>
      <c r="G119" s="261">
        <v>0</v>
      </c>
      <c r="H119" s="261">
        <v>0</v>
      </c>
      <c r="I119" s="262">
        <f t="shared" si="5"/>
        <v>0</v>
      </c>
      <c r="J119" s="269">
        <f t="shared" si="6"/>
        <v>0</v>
      </c>
      <c r="K119" s="255">
        <f t="shared" si="7"/>
        <v>0</v>
      </c>
    </row>
    <row r="120" spans="1:11" hidden="1">
      <c r="A120" s="260" t="s">
        <v>396</v>
      </c>
      <c r="B120" s="260"/>
      <c r="C120" s="257">
        <f t="shared" si="4"/>
        <v>0</v>
      </c>
      <c r="D120" s="261">
        <v>0</v>
      </c>
      <c r="E120" s="261">
        <v>0</v>
      </c>
      <c r="F120" s="261">
        <v>0</v>
      </c>
      <c r="G120" s="261">
        <v>0</v>
      </c>
      <c r="H120" s="261">
        <v>0</v>
      </c>
      <c r="I120" s="262">
        <f t="shared" si="5"/>
        <v>0</v>
      </c>
      <c r="J120" s="269">
        <f t="shared" si="6"/>
        <v>0</v>
      </c>
      <c r="K120" s="255">
        <f t="shared" si="7"/>
        <v>0</v>
      </c>
    </row>
    <row r="121" spans="1:11" hidden="1">
      <c r="A121" s="260" t="s">
        <v>397</v>
      </c>
      <c r="B121" s="260"/>
      <c r="C121" s="257">
        <f t="shared" si="4"/>
        <v>0</v>
      </c>
      <c r="D121" s="261">
        <v>0</v>
      </c>
      <c r="E121" s="261">
        <v>0</v>
      </c>
      <c r="F121" s="261">
        <v>0</v>
      </c>
      <c r="G121" s="261">
        <v>0</v>
      </c>
      <c r="H121" s="261">
        <v>0</v>
      </c>
      <c r="I121" s="262">
        <f t="shared" si="5"/>
        <v>0</v>
      </c>
      <c r="J121" s="269">
        <f t="shared" si="6"/>
        <v>0</v>
      </c>
      <c r="K121" s="255">
        <f t="shared" si="7"/>
        <v>0</v>
      </c>
    </row>
    <row r="122" spans="1:11" hidden="1">
      <c r="A122" s="260" t="s">
        <v>398</v>
      </c>
      <c r="B122" s="260"/>
      <c r="C122" s="257">
        <f t="shared" si="4"/>
        <v>0</v>
      </c>
      <c r="D122" s="261">
        <v>0</v>
      </c>
      <c r="E122" s="261">
        <v>0</v>
      </c>
      <c r="F122" s="261">
        <v>0</v>
      </c>
      <c r="G122" s="261">
        <v>0</v>
      </c>
      <c r="H122" s="261">
        <v>0</v>
      </c>
      <c r="I122" s="262">
        <f t="shared" si="5"/>
        <v>0</v>
      </c>
      <c r="J122" s="269">
        <f t="shared" si="6"/>
        <v>0</v>
      </c>
      <c r="K122" s="255">
        <f t="shared" si="7"/>
        <v>0</v>
      </c>
    </row>
    <row r="123" spans="1:11" hidden="1">
      <c r="A123" s="260" t="s">
        <v>399</v>
      </c>
      <c r="B123" s="260"/>
      <c r="C123" s="257">
        <f t="shared" si="4"/>
        <v>0</v>
      </c>
      <c r="D123" s="261">
        <v>0</v>
      </c>
      <c r="E123" s="261">
        <v>0</v>
      </c>
      <c r="F123" s="261">
        <v>0</v>
      </c>
      <c r="G123" s="261">
        <v>0</v>
      </c>
      <c r="H123" s="261">
        <v>0</v>
      </c>
      <c r="I123" s="262">
        <f t="shared" si="5"/>
        <v>0</v>
      </c>
      <c r="J123" s="269">
        <f t="shared" si="6"/>
        <v>0</v>
      </c>
      <c r="K123" s="255">
        <f t="shared" si="7"/>
        <v>0</v>
      </c>
    </row>
    <row r="124" spans="1:11" hidden="1">
      <c r="A124" s="260" t="s">
        <v>400</v>
      </c>
      <c r="B124" s="260"/>
      <c r="C124" s="257">
        <f t="shared" si="4"/>
        <v>0</v>
      </c>
      <c r="D124" s="261">
        <v>0</v>
      </c>
      <c r="E124" s="261">
        <v>0</v>
      </c>
      <c r="F124" s="261">
        <v>0</v>
      </c>
      <c r="G124" s="261">
        <v>0</v>
      </c>
      <c r="H124" s="261">
        <v>0</v>
      </c>
      <c r="I124" s="262">
        <f t="shared" si="5"/>
        <v>0</v>
      </c>
      <c r="J124" s="269">
        <f t="shared" si="6"/>
        <v>0</v>
      </c>
      <c r="K124" s="255">
        <f t="shared" si="7"/>
        <v>0</v>
      </c>
    </row>
    <row r="125" spans="1:11" hidden="1">
      <c r="A125" s="260" t="s">
        <v>401</v>
      </c>
      <c r="B125" s="260"/>
      <c r="C125" s="257">
        <f t="shared" si="4"/>
        <v>0</v>
      </c>
      <c r="D125" s="261">
        <v>0</v>
      </c>
      <c r="E125" s="261">
        <v>0</v>
      </c>
      <c r="F125" s="261">
        <v>0</v>
      </c>
      <c r="G125" s="261">
        <v>0</v>
      </c>
      <c r="H125" s="261">
        <v>0</v>
      </c>
      <c r="I125" s="262">
        <f t="shared" si="5"/>
        <v>0</v>
      </c>
      <c r="J125" s="269">
        <f t="shared" si="6"/>
        <v>0</v>
      </c>
      <c r="K125" s="255">
        <f t="shared" si="7"/>
        <v>0</v>
      </c>
    </row>
    <row r="126" spans="1:11" hidden="1">
      <c r="A126" s="260" t="s">
        <v>402</v>
      </c>
      <c r="B126" s="260"/>
      <c r="C126" s="257">
        <f t="shared" si="4"/>
        <v>0</v>
      </c>
      <c r="D126" s="261">
        <v>0</v>
      </c>
      <c r="E126" s="261">
        <v>0</v>
      </c>
      <c r="F126" s="261">
        <v>0</v>
      </c>
      <c r="G126" s="261">
        <v>0</v>
      </c>
      <c r="H126" s="261">
        <v>0</v>
      </c>
      <c r="I126" s="262">
        <f t="shared" si="5"/>
        <v>0</v>
      </c>
      <c r="J126" s="269">
        <f t="shared" si="6"/>
        <v>0</v>
      </c>
      <c r="K126" s="255">
        <f t="shared" si="7"/>
        <v>0</v>
      </c>
    </row>
    <row r="127" spans="1:11" hidden="1">
      <c r="A127" s="260" t="s">
        <v>403</v>
      </c>
      <c r="B127" s="260"/>
      <c r="C127" s="257">
        <f t="shared" si="4"/>
        <v>0</v>
      </c>
      <c r="D127" s="261">
        <v>0</v>
      </c>
      <c r="E127" s="261">
        <v>0</v>
      </c>
      <c r="F127" s="261">
        <v>0</v>
      </c>
      <c r="G127" s="261">
        <v>0</v>
      </c>
      <c r="H127" s="261">
        <v>0</v>
      </c>
      <c r="I127" s="262">
        <f t="shared" si="5"/>
        <v>0</v>
      </c>
      <c r="J127" s="269">
        <f t="shared" si="6"/>
        <v>0</v>
      </c>
      <c r="K127" s="255">
        <f t="shared" si="7"/>
        <v>0</v>
      </c>
    </row>
    <row r="128" spans="1:11" hidden="1">
      <c r="A128" s="260" t="s">
        <v>404</v>
      </c>
      <c r="B128" s="260"/>
      <c r="C128" s="257">
        <f t="shared" si="4"/>
        <v>0</v>
      </c>
      <c r="D128" s="261">
        <v>0</v>
      </c>
      <c r="E128" s="261">
        <v>0</v>
      </c>
      <c r="F128" s="261">
        <v>0</v>
      </c>
      <c r="G128" s="261">
        <v>0</v>
      </c>
      <c r="H128" s="261">
        <v>0</v>
      </c>
      <c r="I128" s="262">
        <f t="shared" si="5"/>
        <v>0</v>
      </c>
      <c r="J128" s="269">
        <f t="shared" si="6"/>
        <v>0</v>
      </c>
      <c r="K128" s="255">
        <f t="shared" si="7"/>
        <v>0</v>
      </c>
    </row>
    <row r="129" spans="1:11" hidden="1">
      <c r="A129" s="260" t="s">
        <v>405</v>
      </c>
      <c r="B129" s="260"/>
      <c r="C129" s="257">
        <f t="shared" si="4"/>
        <v>0</v>
      </c>
      <c r="D129" s="261">
        <v>0</v>
      </c>
      <c r="E129" s="261">
        <v>0</v>
      </c>
      <c r="F129" s="261">
        <v>0</v>
      </c>
      <c r="G129" s="261">
        <v>0</v>
      </c>
      <c r="H129" s="261">
        <v>0</v>
      </c>
      <c r="I129" s="262">
        <f t="shared" si="5"/>
        <v>0</v>
      </c>
      <c r="J129" s="269">
        <f t="shared" si="6"/>
        <v>0</v>
      </c>
      <c r="K129" s="255">
        <f t="shared" si="7"/>
        <v>0</v>
      </c>
    </row>
    <row r="130" spans="1:11" hidden="1">
      <c r="A130" s="260" t="s">
        <v>406</v>
      </c>
      <c r="B130" s="260"/>
      <c r="C130" s="257">
        <f t="shared" si="4"/>
        <v>0</v>
      </c>
      <c r="D130" s="261">
        <v>0</v>
      </c>
      <c r="E130" s="261">
        <v>0</v>
      </c>
      <c r="F130" s="261">
        <v>0</v>
      </c>
      <c r="G130" s="261">
        <v>0</v>
      </c>
      <c r="H130" s="261">
        <v>0</v>
      </c>
      <c r="I130" s="262">
        <f t="shared" si="5"/>
        <v>0</v>
      </c>
      <c r="J130" s="269">
        <f t="shared" si="6"/>
        <v>0</v>
      </c>
      <c r="K130" s="255">
        <f t="shared" si="7"/>
        <v>0</v>
      </c>
    </row>
    <row r="131" spans="1:11" hidden="1">
      <c r="A131" s="260" t="s">
        <v>407</v>
      </c>
      <c r="B131" s="260"/>
      <c r="C131" s="257">
        <f t="shared" si="4"/>
        <v>0</v>
      </c>
      <c r="D131" s="261">
        <v>0</v>
      </c>
      <c r="E131" s="261">
        <v>0</v>
      </c>
      <c r="F131" s="261">
        <v>0</v>
      </c>
      <c r="G131" s="261">
        <v>0</v>
      </c>
      <c r="H131" s="261">
        <v>0</v>
      </c>
      <c r="I131" s="262">
        <f t="shared" si="5"/>
        <v>0</v>
      </c>
      <c r="J131" s="269">
        <f t="shared" si="6"/>
        <v>0</v>
      </c>
      <c r="K131" s="255">
        <f t="shared" si="7"/>
        <v>0</v>
      </c>
    </row>
    <row r="132" spans="1:11" hidden="1">
      <c r="A132" s="260" t="s">
        <v>408</v>
      </c>
      <c r="B132" s="260"/>
      <c r="C132" s="257">
        <f t="shared" si="4"/>
        <v>0</v>
      </c>
      <c r="D132" s="261">
        <v>0</v>
      </c>
      <c r="E132" s="261">
        <v>0</v>
      </c>
      <c r="F132" s="261">
        <v>0</v>
      </c>
      <c r="G132" s="261">
        <v>0</v>
      </c>
      <c r="H132" s="261">
        <v>0</v>
      </c>
      <c r="I132" s="262">
        <f t="shared" si="5"/>
        <v>0</v>
      </c>
      <c r="J132" s="269">
        <f t="shared" si="6"/>
        <v>0</v>
      </c>
      <c r="K132" s="255">
        <f t="shared" si="7"/>
        <v>0</v>
      </c>
    </row>
    <row r="133" spans="1:11" hidden="1">
      <c r="A133" s="260" t="s">
        <v>409</v>
      </c>
      <c r="B133" s="260"/>
      <c r="C133" s="257">
        <f t="shared" si="4"/>
        <v>0</v>
      </c>
      <c r="D133" s="261">
        <v>0</v>
      </c>
      <c r="E133" s="261">
        <v>0</v>
      </c>
      <c r="F133" s="261">
        <v>0</v>
      </c>
      <c r="G133" s="261">
        <v>0</v>
      </c>
      <c r="H133" s="261">
        <v>0</v>
      </c>
      <c r="I133" s="262">
        <f t="shared" si="5"/>
        <v>0</v>
      </c>
      <c r="J133" s="269">
        <f t="shared" si="6"/>
        <v>0</v>
      </c>
      <c r="K133" s="255">
        <f t="shared" si="7"/>
        <v>0</v>
      </c>
    </row>
    <row r="134" spans="1:11" hidden="1">
      <c r="A134" s="260" t="s">
        <v>410</v>
      </c>
      <c r="B134" s="260"/>
      <c r="C134" s="257">
        <f t="shared" si="4"/>
        <v>0</v>
      </c>
      <c r="D134" s="261">
        <v>0</v>
      </c>
      <c r="E134" s="261">
        <v>0</v>
      </c>
      <c r="F134" s="261">
        <v>0</v>
      </c>
      <c r="G134" s="261">
        <v>0</v>
      </c>
      <c r="H134" s="261">
        <v>0</v>
      </c>
      <c r="I134" s="262">
        <f t="shared" si="5"/>
        <v>0</v>
      </c>
      <c r="J134" s="269">
        <f t="shared" si="6"/>
        <v>0</v>
      </c>
      <c r="K134" s="255">
        <f t="shared" si="7"/>
        <v>0</v>
      </c>
    </row>
    <row r="135" spans="1:11" hidden="1">
      <c r="A135" s="260" t="s">
        <v>411</v>
      </c>
      <c r="B135" s="260"/>
      <c r="C135" s="257">
        <f t="shared" si="4"/>
        <v>0</v>
      </c>
      <c r="D135" s="261">
        <v>0</v>
      </c>
      <c r="E135" s="261">
        <v>0</v>
      </c>
      <c r="F135" s="261">
        <v>0</v>
      </c>
      <c r="G135" s="261">
        <v>0</v>
      </c>
      <c r="H135" s="261">
        <v>0</v>
      </c>
      <c r="I135" s="262">
        <f t="shared" si="5"/>
        <v>0</v>
      </c>
      <c r="J135" s="269">
        <f t="shared" si="6"/>
        <v>0</v>
      </c>
      <c r="K135" s="255">
        <f t="shared" si="7"/>
        <v>0</v>
      </c>
    </row>
    <row r="136" spans="1:11" hidden="1">
      <c r="A136" s="260" t="s">
        <v>412</v>
      </c>
      <c r="B136" s="260"/>
      <c r="C136" s="257">
        <f t="shared" si="4"/>
        <v>0</v>
      </c>
      <c r="D136" s="261">
        <v>0</v>
      </c>
      <c r="E136" s="261">
        <v>0</v>
      </c>
      <c r="F136" s="261">
        <v>0</v>
      </c>
      <c r="G136" s="261">
        <v>0</v>
      </c>
      <c r="H136" s="261">
        <v>0</v>
      </c>
      <c r="I136" s="262">
        <f t="shared" si="5"/>
        <v>0</v>
      </c>
      <c r="J136" s="269">
        <f t="shared" si="6"/>
        <v>0</v>
      </c>
      <c r="K136" s="255">
        <f t="shared" si="7"/>
        <v>0</v>
      </c>
    </row>
    <row r="137" spans="1:11" hidden="1">
      <c r="A137" s="260" t="s">
        <v>413</v>
      </c>
      <c r="B137" s="260"/>
      <c r="C137" s="257">
        <f t="shared" si="4"/>
        <v>0</v>
      </c>
      <c r="D137" s="261">
        <v>0</v>
      </c>
      <c r="E137" s="261">
        <v>0</v>
      </c>
      <c r="F137" s="261">
        <v>0</v>
      </c>
      <c r="G137" s="261">
        <v>0</v>
      </c>
      <c r="H137" s="261">
        <v>0</v>
      </c>
      <c r="I137" s="262">
        <f t="shared" si="5"/>
        <v>0</v>
      </c>
      <c r="J137" s="269">
        <f t="shared" si="6"/>
        <v>0</v>
      </c>
      <c r="K137" s="255">
        <f t="shared" si="7"/>
        <v>0</v>
      </c>
    </row>
    <row r="138" spans="1:11" hidden="1">
      <c r="A138" s="260" t="s">
        <v>414</v>
      </c>
      <c r="B138" s="260"/>
      <c r="C138" s="257">
        <f t="shared" si="4"/>
        <v>0</v>
      </c>
      <c r="D138" s="261">
        <v>0</v>
      </c>
      <c r="E138" s="261">
        <v>0</v>
      </c>
      <c r="F138" s="261">
        <v>0</v>
      </c>
      <c r="G138" s="261">
        <v>0</v>
      </c>
      <c r="H138" s="261">
        <v>0</v>
      </c>
      <c r="I138" s="262">
        <f t="shared" si="5"/>
        <v>0</v>
      </c>
      <c r="J138" s="269">
        <f t="shared" si="6"/>
        <v>0</v>
      </c>
      <c r="K138" s="255">
        <f t="shared" si="7"/>
        <v>0</v>
      </c>
    </row>
    <row r="139" spans="1:11" hidden="1">
      <c r="A139" s="260" t="s">
        <v>415</v>
      </c>
      <c r="B139" s="260"/>
      <c r="C139" s="257">
        <f t="shared" si="4"/>
        <v>0</v>
      </c>
      <c r="D139" s="261">
        <v>0</v>
      </c>
      <c r="E139" s="261">
        <v>0</v>
      </c>
      <c r="F139" s="261">
        <v>0</v>
      </c>
      <c r="G139" s="261">
        <v>0</v>
      </c>
      <c r="H139" s="261">
        <v>0</v>
      </c>
      <c r="I139" s="262">
        <f t="shared" si="5"/>
        <v>0</v>
      </c>
      <c r="J139" s="269">
        <f t="shared" si="6"/>
        <v>0</v>
      </c>
      <c r="K139" s="255">
        <f t="shared" si="7"/>
        <v>0</v>
      </c>
    </row>
    <row r="140" spans="1:11" hidden="1">
      <c r="A140" s="260" t="s">
        <v>416</v>
      </c>
      <c r="B140" s="260"/>
      <c r="C140" s="257">
        <f t="shared" si="4"/>
        <v>0</v>
      </c>
      <c r="D140" s="261">
        <v>0</v>
      </c>
      <c r="E140" s="261">
        <v>0</v>
      </c>
      <c r="F140" s="261">
        <v>0</v>
      </c>
      <c r="G140" s="261">
        <v>0</v>
      </c>
      <c r="H140" s="261">
        <v>0</v>
      </c>
      <c r="I140" s="262">
        <f t="shared" si="5"/>
        <v>0</v>
      </c>
      <c r="J140" s="269">
        <f t="shared" si="6"/>
        <v>0</v>
      </c>
      <c r="K140" s="255">
        <f t="shared" si="7"/>
        <v>0</v>
      </c>
    </row>
    <row r="141" spans="1:11" hidden="1">
      <c r="A141" s="260" t="s">
        <v>417</v>
      </c>
      <c r="B141" s="260"/>
      <c r="C141" s="257">
        <f t="shared" si="4"/>
        <v>0</v>
      </c>
      <c r="D141" s="261">
        <v>0</v>
      </c>
      <c r="E141" s="261">
        <v>0</v>
      </c>
      <c r="F141" s="261">
        <v>0</v>
      </c>
      <c r="G141" s="261">
        <v>0</v>
      </c>
      <c r="H141" s="261">
        <v>0</v>
      </c>
      <c r="I141" s="262">
        <f t="shared" si="5"/>
        <v>0</v>
      </c>
      <c r="J141" s="269">
        <f t="shared" si="6"/>
        <v>0</v>
      </c>
      <c r="K141" s="255">
        <f t="shared" si="7"/>
        <v>0</v>
      </c>
    </row>
    <row r="142" spans="1:11" hidden="1">
      <c r="A142" s="260" t="s">
        <v>418</v>
      </c>
      <c r="B142" s="260"/>
      <c r="C142" s="257">
        <f t="shared" si="4"/>
        <v>0</v>
      </c>
      <c r="D142" s="261">
        <v>0</v>
      </c>
      <c r="E142" s="261">
        <v>0</v>
      </c>
      <c r="F142" s="261">
        <v>0</v>
      </c>
      <c r="G142" s="261">
        <v>0</v>
      </c>
      <c r="H142" s="261">
        <v>0</v>
      </c>
      <c r="I142" s="262">
        <f t="shared" si="5"/>
        <v>0</v>
      </c>
      <c r="J142" s="269">
        <f t="shared" si="6"/>
        <v>0</v>
      </c>
      <c r="K142" s="255">
        <f t="shared" si="7"/>
        <v>0</v>
      </c>
    </row>
    <row r="143" spans="1:11" hidden="1">
      <c r="A143" s="260" t="s">
        <v>419</v>
      </c>
      <c r="B143" s="260"/>
      <c r="C143" s="257">
        <f t="shared" si="4"/>
        <v>0</v>
      </c>
      <c r="D143" s="261">
        <v>0</v>
      </c>
      <c r="E143" s="261">
        <v>0</v>
      </c>
      <c r="F143" s="261">
        <v>0</v>
      </c>
      <c r="G143" s="261">
        <v>0</v>
      </c>
      <c r="H143" s="261">
        <v>0</v>
      </c>
      <c r="I143" s="262">
        <f t="shared" si="5"/>
        <v>0</v>
      </c>
      <c r="J143" s="269">
        <f t="shared" si="6"/>
        <v>0</v>
      </c>
      <c r="K143" s="255">
        <f t="shared" si="7"/>
        <v>0</v>
      </c>
    </row>
    <row r="144" spans="1:11" hidden="1">
      <c r="A144" s="260" t="s">
        <v>420</v>
      </c>
      <c r="B144" s="260"/>
      <c r="C144" s="257">
        <f t="shared" si="4"/>
        <v>0</v>
      </c>
      <c r="D144" s="261">
        <v>0</v>
      </c>
      <c r="E144" s="261">
        <v>0</v>
      </c>
      <c r="F144" s="261">
        <v>0</v>
      </c>
      <c r="G144" s="261">
        <v>0</v>
      </c>
      <c r="H144" s="261">
        <v>0</v>
      </c>
      <c r="I144" s="262">
        <f t="shared" si="5"/>
        <v>0</v>
      </c>
      <c r="J144" s="269">
        <f t="shared" si="6"/>
        <v>0</v>
      </c>
      <c r="K144" s="255">
        <f t="shared" si="7"/>
        <v>0</v>
      </c>
    </row>
    <row r="145" spans="1:11" hidden="1">
      <c r="A145" s="260" t="s">
        <v>421</v>
      </c>
      <c r="B145" s="260"/>
      <c r="C145" s="257">
        <f t="shared" si="4"/>
        <v>0</v>
      </c>
      <c r="D145" s="261">
        <v>0</v>
      </c>
      <c r="E145" s="261">
        <v>0</v>
      </c>
      <c r="F145" s="261">
        <v>0</v>
      </c>
      <c r="G145" s="261">
        <v>0</v>
      </c>
      <c r="H145" s="261">
        <v>0</v>
      </c>
      <c r="I145" s="262">
        <f t="shared" si="5"/>
        <v>0</v>
      </c>
      <c r="J145" s="269">
        <f t="shared" si="6"/>
        <v>0</v>
      </c>
      <c r="K145" s="255">
        <f t="shared" si="7"/>
        <v>0</v>
      </c>
    </row>
    <row r="146" spans="1:11" hidden="1">
      <c r="A146" s="260" t="s">
        <v>422</v>
      </c>
      <c r="B146" s="260"/>
      <c r="C146" s="257">
        <f t="shared" si="4"/>
        <v>0</v>
      </c>
      <c r="D146" s="261">
        <v>0</v>
      </c>
      <c r="E146" s="261">
        <v>0</v>
      </c>
      <c r="F146" s="261">
        <v>0</v>
      </c>
      <c r="G146" s="261">
        <v>0</v>
      </c>
      <c r="H146" s="261">
        <v>0</v>
      </c>
      <c r="I146" s="262">
        <f t="shared" si="5"/>
        <v>0</v>
      </c>
      <c r="J146" s="269">
        <f t="shared" si="6"/>
        <v>0</v>
      </c>
      <c r="K146" s="255">
        <f t="shared" si="7"/>
        <v>0</v>
      </c>
    </row>
    <row r="147" spans="1:11" hidden="1">
      <c r="A147" s="260" t="s">
        <v>423</v>
      </c>
      <c r="B147" s="260"/>
      <c r="C147" s="257">
        <f t="shared" si="4"/>
        <v>0</v>
      </c>
      <c r="D147" s="261">
        <v>0</v>
      </c>
      <c r="E147" s="261">
        <v>0</v>
      </c>
      <c r="F147" s="261">
        <v>0</v>
      </c>
      <c r="G147" s="261">
        <v>0</v>
      </c>
      <c r="H147" s="261">
        <v>0</v>
      </c>
      <c r="I147" s="262">
        <f t="shared" si="5"/>
        <v>0</v>
      </c>
      <c r="J147" s="269">
        <f t="shared" si="6"/>
        <v>0</v>
      </c>
      <c r="K147" s="255">
        <f t="shared" si="7"/>
        <v>0</v>
      </c>
    </row>
    <row r="148" spans="1:11" hidden="1">
      <c r="A148" s="260" t="s">
        <v>424</v>
      </c>
      <c r="B148" s="260"/>
      <c r="C148" s="257">
        <f t="shared" si="4"/>
        <v>0</v>
      </c>
      <c r="D148" s="261">
        <v>0</v>
      </c>
      <c r="E148" s="261">
        <v>0</v>
      </c>
      <c r="F148" s="261">
        <v>0</v>
      </c>
      <c r="G148" s="261">
        <v>0</v>
      </c>
      <c r="H148" s="261">
        <v>0</v>
      </c>
      <c r="I148" s="262">
        <f t="shared" si="5"/>
        <v>0</v>
      </c>
      <c r="J148" s="269">
        <f t="shared" si="6"/>
        <v>0</v>
      </c>
      <c r="K148" s="255">
        <f t="shared" si="7"/>
        <v>0</v>
      </c>
    </row>
    <row r="149" spans="1:11" hidden="1">
      <c r="A149" s="260" t="s">
        <v>425</v>
      </c>
      <c r="B149" s="260"/>
      <c r="C149" s="257">
        <f t="shared" si="4"/>
        <v>0</v>
      </c>
      <c r="D149" s="261">
        <v>0</v>
      </c>
      <c r="E149" s="261">
        <v>0</v>
      </c>
      <c r="F149" s="261">
        <v>0</v>
      </c>
      <c r="G149" s="261">
        <v>0</v>
      </c>
      <c r="H149" s="261">
        <v>0</v>
      </c>
      <c r="I149" s="262">
        <f t="shared" si="5"/>
        <v>0</v>
      </c>
      <c r="J149" s="269">
        <f t="shared" si="6"/>
        <v>0</v>
      </c>
      <c r="K149" s="255">
        <f t="shared" si="7"/>
        <v>0</v>
      </c>
    </row>
    <row r="150" spans="1:11" hidden="1">
      <c r="A150" s="260" t="s">
        <v>426</v>
      </c>
      <c r="B150" s="260"/>
      <c r="C150" s="257">
        <f t="shared" si="4"/>
        <v>0</v>
      </c>
      <c r="D150" s="261">
        <v>0</v>
      </c>
      <c r="E150" s="261">
        <v>0</v>
      </c>
      <c r="F150" s="261">
        <v>0</v>
      </c>
      <c r="G150" s="261">
        <v>0</v>
      </c>
      <c r="H150" s="261">
        <v>0</v>
      </c>
      <c r="I150" s="262">
        <f t="shared" si="5"/>
        <v>0</v>
      </c>
      <c r="J150" s="269">
        <f t="shared" si="6"/>
        <v>0</v>
      </c>
      <c r="K150" s="255">
        <f t="shared" si="7"/>
        <v>0</v>
      </c>
    </row>
    <row r="151" spans="1:11" hidden="1">
      <c r="A151" s="260" t="s">
        <v>427</v>
      </c>
      <c r="B151" s="260"/>
      <c r="C151" s="257">
        <f t="shared" si="4"/>
        <v>0</v>
      </c>
      <c r="D151" s="261">
        <v>0</v>
      </c>
      <c r="E151" s="261">
        <v>0</v>
      </c>
      <c r="F151" s="261">
        <v>0</v>
      </c>
      <c r="G151" s="261">
        <v>0</v>
      </c>
      <c r="H151" s="261">
        <v>0</v>
      </c>
      <c r="I151" s="262">
        <f t="shared" si="5"/>
        <v>0</v>
      </c>
      <c r="J151" s="269">
        <f t="shared" si="6"/>
        <v>0</v>
      </c>
      <c r="K151" s="255">
        <f t="shared" si="7"/>
        <v>0</v>
      </c>
    </row>
    <row r="152" spans="1:11" hidden="1">
      <c r="A152" s="260" t="s">
        <v>428</v>
      </c>
      <c r="B152" s="260"/>
      <c r="C152" s="257">
        <f t="shared" si="4"/>
        <v>0</v>
      </c>
      <c r="D152" s="261">
        <v>0</v>
      </c>
      <c r="E152" s="261">
        <v>0</v>
      </c>
      <c r="F152" s="261">
        <v>0</v>
      </c>
      <c r="G152" s="261">
        <v>0</v>
      </c>
      <c r="H152" s="261">
        <v>0</v>
      </c>
      <c r="I152" s="262">
        <f t="shared" si="5"/>
        <v>0</v>
      </c>
      <c r="J152" s="269">
        <f t="shared" si="6"/>
        <v>0</v>
      </c>
      <c r="K152" s="255">
        <f t="shared" si="7"/>
        <v>0</v>
      </c>
    </row>
    <row r="153" spans="1:11" hidden="1">
      <c r="A153" s="260" t="s">
        <v>429</v>
      </c>
      <c r="B153" s="260"/>
      <c r="C153" s="257">
        <f t="shared" si="4"/>
        <v>0</v>
      </c>
      <c r="D153" s="261">
        <v>0</v>
      </c>
      <c r="E153" s="261">
        <v>0</v>
      </c>
      <c r="F153" s="261">
        <v>0</v>
      </c>
      <c r="G153" s="261">
        <v>0</v>
      </c>
      <c r="H153" s="261">
        <v>0</v>
      </c>
      <c r="I153" s="262">
        <f t="shared" si="5"/>
        <v>0</v>
      </c>
      <c r="J153" s="269">
        <f t="shared" si="6"/>
        <v>0</v>
      </c>
      <c r="K153" s="255">
        <f t="shared" si="7"/>
        <v>0</v>
      </c>
    </row>
    <row r="154" spans="1:11" hidden="1">
      <c r="A154" s="260" t="s">
        <v>430</v>
      </c>
      <c r="B154" s="260"/>
      <c r="C154" s="257">
        <f t="shared" si="4"/>
        <v>0</v>
      </c>
      <c r="D154" s="261">
        <v>0</v>
      </c>
      <c r="E154" s="261">
        <v>0</v>
      </c>
      <c r="F154" s="261">
        <v>0</v>
      </c>
      <c r="G154" s="261">
        <v>0</v>
      </c>
      <c r="H154" s="261">
        <v>0</v>
      </c>
      <c r="I154" s="262">
        <f t="shared" si="5"/>
        <v>0</v>
      </c>
      <c r="J154" s="269">
        <f t="shared" si="6"/>
        <v>0</v>
      </c>
      <c r="K154" s="255">
        <f t="shared" si="7"/>
        <v>0</v>
      </c>
    </row>
    <row r="155" spans="1:11" hidden="1">
      <c r="A155" s="260" t="s">
        <v>431</v>
      </c>
      <c r="B155" s="260"/>
      <c r="C155" s="257">
        <f t="shared" si="4"/>
        <v>0</v>
      </c>
      <c r="D155" s="261">
        <v>0</v>
      </c>
      <c r="E155" s="261">
        <v>0</v>
      </c>
      <c r="F155" s="261">
        <v>0</v>
      </c>
      <c r="G155" s="261">
        <v>0</v>
      </c>
      <c r="H155" s="261">
        <v>0</v>
      </c>
      <c r="I155" s="262">
        <f t="shared" si="5"/>
        <v>0</v>
      </c>
      <c r="J155" s="269">
        <f t="shared" si="6"/>
        <v>0</v>
      </c>
      <c r="K155" s="255">
        <f t="shared" si="7"/>
        <v>0</v>
      </c>
    </row>
    <row r="156" spans="1:11" hidden="1">
      <c r="A156" s="260" t="s">
        <v>432</v>
      </c>
      <c r="B156" s="260"/>
      <c r="C156" s="257">
        <f t="shared" si="4"/>
        <v>0</v>
      </c>
      <c r="D156" s="261">
        <v>0</v>
      </c>
      <c r="E156" s="261">
        <v>0</v>
      </c>
      <c r="F156" s="261">
        <v>0</v>
      </c>
      <c r="G156" s="261">
        <v>0</v>
      </c>
      <c r="H156" s="261">
        <v>0</v>
      </c>
      <c r="I156" s="262">
        <f t="shared" si="5"/>
        <v>0</v>
      </c>
      <c r="J156" s="269">
        <f t="shared" si="6"/>
        <v>0</v>
      </c>
      <c r="K156" s="255">
        <f t="shared" si="7"/>
        <v>0</v>
      </c>
    </row>
    <row r="157" spans="1:11" hidden="1">
      <c r="A157" s="260" t="s">
        <v>433</v>
      </c>
      <c r="B157" s="260"/>
      <c r="C157" s="257">
        <f t="shared" si="4"/>
        <v>0</v>
      </c>
      <c r="D157" s="261">
        <v>0</v>
      </c>
      <c r="E157" s="261">
        <v>0</v>
      </c>
      <c r="F157" s="261">
        <v>0</v>
      </c>
      <c r="G157" s="261">
        <v>0</v>
      </c>
      <c r="H157" s="261">
        <v>0</v>
      </c>
      <c r="I157" s="262">
        <f t="shared" si="5"/>
        <v>0</v>
      </c>
      <c r="J157" s="269">
        <f t="shared" si="6"/>
        <v>0</v>
      </c>
      <c r="K157" s="255">
        <f t="shared" si="7"/>
        <v>0</v>
      </c>
    </row>
    <row r="158" spans="1:11" hidden="1">
      <c r="A158" s="260" t="s">
        <v>434</v>
      </c>
      <c r="B158" s="260"/>
      <c r="C158" s="257">
        <f t="shared" si="4"/>
        <v>0</v>
      </c>
      <c r="D158" s="261">
        <v>0</v>
      </c>
      <c r="E158" s="261">
        <v>0</v>
      </c>
      <c r="F158" s="261">
        <v>0</v>
      </c>
      <c r="G158" s="261">
        <v>0</v>
      </c>
      <c r="H158" s="261">
        <v>0</v>
      </c>
      <c r="I158" s="262">
        <f t="shared" si="5"/>
        <v>0</v>
      </c>
      <c r="J158" s="269">
        <f t="shared" si="6"/>
        <v>0</v>
      </c>
      <c r="K158" s="255">
        <f t="shared" si="7"/>
        <v>0</v>
      </c>
    </row>
    <row r="159" spans="1:11" hidden="1">
      <c r="A159" s="260" t="s">
        <v>435</v>
      </c>
      <c r="B159" s="260"/>
      <c r="C159" s="257">
        <f t="shared" si="4"/>
        <v>0</v>
      </c>
      <c r="D159" s="261">
        <v>0</v>
      </c>
      <c r="E159" s="261">
        <v>0</v>
      </c>
      <c r="F159" s="261">
        <v>0</v>
      </c>
      <c r="G159" s="261">
        <v>0</v>
      </c>
      <c r="H159" s="261">
        <v>0</v>
      </c>
      <c r="I159" s="262">
        <f t="shared" si="5"/>
        <v>0</v>
      </c>
      <c r="J159" s="269">
        <f t="shared" si="6"/>
        <v>0</v>
      </c>
      <c r="K159" s="255">
        <f t="shared" si="7"/>
        <v>0</v>
      </c>
    </row>
    <row r="160" spans="1:11" hidden="1">
      <c r="A160" s="260" t="s">
        <v>436</v>
      </c>
      <c r="B160" s="260"/>
      <c r="C160" s="257">
        <f t="shared" si="4"/>
        <v>0</v>
      </c>
      <c r="D160" s="261">
        <v>0</v>
      </c>
      <c r="E160" s="261">
        <v>0</v>
      </c>
      <c r="F160" s="261">
        <v>0</v>
      </c>
      <c r="G160" s="261">
        <v>0</v>
      </c>
      <c r="H160" s="261">
        <v>0</v>
      </c>
      <c r="I160" s="262">
        <f t="shared" si="5"/>
        <v>0</v>
      </c>
      <c r="J160" s="269">
        <f t="shared" si="6"/>
        <v>0</v>
      </c>
      <c r="K160" s="255">
        <f t="shared" si="7"/>
        <v>0</v>
      </c>
    </row>
    <row r="161" spans="1:11" hidden="1">
      <c r="A161" s="260" t="s">
        <v>437</v>
      </c>
      <c r="B161" s="260"/>
      <c r="C161" s="257">
        <f t="shared" si="4"/>
        <v>0</v>
      </c>
      <c r="D161" s="261">
        <v>0</v>
      </c>
      <c r="E161" s="261">
        <v>0</v>
      </c>
      <c r="F161" s="261">
        <v>0</v>
      </c>
      <c r="G161" s="261">
        <v>0</v>
      </c>
      <c r="H161" s="261">
        <v>0</v>
      </c>
      <c r="I161" s="262">
        <f t="shared" si="5"/>
        <v>0</v>
      </c>
      <c r="J161" s="269">
        <f t="shared" si="6"/>
        <v>0</v>
      </c>
      <c r="K161" s="255">
        <f t="shared" si="7"/>
        <v>0</v>
      </c>
    </row>
    <row r="162" spans="1:11" hidden="1">
      <c r="A162" s="260" t="s">
        <v>438</v>
      </c>
      <c r="B162" s="260"/>
      <c r="C162" s="257">
        <f t="shared" ref="C162:C183" si="8">SUM(D162:F162)</f>
        <v>0</v>
      </c>
      <c r="D162" s="261">
        <v>0</v>
      </c>
      <c r="E162" s="261">
        <v>0</v>
      </c>
      <c r="F162" s="261">
        <v>0</v>
      </c>
      <c r="G162" s="261">
        <v>0</v>
      </c>
      <c r="H162" s="261">
        <v>0</v>
      </c>
      <c r="I162" s="262">
        <f t="shared" si="5"/>
        <v>0</v>
      </c>
      <c r="J162" s="269">
        <f t="shared" si="6"/>
        <v>0</v>
      </c>
      <c r="K162" s="255">
        <f t="shared" si="7"/>
        <v>0</v>
      </c>
    </row>
    <row r="163" spans="1:11" hidden="1">
      <c r="A163" s="260" t="s">
        <v>439</v>
      </c>
      <c r="B163" s="260"/>
      <c r="C163" s="257">
        <f t="shared" si="8"/>
        <v>0</v>
      </c>
      <c r="D163" s="261">
        <v>0</v>
      </c>
      <c r="E163" s="261">
        <v>0</v>
      </c>
      <c r="F163" s="261">
        <v>0</v>
      </c>
      <c r="G163" s="261">
        <v>0</v>
      </c>
      <c r="H163" s="261">
        <v>0</v>
      </c>
      <c r="I163" s="262">
        <f t="shared" ref="I163:I183" si="9">IFERROR(+C163/$C$184,0)</f>
        <v>0</v>
      </c>
      <c r="J163" s="269">
        <f t="shared" si="6"/>
        <v>0</v>
      </c>
      <c r="K163" s="255">
        <f t="shared" si="7"/>
        <v>0</v>
      </c>
    </row>
    <row r="164" spans="1:11" hidden="1">
      <c r="A164" s="260" t="s">
        <v>440</v>
      </c>
      <c r="B164" s="260"/>
      <c r="C164" s="257">
        <f t="shared" si="8"/>
        <v>0</v>
      </c>
      <c r="D164" s="261">
        <v>0</v>
      </c>
      <c r="E164" s="261">
        <v>0</v>
      </c>
      <c r="F164" s="261">
        <v>0</v>
      </c>
      <c r="G164" s="261">
        <v>0</v>
      </c>
      <c r="H164" s="261">
        <v>0</v>
      </c>
      <c r="I164" s="262">
        <f t="shared" si="9"/>
        <v>0</v>
      </c>
      <c r="J164" s="269">
        <f t="shared" si="6"/>
        <v>0</v>
      </c>
      <c r="K164" s="255">
        <f t="shared" si="7"/>
        <v>0</v>
      </c>
    </row>
    <row r="165" spans="1:11" hidden="1">
      <c r="A165" s="260" t="s">
        <v>441</v>
      </c>
      <c r="B165" s="260"/>
      <c r="C165" s="257">
        <f t="shared" si="8"/>
        <v>0</v>
      </c>
      <c r="D165" s="261">
        <v>0</v>
      </c>
      <c r="E165" s="261">
        <v>0</v>
      </c>
      <c r="F165" s="261">
        <v>0</v>
      </c>
      <c r="G165" s="261">
        <v>0</v>
      </c>
      <c r="H165" s="261">
        <v>0</v>
      </c>
      <c r="I165" s="262">
        <f t="shared" si="9"/>
        <v>0</v>
      </c>
      <c r="J165" s="269">
        <f t="shared" si="6"/>
        <v>0</v>
      </c>
      <c r="K165" s="255">
        <f t="shared" si="7"/>
        <v>0</v>
      </c>
    </row>
    <row r="166" spans="1:11" hidden="1">
      <c r="A166" s="260" t="s">
        <v>442</v>
      </c>
      <c r="B166" s="260"/>
      <c r="C166" s="257">
        <f t="shared" si="8"/>
        <v>0</v>
      </c>
      <c r="D166" s="261">
        <v>0</v>
      </c>
      <c r="E166" s="261">
        <v>0</v>
      </c>
      <c r="F166" s="261">
        <v>0</v>
      </c>
      <c r="G166" s="261">
        <v>0</v>
      </c>
      <c r="H166" s="261">
        <v>0</v>
      </c>
      <c r="I166" s="262">
        <f t="shared" si="9"/>
        <v>0</v>
      </c>
      <c r="J166" s="269">
        <f t="shared" ref="J166:J183" si="10">+I166*$C$28</f>
        <v>0</v>
      </c>
      <c r="K166" s="255">
        <f t="shared" ref="K166:K183" si="11">+J166/12</f>
        <v>0</v>
      </c>
    </row>
    <row r="167" spans="1:11" hidden="1">
      <c r="A167" s="260" t="s">
        <v>443</v>
      </c>
      <c r="B167" s="260"/>
      <c r="C167" s="257">
        <f t="shared" si="8"/>
        <v>0</v>
      </c>
      <c r="D167" s="261">
        <v>0</v>
      </c>
      <c r="E167" s="261">
        <v>0</v>
      </c>
      <c r="F167" s="261">
        <v>0</v>
      </c>
      <c r="G167" s="261">
        <v>0</v>
      </c>
      <c r="H167" s="261">
        <v>0</v>
      </c>
      <c r="I167" s="262">
        <f t="shared" si="9"/>
        <v>0</v>
      </c>
      <c r="J167" s="269">
        <f t="shared" si="10"/>
        <v>0</v>
      </c>
      <c r="K167" s="255">
        <f t="shared" si="11"/>
        <v>0</v>
      </c>
    </row>
    <row r="168" spans="1:11" hidden="1">
      <c r="A168" s="260" t="s">
        <v>444</v>
      </c>
      <c r="B168" s="260"/>
      <c r="C168" s="257">
        <f t="shared" si="8"/>
        <v>0</v>
      </c>
      <c r="D168" s="261">
        <v>0</v>
      </c>
      <c r="E168" s="261">
        <v>0</v>
      </c>
      <c r="F168" s="261">
        <v>0</v>
      </c>
      <c r="G168" s="261">
        <v>0</v>
      </c>
      <c r="H168" s="261">
        <v>0</v>
      </c>
      <c r="I168" s="262">
        <f t="shared" si="9"/>
        <v>0</v>
      </c>
      <c r="J168" s="269">
        <f t="shared" si="10"/>
        <v>0</v>
      </c>
      <c r="K168" s="255">
        <f t="shared" si="11"/>
        <v>0</v>
      </c>
    </row>
    <row r="169" spans="1:11" hidden="1">
      <c r="A169" s="260" t="s">
        <v>445</v>
      </c>
      <c r="B169" s="260"/>
      <c r="C169" s="257">
        <f t="shared" si="8"/>
        <v>0</v>
      </c>
      <c r="D169" s="261">
        <v>0</v>
      </c>
      <c r="E169" s="261">
        <v>0</v>
      </c>
      <c r="F169" s="261">
        <v>0</v>
      </c>
      <c r="G169" s="261">
        <v>0</v>
      </c>
      <c r="H169" s="261">
        <v>0</v>
      </c>
      <c r="I169" s="262">
        <f t="shared" si="9"/>
        <v>0</v>
      </c>
      <c r="J169" s="269">
        <f t="shared" si="10"/>
        <v>0</v>
      </c>
      <c r="K169" s="255">
        <f t="shared" si="11"/>
        <v>0</v>
      </c>
    </row>
    <row r="170" spans="1:11" hidden="1">
      <c r="A170" s="260" t="s">
        <v>446</v>
      </c>
      <c r="B170" s="260"/>
      <c r="C170" s="257">
        <f t="shared" si="8"/>
        <v>0</v>
      </c>
      <c r="D170" s="261">
        <v>0</v>
      </c>
      <c r="E170" s="261">
        <v>0</v>
      </c>
      <c r="F170" s="261">
        <v>0</v>
      </c>
      <c r="G170" s="261">
        <v>0</v>
      </c>
      <c r="H170" s="261">
        <v>0</v>
      </c>
      <c r="I170" s="262">
        <f t="shared" si="9"/>
        <v>0</v>
      </c>
      <c r="J170" s="269">
        <f t="shared" si="10"/>
        <v>0</v>
      </c>
      <c r="K170" s="255">
        <f t="shared" si="11"/>
        <v>0</v>
      </c>
    </row>
    <row r="171" spans="1:11" hidden="1">
      <c r="A171" s="260" t="s">
        <v>447</v>
      </c>
      <c r="B171" s="260"/>
      <c r="C171" s="257">
        <f t="shared" si="8"/>
        <v>0</v>
      </c>
      <c r="D171" s="261">
        <v>0</v>
      </c>
      <c r="E171" s="261">
        <v>0</v>
      </c>
      <c r="F171" s="261">
        <v>0</v>
      </c>
      <c r="G171" s="261">
        <v>0</v>
      </c>
      <c r="H171" s="261">
        <v>0</v>
      </c>
      <c r="I171" s="262">
        <f t="shared" si="9"/>
        <v>0</v>
      </c>
      <c r="J171" s="269">
        <f t="shared" si="10"/>
        <v>0</v>
      </c>
      <c r="K171" s="255">
        <f t="shared" si="11"/>
        <v>0</v>
      </c>
    </row>
    <row r="172" spans="1:11" hidden="1">
      <c r="A172" s="260" t="s">
        <v>448</v>
      </c>
      <c r="B172" s="260"/>
      <c r="C172" s="257">
        <f t="shared" si="8"/>
        <v>0</v>
      </c>
      <c r="D172" s="261">
        <v>0</v>
      </c>
      <c r="E172" s="261">
        <v>0</v>
      </c>
      <c r="F172" s="261">
        <v>0</v>
      </c>
      <c r="G172" s="261">
        <v>0</v>
      </c>
      <c r="H172" s="261">
        <v>0</v>
      </c>
      <c r="I172" s="262">
        <f t="shared" si="9"/>
        <v>0</v>
      </c>
      <c r="J172" s="269">
        <f t="shared" si="10"/>
        <v>0</v>
      </c>
      <c r="K172" s="255">
        <f t="shared" si="11"/>
        <v>0</v>
      </c>
    </row>
    <row r="173" spans="1:11" hidden="1">
      <c r="A173" s="260" t="s">
        <v>449</v>
      </c>
      <c r="B173" s="260"/>
      <c r="C173" s="257">
        <f t="shared" si="8"/>
        <v>0</v>
      </c>
      <c r="D173" s="261">
        <v>0</v>
      </c>
      <c r="E173" s="261">
        <v>0</v>
      </c>
      <c r="F173" s="261">
        <v>0</v>
      </c>
      <c r="G173" s="261">
        <v>0</v>
      </c>
      <c r="H173" s="261">
        <v>0</v>
      </c>
      <c r="I173" s="262">
        <f t="shared" si="9"/>
        <v>0</v>
      </c>
      <c r="J173" s="269">
        <f t="shared" si="10"/>
        <v>0</v>
      </c>
      <c r="K173" s="255">
        <f t="shared" si="11"/>
        <v>0</v>
      </c>
    </row>
    <row r="174" spans="1:11" hidden="1">
      <c r="A174" s="260" t="s">
        <v>450</v>
      </c>
      <c r="B174" s="260"/>
      <c r="C174" s="257">
        <f t="shared" si="8"/>
        <v>0</v>
      </c>
      <c r="D174" s="261">
        <v>0</v>
      </c>
      <c r="E174" s="261">
        <v>0</v>
      </c>
      <c r="F174" s="261">
        <v>0</v>
      </c>
      <c r="G174" s="261">
        <v>0</v>
      </c>
      <c r="H174" s="261">
        <v>0</v>
      </c>
      <c r="I174" s="262">
        <f t="shared" si="9"/>
        <v>0</v>
      </c>
      <c r="J174" s="269">
        <f t="shared" si="10"/>
        <v>0</v>
      </c>
      <c r="K174" s="255">
        <f t="shared" si="11"/>
        <v>0</v>
      </c>
    </row>
    <row r="175" spans="1:11" hidden="1">
      <c r="A175" s="260" t="s">
        <v>451</v>
      </c>
      <c r="B175" s="260"/>
      <c r="C175" s="257">
        <f t="shared" si="8"/>
        <v>0</v>
      </c>
      <c r="D175" s="261">
        <v>0</v>
      </c>
      <c r="E175" s="261">
        <v>0</v>
      </c>
      <c r="F175" s="261">
        <v>0</v>
      </c>
      <c r="G175" s="261">
        <v>0</v>
      </c>
      <c r="H175" s="261">
        <v>0</v>
      </c>
      <c r="I175" s="262">
        <f t="shared" si="9"/>
        <v>0</v>
      </c>
      <c r="J175" s="269">
        <f t="shared" si="10"/>
        <v>0</v>
      </c>
      <c r="K175" s="255">
        <f t="shared" si="11"/>
        <v>0</v>
      </c>
    </row>
    <row r="176" spans="1:11" hidden="1">
      <c r="A176" s="260" t="s">
        <v>452</v>
      </c>
      <c r="B176" s="260"/>
      <c r="C176" s="257">
        <f t="shared" si="8"/>
        <v>0</v>
      </c>
      <c r="D176" s="261">
        <v>0</v>
      </c>
      <c r="E176" s="261">
        <v>0</v>
      </c>
      <c r="F176" s="261">
        <v>0</v>
      </c>
      <c r="G176" s="261">
        <v>0</v>
      </c>
      <c r="H176" s="261">
        <v>0</v>
      </c>
      <c r="I176" s="262">
        <f t="shared" si="9"/>
        <v>0</v>
      </c>
      <c r="J176" s="269">
        <f t="shared" si="10"/>
        <v>0</v>
      </c>
      <c r="K176" s="255">
        <f t="shared" si="11"/>
        <v>0</v>
      </c>
    </row>
    <row r="177" spans="1:11" hidden="1">
      <c r="A177" s="260" t="s">
        <v>453</v>
      </c>
      <c r="B177" s="260"/>
      <c r="C177" s="257">
        <f t="shared" si="8"/>
        <v>0</v>
      </c>
      <c r="D177" s="261">
        <v>0</v>
      </c>
      <c r="E177" s="261">
        <v>0</v>
      </c>
      <c r="F177" s="261">
        <v>0</v>
      </c>
      <c r="G177" s="261">
        <v>0</v>
      </c>
      <c r="H177" s="261">
        <v>0</v>
      </c>
      <c r="I177" s="262">
        <f t="shared" si="9"/>
        <v>0</v>
      </c>
      <c r="J177" s="269">
        <f t="shared" si="10"/>
        <v>0</v>
      </c>
      <c r="K177" s="255">
        <f t="shared" si="11"/>
        <v>0</v>
      </c>
    </row>
    <row r="178" spans="1:11" hidden="1">
      <c r="A178" s="260" t="s">
        <v>454</v>
      </c>
      <c r="B178" s="260"/>
      <c r="C178" s="257">
        <f t="shared" si="8"/>
        <v>0</v>
      </c>
      <c r="D178" s="261">
        <v>0</v>
      </c>
      <c r="E178" s="261">
        <v>0</v>
      </c>
      <c r="F178" s="261">
        <v>0</v>
      </c>
      <c r="G178" s="261">
        <v>0</v>
      </c>
      <c r="H178" s="261">
        <v>0</v>
      </c>
      <c r="I178" s="262">
        <f t="shared" si="9"/>
        <v>0</v>
      </c>
      <c r="J178" s="269">
        <f t="shared" si="10"/>
        <v>0</v>
      </c>
      <c r="K178" s="255">
        <f t="shared" si="11"/>
        <v>0</v>
      </c>
    </row>
    <row r="179" spans="1:11" hidden="1">
      <c r="A179" s="260" t="s">
        <v>455</v>
      </c>
      <c r="B179" s="260"/>
      <c r="C179" s="257">
        <f t="shared" si="8"/>
        <v>0</v>
      </c>
      <c r="D179" s="261">
        <v>0</v>
      </c>
      <c r="E179" s="261">
        <v>0</v>
      </c>
      <c r="F179" s="261">
        <v>0</v>
      </c>
      <c r="G179" s="261">
        <v>0</v>
      </c>
      <c r="H179" s="261">
        <v>0</v>
      </c>
      <c r="I179" s="262">
        <f t="shared" si="9"/>
        <v>0</v>
      </c>
      <c r="J179" s="269">
        <f t="shared" si="10"/>
        <v>0</v>
      </c>
      <c r="K179" s="255">
        <f t="shared" si="11"/>
        <v>0</v>
      </c>
    </row>
    <row r="180" spans="1:11" hidden="1">
      <c r="A180" s="260" t="s">
        <v>456</v>
      </c>
      <c r="B180" s="260"/>
      <c r="C180" s="257">
        <f t="shared" si="8"/>
        <v>0</v>
      </c>
      <c r="D180" s="261">
        <v>0</v>
      </c>
      <c r="E180" s="261">
        <v>0</v>
      </c>
      <c r="F180" s="261">
        <v>0</v>
      </c>
      <c r="G180" s="261">
        <v>0</v>
      </c>
      <c r="H180" s="261">
        <v>0</v>
      </c>
      <c r="I180" s="262">
        <f t="shared" si="9"/>
        <v>0</v>
      </c>
      <c r="J180" s="269">
        <f t="shared" si="10"/>
        <v>0</v>
      </c>
      <c r="K180" s="255">
        <f t="shared" si="11"/>
        <v>0</v>
      </c>
    </row>
    <row r="181" spans="1:11" hidden="1">
      <c r="A181" s="260" t="s">
        <v>457</v>
      </c>
      <c r="B181" s="260"/>
      <c r="C181" s="257">
        <f t="shared" si="8"/>
        <v>0</v>
      </c>
      <c r="D181" s="261">
        <v>0</v>
      </c>
      <c r="E181" s="261">
        <v>0</v>
      </c>
      <c r="F181" s="261">
        <v>0</v>
      </c>
      <c r="G181" s="261">
        <v>0</v>
      </c>
      <c r="H181" s="261">
        <v>0</v>
      </c>
      <c r="I181" s="262">
        <f t="shared" si="9"/>
        <v>0</v>
      </c>
      <c r="J181" s="269">
        <f t="shared" si="10"/>
        <v>0</v>
      </c>
      <c r="K181" s="255">
        <f t="shared" si="11"/>
        <v>0</v>
      </c>
    </row>
    <row r="182" spans="1:11" hidden="1">
      <c r="A182" s="260" t="s">
        <v>458</v>
      </c>
      <c r="B182" s="260"/>
      <c r="C182" s="257">
        <f t="shared" si="8"/>
        <v>0</v>
      </c>
      <c r="D182" s="261">
        <v>0</v>
      </c>
      <c r="E182" s="261">
        <v>0</v>
      </c>
      <c r="F182" s="261">
        <v>0</v>
      </c>
      <c r="G182" s="261">
        <v>0</v>
      </c>
      <c r="H182" s="261">
        <v>0</v>
      </c>
      <c r="I182" s="262">
        <f t="shared" si="9"/>
        <v>0</v>
      </c>
      <c r="J182" s="269">
        <f t="shared" si="10"/>
        <v>0</v>
      </c>
      <c r="K182" s="255">
        <f t="shared" si="11"/>
        <v>0</v>
      </c>
    </row>
    <row r="183" spans="1:11" hidden="1">
      <c r="A183" s="256" t="s">
        <v>459</v>
      </c>
      <c r="B183" s="256"/>
      <c r="C183" s="257">
        <f t="shared" si="8"/>
        <v>0</v>
      </c>
      <c r="D183" s="257">
        <v>0</v>
      </c>
      <c r="E183" s="257">
        <v>0</v>
      </c>
      <c r="F183" s="257">
        <v>0</v>
      </c>
      <c r="G183" s="257">
        <v>0</v>
      </c>
      <c r="H183" s="257">
        <v>0</v>
      </c>
      <c r="I183" s="258">
        <f t="shared" si="9"/>
        <v>0</v>
      </c>
      <c r="J183" s="259">
        <f t="shared" si="10"/>
        <v>0</v>
      </c>
      <c r="K183" s="255">
        <f t="shared" si="11"/>
        <v>0</v>
      </c>
    </row>
    <row r="184" spans="1:11">
      <c r="A184" s="260" t="s">
        <v>234</v>
      </c>
      <c r="B184" s="260"/>
      <c r="C184" s="261">
        <f t="shared" ref="C184:J184" si="12">SUM(C34:C183)</f>
        <v>0</v>
      </c>
      <c r="D184" s="261">
        <f t="shared" si="12"/>
        <v>0</v>
      </c>
      <c r="E184" s="261">
        <f t="shared" si="12"/>
        <v>0</v>
      </c>
      <c r="F184" s="261">
        <f t="shared" si="12"/>
        <v>0</v>
      </c>
      <c r="G184" s="261">
        <f t="shared" si="12"/>
        <v>0</v>
      </c>
      <c r="H184" s="261">
        <f t="shared" si="12"/>
        <v>0</v>
      </c>
      <c r="I184" s="262">
        <f t="shared" si="12"/>
        <v>0</v>
      </c>
      <c r="J184" s="255">
        <f t="shared" si="12"/>
        <v>0</v>
      </c>
      <c r="K184" s="270"/>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21f817de8611fe90a5ec6c0954d4c6a1">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da015f3eaefcf63f3b81acff0159e7a"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Choice 30"/>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enumeration value="ARC Letter of Representation"/>
          <xsd:enumeration value="Tracker"/>
          <xsd:enumeration value="Online Ad"/>
          <xsd:enumeration value="Estimat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i:0#.f|membership|judy.but@hydroone.com</DisplayName>
        <AccountId>44</AccountId>
        <AccountType/>
      </UserInfo>
    </RA>
    <RAContact xmlns="7e651a3a-8d05-4ee0-9344-b668032e30e0">ANDREY Elise</RAContact>
    <Allmapsinthefolder xmlns="7e651a3a-8d05-4ee0-9344-b668032e30e0">false</Allmapsinthefolder>
    <RRA xmlns="7e651a3a-8d05-4ee0-9344-b668032e30e0" xsi:nil="true"/>
    <Issue xmlns="7e651a3a-8d05-4ee0-9344-b668032e30e0" xsi:nil="true"/>
    <DraftReady xmlns="7e651a3a-8d05-4ee0-9344-b668032e30e0">Ready</DraftReady>
    <DocumentType xmlns="7e651a3a-8d05-4ee0-9344-b668032e30e0">Working Document</DocumentType>
    <Confidential xmlns="7e651a3a-8d05-4ee0-9344-b668032e30e0">false</Confidential>
    <RAApproved xmlns="7e651a3a-8d05-4ee0-9344-b668032e30e0">true</RAApproved>
    <AcceptedService_x002d_Legal xmlns="7e651a3a-8d05-4ee0-9344-b668032e30e0">true</AcceptedService_x002d_Legal>
    <IssueNo_x002e_ xmlns="7e651a3a-8d05-4ee0-9344-b668032e30e0" xsi:nil="true"/>
    <Author0 xmlns="7e651a3a-8d05-4ee0-9344-b668032e30e0">
      <UserInfo>
        <DisplayName/>
        <AccountId xsi:nil="true"/>
        <AccountType/>
      </UserInfo>
    </Author0>
    <ReadyforPrinting xmlns="7e651a3a-8d05-4ee0-9344-b668032e30e0">false</ReadyforPrinting>
    <RADirectorApproved xmlns="7e651a3a-8d05-4ee0-9344-b668032e30e0">false</RADirectorApproved>
    <CaseNumber_x002f_DocketNumber xmlns="7e651a3a-8d05-4ee0-9344-b668032e30e0">EB-2023-0030</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2024-05-24T04:00:00+00:00</IssueDate>
    <Applicant xmlns="7e651a3a-8d05-4ee0-9344-b668032e30e0">Hydro One Networks Inc. - HONI</Applicant>
    <Strategic xmlns="7e651a3a-8d05-4ee0-9344-b668032e30e0">false</Strategic>
    <Witness xmlns="7e651a3a-8d05-4ee0-9344-b668032e30e0">
      <UserInfo>
        <DisplayName/>
        <AccountId>CHHELAVDA Samir</AccountId>
        <AccountType/>
      </UserInfo>
    </Witness>
    <Docket xmlns="7e651a3a-8d05-4ee0-9344-b668032e30e0" xsi:nil="true"/>
    <Applicant0 xmlns="7e651a3a-8d05-4ee0-9344-b668032e30e0">
      <Value>Hydro One Networks Inc. - HONI</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Witness_x0020_Approved xmlns="7e651a3a-8d05-4ee0-9344-b668032e30e0">false</Witness_x0020_Approved>
    <SharedWithUsers xmlns="1f5e108a-442b-424d-88d6-fdac133e65d6">
      <UserInfo>
        <DisplayName>WANG Lei</DisplayName>
        <AccountId>50</AccountId>
        <AccountType/>
      </UserInfo>
    </SharedWithUsers>
  </documentManagement>
</p:properties>
</file>

<file path=customXml/itemProps1.xml><?xml version="1.0" encoding="utf-8"?>
<ds:datastoreItem xmlns:ds="http://schemas.openxmlformats.org/officeDocument/2006/customXml" ds:itemID="{2FED6231-592F-4F17-A56D-A71E68B38D33}"/>
</file>

<file path=customXml/itemProps2.xml><?xml version="1.0" encoding="utf-8"?>
<ds:datastoreItem xmlns:ds="http://schemas.openxmlformats.org/officeDocument/2006/customXml" ds:itemID="{8CF881CF-2037-4CEE-90F2-45B08C9ACE6D}"/>
</file>

<file path=customXml/itemProps3.xml><?xml version="1.0" encoding="utf-8"?>
<ds:datastoreItem xmlns:ds="http://schemas.openxmlformats.org/officeDocument/2006/customXml" ds:itemID="{DDA1714B-84AC-413A-B428-D95472E086BC}"/>
</file>

<file path=docProps/app.xml><?xml version="1.0" encoding="utf-8"?>
<Properties xmlns="http://schemas.openxmlformats.org/officeDocument/2006/extended-properties" xmlns:vt="http://schemas.openxmlformats.org/officeDocument/2006/docPropsVTypes">
  <Application>Microsoft Excel Online</Application>
  <Manager/>
  <Company>Hydro One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 Judy</dc:creator>
  <cp:keywords/>
  <dc:description/>
  <cp:lastModifiedBy>WANG Lei</cp:lastModifiedBy>
  <cp:revision/>
  <dcterms:created xsi:type="dcterms:W3CDTF">2021-04-29T02:09:36Z</dcterms:created>
  <dcterms:modified xsi:type="dcterms:W3CDTF">2024-05-09T19:44:48Z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Torys_OK">
    <vt:lpwstr/>
  </property>
  <property fmtid="{D5CDD505-2E9C-101B-9397-08002B2CF9AE}" pid="4" name="_dlc_DocIdItemGuid">
    <vt:lpwstr>99dae992-28be-453e-b437-12925c1e841a</vt:lpwstr>
  </property>
  <property fmtid="{D5CDD505-2E9C-101B-9397-08002B2CF9AE}" pid="5" name="QC_Ready">
    <vt:bool>false</vt:bool>
  </property>
  <property fmtid="{D5CDD505-2E9C-101B-9397-08002B2CF9AE}" pid="6" name="Witness(Internal)">
    <vt:lpwstr>48;#i:0#.f|membership|samir.chhelavda@hydroone.com,#i:0#.f|membership|samir.chhelavda@hydroone.com,#Samir.Chhelavda@HydroOne.com,#,#CHHELAVDA Samir,#,#CORP CONTRLR,#Vice President, Corporate Controller</vt:lpwstr>
  </property>
  <property fmtid="{D5CDD505-2E9C-101B-9397-08002B2CF9AE}" pid="7" name="WitnessApproved">
    <vt:lpwstr>Approved</vt:lpwstr>
  </property>
  <property fmtid="{D5CDD505-2E9C-101B-9397-08002B2CF9AE}" pid="8" name="RA Review Draft 1">
    <vt:bool>false</vt:bool>
  </property>
  <property fmtid="{D5CDD505-2E9C-101B-9397-08002B2CF9AE}" pid="9" name="Tab">
    <vt:lpwstr>1</vt:lpwstr>
  </property>
  <property fmtid="{D5CDD505-2E9C-101B-9397-08002B2CF9AE}" pid="10" name="CaseNumber">
    <vt:lpwstr>EB-2021-0110</vt:lpwstr>
  </property>
  <property fmtid="{D5CDD505-2E9C-101B-9397-08002B2CF9AE}" pid="11" name="ELT">
    <vt:bool>false</vt:bool>
  </property>
  <property fmtid="{D5CDD505-2E9C-101B-9397-08002B2CF9AE}" pid="12" name="IntervenorAcronymn">
    <vt:lpwstr>Staff</vt:lpwstr>
  </property>
  <property fmtid="{D5CDD505-2E9C-101B-9397-08002B2CF9AE}" pid="13" name="Refusal">
    <vt:bool>false</vt:bool>
  </property>
  <property fmtid="{D5CDD505-2E9C-101B-9397-08002B2CF9AE}" pid="14" name="TSW">
    <vt:lpwstr>No</vt:lpwstr>
  </property>
  <property fmtid="{D5CDD505-2E9C-101B-9397-08002B2CF9AE}" pid="15" name="Expert">
    <vt:lpwstr>NO</vt:lpwstr>
  </property>
  <property fmtid="{D5CDD505-2E9C-101B-9397-08002B2CF9AE}" pid="16" name="RDirApproved">
    <vt:bool>false</vt:bool>
  </property>
  <property fmtid="{D5CDD505-2E9C-101B-9397-08002B2CF9AE}" pid="17" name="Panel">
    <vt:lpwstr>;#Panel #3: Finance &amp; Compensation;#</vt:lpwstr>
  </property>
  <property fmtid="{D5CDD505-2E9C-101B-9397-08002B2CF9AE}" pid="18" name="2021/2022Update">
    <vt:bool>false</vt:bool>
  </property>
  <property fmtid="{D5CDD505-2E9C-101B-9397-08002B2CF9AE}" pid="19" name="Strategic">
    <vt:bool>false</vt:bool>
  </property>
  <property fmtid="{D5CDD505-2E9C-101B-9397-08002B2CF9AE}" pid="20" name="Exhibit">
    <vt:lpwstr>G</vt:lpwstr>
  </property>
  <property fmtid="{D5CDD505-2E9C-101B-9397-08002B2CF9AE}" pid="21" name="RAApproved">
    <vt:bool>true</vt:bool>
  </property>
  <property fmtid="{D5CDD505-2E9C-101B-9397-08002B2CF9AE}" pid="22" name="FormattingComplete">
    <vt:bool>false</vt:bool>
  </property>
  <property fmtid="{D5CDD505-2E9C-101B-9397-08002B2CF9AE}" pid="23" name="StrategicThemeFlag">
    <vt:lpwstr>;#None Applicable;#</vt:lpwstr>
  </property>
  <property fmtid="{D5CDD505-2E9C-101B-9397-08002B2CF9AE}" pid="24" name="Support">
    <vt:lpwstr>102;#i:0#.f|membership|jonathan.myers@hydroone.com</vt:lpwstr>
  </property>
  <property fmtid="{D5CDD505-2E9C-101B-9397-08002B2CF9AE}" pid="25" name="RA">
    <vt:lpwstr>44;#i:0#.f|membership|judy.but@hydroone.com</vt:lpwstr>
  </property>
  <property fmtid="{D5CDD505-2E9C-101B-9397-08002B2CF9AE}" pid="26" name="FilingDate">
    <vt:filetime>2021-11-29T00:00:00Z</vt:filetime>
  </property>
  <property fmtid="{D5CDD505-2E9C-101B-9397-08002B2CF9AE}" pid="27" name="Schedule">
    <vt:lpwstr>5</vt:lpwstr>
  </property>
  <property fmtid="{D5CDD505-2E9C-101B-9397-08002B2CF9AE}" pid="28" name="ExhibitReference">
    <vt:lpwstr>G-01-05-02</vt:lpwstr>
  </property>
  <property fmtid="{D5CDD505-2E9C-101B-9397-08002B2CF9AE}" pid="29" name="DraftReady">
    <vt:lpwstr>Ready</vt:lpwstr>
  </property>
  <property fmtid="{D5CDD505-2E9C-101B-9397-08002B2CF9AE}" pid="30" name="Confidential">
    <vt:bool>false</vt:bool>
  </property>
  <property fmtid="{D5CDD505-2E9C-101B-9397-08002B2CF9AE}" pid="31" name="Issue">
    <vt:lpwstr>;#10 - DVA - Issue 27: Are the proposed amounts for disposition, and the continuance or discontinuation of Hydro One’s existing deferral and variance accounts for each of Transmission and Distribution appropriate?;#</vt:lpwstr>
  </property>
  <property fmtid="{D5CDD505-2E9C-101B-9397-08002B2CF9AE}" pid="32" name="IRAuthor">
    <vt:lpwstr>121;#i:0#.f|membership|jennifer.shim@hydroone.com,#i:0#.f|membership|jennifer.shim@hydroone.com,#Jennifer.Shim@HydroOne.com,#,#SHIM Jennifer,#,#CORP CONTRLR,#Manager, Regulatory Finance</vt:lpwstr>
  </property>
  <property fmtid="{D5CDD505-2E9C-101B-9397-08002B2CF9AE}" pid="33" name="Witness">
    <vt:lpwstr>CHHELAVDA Samir</vt:lpwstr>
  </property>
  <property fmtid="{D5CDD505-2E9C-101B-9397-08002B2CF9AE}" pid="34" name="MediaServiceImageTags">
    <vt:lpwstr/>
  </property>
</Properties>
</file>