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202300"/>
  <mc:AlternateContent xmlns:mc="http://schemas.openxmlformats.org/markup-compatibility/2006">
    <mc:Choice Requires="x15">
      <x15ac:absPath xmlns:x15ac="http://schemas.microsoft.com/office/spreadsheetml/2010/11/ac" url="V:\ACTIVE APPLICATIONS\API_2025_COS\0.1 Models Working Drafts\Cost Allocation\FINAL\"/>
    </mc:Choice>
  </mc:AlternateContent>
  <xr:revisionPtr revIDLastSave="0" documentId="13_ncr:1_{DDF99B52-A40C-4357-A099-E1861C437BE1}" xr6:coauthVersionLast="47" xr6:coauthVersionMax="47" xr10:uidLastSave="{00000000-0000-0000-0000-000000000000}"/>
  <bookViews>
    <workbookView xWindow="28680" yWindow="-615" windowWidth="29040" windowHeight="17640" xr2:uid="{2EA4771F-13F8-4099-ABF4-234C278338D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9" i="1" l="1"/>
  <c r="P29" i="1"/>
  <c r="O29" i="1"/>
  <c r="N29" i="1"/>
  <c r="M29" i="1"/>
  <c r="L29" i="1"/>
  <c r="H21" i="1"/>
  <c r="H25" i="1" s="1"/>
  <c r="Q34" i="1" s="1"/>
  <c r="G21" i="1"/>
  <c r="G25" i="1" s="1"/>
  <c r="P35" i="1" s="1"/>
  <c r="F21" i="1"/>
  <c r="F25" i="1" s="1"/>
  <c r="O35" i="1" s="1"/>
  <c r="D21" i="1"/>
  <c r="D25" i="1" s="1"/>
  <c r="M34" i="1" s="1"/>
  <c r="C21" i="1"/>
  <c r="C25" i="1" s="1"/>
  <c r="L33" i="1" s="1"/>
  <c r="E21" i="1"/>
  <c r="E23" i="1" s="1"/>
  <c r="E25" i="1" s="1"/>
  <c r="N34" i="1" s="1"/>
  <c r="O31" i="1" l="1"/>
  <c r="P30" i="1"/>
  <c r="F30" i="1"/>
  <c r="Q32" i="1"/>
  <c r="H30" i="1"/>
  <c r="N33" i="1"/>
  <c r="Q31" i="1"/>
  <c r="H31" i="1"/>
  <c r="O34" i="1"/>
  <c r="E32" i="1"/>
  <c r="P34" i="1"/>
  <c r="O30" i="1"/>
  <c r="Q35" i="1"/>
  <c r="M33" i="1"/>
  <c r="C31" i="1"/>
  <c r="D31" i="1"/>
  <c r="C30" i="1"/>
  <c r="E31" i="1"/>
  <c r="G32" i="1"/>
  <c r="L31" i="1"/>
  <c r="N32" i="1"/>
  <c r="P33" i="1"/>
  <c r="L35" i="1"/>
  <c r="L32" i="1"/>
  <c r="D30" i="1"/>
  <c r="F31" i="1"/>
  <c r="H32" i="1"/>
  <c r="M31" i="1"/>
  <c r="O32" i="1"/>
  <c r="Q33" i="1"/>
  <c r="M35" i="1"/>
  <c r="F32" i="1"/>
  <c r="Q30" i="1"/>
  <c r="M32" i="1"/>
  <c r="O33" i="1"/>
  <c r="E30" i="1"/>
  <c r="G31" i="1"/>
  <c r="L30" i="1"/>
  <c r="N31" i="1"/>
  <c r="P32" i="1"/>
  <c r="L34" i="1"/>
  <c r="N35" i="1"/>
  <c r="D32" i="1"/>
  <c r="M30" i="1"/>
  <c r="G30" i="1"/>
  <c r="C32" i="1"/>
  <c r="N30" i="1"/>
  <c r="P31" i="1"/>
</calcChain>
</file>

<file path=xl/sharedStrings.xml><?xml version="1.0" encoding="utf-8"?>
<sst xmlns="http://schemas.openxmlformats.org/spreadsheetml/2006/main" count="60" uniqueCount="28">
  <si>
    <t>Average</t>
  </si>
  <si>
    <t>1NCP</t>
  </si>
  <si>
    <t>1CP</t>
  </si>
  <si>
    <t>4NCP</t>
  </si>
  <si>
    <t>2CP</t>
  </si>
  <si>
    <t>12NCP</t>
  </si>
  <si>
    <t>3CP</t>
  </si>
  <si>
    <t>4CP</t>
  </si>
  <si>
    <t>4CP - Total</t>
  </si>
  <si>
    <t>12CP</t>
  </si>
  <si>
    <t xml:space="preserve">Year </t>
  </si>
  <si>
    <t>R1i</t>
  </si>
  <si>
    <t>R1ii</t>
  </si>
  <si>
    <t>R1 Combined</t>
  </si>
  <si>
    <t>R2</t>
  </si>
  <si>
    <t>Seasonal</t>
  </si>
  <si>
    <t>STR</t>
  </si>
  <si>
    <t xml:space="preserve">3-year average </t>
  </si>
  <si>
    <t xml:space="preserve">2025 Forecast </t>
  </si>
  <si>
    <t xml:space="preserve">Adj. Factor </t>
  </si>
  <si>
    <t>Algoma Power Inc.</t>
  </si>
  <si>
    <t xml:space="preserve">2025 Cost Of Service </t>
  </si>
  <si>
    <t>EB-2024-0007</t>
  </si>
  <si>
    <t>Load Profiles Based on Historic Meter Data(Feb 21-Jan 24)</t>
  </si>
  <si>
    <t xml:space="preserve">Comparison- Historical Year Data vs. Load Forecast </t>
  </si>
  <si>
    <t>Adjusted Allocators- 2025 Forecast</t>
  </si>
  <si>
    <t xml:space="preserve">Coincident Peak Demand Allocators </t>
  </si>
  <si>
    <t>Non-Coincident Peak Demand Allocators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</si>
</sst>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mmmm\ yyyy"/>
    <numFmt numFmtId="165" formatCode="_-* #,##0_-;\-* #,##0_-;_-* &quot;-&quot;??_-;_-@_-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color theme="0"/>
      <name val="Aptos Narrow"/>
      <family val="2"/>
      <scheme val="minor"/>
    </font>
    <font>
      <b/>
      <i/>
      <sz val="9"/>
      <color theme="1"/>
      <name val="Aptos Narrow"/>
      <family val="2"/>
      <scheme val="minor"/>
    </font>
    <font>
      <i/>
      <sz val="9"/>
      <color theme="1"/>
      <name val="Aptos Narrow"/>
      <family val="2"/>
      <scheme val="minor"/>
    </font>
    <font>
      <b/>
      <u/>
      <sz val="11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0" fontId="2" fillId="2" borderId="1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right"/>
    </xf>
    <xf numFmtId="165" fontId="0" fillId="3" borderId="1" xfId="0" applyNumberFormat="1" applyFill="1" applyBorder="1"/>
    <xf numFmtId="164" fontId="5" fillId="4" borderId="1" xfId="0" applyNumberFormat="1" applyFont="1" applyFill="1" applyBorder="1" applyAlignment="1">
      <alignment horizontal="right"/>
    </xf>
    <xf numFmtId="165" fontId="6" fillId="0" borderId="1" xfId="0" applyNumberFormat="1" applyFont="1" applyBorder="1"/>
    <xf numFmtId="165" fontId="0" fillId="0" borderId="0" xfId="0" applyNumberFormat="1"/>
    <xf numFmtId="165" fontId="0" fillId="0" borderId="0" xfId="1" applyNumberFormat="1" applyFont="1"/>
    <xf numFmtId="3" fontId="0" fillId="0" borderId="0" xfId="0" applyNumberFormat="1"/>
    <xf numFmtId="43" fontId="0" fillId="0" borderId="0" xfId="0" applyNumberFormat="1"/>
    <xf numFmtId="0" fontId="7" fillId="0" borderId="0" xfId="0" applyFont="1"/>
    <xf numFmtId="164" fontId="3" fillId="5" borderId="1" xfId="0" applyNumberFormat="1" applyFont="1" applyFill="1" applyBorder="1" applyAlignment="1">
      <alignment horizontal="right"/>
    </xf>
    <xf numFmtId="165" fontId="0" fillId="5" borderId="1" xfId="0" applyNumberFormat="1" applyFill="1" applyBorder="1"/>
    <xf numFmtId="164" fontId="5" fillId="5" borderId="1" xfId="0" applyNumberFormat="1" applyFont="1" applyFill="1" applyBorder="1" applyAlignment="1">
      <alignment horizontal="right"/>
    </xf>
    <xf numFmtId="0" fontId="3" fillId="0" borderId="2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684D6A-D9AD-4A2C-9ADB-ED5A47846DA2}">
  <sheetPr>
    <pageSetUpPr fitToPage="1"/>
  </sheetPr>
  <dimension ref="B1:Q35"/>
  <sheetViews>
    <sheetView tabSelected="1" workbookViewId="0">
      <selection activeCell="T24" sqref="T24"/>
    </sheetView>
  </sheetViews>
  <sheetFormatPr defaultRowHeight="15" x14ac:dyDescent="0.25"/>
  <cols>
    <col min="3" max="4" width="11.5703125" bestFit="1" customWidth="1"/>
    <col min="5" max="6" width="12.5703125" bestFit="1" customWidth="1"/>
    <col min="7" max="7" width="10.5703125" bestFit="1" customWidth="1"/>
    <col min="8" max="8" width="9" bestFit="1" customWidth="1"/>
  </cols>
  <sheetData>
    <row r="1" spans="2:17" x14ac:dyDescent="0.25">
      <c r="B1" t="s">
        <v>20</v>
      </c>
    </row>
    <row r="2" spans="2:17" x14ac:dyDescent="0.25">
      <c r="B2" t="s">
        <v>21</v>
      </c>
    </row>
    <row r="3" spans="2:17" x14ac:dyDescent="0.25">
      <c r="B3" t="s">
        <v>22</v>
      </c>
    </row>
    <row r="5" spans="2:17" x14ac:dyDescent="0.25">
      <c r="B5" s="11" t="s">
        <v>23</v>
      </c>
    </row>
    <row r="6" spans="2:17" x14ac:dyDescent="0.25">
      <c r="B6" s="15" t="s">
        <v>27</v>
      </c>
      <c r="C6" s="15"/>
      <c r="D6" s="15"/>
      <c r="E6" s="15"/>
      <c r="F6" s="15"/>
      <c r="G6" s="15"/>
      <c r="H6" s="15"/>
      <c r="K6" s="15" t="s">
        <v>26</v>
      </c>
      <c r="L6" s="15"/>
      <c r="M6" s="15"/>
      <c r="N6" s="15"/>
      <c r="O6" s="15"/>
      <c r="P6" s="15"/>
      <c r="Q6" s="15"/>
    </row>
    <row r="7" spans="2:17" ht="27" x14ac:dyDescent="0.25">
      <c r="B7" s="1" t="s">
        <v>0</v>
      </c>
      <c r="C7" s="2" t="s">
        <v>11</v>
      </c>
      <c r="D7" s="2" t="s">
        <v>12</v>
      </c>
      <c r="E7" s="2" t="s">
        <v>13</v>
      </c>
      <c r="F7" s="2" t="s">
        <v>14</v>
      </c>
      <c r="G7" s="2" t="s">
        <v>15</v>
      </c>
      <c r="H7" s="2" t="s">
        <v>16</v>
      </c>
      <c r="K7" s="1" t="s">
        <v>0</v>
      </c>
      <c r="L7" s="2" t="s">
        <v>11</v>
      </c>
      <c r="M7" s="2" t="s">
        <v>12</v>
      </c>
      <c r="N7" s="2" t="s">
        <v>13</v>
      </c>
      <c r="O7" s="2" t="s">
        <v>14</v>
      </c>
      <c r="P7" s="2" t="s">
        <v>15</v>
      </c>
      <c r="Q7" s="2" t="s">
        <v>16</v>
      </c>
    </row>
    <row r="8" spans="2:17" x14ac:dyDescent="0.25">
      <c r="B8" s="3" t="s">
        <v>1</v>
      </c>
      <c r="C8" s="4">
        <v>22192.499646666667</v>
      </c>
      <c r="D8" s="4">
        <v>5680.3591663333327</v>
      </c>
      <c r="E8" s="4">
        <v>27417.900810000003</v>
      </c>
      <c r="F8" s="4">
        <v>20422.309999999998</v>
      </c>
      <c r="G8" s="4">
        <v>1944.6900383333334</v>
      </c>
      <c r="H8" s="4">
        <v>137.49199999999999</v>
      </c>
      <c r="K8" s="3" t="s">
        <v>2</v>
      </c>
      <c r="L8" s="4">
        <v>21108.863807999998</v>
      </c>
      <c r="M8" s="4">
        <v>5340.1239293333338</v>
      </c>
      <c r="N8" s="4">
        <v>26448.987737333333</v>
      </c>
      <c r="O8" s="4">
        <v>17412.736666666668</v>
      </c>
      <c r="P8" s="4">
        <v>954.8325626666666</v>
      </c>
      <c r="Q8" s="4">
        <v>0</v>
      </c>
    </row>
    <row r="9" spans="2:17" x14ac:dyDescent="0.25">
      <c r="B9" s="3" t="s">
        <v>3</v>
      </c>
      <c r="C9" s="4">
        <v>80948.246353666662</v>
      </c>
      <c r="D9" s="4">
        <v>20678.321842000001</v>
      </c>
      <c r="E9" s="4">
        <v>99031.890501666654</v>
      </c>
      <c r="F9" s="4">
        <v>77777.976666666669</v>
      </c>
      <c r="G9" s="4">
        <v>6956.658942666666</v>
      </c>
      <c r="H9" s="4">
        <v>538.15200000000004</v>
      </c>
      <c r="K9" s="5" t="s">
        <v>4</v>
      </c>
      <c r="L9" s="6">
        <v>18611.867536666668</v>
      </c>
      <c r="M9" s="6">
        <v>5098.5022713333337</v>
      </c>
      <c r="N9" s="6">
        <v>23710.369807999999</v>
      </c>
      <c r="O9" s="6">
        <v>17932.156666666666</v>
      </c>
      <c r="P9" s="6">
        <v>771.17783899999995</v>
      </c>
      <c r="Q9" s="6">
        <v>45.760666666666673</v>
      </c>
    </row>
    <row r="10" spans="2:17" x14ac:dyDescent="0.25">
      <c r="B10" s="3" t="s">
        <v>5</v>
      </c>
      <c r="C10" s="4">
        <v>191892.73371033336</v>
      </c>
      <c r="D10" s="4">
        <v>51347.308972000006</v>
      </c>
      <c r="E10" s="4">
        <v>236397.83305300001</v>
      </c>
      <c r="F10" s="4">
        <v>215350.87666666671</v>
      </c>
      <c r="G10" s="4">
        <v>14692.652614666666</v>
      </c>
      <c r="H10" s="4">
        <v>1589.354</v>
      </c>
      <c r="K10" s="5" t="s">
        <v>6</v>
      </c>
      <c r="L10" s="6">
        <v>18257.755843333332</v>
      </c>
      <c r="M10" s="6">
        <v>4337.5350179999996</v>
      </c>
      <c r="N10" s="6">
        <v>22595.290861333331</v>
      </c>
      <c r="O10" s="6">
        <v>17939.016666666666</v>
      </c>
      <c r="P10" s="6">
        <v>682.02333966666663</v>
      </c>
      <c r="Q10" s="6">
        <v>131.024</v>
      </c>
    </row>
    <row r="11" spans="2:17" x14ac:dyDescent="0.25">
      <c r="C11" s="7"/>
      <c r="D11" s="7"/>
      <c r="E11" s="7"/>
      <c r="F11" s="7"/>
      <c r="G11" s="7"/>
      <c r="H11" s="7"/>
      <c r="K11" s="5" t="s">
        <v>7</v>
      </c>
      <c r="L11" s="6">
        <v>17922.145342666667</v>
      </c>
      <c r="M11" s="6">
        <v>4163.0917493333336</v>
      </c>
      <c r="N11" s="6">
        <v>22085.237091999999</v>
      </c>
      <c r="O11" s="6">
        <v>16841.189999999999</v>
      </c>
      <c r="P11" s="6">
        <v>650.33093066666663</v>
      </c>
      <c r="Q11" s="6">
        <v>85.473333333333343</v>
      </c>
    </row>
    <row r="12" spans="2:17" x14ac:dyDescent="0.25">
      <c r="K12" s="3" t="s">
        <v>8</v>
      </c>
      <c r="L12" s="4">
        <v>75900.632530666669</v>
      </c>
      <c r="M12" s="4">
        <v>18939.252968000001</v>
      </c>
      <c r="N12" s="4">
        <v>94839.88549866667</v>
      </c>
      <c r="O12" s="4">
        <v>70125.099999999991</v>
      </c>
      <c r="P12" s="4">
        <v>3058.3646719999997</v>
      </c>
      <c r="Q12" s="4">
        <v>262.25800000000004</v>
      </c>
    </row>
    <row r="13" spans="2:17" x14ac:dyDescent="0.25">
      <c r="K13" s="3" t="s">
        <v>9</v>
      </c>
      <c r="L13" s="4">
        <v>175965.79737033334</v>
      </c>
      <c r="M13" s="4">
        <v>45657.190271333333</v>
      </c>
      <c r="N13" s="4">
        <v>221622.98764166667</v>
      </c>
      <c r="O13" s="4">
        <v>200185.24666666667</v>
      </c>
      <c r="P13" s="4">
        <v>9714.5649833333318</v>
      </c>
      <c r="Q13" s="4">
        <v>568.22775000000001</v>
      </c>
    </row>
    <row r="16" spans="2:17" x14ac:dyDescent="0.25">
      <c r="B16" s="11" t="s">
        <v>24</v>
      </c>
    </row>
    <row r="17" spans="2:17" ht="27" x14ac:dyDescent="0.25">
      <c r="B17" s="1" t="s">
        <v>10</v>
      </c>
      <c r="C17" s="2" t="s">
        <v>11</v>
      </c>
      <c r="D17" s="2" t="s">
        <v>12</v>
      </c>
      <c r="E17" s="2" t="s">
        <v>13</v>
      </c>
      <c r="F17" s="2" t="s">
        <v>14</v>
      </c>
      <c r="G17" s="2" t="s">
        <v>15</v>
      </c>
      <c r="H17" s="2" t="s">
        <v>16</v>
      </c>
    </row>
    <row r="18" spans="2:17" x14ac:dyDescent="0.25">
      <c r="B18">
        <v>2021</v>
      </c>
      <c r="C18" s="8">
        <v>92005689.629998744</v>
      </c>
      <c r="D18" s="8">
        <v>27745373.102553256</v>
      </c>
      <c r="E18" s="8">
        <v>119751062.73255199</v>
      </c>
      <c r="F18" s="8">
        <v>117544957.4291255</v>
      </c>
      <c r="G18" s="8">
        <v>6424167.5299999965</v>
      </c>
      <c r="H18" s="8">
        <v>594156.09999999986</v>
      </c>
    </row>
    <row r="19" spans="2:17" x14ac:dyDescent="0.25">
      <c r="B19">
        <v>2022</v>
      </c>
      <c r="C19" s="8">
        <v>99292265.290000916</v>
      </c>
      <c r="D19" s="8">
        <v>29567137.169999924</v>
      </c>
      <c r="E19" s="8">
        <v>128859402.46000084</v>
      </c>
      <c r="F19" s="8">
        <v>120294405.22670604</v>
      </c>
      <c r="G19" s="8">
        <v>6540797.4400000293</v>
      </c>
      <c r="H19" s="8">
        <v>592974.89999999991</v>
      </c>
    </row>
    <row r="20" spans="2:17" x14ac:dyDescent="0.25">
      <c r="B20">
        <v>2023</v>
      </c>
      <c r="C20" s="8">
        <v>96395845.680000558</v>
      </c>
      <c r="D20" s="8">
        <v>28496501.35999991</v>
      </c>
      <c r="E20" s="8">
        <v>124892347.04000047</v>
      </c>
      <c r="F20" s="8">
        <v>128188723.34246518</v>
      </c>
      <c r="G20" s="8">
        <v>6123987.8800000176</v>
      </c>
      <c r="H20" s="8">
        <v>537365.9</v>
      </c>
    </row>
    <row r="21" spans="2:17" x14ac:dyDescent="0.25">
      <c r="B21" t="s">
        <v>17</v>
      </c>
      <c r="C21" s="7">
        <f t="shared" ref="C21:H21" si="0">AVERAGE(C18:C20)</f>
        <v>95897933.533333406</v>
      </c>
      <c r="D21" s="7">
        <f t="shared" si="0"/>
        <v>28603003.877517696</v>
      </c>
      <c r="E21" s="7">
        <f t="shared" si="0"/>
        <v>124500937.41085111</v>
      </c>
      <c r="F21" s="7">
        <f t="shared" si="0"/>
        <v>122009361.99943225</v>
      </c>
      <c r="G21" s="7">
        <f t="shared" si="0"/>
        <v>6362984.2833333472</v>
      </c>
      <c r="H21" s="7">
        <f t="shared" si="0"/>
        <v>574832.29999999993</v>
      </c>
    </row>
    <row r="23" spans="2:17" x14ac:dyDescent="0.25">
      <c r="B23" t="s">
        <v>18</v>
      </c>
      <c r="C23" s="9">
        <v>102025758.21612892</v>
      </c>
      <c r="D23" s="9">
        <v>29627607.034917999</v>
      </c>
      <c r="E23" s="7">
        <f>AVERAGE(E20:E22)</f>
        <v>124696642.22542578</v>
      </c>
      <c r="F23" s="9">
        <v>179389417.92343298</v>
      </c>
      <c r="G23" s="9">
        <v>5958052.3795345658</v>
      </c>
      <c r="H23" s="9">
        <v>548976.97032998933</v>
      </c>
    </row>
    <row r="25" spans="2:17" x14ac:dyDescent="0.25">
      <c r="B25" t="s">
        <v>19</v>
      </c>
      <c r="C25" s="10">
        <f>C23/C21</f>
        <v>1.0638994445137395</v>
      </c>
      <c r="D25" s="10">
        <f t="shared" ref="D25:H25" si="1">D23/D21</f>
        <v>1.0358215228647945</v>
      </c>
      <c r="E25" s="10">
        <f t="shared" si="1"/>
        <v>1.0015719143859041</v>
      </c>
      <c r="F25" s="10">
        <f t="shared" si="1"/>
        <v>1.4702922381011034</v>
      </c>
      <c r="G25" s="10">
        <f t="shared" si="1"/>
        <v>0.93636132264864691</v>
      </c>
      <c r="H25" s="10">
        <f t="shared" si="1"/>
        <v>0.95502109107297795</v>
      </c>
    </row>
    <row r="26" spans="2:17" x14ac:dyDescent="0.25">
      <c r="C26" s="10"/>
      <c r="D26" s="10"/>
      <c r="E26" s="10"/>
      <c r="F26" s="10"/>
      <c r="G26" s="10"/>
      <c r="H26" s="10"/>
    </row>
    <row r="27" spans="2:17" x14ac:dyDescent="0.25">
      <c r="B27" s="11" t="s">
        <v>25</v>
      </c>
    </row>
    <row r="28" spans="2:17" x14ac:dyDescent="0.25">
      <c r="B28" s="15" t="s">
        <v>27</v>
      </c>
      <c r="C28" s="15"/>
      <c r="D28" s="15"/>
      <c r="E28" s="15"/>
      <c r="F28" s="15"/>
      <c r="G28" s="15"/>
      <c r="H28" s="15"/>
      <c r="K28" s="15" t="s">
        <v>26</v>
      </c>
      <c r="L28" s="15"/>
      <c r="M28" s="15"/>
      <c r="N28" s="15"/>
      <c r="O28" s="15"/>
      <c r="P28" s="15"/>
      <c r="Q28" s="15"/>
    </row>
    <row r="29" spans="2:17" ht="27" x14ac:dyDescent="0.25">
      <c r="B29" s="1" t="s">
        <v>0</v>
      </c>
      <c r="C29" s="2" t="s">
        <v>11</v>
      </c>
      <c r="D29" s="2" t="s">
        <v>12</v>
      </c>
      <c r="E29" s="2" t="s">
        <v>13</v>
      </c>
      <c r="F29" s="2" t="s">
        <v>14</v>
      </c>
      <c r="G29" s="2" t="s">
        <v>15</v>
      </c>
      <c r="H29" s="2" t="s">
        <v>16</v>
      </c>
      <c r="K29" s="1" t="s">
        <v>0</v>
      </c>
      <c r="L29" s="2" t="str">
        <f>C29</f>
        <v>R1i</v>
      </c>
      <c r="M29" s="2" t="str">
        <f t="shared" ref="M29:Q29" si="2">D29</f>
        <v>R1ii</v>
      </c>
      <c r="N29" s="2" t="str">
        <f t="shared" si="2"/>
        <v>R1 Combined</v>
      </c>
      <c r="O29" s="2" t="str">
        <f t="shared" si="2"/>
        <v>R2</v>
      </c>
      <c r="P29" s="2" t="str">
        <f t="shared" si="2"/>
        <v>Seasonal</v>
      </c>
      <c r="Q29" s="2" t="str">
        <f t="shared" si="2"/>
        <v>STR</v>
      </c>
    </row>
    <row r="30" spans="2:17" x14ac:dyDescent="0.25">
      <c r="B30" s="12" t="s">
        <v>1</v>
      </c>
      <c r="C30" s="13">
        <f>C8*C$25</f>
        <v>23610.588046460027</v>
      </c>
      <c r="D30" s="13">
        <f t="shared" ref="D30:H30" si="3">D8*D$25</f>
        <v>5883.8382820903871</v>
      </c>
      <c r="E30" s="13">
        <f t="shared" si="3"/>
        <v>27460.999402714533</v>
      </c>
      <c r="F30" s="13">
        <f t="shared" si="3"/>
        <v>30026.763877094541</v>
      </c>
      <c r="G30" s="13">
        <f t="shared" si="3"/>
        <v>1820.9325364354479</v>
      </c>
      <c r="H30" s="13">
        <f t="shared" si="3"/>
        <v>131.30775985380586</v>
      </c>
      <c r="K30" s="12" t="s">
        <v>2</v>
      </c>
      <c r="L30" s="13">
        <f>L8*C$25</f>
        <v>22457.708479647379</v>
      </c>
      <c r="M30" s="13">
        <f t="shared" ref="M30:Q30" si="4">M8*D$25</f>
        <v>5531.4153007687837</v>
      </c>
      <c r="N30" s="13">
        <f t="shared" si="4"/>
        <v>26490.563281650248</v>
      </c>
      <c r="O30" s="13">
        <f t="shared" si="4"/>
        <v>25601.811565098484</v>
      </c>
      <c r="P30" s="13">
        <f t="shared" si="4"/>
        <v>894.06828128655695</v>
      </c>
      <c r="Q30" s="13">
        <f t="shared" si="4"/>
        <v>0</v>
      </c>
    </row>
    <row r="31" spans="2:17" x14ac:dyDescent="0.25">
      <c r="B31" s="12" t="s">
        <v>3</v>
      </c>
      <c r="C31" s="13">
        <f t="shared" ref="C31:H31" si="5">C9*C$25</f>
        <v>86120.794330027304</v>
      </c>
      <c r="D31" s="13">
        <f t="shared" si="5"/>
        <v>21419.050820668785</v>
      </c>
      <c r="E31" s="13">
        <f t="shared" si="5"/>
        <v>99187.560155009502</v>
      </c>
      <c r="F31" s="13">
        <f t="shared" si="5"/>
        <v>114356.35538820874</v>
      </c>
      <c r="G31" s="13">
        <f t="shared" si="5"/>
        <v>6513.9463687708967</v>
      </c>
      <c r="H31" s="13">
        <f t="shared" si="5"/>
        <v>513.94651020310528</v>
      </c>
      <c r="K31" s="14" t="s">
        <v>4</v>
      </c>
      <c r="L31" s="13">
        <f t="shared" ref="L31:Q31" si="6">L9*C$25</f>
        <v>19801.155533622969</v>
      </c>
      <c r="M31" s="13">
        <f t="shared" si="6"/>
        <v>5281.1383870221071</v>
      </c>
      <c r="N31" s="13">
        <f t="shared" si="6"/>
        <v>23747.640479396301</v>
      </c>
      <c r="O31" s="13">
        <f t="shared" si="6"/>
        <v>26365.510759412955</v>
      </c>
      <c r="P31" s="13">
        <f t="shared" si="6"/>
        <v>722.10110132336524</v>
      </c>
      <c r="Q31" s="13">
        <f t="shared" si="6"/>
        <v>43.70240180822686</v>
      </c>
    </row>
    <row r="32" spans="2:17" x14ac:dyDescent="0.25">
      <c r="B32" s="12" t="s">
        <v>5</v>
      </c>
      <c r="C32" s="13">
        <f t="shared" ref="C32:H32" si="7">C10*C$25</f>
        <v>204154.57280064659</v>
      </c>
      <c r="D32" s="13">
        <f t="shared" si="7"/>
        <v>53186.647774386169</v>
      </c>
      <c r="E32" s="13">
        <f t="shared" si="7"/>
        <v>236769.43020757259</v>
      </c>
      <c r="F32" s="13">
        <f t="shared" si="7"/>
        <v>316628.72243126808</v>
      </c>
      <c r="G32" s="13">
        <f t="shared" si="7"/>
        <v>13757.631635486379</v>
      </c>
      <c r="H32" s="13">
        <f t="shared" si="7"/>
        <v>1517.8665911812018</v>
      </c>
      <c r="K32" s="14" t="s">
        <v>6</v>
      </c>
      <c r="L32" s="13">
        <f t="shared" ref="L32:Q32" si="8">L10*C$25</f>
        <v>19424.416299789813</v>
      </c>
      <c r="M32" s="13">
        <f t="shared" si="8"/>
        <v>4492.9121278241328</v>
      </c>
      <c r="N32" s="13">
        <f t="shared" si="8"/>
        <v>22630.808724091949</v>
      </c>
      <c r="O32" s="13">
        <f t="shared" si="8"/>
        <v>26375.596964166329</v>
      </c>
      <c r="P32" s="13">
        <f t="shared" si="8"/>
        <v>638.62027640752729</v>
      </c>
      <c r="Q32" s="13">
        <f t="shared" si="8"/>
        <v>125.13068343674587</v>
      </c>
    </row>
    <row r="33" spans="11:17" x14ac:dyDescent="0.25">
      <c r="K33" s="14" t="s">
        <v>7</v>
      </c>
      <c r="L33" s="13">
        <f t="shared" ref="L33:Q33" si="9">L11*C$25</f>
        <v>19067.360474557572</v>
      </c>
      <c r="M33" s="13">
        <f t="shared" si="9"/>
        <v>4312.2200356203148</v>
      </c>
      <c r="N33" s="13">
        <f t="shared" si="9"/>
        <v>22119.953193901016</v>
      </c>
      <c r="O33" s="13">
        <f t="shared" si="9"/>
        <v>24761.470937385919</v>
      </c>
      <c r="P33" s="13">
        <f t="shared" si="9"/>
        <v>608.94473039836544</v>
      </c>
      <c r="Q33" s="13">
        <f t="shared" si="9"/>
        <v>81.628836057644349</v>
      </c>
    </row>
    <row r="34" spans="11:17" x14ac:dyDescent="0.25">
      <c r="K34" s="12" t="s">
        <v>8</v>
      </c>
      <c r="L34" s="13">
        <f t="shared" ref="L34:Q34" si="10">L12*C$25</f>
        <v>80750.64078761774</v>
      </c>
      <c r="M34" s="13">
        <f t="shared" si="10"/>
        <v>19617.685851235339</v>
      </c>
      <c r="N34" s="13">
        <f t="shared" si="10"/>
        <v>94988.965679039524</v>
      </c>
      <c r="O34" s="13">
        <f t="shared" si="10"/>
        <v>103104.39022606368</v>
      </c>
      <c r="P34" s="13">
        <f t="shared" si="10"/>
        <v>2863.7343894158148</v>
      </c>
      <c r="Q34" s="13">
        <f t="shared" si="10"/>
        <v>250.4619213026171</v>
      </c>
    </row>
    <row r="35" spans="11:17" x14ac:dyDescent="0.25">
      <c r="K35" s="12" t="s">
        <v>9</v>
      </c>
      <c r="L35" s="13">
        <f t="shared" ref="L35:Q35" si="11">L13*C$25</f>
        <v>187209.91407571489</v>
      </c>
      <c r="M35" s="13">
        <f t="shared" si="11"/>
        <v>47292.700356580172</v>
      </c>
      <c r="N35" s="13">
        <f t="shared" si="11"/>
        <v>221971.36000418765</v>
      </c>
      <c r="O35" s="13">
        <f t="shared" si="11"/>
        <v>294330.81435635482</v>
      </c>
      <c r="P35" s="13">
        <f t="shared" si="11"/>
        <v>9096.3429167502291</v>
      </c>
      <c r="Q35" s="13">
        <f t="shared" si="11"/>
        <v>542.66948578294341</v>
      </c>
    </row>
  </sheetData>
  <mergeCells count="4">
    <mergeCell ref="B6:H6"/>
    <mergeCell ref="K6:Q6"/>
    <mergeCell ref="B28:H28"/>
    <mergeCell ref="K28:Q28"/>
  </mergeCells>
  <pageMargins left="0.25" right="0.25" top="0.75" bottom="0.75" header="0.3" footer="0.3"/>
  <pageSetup scale="79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Stefan, Oana</dc:creator>
  <cp:lastModifiedBy>Stefan, Oana</cp:lastModifiedBy>
  <cp:lastPrinted>2024-06-01T02:18:45Z</cp:lastPrinted>
  <dcterms:created xsi:type="dcterms:W3CDTF">2024-05-31T03:16:53Z</dcterms:created>
  <dcterms:modified xsi:type="dcterms:W3CDTF">2024-06-01T02:18:57Z</dcterms:modified>
</cp:coreProperties>
</file>