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AndrewM\Business\3 - Utilis Consulting\9 - Consulting Work\9992 - Tillsonburg\0 - THI 2024 COS\1 - Evidence\7 - Completeness Update\4 - Submission 3\"/>
    </mc:Choice>
  </mc:AlternateContent>
  <xr:revisionPtr revIDLastSave="0" documentId="8_{CD819AA4-04B2-4434-80BA-C6EF9BCFB754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Group 1 2013-2016" sheetId="1" r:id="rId1"/>
    <sheet name="Group 2 Accoun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BI_LDCLIST">#REF!</definedName>
    <definedName name="BridgeYear">'[1]LDC Info'!$E$26</definedName>
    <definedName name="contactf">#REF!</definedName>
    <definedName name="COS_RES_CUSTOMERS">'[2]16. Rev2Cost_GDPIPI'!$F$12</definedName>
    <definedName name="COS_RES_KWH">'[2]16. Rev2Cost_GDPIPI'!$F$13</definedName>
    <definedName name="Cust3a">'[2]6. Class A Consumption Data'!$C$25</definedName>
    <definedName name="CustomerAdministration">[2]lists!#REF!</definedName>
    <definedName name="EBNUMBER">'[1]LDC Info'!$E$16</definedName>
    <definedName name="Entegrus_SA" hidden="1">'[3]2016 List'!$C$5:$C$8</definedName>
    <definedName name="forecast_wholesale_lineplus">'[2]14. RTSR - Forecast Wholesale'!$P$113</definedName>
    <definedName name="forecast_wholesale_network">'[2]14. RTSR - Forecast Wholesale'!$F$109</definedName>
    <definedName name="G1LD">'[2]6. Class A Consumption Data'!$C$14</definedName>
    <definedName name="G1LDCBR">#REF!</definedName>
    <definedName name="Group1Desposing">'[2]4. Billing Det. for Def-Var'!#REF!</definedName>
    <definedName name="histdate">[4]Financials!$E$76</definedName>
    <definedName name="Incr2000">#REF!</definedName>
    <definedName name="Lakeland_SA">'[2]2016 List'!$C$14:$C$15</definedName>
    <definedName name="LDCList">OFFSET('[2]2016 List'!$A$1,0,0,COUNTA('[2]2016 List'!$A:$A),1)</definedName>
    <definedName name="LIMIT">#REF!</definedName>
    <definedName name="listdata">'[2]4. Billing Det. for Def-Var'!#REF!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'[2]17. Regulatory Charges'!$D$24</definedName>
    <definedName name="OffPeak">'[2]17. Regulatory Charges'!$D$23</definedName>
    <definedName name="OnPeak">'[2]17. Regulatory Charges'!$D$25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[5]lists!$A$1:$A$104</definedName>
    <definedName name="ratedescription">[6]hidden1!$D$1:$D$122</definedName>
    <definedName name="RebaseYear">'[1]LDC Info'!$E$28</definedName>
    <definedName name="SALBENF">#REF!</definedName>
    <definedName name="salreg">#REF!</definedName>
    <definedName name="SALREGF">#REF!</definedName>
    <definedName name="SME">'[2]17. Regulatory Charges'!$D$33</definedName>
    <definedName name="StartEnd">[2]Database!#REF!</definedName>
    <definedName name="TEMPA">#REF!</definedName>
    <definedName name="TestYear">'[1]LDC Info'!$E$24</definedName>
    <definedName name="Total_Current_Wholesale_Lineplus">'[2]13. RTSR - Current Wholesale'!$P$113</definedName>
    <definedName name="total_current_wholesale_network">'[2]13.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[2]lists!#REF!</definedName>
    <definedName name="Units2">[2]lists!#REF!</definedName>
    <definedName name="Utility">[4]Financials!$A$1</definedName>
    <definedName name="utitliy1">[7]Financials!$A$1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'[2]16. Rev2Cost_GDPIPI'!$F$14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2" l="1"/>
  <c r="G35" i="2"/>
  <c r="L34" i="2"/>
  <c r="G34" i="2"/>
  <c r="L33" i="2"/>
  <c r="G33" i="2"/>
  <c r="L29" i="2"/>
  <c r="K29" i="2"/>
  <c r="J29" i="2"/>
  <c r="I29" i="2"/>
  <c r="H29" i="2"/>
  <c r="G29" i="2"/>
  <c r="F29" i="2"/>
  <c r="E29" i="2"/>
  <c r="D29" i="2"/>
  <c r="C29" i="2"/>
  <c r="L26" i="2"/>
  <c r="G26" i="2"/>
  <c r="L25" i="2"/>
  <c r="G25" i="2"/>
  <c r="L24" i="2"/>
  <c r="G24" i="2"/>
  <c r="L20" i="2"/>
  <c r="K20" i="2"/>
  <c r="J20" i="2"/>
  <c r="I20" i="2"/>
  <c r="H20" i="2"/>
  <c r="G20" i="2"/>
  <c r="F20" i="2"/>
  <c r="E20" i="2"/>
  <c r="D20" i="2"/>
  <c r="C20" i="2"/>
  <c r="L17" i="2"/>
  <c r="G17" i="2"/>
  <c r="D17" i="2"/>
  <c r="L16" i="2"/>
  <c r="G16" i="2"/>
  <c r="L15" i="2"/>
  <c r="G15" i="2"/>
  <c r="L14" i="2"/>
  <c r="H14" i="2"/>
  <c r="G14" i="2"/>
  <c r="C14" i="2"/>
  <c r="L11" i="2"/>
  <c r="K11" i="2"/>
  <c r="J11" i="2"/>
  <c r="I11" i="2"/>
  <c r="H11" i="2"/>
  <c r="G11" i="2"/>
  <c r="F11" i="2"/>
  <c r="E11" i="2"/>
  <c r="D11" i="2"/>
  <c r="C11" i="2"/>
  <c r="L8" i="2"/>
  <c r="H17" i="2" s="1"/>
  <c r="L7" i="2"/>
  <c r="G7" i="2"/>
  <c r="L6" i="2"/>
  <c r="H15" i="2" s="1"/>
  <c r="I15" i="2" s="1"/>
  <c r="G6" i="2"/>
  <c r="C15" i="2" s="1"/>
  <c r="L2" i="2"/>
  <c r="K2" i="2"/>
  <c r="J2" i="2"/>
  <c r="I2" i="2"/>
  <c r="H2" i="2"/>
  <c r="G2" i="2"/>
  <c r="F2" i="2"/>
  <c r="E2" i="2"/>
  <c r="D2" i="2"/>
  <c r="C2" i="2"/>
  <c r="BZ9" i="1"/>
  <c r="BZ10" i="1"/>
  <c r="BZ11" i="1"/>
  <c r="BZ12" i="1"/>
  <c r="BZ13" i="1"/>
  <c r="BZ14" i="1"/>
  <c r="BZ15" i="1"/>
  <c r="BZ16" i="1"/>
  <c r="BZ19" i="1"/>
  <c r="BZ20" i="1"/>
  <c r="BZ21" i="1"/>
  <c r="BZ22" i="1"/>
  <c r="BZ23" i="1"/>
  <c r="BZ8" i="1"/>
  <c r="BX9" i="1"/>
  <c r="BX10" i="1"/>
  <c r="BX11" i="1"/>
  <c r="BX12" i="1"/>
  <c r="BX13" i="1"/>
  <c r="BX14" i="1"/>
  <c r="BX15" i="1"/>
  <c r="BX16" i="1"/>
  <c r="BX27" i="1" s="1"/>
  <c r="BX19" i="1"/>
  <c r="BX20" i="1"/>
  <c r="BX21" i="1"/>
  <c r="BX22" i="1"/>
  <c r="BX23" i="1"/>
  <c r="BX24" i="1"/>
  <c r="BX8" i="1"/>
  <c r="BY25" i="1"/>
  <c r="CA25" i="1"/>
  <c r="BY9" i="1"/>
  <c r="CA9" i="1"/>
  <c r="BY10" i="1"/>
  <c r="CA10" i="1"/>
  <c r="BY11" i="1"/>
  <c r="CA11" i="1"/>
  <c r="BY12" i="1"/>
  <c r="CA12" i="1"/>
  <c r="BY13" i="1"/>
  <c r="CA13" i="1"/>
  <c r="BY14" i="1"/>
  <c r="CA14" i="1"/>
  <c r="BY15" i="1"/>
  <c r="CA15" i="1"/>
  <c r="BY16" i="1"/>
  <c r="BY27" i="1" s="1"/>
  <c r="CA16" i="1"/>
  <c r="CA27" i="1" s="1"/>
  <c r="BY19" i="1"/>
  <c r="CA19" i="1"/>
  <c r="BY20" i="1"/>
  <c r="CA20" i="1"/>
  <c r="BY21" i="1"/>
  <c r="CA21" i="1"/>
  <c r="BY22" i="1"/>
  <c r="CA22" i="1"/>
  <c r="BY23" i="1"/>
  <c r="CA23" i="1"/>
  <c r="BY24" i="1"/>
  <c r="CA24" i="1"/>
  <c r="CA8" i="1"/>
  <c r="BY8" i="1"/>
  <c r="BZ27" i="1" l="1"/>
  <c r="BX29" i="1"/>
  <c r="BX28" i="1" s="1"/>
  <c r="BY29" i="1"/>
  <c r="BY28" i="1" s="1"/>
  <c r="CA29" i="1"/>
  <c r="CA28" i="1" s="1"/>
  <c r="BZ24" i="1"/>
  <c r="BZ29" i="1" l="1"/>
  <c r="BZ28" i="1" s="1"/>
</calcChain>
</file>

<file path=xl/sharedStrings.xml><?xml version="1.0" encoding="utf-8"?>
<sst xmlns="http://schemas.openxmlformats.org/spreadsheetml/2006/main" count="126" uniqueCount="103">
  <si>
    <t>Total including Account 1568</t>
  </si>
  <si>
    <t>LRAM Variance Account (only input amounts if applying for disposition of this account)</t>
  </si>
  <si>
    <t>Total Group 1 Balance</t>
  </si>
  <si>
    <t>Total Group 1 Balance excluding Account 1589 - Global Adjustment</t>
  </si>
  <si>
    <t>RSVA - Global Adjustment</t>
  </si>
  <si>
    <t>RSVA - Retail Transmission Connection Charge</t>
  </si>
  <si>
    <t>RSVA - Retail Transmission Network Charge</t>
  </si>
  <si>
    <t>Smart Metering Entity Charge Variance Account</t>
  </si>
  <si>
    <t>LV Variance Account</t>
  </si>
  <si>
    <t>Group 1 Accounts</t>
  </si>
  <si>
    <t>OEB-Approved Disposition during 2016</t>
  </si>
  <si>
    <t>Opening Principal Amounts as of Jan 1, 2016</t>
  </si>
  <si>
    <t>OEB-Approved Disposition during 2015</t>
  </si>
  <si>
    <t>Opening Principal Amounts as of Jan 1, 2015</t>
  </si>
  <si>
    <t>Closing Interest Amounts as of Dec 31, 2014</t>
  </si>
  <si>
    <t>OEB-Approved Disposition during 2014</t>
  </si>
  <si>
    <t>Opening Interest Amounts as of Jan 1, 2014</t>
  </si>
  <si>
    <t>Closing Principal Balance as of Dec 31, 2014</t>
  </si>
  <si>
    <t>Opening Principal Amounts as of Jan 1, 2014</t>
  </si>
  <si>
    <t>Closing Interest Amounts as of Dec 31, 2013</t>
  </si>
  <si>
    <t>OEB-Approved Disposition during 2013</t>
  </si>
  <si>
    <t>Interest Jan 1 to Dec 31, 2013</t>
  </si>
  <si>
    <t>Opening Interest Amounts as of Jan 1, 2013</t>
  </si>
  <si>
    <t>Closing Principal Balance as of Dec 31, 2013</t>
  </si>
  <si>
    <t>Transactions Debit / (Credit) during 2013</t>
  </si>
  <si>
    <t>Opening Principal Amounts as of Jan 1, 2013</t>
  </si>
  <si>
    <t>Closing Interest Amounts as of Dec 31, 2012</t>
  </si>
  <si>
    <t>OEB-Approved Disposition during 2012</t>
  </si>
  <si>
    <t>Interest Jan 1 to Dec 31, 2012</t>
  </si>
  <si>
    <t>Opening Interest Amounts as of Jan 1, 2012</t>
  </si>
  <si>
    <t>Closing Principal Balance as of Dec 31, 2012</t>
  </si>
  <si>
    <t>Opening Principal Amounts as of Jan 1, 2012</t>
  </si>
  <si>
    <t>Account Number</t>
  </si>
  <si>
    <t>Account Descriptions</t>
  </si>
  <si>
    <t>RSVA - Power</t>
  </si>
  <si>
    <t>Variance WMS – Sub-account CBR Class B</t>
  </si>
  <si>
    <t>Variance WMS – Sub-account CBR Class A</t>
  </si>
  <si>
    <t>RSVA - Wholesale Market Service Charge</t>
  </si>
  <si>
    <t>Closing Interest Amounts as of Dec 31, 15</t>
  </si>
  <si>
    <t>Interest Jan 1 to Dec 31, 15</t>
  </si>
  <si>
    <t>Opening Interest Amounts as of Jan 1, 15</t>
  </si>
  <si>
    <t>Closing Principal Balance as of Dec 31, 15</t>
  </si>
  <si>
    <t>Interest Jan 1 to Dec 31. 2014</t>
  </si>
  <si>
    <t>Closing Interest Amounts as of Dec 31, 2011</t>
  </si>
  <si>
    <t>OEB-Approved Disposition during 2011</t>
  </si>
  <si>
    <t>Interest Jan 1 to Dec 31, 2011</t>
  </si>
  <si>
    <t>Opening Interest Amounts as of Jan 1, 2011</t>
  </si>
  <si>
    <t>Closing Principal Balance as of Dec 31, 2011</t>
  </si>
  <si>
    <t>Opening Principal Amounts as of Jan 1, 2011</t>
  </si>
  <si>
    <t>Closing Interest Amounts as of Dec 31, 2010</t>
  </si>
  <si>
    <t>OEB-Approved Disposition during 2010</t>
  </si>
  <si>
    <t>Interest Jan 1 to Dec 31, 2010</t>
  </si>
  <si>
    <t>Opening Interest Amounts as of Jan 1, 2010</t>
  </si>
  <si>
    <t>Closing Principal Balance as of Dec 31, 2010</t>
  </si>
  <si>
    <t>Opening Principal Amounts as of Jan 1, 2010</t>
  </si>
  <si>
    <t>Transactions2 Debit / (Credit) during 2010</t>
  </si>
  <si>
    <t>Principal Adjustments1 during 2010</t>
  </si>
  <si>
    <t>Interest Adjustments1 during 2010</t>
  </si>
  <si>
    <t xml:space="preserve">Transactions2 Debit / (Credit) during 2011 </t>
  </si>
  <si>
    <t xml:space="preserve">Principal Adjustments1 during 2011 </t>
  </si>
  <si>
    <t>Interest Adjustments1 during 2011</t>
  </si>
  <si>
    <t>Transactions2 Debit / (Credit) during 2012</t>
  </si>
  <si>
    <t>Principal Adjustments1 during 2012</t>
  </si>
  <si>
    <t>Interest Adjustments1 during 2012</t>
  </si>
  <si>
    <t>Interest Adjustments1 during 2013</t>
  </si>
  <si>
    <t>Transactions2 Debit / (Credit) during 2014</t>
  </si>
  <si>
    <t>Principal Adjustments1 during 2014</t>
  </si>
  <si>
    <t>Interest Adjustments1 during 2014</t>
  </si>
  <si>
    <t>Transactions2 Debit / (Credit) during 2015</t>
  </si>
  <si>
    <t xml:space="preserve">Principal Adjustments1 during 2015 </t>
  </si>
  <si>
    <t>Interest Adjustments1 during 2015</t>
  </si>
  <si>
    <t>Principal Adjustments1 during 2016</t>
  </si>
  <si>
    <t>Interest Adjustments1 during 2016</t>
  </si>
  <si>
    <t>Transactions2 Debit / (Credit) during 2016</t>
  </si>
  <si>
    <t>Closing Principal Balance as of Dec 31, 16</t>
  </si>
  <si>
    <t>Opening Interest Amounts as of Jan 1, 16</t>
  </si>
  <si>
    <t>Interest Jan 1 to Dec 31, 16</t>
  </si>
  <si>
    <t>Closing Interest Amounts as of Dec 31, 16</t>
  </si>
  <si>
    <t>TAB 2 Principal</t>
  </si>
  <si>
    <t>TAB 2 Interest</t>
  </si>
  <si>
    <t>Disposition and Recovery/Refund of Regulatory Balances (2009)</t>
  </si>
  <si>
    <t>Disposition and Recovery/Refund of Regulatory Balances (2010)</t>
  </si>
  <si>
    <t>Disposition and Recovery/Refund of Regulatory Balances (2011)</t>
  </si>
  <si>
    <t>Disposition and Recovery/Refund of Regulatory Balances (2012)</t>
  </si>
  <si>
    <t>Disposition and Recovery/Refund of Regulatory Balances (2013)</t>
  </si>
  <si>
    <t>Disposition and Recovery/Refund of Regulatory Balances (2014)</t>
  </si>
  <si>
    <t>Disposition and Recovery/Refund of Regulatory Balances (2015)
Not to be disposed of unless rate rider has expired and balance has been audited</t>
  </si>
  <si>
    <t>Opening</t>
  </si>
  <si>
    <t>Closing</t>
  </si>
  <si>
    <t>Disposition and Recovery/Refund of Regulatory Balances (2008)</t>
  </si>
  <si>
    <t>Recovery of Regulatory Asset Balances</t>
  </si>
  <si>
    <t>Principal Adjustments during 2013</t>
  </si>
  <si>
    <t>Group 2 Accounts</t>
  </si>
  <si>
    <t>Pole Attachment Revenue Variance</t>
  </si>
  <si>
    <t>IFRS Transition Costs Variance</t>
  </si>
  <si>
    <t>LRAM Variance Account4</t>
  </si>
  <si>
    <t>Smart Meter Capital and Recovery Offset Variance - Sub-Account - Stranded Meter Costs</t>
  </si>
  <si>
    <t>Opening Principal Amounts as of Jan-1-16</t>
  </si>
  <si>
    <t>Closing Principal Balance as of Dec-31-17</t>
  </si>
  <si>
    <t>Opening Interest Amounts as of Jan-1-16</t>
  </si>
  <si>
    <t>Closing Interest Amounts as of Dec-31-17</t>
  </si>
  <si>
    <t>LRAM Variance Account</t>
  </si>
  <si>
    <t>Meter Cost Deferral Account (MIST Meters)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</si>
</sst>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&quot;$&quot;#,##0_);[Red]\(&quot;$&quot;#,##0\)"/>
    <numFmt numFmtId="166" formatCode="_ #,##0;[Red]\(#,##0\)"/>
    <numFmt numFmtId="167" formatCode="&quot;$&quot;#,##0;[Red]\(&quot;$&quot;#,##0\)"/>
    <numFmt numFmtId="168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12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6"/>
      <name val="Book Antiqua"/>
      <family val="1"/>
    </font>
    <font>
      <b/>
      <sz val="22"/>
      <name val="Book Antiqua"/>
      <family val="1"/>
    </font>
    <font>
      <b/>
      <sz val="18"/>
      <color theme="1"/>
      <name val="Calibri"/>
      <family val="2"/>
      <scheme val="minor"/>
    </font>
    <font>
      <b/>
      <sz val="9"/>
      <name val="Book Antiqua"/>
      <family val="1"/>
    </font>
    <font>
      <sz val="9"/>
      <name val="Book Antiqua"/>
      <family val="1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BF1DE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thin">
        <color indexed="12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medium">
        <color indexed="12"/>
      </bottom>
      <diagonal/>
    </border>
    <border>
      <left style="thin">
        <color rgb="FF0070C0"/>
      </left>
      <right/>
      <top style="medium">
        <color indexed="12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1" fillId="0" borderId="0" xfId="1"/>
    <xf numFmtId="164" fontId="0" fillId="0" borderId="0" xfId="0" applyNumberFormat="1"/>
    <xf numFmtId="0" fontId="1" fillId="0" borderId="0" xfId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/>
    </xf>
    <xf numFmtId="0" fontId="0" fillId="0" borderId="0" xfId="0" applyProtection="1">
      <protection locked="0"/>
    </xf>
    <xf numFmtId="0" fontId="1" fillId="0" borderId="0" xfId="1" applyAlignment="1">
      <alignment vertical="top" wrapText="1"/>
    </xf>
    <xf numFmtId="164" fontId="0" fillId="0" borderId="0" xfId="0" applyNumberForma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6" fillId="0" borderId="0" xfId="1" applyFont="1"/>
    <xf numFmtId="165" fontId="0" fillId="0" borderId="0" xfId="0" applyNumberFormat="1"/>
    <xf numFmtId="165" fontId="0" fillId="0" borderId="0" xfId="0" applyNumberFormat="1" applyProtection="1">
      <protection locked="0"/>
    </xf>
    <xf numFmtId="165" fontId="7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2" xfId="0" applyFont="1" applyBorder="1"/>
    <xf numFmtId="0" fontId="5" fillId="0" borderId="1" xfId="0" applyFont="1" applyBorder="1"/>
    <xf numFmtId="166" fontId="8" fillId="0" borderId="3" xfId="0" applyNumberFormat="1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4" xfId="0" applyNumberFormat="1" applyFon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166" fontId="0" fillId="0" borderId="0" xfId="0" applyNumberFormat="1" applyProtection="1">
      <protection locked="0"/>
    </xf>
    <xf numFmtId="165" fontId="0" fillId="0" borderId="3" xfId="0" applyNumberFormat="1" applyBorder="1" applyProtection="1">
      <protection locked="0"/>
    </xf>
    <xf numFmtId="0" fontId="9" fillId="0" borderId="3" xfId="1" applyFont="1" applyBorder="1" applyAlignment="1">
      <alignment horizontal="center"/>
    </xf>
    <xf numFmtId="0" fontId="9" fillId="0" borderId="4" xfId="1" applyFont="1" applyBorder="1"/>
    <xf numFmtId="166" fontId="7" fillId="0" borderId="0" xfId="0" applyNumberFormat="1" applyFont="1"/>
    <xf numFmtId="166" fontId="7" fillId="2" borderId="5" xfId="1" applyNumberFormat="1" applyFont="1" applyFill="1" applyBorder="1" applyProtection="1">
      <protection locked="0"/>
    </xf>
    <xf numFmtId="166" fontId="7" fillId="2" borderId="6" xfId="0" applyNumberFormat="1" applyFont="1" applyFill="1" applyBorder="1" applyProtection="1">
      <protection locked="0"/>
    </xf>
    <xf numFmtId="166" fontId="7" fillId="3" borderId="5" xfId="0" applyNumberFormat="1" applyFont="1" applyFill="1" applyBorder="1"/>
    <xf numFmtId="166" fontId="7" fillId="0" borderId="3" xfId="0" applyNumberFormat="1" applyFont="1" applyBorder="1" applyProtection="1">
      <protection locked="0"/>
    </xf>
    <xf numFmtId="166" fontId="7" fillId="2" borderId="8" xfId="0" applyNumberFormat="1" applyFont="1" applyFill="1" applyBorder="1" applyProtection="1">
      <protection locked="0"/>
    </xf>
    <xf numFmtId="166" fontId="7" fillId="0" borderId="0" xfId="0" applyNumberFormat="1" applyFont="1" applyProtection="1">
      <protection locked="0"/>
    </xf>
    <xf numFmtId="166" fontId="7" fillId="3" borderId="9" xfId="0" applyNumberFormat="1" applyFont="1" applyFill="1" applyBorder="1" applyProtection="1">
      <protection locked="0"/>
    </xf>
    <xf numFmtId="166" fontId="7" fillId="2" borderId="10" xfId="1" applyNumberFormat="1" applyFont="1" applyFill="1" applyBorder="1" applyProtection="1">
      <protection locked="0"/>
    </xf>
    <xf numFmtId="166" fontId="7" fillId="2" borderId="5" xfId="0" applyNumberFormat="1" applyFont="1" applyFill="1" applyBorder="1" applyProtection="1">
      <protection locked="0"/>
    </xf>
    <xf numFmtId="166" fontId="7" fillId="3" borderId="11" xfId="0" applyNumberFormat="1" applyFont="1" applyFill="1" applyBorder="1" applyProtection="1">
      <protection locked="0"/>
    </xf>
    <xf numFmtId="165" fontId="10" fillId="4" borderId="3" xfId="0" applyNumberFormat="1" applyFont="1" applyFill="1" applyBorder="1" applyProtection="1">
      <protection locked="0"/>
    </xf>
    <xf numFmtId="165" fontId="10" fillId="4" borderId="0" xfId="0" applyNumberFormat="1" applyFont="1" applyFill="1" applyProtection="1">
      <protection locked="0"/>
    </xf>
    <xf numFmtId="165" fontId="7" fillId="0" borderId="0" xfId="0" applyNumberFormat="1" applyFont="1"/>
    <xf numFmtId="166" fontId="8" fillId="0" borderId="12" xfId="0" applyNumberFormat="1" applyFont="1" applyBorder="1" applyProtection="1">
      <protection locked="0"/>
    </xf>
    <xf numFmtId="0" fontId="7" fillId="0" borderId="3" xfId="0" applyFont="1" applyBorder="1"/>
    <xf numFmtId="0" fontId="7" fillId="0" borderId="4" xfId="0" applyFont="1" applyBorder="1"/>
    <xf numFmtId="166" fontId="7" fillId="0" borderId="3" xfId="0" applyNumberFormat="1" applyFont="1" applyBorder="1"/>
    <xf numFmtId="166" fontId="7" fillId="0" borderId="4" xfId="0" applyNumberFormat="1" applyFont="1" applyBorder="1"/>
    <xf numFmtId="166" fontId="7" fillId="3" borderId="9" xfId="0" applyNumberFormat="1" applyFont="1" applyFill="1" applyBorder="1"/>
    <xf numFmtId="165" fontId="0" fillId="0" borderId="3" xfId="0" applyNumberFormat="1" applyBorder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5" fontId="7" fillId="0" borderId="3" xfId="0" applyNumberFormat="1" applyFont="1" applyBorder="1" applyProtection="1">
      <protection locked="0"/>
    </xf>
    <xf numFmtId="165" fontId="7" fillId="0" borderId="4" xfId="0" applyNumberFormat="1" applyFont="1" applyBorder="1" applyProtection="1"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6" fontId="7" fillId="2" borderId="7" xfId="1" applyNumberFormat="1" applyFont="1" applyFill="1" applyBorder="1" applyProtection="1">
      <protection locked="0"/>
    </xf>
    <xf numFmtId="166" fontId="7" fillId="2" borderId="11" xfId="0" applyNumberFormat="1" applyFont="1" applyFill="1" applyBorder="1" applyProtection="1">
      <protection locked="0"/>
    </xf>
    <xf numFmtId="167" fontId="7" fillId="0" borderId="4" xfId="0" applyNumberFormat="1" applyFont="1" applyBorder="1"/>
    <xf numFmtId="166" fontId="7" fillId="2" borderId="14" xfId="1" applyNumberFormat="1" applyFont="1" applyFill="1" applyBorder="1" applyProtection="1">
      <protection locked="0"/>
    </xf>
    <xf numFmtId="166" fontId="7" fillId="3" borderId="15" xfId="0" applyNumberFormat="1" applyFont="1" applyFill="1" applyBorder="1"/>
    <xf numFmtId="166" fontId="7" fillId="2" borderId="8" xfId="1" applyNumberFormat="1" applyFont="1" applyFill="1" applyBorder="1" applyProtection="1">
      <protection locked="0"/>
    </xf>
    <xf numFmtId="166" fontId="7" fillId="2" borderId="16" xfId="1" applyNumberFormat="1" applyFont="1" applyFill="1" applyBorder="1" applyProtection="1">
      <protection locked="0"/>
    </xf>
    <xf numFmtId="166" fontId="7" fillId="2" borderId="17" xfId="0" applyNumberFormat="1" applyFont="1" applyFill="1" applyBorder="1" applyProtection="1">
      <protection locked="0"/>
    </xf>
    <xf numFmtId="166" fontId="7" fillId="2" borderId="14" xfId="0" applyNumberFormat="1" applyFont="1" applyFill="1" applyBorder="1" applyProtection="1">
      <protection locked="0"/>
    </xf>
    <xf numFmtId="166" fontId="7" fillId="2" borderId="18" xfId="1" applyNumberFormat="1" applyFont="1" applyFill="1" applyBorder="1" applyProtection="1">
      <protection locked="0"/>
    </xf>
    <xf numFmtId="166" fontId="7" fillId="2" borderId="19" xfId="1" applyNumberFormat="1" applyFont="1" applyFill="1" applyBorder="1" applyProtection="1">
      <protection locked="0"/>
    </xf>
    <xf numFmtId="165" fontId="0" fillId="0" borderId="0" xfId="0" applyNumberFormat="1" applyAlignment="1">
      <alignment wrapText="1"/>
    </xf>
    <xf numFmtId="165" fontId="5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5" fillId="0" borderId="3" xfId="0" applyNumberFormat="1" applyFont="1" applyBorder="1" applyAlignment="1">
      <alignment horizontal="center" vertical="center" wrapText="1"/>
    </xf>
    <xf numFmtId="165" fontId="7" fillId="0" borderId="20" xfId="0" applyNumberFormat="1" applyFont="1" applyBorder="1"/>
    <xf numFmtId="0" fontId="7" fillId="0" borderId="21" xfId="0" applyFont="1" applyBorder="1"/>
    <xf numFmtId="0" fontId="11" fillId="0" borderId="22" xfId="0" applyFont="1" applyBorder="1" applyAlignment="1">
      <alignment vertical="center"/>
    </xf>
    <xf numFmtId="0" fontId="5" fillId="0" borderId="0" xfId="0" applyFont="1" applyAlignment="1">
      <alignment wrapText="1"/>
    </xf>
    <xf numFmtId="165" fontId="0" fillId="0" borderId="30" xfId="0" applyNumberFormat="1" applyBorder="1"/>
    <xf numFmtId="166" fontId="7" fillId="0" borderId="30" xfId="0" applyNumberFormat="1" applyFont="1" applyBorder="1"/>
    <xf numFmtId="0" fontId="0" fillId="0" borderId="30" xfId="0" applyBorder="1"/>
    <xf numFmtId="0" fontId="5" fillId="0" borderId="0" xfId="1" applyFont="1" applyAlignment="1">
      <alignment vertical="top" wrapText="1"/>
    </xf>
    <xf numFmtId="0" fontId="7" fillId="0" borderId="4" xfId="0" quotePrefix="1" applyFont="1" applyBorder="1" applyAlignment="1">
      <alignment horizontal="left"/>
    </xf>
    <xf numFmtId="0" fontId="7" fillId="0" borderId="4" xfId="1" quotePrefix="1" applyFont="1" applyBorder="1" applyAlignment="1">
      <alignment horizontal="left" wrapText="1"/>
    </xf>
    <xf numFmtId="166" fontId="7" fillId="0" borderId="33" xfId="0" applyNumberFormat="1" applyFont="1" applyBorder="1"/>
    <xf numFmtId="166" fontId="7" fillId="0" borderId="12" xfId="0" applyNumberFormat="1" applyFont="1" applyBorder="1"/>
    <xf numFmtId="166" fontId="7" fillId="0" borderId="36" xfId="0" applyNumberFormat="1" applyFont="1" applyBorder="1"/>
    <xf numFmtId="166" fontId="7" fillId="0" borderId="37" xfId="0" applyNumberFormat="1" applyFont="1" applyBorder="1"/>
    <xf numFmtId="166" fontId="7" fillId="0" borderId="38" xfId="0" applyNumberFormat="1" applyFont="1" applyBorder="1"/>
    <xf numFmtId="166" fontId="7" fillId="0" borderId="39" xfId="0" applyNumberFormat="1" applyFont="1" applyBorder="1"/>
    <xf numFmtId="166" fontId="1" fillId="0" borderId="38" xfId="1" applyNumberFormat="1" applyBorder="1" applyProtection="1">
      <protection locked="0"/>
    </xf>
    <xf numFmtId="166" fontId="1" fillId="0" borderId="39" xfId="1" applyNumberFormat="1" applyBorder="1" applyProtection="1">
      <protection locked="0"/>
    </xf>
    <xf numFmtId="166" fontId="7" fillId="0" borderId="34" xfId="0" applyNumberFormat="1" applyFont="1" applyBorder="1"/>
    <xf numFmtId="166" fontId="7" fillId="0" borderId="35" xfId="0" applyNumberFormat="1" applyFont="1" applyBorder="1"/>
    <xf numFmtId="165" fontId="0" fillId="0" borderId="40" xfId="0" applyNumberFormat="1" applyBorder="1" applyAlignment="1">
      <alignment wrapText="1"/>
    </xf>
    <xf numFmtId="166" fontId="7" fillId="3" borderId="41" xfId="0" applyNumberFormat="1" applyFont="1" applyFill="1" applyBorder="1"/>
    <xf numFmtId="166" fontId="7" fillId="0" borderId="42" xfId="0" applyNumberFormat="1" applyFont="1" applyBorder="1" applyProtection="1">
      <protection locked="0"/>
    </xf>
    <xf numFmtId="166" fontId="7" fillId="0" borderId="42" xfId="0" applyNumberFormat="1" applyFont="1" applyBorder="1"/>
    <xf numFmtId="166" fontId="8" fillId="0" borderId="42" xfId="0" applyNumberFormat="1" applyFont="1" applyBorder="1" applyProtection="1">
      <protection locked="0"/>
    </xf>
    <xf numFmtId="166" fontId="7" fillId="0" borderId="43" xfId="0" applyNumberFormat="1" applyFont="1" applyBorder="1"/>
    <xf numFmtId="165" fontId="0" fillId="0" borderId="47" xfId="0" applyNumberFormat="1" applyBorder="1" applyAlignment="1">
      <alignment wrapText="1"/>
    </xf>
    <xf numFmtId="0" fontId="1" fillId="0" borderId="33" xfId="1" applyBorder="1"/>
    <xf numFmtId="0" fontId="1" fillId="0" borderId="38" xfId="1" applyBorder="1"/>
    <xf numFmtId="0" fontId="1" fillId="0" borderId="12" xfId="1" applyBorder="1"/>
    <xf numFmtId="0" fontId="1" fillId="0" borderId="48" xfId="1" applyBorder="1" applyAlignment="1">
      <alignment horizontal="center"/>
    </xf>
    <xf numFmtId="0" fontId="1" fillId="0" borderId="49" xfId="1" applyBorder="1" applyAlignment="1">
      <alignment horizontal="center"/>
    </xf>
    <xf numFmtId="166" fontId="7" fillId="2" borderId="50" xfId="0" applyNumberFormat="1" applyFont="1" applyFill="1" applyBorder="1" applyProtection="1">
      <protection locked="0"/>
    </xf>
    <xf numFmtId="166" fontId="7" fillId="3" borderId="13" xfId="0" applyNumberFormat="1" applyFont="1" applyFill="1" applyBorder="1"/>
    <xf numFmtId="166" fontId="7" fillId="3" borderId="51" xfId="0" applyNumberFormat="1" applyFont="1" applyFill="1" applyBorder="1"/>
    <xf numFmtId="166" fontId="7" fillId="3" borderId="50" xfId="0" applyNumberFormat="1" applyFont="1" applyFill="1" applyBorder="1"/>
    <xf numFmtId="166" fontId="7" fillId="2" borderId="52" xfId="1" applyNumberFormat="1" applyFont="1" applyFill="1" applyBorder="1" applyProtection="1">
      <protection locked="0"/>
    </xf>
    <xf numFmtId="166" fontId="7" fillId="2" borderId="50" xfId="1" applyNumberFormat="1" applyFont="1" applyFill="1" applyBorder="1" applyProtection="1">
      <protection locked="0"/>
    </xf>
    <xf numFmtId="166" fontId="7" fillId="2" borderId="52" xfId="0" applyNumberFormat="1" applyFont="1" applyFill="1" applyBorder="1" applyProtection="1">
      <protection locked="0"/>
    </xf>
    <xf numFmtId="164" fontId="12" fillId="0" borderId="26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0" fontId="6" fillId="0" borderId="31" xfId="1" quotePrefix="1" applyFont="1" applyBorder="1" applyAlignment="1">
      <alignment horizontal="center"/>
    </xf>
    <xf numFmtId="0" fontId="6" fillId="0" borderId="32" xfId="1" quotePrefix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6" fillId="0" borderId="32" xfId="1" applyFont="1" applyBorder="1" applyAlignment="1">
      <alignment horizontal="center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164" fontId="12" fillId="0" borderId="26" xfId="0" quotePrefix="1" applyNumberFormat="1" applyFont="1" applyBorder="1" applyAlignment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166" fontId="13" fillId="0" borderId="24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2" fillId="0" borderId="24" xfId="0" applyNumberFormat="1" applyFont="1" applyBorder="1" applyAlignment="1">
      <alignment horizontal="center" vertical="center" wrapText="1"/>
    </xf>
    <xf numFmtId="166" fontId="12" fillId="0" borderId="21" xfId="0" applyNumberFormat="1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 wrapText="1"/>
    </xf>
    <xf numFmtId="166" fontId="12" fillId="0" borderId="22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25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22" xfId="0" quotePrefix="1" applyNumberFormat="1" applyFont="1" applyBorder="1" applyAlignment="1">
      <alignment horizontal="center" vertical="center" wrapText="1"/>
    </xf>
    <xf numFmtId="164" fontId="12" fillId="0" borderId="44" xfId="0" quotePrefix="1" applyNumberFormat="1" applyFont="1" applyBorder="1" applyAlignment="1">
      <alignment horizontal="center" vertical="center" wrapText="1"/>
    </xf>
    <xf numFmtId="164" fontId="12" fillId="0" borderId="45" xfId="0" applyNumberFormat="1" applyFont="1" applyBorder="1" applyAlignment="1">
      <alignment horizontal="center" vertical="center" wrapText="1"/>
    </xf>
    <xf numFmtId="164" fontId="12" fillId="0" borderId="46" xfId="0" applyNumberFormat="1" applyFont="1" applyBorder="1" applyAlignment="1">
      <alignment horizontal="center" vertical="center" wrapText="1"/>
    </xf>
    <xf numFmtId="164" fontId="12" fillId="0" borderId="21" xfId="0" quotePrefix="1" applyNumberFormat="1" applyFont="1" applyBorder="1" applyAlignment="1">
      <alignment horizontal="center" vertical="center" wrapText="1"/>
    </xf>
    <xf numFmtId="0" fontId="16" fillId="0" borderId="53" xfId="0" quotePrefix="1" applyFont="1" applyBorder="1" applyAlignment="1">
      <alignment horizontal="left" vertical="center" indent="1"/>
    </xf>
    <xf numFmtId="0" fontId="0" fillId="0" borderId="53" xfId="0" applyBorder="1"/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>
      <alignment horizontal="left" vertical="center" indent="1"/>
    </xf>
    <xf numFmtId="0" fontId="0" fillId="0" borderId="54" xfId="0" applyBorder="1"/>
    <xf numFmtId="164" fontId="17" fillId="0" borderId="22" xfId="0" applyNumberFormat="1" applyFont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 wrapText="1"/>
    </xf>
    <xf numFmtId="164" fontId="17" fillId="5" borderId="55" xfId="0" applyNumberFormat="1" applyFont="1" applyFill="1" applyBorder="1" applyAlignment="1">
      <alignment horizontal="center" vertical="center" wrapText="1"/>
    </xf>
    <xf numFmtId="164" fontId="17" fillId="5" borderId="0" xfId="0" applyNumberFormat="1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16" fillId="0" borderId="56" xfId="0" applyFont="1" applyBorder="1" applyAlignment="1">
      <alignment horizontal="left" vertical="center" indent="1"/>
    </xf>
    <xf numFmtId="0" fontId="0" fillId="0" borderId="56" xfId="0" applyBorder="1"/>
    <xf numFmtId="164" fontId="17" fillId="5" borderId="1" xfId="0" applyNumberFormat="1" applyFont="1" applyFill="1" applyBorder="1" applyAlignment="1">
      <alignment horizontal="center" vertical="center" wrapText="1"/>
    </xf>
    <xf numFmtId="164" fontId="17" fillId="5" borderId="30" xfId="0" applyNumberFormat="1" applyFont="1" applyFill="1" applyBorder="1" applyAlignment="1">
      <alignment horizontal="center" vertical="center" wrapText="1"/>
    </xf>
    <xf numFmtId="164" fontId="18" fillId="5" borderId="30" xfId="0" applyNumberFormat="1" applyFont="1" applyFill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7" fillId="0" borderId="22" xfId="0" quotePrefix="1" applyFont="1" applyBorder="1" applyAlignment="1">
      <alignment horizontal="left"/>
    </xf>
    <xf numFmtId="0" fontId="0" fillId="0" borderId="22" xfId="0" applyBorder="1" applyAlignment="1">
      <alignment horizontal="center"/>
    </xf>
    <xf numFmtId="165" fontId="10" fillId="0" borderId="22" xfId="0" applyNumberFormat="1" applyFont="1" applyBorder="1"/>
    <xf numFmtId="165" fontId="10" fillId="0" borderId="26" xfId="0" applyNumberFormat="1" applyFont="1" applyBorder="1"/>
    <xf numFmtId="165" fontId="10" fillId="0" borderId="21" xfId="0" applyNumberFormat="1" applyFont="1" applyBorder="1"/>
    <xf numFmtId="165" fontId="7" fillId="0" borderId="57" xfId="0" applyNumberFormat="1" applyFont="1" applyBorder="1" applyProtection="1">
      <protection locked="0"/>
    </xf>
    <xf numFmtId="0" fontId="0" fillId="0" borderId="1" xfId="0" applyBorder="1" applyAlignment="1">
      <alignment horizontal="center"/>
    </xf>
    <xf numFmtId="165" fontId="10" fillId="0" borderId="1" xfId="0" applyNumberFormat="1" applyFont="1" applyBorder="1"/>
    <xf numFmtId="165" fontId="10" fillId="0" borderId="30" xfId="0" applyNumberFormat="1" applyFont="1" applyBorder="1"/>
    <xf numFmtId="165" fontId="10" fillId="0" borderId="2" xfId="0" applyNumberFormat="1" applyFont="1" applyBorder="1"/>
    <xf numFmtId="0" fontId="7" fillId="0" borderId="29" xfId="0" applyFont="1" applyBorder="1" applyAlignment="1">
      <alignment vertical="center" wrapText="1"/>
    </xf>
    <xf numFmtId="0" fontId="0" fillId="0" borderId="29" xfId="0" applyBorder="1" applyAlignment="1">
      <alignment horizontal="center"/>
    </xf>
    <xf numFmtId="165" fontId="10" fillId="0" borderId="29" xfId="0" applyNumberFormat="1" applyFont="1" applyBorder="1"/>
    <xf numFmtId="165" fontId="10" fillId="0" borderId="28" xfId="0" applyNumberFormat="1" applyFont="1" applyBorder="1"/>
    <xf numFmtId="0" fontId="0" fillId="0" borderId="29" xfId="0" applyBorder="1"/>
    <xf numFmtId="0" fontId="0" fillId="0" borderId="58" xfId="0" applyBorder="1" applyAlignment="1">
      <alignment horizontal="center"/>
    </xf>
    <xf numFmtId="0" fontId="0" fillId="0" borderId="28" xfId="0" applyBorder="1"/>
    <xf numFmtId="165" fontId="10" fillId="0" borderId="27" xfId="0" applyNumberFormat="1" applyFont="1" applyBorder="1"/>
    <xf numFmtId="165" fontId="0" fillId="0" borderId="27" xfId="0" applyNumberFormat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0" fillId="0" borderId="0" xfId="0" quotePrefix="1" applyFont="1" applyAlignment="1">
      <alignment horizontal="center" wrapText="1"/>
    </xf>
    <xf numFmtId="0" fontId="0" fillId="0" borderId="53" xfId="0" applyBorder="1" applyAlignment="1">
      <alignment horizontal="center"/>
    </xf>
    <xf numFmtId="168" fontId="0" fillId="0" borderId="22" xfId="0" applyNumberFormat="1" applyBorder="1"/>
    <xf numFmtId="0" fontId="0" fillId="0" borderId="26" xfId="0" applyBorder="1"/>
    <xf numFmtId="168" fontId="0" fillId="0" borderId="21" xfId="0" applyNumberFormat="1" applyBorder="1"/>
    <xf numFmtId="0" fontId="0" fillId="0" borderId="56" xfId="0" applyBorder="1" applyAlignment="1">
      <alignment horizontal="center"/>
    </xf>
    <xf numFmtId="168" fontId="0" fillId="0" borderId="55" xfId="0" applyNumberFormat="1" applyBorder="1"/>
    <xf numFmtId="168" fontId="0" fillId="0" borderId="3" xfId="0" applyNumberFormat="1" applyBorder="1"/>
    <xf numFmtId="0" fontId="0" fillId="0" borderId="0" xfId="0" quotePrefix="1" applyAlignment="1">
      <alignment horizontal="left"/>
    </xf>
    <xf numFmtId="168" fontId="0" fillId="0" borderId="1" xfId="0" applyNumberFormat="1" applyBorder="1"/>
    <xf numFmtId="168" fontId="0" fillId="0" borderId="2" xfId="0" applyNumberFormat="1" applyBorder="1"/>
    <xf numFmtId="168" fontId="0" fillId="0" borderId="29" xfId="0" applyNumberFormat="1" applyBorder="1"/>
    <xf numFmtId="168" fontId="0" fillId="0" borderId="27" xfId="0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HI\Annual%20IR\IM%20Rate%20Applications\2019%20IRM\Final%20Decision\2019-IRM-Rategen%20-%20Tillsonburg%20Hydro%20Inc%20_FINAL_20190328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HI\Annual%20IR\IM%20Rate%20Applications\2017%20IRM\Final%20Models%20and%20Order\IRM_RateGen_Model_Tillsonburg_201702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  <cell r="C14" t="str">
            <v>For Former Parry Sound Power Service Area</v>
          </cell>
        </row>
        <row r="15">
          <cell r="A15" t="str">
            <v>EnWin Utilities Ltd.</v>
          </cell>
          <cell r="C15" t="str">
            <v>Except for the Former Parry Sound Power Service Area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09">
          <cell r="F109">
            <v>1257842.3902459014</v>
          </cell>
        </row>
        <row r="113">
          <cell r="P113">
            <v>1228143.9837237117</v>
          </cell>
        </row>
      </sheetData>
      <sheetData sheetId="19">
        <row r="109">
          <cell r="F109">
            <v>1292685.6697540982</v>
          </cell>
        </row>
        <row r="113">
          <cell r="P113">
            <v>1190977.7713405981</v>
          </cell>
        </row>
      </sheetData>
      <sheetData sheetId="20" refreshError="1"/>
      <sheetData sheetId="21">
        <row r="12">
          <cell r="F12">
            <v>6042</v>
          </cell>
        </row>
        <row r="13">
          <cell r="F13">
            <v>49906667</v>
          </cell>
        </row>
        <row r="14">
          <cell r="F14">
            <v>2</v>
          </cell>
        </row>
      </sheetData>
      <sheetData sheetId="22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rmation Sheet"/>
      <sheetName val="Sheet1"/>
      <sheetName val="2. Current Tariff Schedule"/>
      <sheetName val="2016 List"/>
      <sheetName val="4. Billing Det. for Def-Var"/>
      <sheetName val="2 1 5 TotalConsumptionData_Dist"/>
      <sheetName val="5. Allocating Def-Var Balances"/>
      <sheetName val="6. GA calculation"/>
      <sheetName val="6.a GA allocation_Class A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2016 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Former Chatham-Kent Hydro Service Area</v>
          </cell>
        </row>
        <row r="6">
          <cell r="C6" t="str">
            <v>Strathroy, Mount Brydges &amp; Parkhill Service Area</v>
          </cell>
        </row>
        <row r="7">
          <cell r="C7" t="str">
            <v>Dutton Service Area</v>
          </cell>
        </row>
        <row r="8">
          <cell r="C8" t="str">
            <v>Newbury Service Area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C49"/>
  <sheetViews>
    <sheetView showGridLines="0" zoomScale="75" zoomScaleNormal="75" workbookViewId="0">
      <pane xSplit="34" ySplit="6" topLeftCell="AT7" activePane="bottomRight" state="frozen"/>
      <selection activeCell="B1" sqref="B1"/>
      <selection pane="topRight" activeCell="AI1" sqref="AI1"/>
      <selection pane="bottomLeft" activeCell="B7" sqref="B7"/>
      <selection pane="bottomRight" activeCell="C2" sqref="C2"/>
    </sheetView>
  </sheetViews>
  <sheetFormatPr defaultColWidth="9.15625" defaultRowHeight="14.4" outlineLevelCol="1" x14ac:dyDescent="0.55000000000000004"/>
  <cols>
    <col min="1" max="1" width="9.15625" style="1" hidden="1" customWidth="1"/>
    <col min="2" max="2" width="2.83984375" style="1" bestFit="1" customWidth="1"/>
    <col min="3" max="3" width="63.26171875" style="1" customWidth="1"/>
    <col min="4" max="4" width="16.578125" style="1" customWidth="1"/>
    <col min="5" max="5" width="16.15625" style="2" hidden="1" customWidth="1" outlineLevel="1"/>
    <col min="6" max="6" width="23.15625" style="2" hidden="1" customWidth="1" outlineLevel="1"/>
    <col min="7" max="8" width="18.41796875" style="2" hidden="1" customWidth="1" outlineLevel="1"/>
    <col min="9" max="9" width="14.68359375" style="2" hidden="1" customWidth="1" outlineLevel="1"/>
    <col min="10" max="10" width="14.15625" style="2" hidden="1" customWidth="1" outlineLevel="1"/>
    <col min="11" max="13" width="14.83984375" style="2" hidden="1" customWidth="1" outlineLevel="1"/>
    <col min="14" max="14" width="15.41796875" style="2" hidden="1" customWidth="1" outlineLevel="1"/>
    <col min="15" max="15" width="16.15625" style="2" hidden="1" customWidth="1" outlineLevel="1"/>
    <col min="16" max="16" width="23.15625" style="2" hidden="1" customWidth="1" outlineLevel="1"/>
    <col min="17" max="18" width="18.41796875" style="2" hidden="1" customWidth="1" outlineLevel="1"/>
    <col min="19" max="19" width="14.68359375" style="2" hidden="1" customWidth="1" outlineLevel="1"/>
    <col min="20" max="20" width="14.15625" style="2" hidden="1" customWidth="1" outlineLevel="1"/>
    <col min="21" max="23" width="14.83984375" style="2" hidden="1" customWidth="1" outlineLevel="1"/>
    <col min="24" max="24" width="15.41796875" style="2" hidden="1" customWidth="1" outlineLevel="1"/>
    <col min="25" max="25" width="16.15625" style="2" hidden="1" customWidth="1" outlineLevel="1"/>
    <col min="26" max="26" width="23.15625" style="2" hidden="1" customWidth="1" outlineLevel="1"/>
    <col min="27" max="28" width="18.41796875" style="2" hidden="1" customWidth="1" outlineLevel="1"/>
    <col min="29" max="29" width="14.68359375" style="2" hidden="1" customWidth="1" outlineLevel="1"/>
    <col min="30" max="30" width="14.15625" style="2" hidden="1" customWidth="1" outlineLevel="1"/>
    <col min="31" max="33" width="14.83984375" style="2" hidden="1" customWidth="1" outlineLevel="1"/>
    <col min="34" max="34" width="15.41796875" style="2" hidden="1" customWidth="1" outlineLevel="1"/>
    <col min="35" max="35" width="16.15625" style="2" customWidth="1" collapsed="1"/>
    <col min="36" max="36" width="23.15625" style="2" customWidth="1"/>
    <col min="37" max="38" width="18.41796875" style="2" customWidth="1"/>
    <col min="39" max="39" width="14.68359375" style="2" customWidth="1"/>
    <col min="40" max="40" width="14.15625" style="2" customWidth="1"/>
    <col min="41" max="43" width="14.83984375" style="2" customWidth="1"/>
    <col min="44" max="44" width="15.41796875" style="2" customWidth="1"/>
    <col min="45" max="45" width="16.15625" style="2" customWidth="1"/>
    <col min="46" max="46" width="23.15625" style="2" customWidth="1"/>
    <col min="47" max="48" width="18.41796875" style="2" customWidth="1"/>
    <col min="49" max="49" width="14.68359375" style="2" customWidth="1"/>
    <col min="50" max="50" width="14.15625" style="2" customWidth="1"/>
    <col min="51" max="53" width="14.83984375" style="2" customWidth="1"/>
    <col min="54" max="54" width="15.41796875" style="2" customWidth="1"/>
    <col min="55" max="55" width="16.15625" style="2" customWidth="1"/>
    <col min="56" max="56" width="23.15625" style="2" customWidth="1"/>
    <col min="57" max="58" width="18.41796875" style="2" customWidth="1"/>
    <col min="59" max="59" width="14.68359375" style="2" customWidth="1"/>
    <col min="60" max="60" width="14.15625" style="2" customWidth="1"/>
    <col min="61" max="63" width="14.83984375" style="2" customWidth="1"/>
    <col min="64" max="64" width="15.41796875" style="2" customWidth="1"/>
    <col min="65" max="65" width="16.15625" style="2" customWidth="1"/>
    <col min="66" max="66" width="23.15625" style="2" customWidth="1"/>
    <col min="67" max="68" width="18.41796875" style="2" customWidth="1"/>
    <col min="69" max="69" width="14.68359375" style="2" customWidth="1"/>
    <col min="70" max="70" width="14.15625" style="2" customWidth="1"/>
    <col min="71" max="73" width="14.83984375" style="2" customWidth="1"/>
    <col min="74" max="74" width="15.41796875" style="2" customWidth="1"/>
    <col min="75" max="75" width="9.15625" style="1" customWidth="1"/>
    <col min="76" max="76" width="9.68359375" style="1" hidden="1" customWidth="1" outlineLevel="1"/>
    <col min="77" max="77" width="11.26171875" style="1" hidden="1" customWidth="1" outlineLevel="1"/>
    <col min="78" max="78" width="9.41796875" style="1" hidden="1" customWidth="1" outlineLevel="1"/>
    <col min="79" max="79" width="8.578125" style="1" hidden="1" customWidth="1" outlineLevel="1"/>
    <col min="80" max="80" width="9.15625" style="1" customWidth="1" collapsed="1"/>
    <col min="81" max="82" width="9.15625" style="1" customWidth="1"/>
    <col min="83" max="16384" width="9.15625" style="1"/>
  </cols>
  <sheetData>
    <row r="2" spans="3:81" ht="14.7" thickBot="1" x14ac:dyDescent="0.6">
      <c r="C2" s="84"/>
      <c r="D2" s="8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3"/>
      <c r="BX2" s="3"/>
      <c r="BY2" s="3"/>
      <c r="BZ2" s="3"/>
      <c r="CA2" s="3"/>
      <c r="CB2" s="3"/>
      <c r="CC2" s="3"/>
    </row>
    <row r="3" spans="3:81" ht="28.2" thickBot="1" x14ac:dyDescent="0.55000000000000004">
      <c r="C3" s="19"/>
      <c r="D3" s="80"/>
      <c r="E3" s="143">
        <v>2010</v>
      </c>
      <c r="F3" s="144"/>
      <c r="G3" s="144"/>
      <c r="H3" s="144"/>
      <c r="I3" s="144"/>
      <c r="J3" s="144"/>
      <c r="K3" s="144"/>
      <c r="L3" s="144"/>
      <c r="M3" s="144"/>
      <c r="N3" s="145"/>
      <c r="O3" s="143">
        <v>2011</v>
      </c>
      <c r="P3" s="144"/>
      <c r="Q3" s="144"/>
      <c r="R3" s="144"/>
      <c r="S3" s="144"/>
      <c r="T3" s="144"/>
      <c r="U3" s="144"/>
      <c r="V3" s="144"/>
      <c r="W3" s="144"/>
      <c r="X3" s="145"/>
      <c r="Y3" s="143">
        <v>2012</v>
      </c>
      <c r="Z3" s="144"/>
      <c r="AA3" s="144"/>
      <c r="AB3" s="144"/>
      <c r="AC3" s="144"/>
      <c r="AD3" s="144"/>
      <c r="AE3" s="144"/>
      <c r="AF3" s="144"/>
      <c r="AG3" s="144"/>
      <c r="AH3" s="145"/>
      <c r="AI3" s="143">
        <v>2013</v>
      </c>
      <c r="AJ3" s="144"/>
      <c r="AK3" s="144"/>
      <c r="AL3" s="144"/>
      <c r="AM3" s="144"/>
      <c r="AN3" s="144"/>
      <c r="AO3" s="144"/>
      <c r="AP3" s="144"/>
      <c r="AQ3" s="144"/>
      <c r="AR3" s="145"/>
      <c r="AS3" s="143">
        <v>2014</v>
      </c>
      <c r="AT3" s="144"/>
      <c r="AU3" s="144"/>
      <c r="AV3" s="144"/>
      <c r="AW3" s="144"/>
      <c r="AX3" s="144"/>
      <c r="AY3" s="144"/>
      <c r="AZ3" s="144"/>
      <c r="BA3" s="144"/>
      <c r="BB3" s="144"/>
      <c r="BC3" s="143">
        <v>2015</v>
      </c>
      <c r="BD3" s="144"/>
      <c r="BE3" s="144"/>
      <c r="BF3" s="144"/>
      <c r="BG3" s="144"/>
      <c r="BH3" s="144"/>
      <c r="BI3" s="144"/>
      <c r="BJ3" s="144"/>
      <c r="BK3" s="144"/>
      <c r="BL3" s="145"/>
      <c r="BM3" s="143">
        <v>2016</v>
      </c>
      <c r="BN3" s="144"/>
      <c r="BO3" s="144"/>
      <c r="BP3" s="144"/>
      <c r="BQ3" s="144"/>
      <c r="BR3" s="144"/>
      <c r="BS3" s="144"/>
      <c r="BT3" s="144"/>
      <c r="BU3" s="144"/>
      <c r="BV3" s="145"/>
    </row>
    <row r="4" spans="3:81" ht="12.75" customHeight="1" x14ac:dyDescent="0.4">
      <c r="C4" s="146" t="s">
        <v>33</v>
      </c>
      <c r="D4" s="148" t="s">
        <v>32</v>
      </c>
      <c r="E4" s="128" t="s">
        <v>54</v>
      </c>
      <c r="F4" s="116" t="s">
        <v>55</v>
      </c>
      <c r="G4" s="132" t="s">
        <v>50</v>
      </c>
      <c r="H4" s="132" t="s">
        <v>56</v>
      </c>
      <c r="I4" s="132" t="s">
        <v>53</v>
      </c>
      <c r="J4" s="132" t="s">
        <v>52</v>
      </c>
      <c r="K4" s="132" t="s">
        <v>51</v>
      </c>
      <c r="L4" s="132" t="s">
        <v>50</v>
      </c>
      <c r="M4" s="132" t="s">
        <v>57</v>
      </c>
      <c r="N4" s="137" t="s">
        <v>49</v>
      </c>
      <c r="O4" s="140" t="s">
        <v>48</v>
      </c>
      <c r="P4" s="132" t="s">
        <v>58</v>
      </c>
      <c r="Q4" s="132" t="s">
        <v>44</v>
      </c>
      <c r="R4" s="132" t="s">
        <v>59</v>
      </c>
      <c r="S4" s="132" t="s">
        <v>47</v>
      </c>
      <c r="T4" s="132" t="s">
        <v>46</v>
      </c>
      <c r="U4" s="132" t="s">
        <v>45</v>
      </c>
      <c r="V4" s="132" t="s">
        <v>44</v>
      </c>
      <c r="W4" s="116" t="s">
        <v>60</v>
      </c>
      <c r="X4" s="123" t="s">
        <v>43</v>
      </c>
      <c r="Y4" s="128" t="s">
        <v>31</v>
      </c>
      <c r="Z4" s="116" t="s">
        <v>61</v>
      </c>
      <c r="AA4" s="116" t="s">
        <v>27</v>
      </c>
      <c r="AB4" s="116" t="s">
        <v>62</v>
      </c>
      <c r="AC4" s="116" t="s">
        <v>30</v>
      </c>
      <c r="AD4" s="116" t="s">
        <v>29</v>
      </c>
      <c r="AE4" s="116" t="s">
        <v>28</v>
      </c>
      <c r="AF4" s="116" t="s">
        <v>27</v>
      </c>
      <c r="AG4" s="116" t="s">
        <v>63</v>
      </c>
      <c r="AH4" s="123" t="s">
        <v>26</v>
      </c>
      <c r="AI4" s="128" t="s">
        <v>25</v>
      </c>
      <c r="AJ4" s="131" t="s">
        <v>24</v>
      </c>
      <c r="AK4" s="116" t="s">
        <v>20</v>
      </c>
      <c r="AL4" s="131" t="s">
        <v>91</v>
      </c>
      <c r="AM4" s="116" t="s">
        <v>23</v>
      </c>
      <c r="AN4" s="116" t="s">
        <v>22</v>
      </c>
      <c r="AO4" s="116" t="s">
        <v>21</v>
      </c>
      <c r="AP4" s="116" t="s">
        <v>20</v>
      </c>
      <c r="AQ4" s="116" t="s">
        <v>64</v>
      </c>
      <c r="AR4" s="123" t="s">
        <v>19</v>
      </c>
      <c r="AS4" s="128" t="s">
        <v>18</v>
      </c>
      <c r="AT4" s="116" t="s">
        <v>65</v>
      </c>
      <c r="AU4" s="116" t="s">
        <v>15</v>
      </c>
      <c r="AV4" s="116" t="s">
        <v>66</v>
      </c>
      <c r="AW4" s="116" t="s">
        <v>17</v>
      </c>
      <c r="AX4" s="116" t="s">
        <v>16</v>
      </c>
      <c r="AY4" s="116" t="s">
        <v>42</v>
      </c>
      <c r="AZ4" s="116" t="s">
        <v>15</v>
      </c>
      <c r="BA4" s="116" t="s">
        <v>67</v>
      </c>
      <c r="BB4" s="116" t="s">
        <v>14</v>
      </c>
      <c r="BC4" s="128" t="s">
        <v>13</v>
      </c>
      <c r="BD4" s="116" t="s">
        <v>68</v>
      </c>
      <c r="BE4" s="116" t="s">
        <v>12</v>
      </c>
      <c r="BF4" s="116" t="s">
        <v>69</v>
      </c>
      <c r="BG4" s="116" t="s">
        <v>41</v>
      </c>
      <c r="BH4" s="116" t="s">
        <v>40</v>
      </c>
      <c r="BI4" s="116" t="s">
        <v>39</v>
      </c>
      <c r="BJ4" s="116" t="s">
        <v>12</v>
      </c>
      <c r="BK4" s="116" t="s">
        <v>70</v>
      </c>
      <c r="BL4" s="123" t="s">
        <v>38</v>
      </c>
      <c r="BM4" s="150" t="s">
        <v>11</v>
      </c>
      <c r="BN4" s="131" t="s">
        <v>73</v>
      </c>
      <c r="BO4" s="131" t="s">
        <v>10</v>
      </c>
      <c r="BP4" s="131" t="s">
        <v>71</v>
      </c>
      <c r="BQ4" s="131" t="s">
        <v>74</v>
      </c>
      <c r="BR4" s="151" t="s">
        <v>75</v>
      </c>
      <c r="BS4" s="131" t="s">
        <v>76</v>
      </c>
      <c r="BT4" s="131" t="s">
        <v>10</v>
      </c>
      <c r="BU4" s="131" t="s">
        <v>72</v>
      </c>
      <c r="BV4" s="154" t="s">
        <v>77</v>
      </c>
    </row>
    <row r="5" spans="3:81" ht="30.75" customHeight="1" x14ac:dyDescent="0.4">
      <c r="C5" s="147"/>
      <c r="D5" s="149"/>
      <c r="E5" s="129"/>
      <c r="F5" s="126"/>
      <c r="G5" s="133"/>
      <c r="H5" s="135"/>
      <c r="I5" s="133"/>
      <c r="J5" s="135"/>
      <c r="K5" s="133"/>
      <c r="L5" s="133"/>
      <c r="M5" s="135"/>
      <c r="N5" s="138"/>
      <c r="O5" s="141"/>
      <c r="P5" s="135"/>
      <c r="Q5" s="135"/>
      <c r="R5" s="135"/>
      <c r="S5" s="135"/>
      <c r="T5" s="135"/>
      <c r="U5" s="135"/>
      <c r="V5" s="135"/>
      <c r="W5" s="126"/>
      <c r="X5" s="124"/>
      <c r="Y5" s="129"/>
      <c r="Z5" s="126"/>
      <c r="AA5" s="117"/>
      <c r="AB5" s="117"/>
      <c r="AC5" s="117"/>
      <c r="AD5" s="126"/>
      <c r="AE5" s="117"/>
      <c r="AF5" s="117"/>
      <c r="AG5" s="117"/>
      <c r="AH5" s="124"/>
      <c r="AI5" s="129"/>
      <c r="AJ5" s="126"/>
      <c r="AK5" s="117"/>
      <c r="AL5" s="117"/>
      <c r="AM5" s="117"/>
      <c r="AN5" s="126"/>
      <c r="AO5" s="117"/>
      <c r="AP5" s="117"/>
      <c r="AQ5" s="117"/>
      <c r="AR5" s="124"/>
      <c r="AS5" s="129"/>
      <c r="AT5" s="126"/>
      <c r="AU5" s="117"/>
      <c r="AV5" s="117"/>
      <c r="AW5" s="117"/>
      <c r="AX5" s="126"/>
      <c r="AY5" s="117"/>
      <c r="AZ5" s="117"/>
      <c r="BA5" s="117"/>
      <c r="BB5" s="126"/>
      <c r="BC5" s="129"/>
      <c r="BD5" s="126"/>
      <c r="BE5" s="117"/>
      <c r="BF5" s="117"/>
      <c r="BG5" s="117"/>
      <c r="BH5" s="126"/>
      <c r="BI5" s="117"/>
      <c r="BJ5" s="117"/>
      <c r="BK5" s="117"/>
      <c r="BL5" s="124"/>
      <c r="BM5" s="129"/>
      <c r="BN5" s="126"/>
      <c r="BO5" s="117"/>
      <c r="BP5" s="117"/>
      <c r="BQ5" s="117"/>
      <c r="BR5" s="152"/>
      <c r="BS5" s="117"/>
      <c r="BT5" s="117"/>
      <c r="BU5" s="117"/>
      <c r="BV5" s="124"/>
      <c r="BX5" s="119" t="s">
        <v>78</v>
      </c>
      <c r="BY5" s="120"/>
      <c r="BZ5" s="121" t="s">
        <v>79</v>
      </c>
      <c r="CA5" s="122"/>
    </row>
    <row r="6" spans="3:81" ht="38.25" customHeight="1" thickBot="1" x14ac:dyDescent="0.45">
      <c r="C6" s="147"/>
      <c r="D6" s="149"/>
      <c r="E6" s="130"/>
      <c r="F6" s="127"/>
      <c r="G6" s="134"/>
      <c r="H6" s="136"/>
      <c r="I6" s="134"/>
      <c r="J6" s="136"/>
      <c r="K6" s="134"/>
      <c r="L6" s="134"/>
      <c r="M6" s="136"/>
      <c r="N6" s="139"/>
      <c r="O6" s="142"/>
      <c r="P6" s="136"/>
      <c r="Q6" s="136"/>
      <c r="R6" s="136"/>
      <c r="S6" s="136"/>
      <c r="T6" s="136"/>
      <c r="U6" s="136"/>
      <c r="V6" s="136"/>
      <c r="W6" s="127"/>
      <c r="X6" s="125"/>
      <c r="Y6" s="130"/>
      <c r="Z6" s="127"/>
      <c r="AA6" s="118"/>
      <c r="AB6" s="118"/>
      <c r="AC6" s="118"/>
      <c r="AD6" s="127"/>
      <c r="AE6" s="118"/>
      <c r="AF6" s="118"/>
      <c r="AG6" s="118"/>
      <c r="AH6" s="125"/>
      <c r="AI6" s="130"/>
      <c r="AJ6" s="127"/>
      <c r="AK6" s="118"/>
      <c r="AL6" s="118"/>
      <c r="AM6" s="118"/>
      <c r="AN6" s="127"/>
      <c r="AO6" s="118"/>
      <c r="AP6" s="118"/>
      <c r="AQ6" s="118"/>
      <c r="AR6" s="125"/>
      <c r="AS6" s="130"/>
      <c r="AT6" s="127"/>
      <c r="AU6" s="118"/>
      <c r="AV6" s="118"/>
      <c r="AW6" s="118"/>
      <c r="AX6" s="127"/>
      <c r="AY6" s="118"/>
      <c r="AZ6" s="118"/>
      <c r="BA6" s="118"/>
      <c r="BB6" s="127"/>
      <c r="BC6" s="130"/>
      <c r="BD6" s="127"/>
      <c r="BE6" s="118"/>
      <c r="BF6" s="118"/>
      <c r="BG6" s="118"/>
      <c r="BH6" s="127"/>
      <c r="BI6" s="118"/>
      <c r="BJ6" s="118"/>
      <c r="BK6" s="118"/>
      <c r="BL6" s="125"/>
      <c r="BM6" s="130"/>
      <c r="BN6" s="127"/>
      <c r="BO6" s="118"/>
      <c r="BP6" s="118"/>
      <c r="BQ6" s="118"/>
      <c r="BR6" s="153"/>
      <c r="BS6" s="118"/>
      <c r="BT6" s="118"/>
      <c r="BU6" s="118"/>
      <c r="BV6" s="125"/>
      <c r="BX6" s="107" t="s">
        <v>87</v>
      </c>
      <c r="BY6" s="108" t="s">
        <v>88</v>
      </c>
      <c r="BZ6" s="107" t="s">
        <v>87</v>
      </c>
      <c r="CA6" s="108" t="s">
        <v>88</v>
      </c>
    </row>
    <row r="7" spans="3:81" ht="22.8" thickBot="1" x14ac:dyDescent="0.6">
      <c r="C7" s="79" t="s">
        <v>9</v>
      </c>
      <c r="D7" s="78"/>
      <c r="E7" s="77"/>
      <c r="F7" s="45"/>
      <c r="G7" s="75"/>
      <c r="H7" s="75"/>
      <c r="I7" s="75"/>
      <c r="J7" s="75"/>
      <c r="K7" s="75"/>
      <c r="L7" s="75"/>
      <c r="M7" s="75"/>
      <c r="N7" s="76"/>
      <c r="O7" s="50"/>
      <c r="P7" s="32"/>
      <c r="Q7" s="75"/>
      <c r="R7" s="75"/>
      <c r="S7" s="75"/>
      <c r="T7" s="75"/>
      <c r="U7" s="75"/>
      <c r="V7" s="75"/>
      <c r="W7" s="71"/>
      <c r="X7" s="72"/>
      <c r="Y7" s="73"/>
      <c r="Z7" s="45"/>
      <c r="AA7" s="71"/>
      <c r="AB7" s="71"/>
      <c r="AC7" s="71"/>
      <c r="AD7" s="71"/>
      <c r="AE7" s="71"/>
      <c r="AF7" s="71"/>
      <c r="AG7" s="71"/>
      <c r="AH7" s="72"/>
      <c r="AI7" s="73"/>
      <c r="AJ7" s="45"/>
      <c r="AK7" s="71"/>
      <c r="AL7" s="71"/>
      <c r="AM7" s="97"/>
      <c r="AN7" s="97"/>
      <c r="AO7" s="71"/>
      <c r="AP7" s="71"/>
      <c r="AQ7" s="71"/>
      <c r="AR7" s="72"/>
      <c r="AS7" s="73"/>
      <c r="AT7" s="45"/>
      <c r="AU7" s="71"/>
      <c r="AV7" s="71"/>
      <c r="AW7" s="71"/>
      <c r="AX7" s="71"/>
      <c r="AY7" s="71"/>
      <c r="AZ7" s="71"/>
      <c r="BA7" s="71"/>
      <c r="BB7" s="74"/>
      <c r="BC7" s="73"/>
      <c r="BD7" s="45"/>
      <c r="BE7" s="71"/>
      <c r="BF7" s="71"/>
      <c r="BG7" s="71"/>
      <c r="BH7" s="71"/>
      <c r="BI7" s="71"/>
      <c r="BJ7" s="71"/>
      <c r="BK7" s="71"/>
      <c r="BL7" s="72"/>
      <c r="BM7" s="73"/>
      <c r="BN7" s="45"/>
      <c r="BO7" s="71"/>
      <c r="BP7" s="71"/>
      <c r="BQ7" s="71"/>
      <c r="BR7" s="103"/>
      <c r="BS7" s="71"/>
      <c r="BT7" s="71"/>
      <c r="BU7" s="71"/>
      <c r="BV7" s="72"/>
      <c r="BX7" s="104"/>
      <c r="BY7" s="105"/>
      <c r="BZ7" s="105"/>
      <c r="CA7" s="106"/>
    </row>
    <row r="8" spans="3:81" ht="14.1" thickBot="1" x14ac:dyDescent="0.5">
      <c r="C8" s="48" t="s">
        <v>8</v>
      </c>
      <c r="D8" s="58">
        <v>1550</v>
      </c>
      <c r="E8" s="61"/>
      <c r="F8" s="41"/>
      <c r="G8" s="41"/>
      <c r="H8" s="41"/>
      <c r="I8" s="32">
        <v>0</v>
      </c>
      <c r="J8" s="41"/>
      <c r="K8" s="41"/>
      <c r="L8" s="41"/>
      <c r="M8" s="41"/>
      <c r="N8" s="32">
        <v>0</v>
      </c>
      <c r="O8" s="64">
        <v>0</v>
      </c>
      <c r="P8" s="41"/>
      <c r="Q8" s="41"/>
      <c r="R8" s="41"/>
      <c r="S8" s="32">
        <v>0</v>
      </c>
      <c r="T8" s="32">
        <v>0</v>
      </c>
      <c r="U8" s="41"/>
      <c r="V8" s="41"/>
      <c r="W8" s="41"/>
      <c r="X8" s="36">
        <v>0</v>
      </c>
      <c r="Y8" s="39">
        <v>0</v>
      </c>
      <c r="Z8" s="41"/>
      <c r="AA8" s="41"/>
      <c r="AB8" s="41"/>
      <c r="AC8" s="32">
        <v>0</v>
      </c>
      <c r="AD8" s="35">
        <v>0</v>
      </c>
      <c r="AE8" s="41"/>
      <c r="AF8" s="41"/>
      <c r="AG8" s="41"/>
      <c r="AH8" s="49">
        <v>0</v>
      </c>
      <c r="AI8" s="51">
        <v>0</v>
      </c>
      <c r="AJ8" s="41"/>
      <c r="AK8" s="41"/>
      <c r="AL8" s="70"/>
      <c r="AM8" s="100">
        <v>0</v>
      </c>
      <c r="AN8" s="98">
        <v>0</v>
      </c>
      <c r="AO8" s="41"/>
      <c r="AP8" s="41"/>
      <c r="AQ8" s="70"/>
      <c r="AR8" s="49">
        <v>0</v>
      </c>
      <c r="AS8" s="51">
        <v>0</v>
      </c>
      <c r="AT8" s="65"/>
      <c r="AU8" s="41"/>
      <c r="AV8" s="41"/>
      <c r="AW8" s="32">
        <v>0</v>
      </c>
      <c r="AX8" s="35">
        <v>0</v>
      </c>
      <c r="AY8" s="65"/>
      <c r="AZ8" s="41"/>
      <c r="BA8" s="41"/>
      <c r="BB8" s="32">
        <v>0</v>
      </c>
      <c r="BC8" s="51">
        <v>0</v>
      </c>
      <c r="BD8" s="33"/>
      <c r="BE8" s="41"/>
      <c r="BF8" s="41"/>
      <c r="BG8" s="32">
        <v>0</v>
      </c>
      <c r="BH8" s="35">
        <v>0</v>
      </c>
      <c r="BI8" s="33"/>
      <c r="BJ8" s="41"/>
      <c r="BK8" s="41"/>
      <c r="BL8" s="49">
        <v>0</v>
      </c>
      <c r="BM8" s="51">
        <v>0</v>
      </c>
      <c r="BN8" s="33"/>
      <c r="BO8" s="41"/>
      <c r="BP8" s="41"/>
      <c r="BQ8" s="32">
        <v>0</v>
      </c>
      <c r="BR8" s="98">
        <v>0</v>
      </c>
      <c r="BS8" s="33"/>
      <c r="BT8" s="41"/>
      <c r="BU8" s="41"/>
      <c r="BV8" s="49">
        <v>0</v>
      </c>
      <c r="BW8" s="3"/>
      <c r="BX8" s="87" t="e">
        <f>+#REF!</f>
        <v>#REF!</v>
      </c>
      <c r="BY8" s="91" t="e">
        <f>+#REF!</f>
        <v>#REF!</v>
      </c>
      <c r="BZ8" s="93" t="e">
        <f>+#REF!</f>
        <v>#REF!</v>
      </c>
      <c r="CA8" s="88" t="e">
        <f>+#REF!</f>
        <v>#REF!</v>
      </c>
      <c r="CC8" s="3"/>
    </row>
    <row r="9" spans="3:81" ht="14.1" thickBot="1" x14ac:dyDescent="0.5">
      <c r="C9" s="48" t="s">
        <v>7</v>
      </c>
      <c r="D9" s="58">
        <v>1551</v>
      </c>
      <c r="E9" s="61"/>
      <c r="F9" s="41"/>
      <c r="G9" s="41"/>
      <c r="H9" s="41"/>
      <c r="I9" s="32">
        <v>0</v>
      </c>
      <c r="J9" s="41"/>
      <c r="K9" s="41"/>
      <c r="L9" s="41"/>
      <c r="M9" s="41"/>
      <c r="N9" s="32">
        <v>0</v>
      </c>
      <c r="O9" s="64">
        <v>0</v>
      </c>
      <c r="P9" s="41"/>
      <c r="Q9" s="41"/>
      <c r="R9" s="41"/>
      <c r="S9" s="32">
        <v>0</v>
      </c>
      <c r="T9" s="32">
        <v>0</v>
      </c>
      <c r="U9" s="41"/>
      <c r="V9" s="41"/>
      <c r="W9" s="41"/>
      <c r="X9" s="49">
        <v>0</v>
      </c>
      <c r="Y9" s="51">
        <v>0</v>
      </c>
      <c r="Z9" s="41"/>
      <c r="AA9" s="41"/>
      <c r="AB9" s="41"/>
      <c r="AC9" s="32">
        <v>0</v>
      </c>
      <c r="AD9" s="35">
        <v>0</v>
      </c>
      <c r="AE9" s="41"/>
      <c r="AF9" s="68"/>
      <c r="AG9" s="67"/>
      <c r="AH9" s="49">
        <v>0</v>
      </c>
      <c r="AI9" s="51">
        <v>0</v>
      </c>
      <c r="AJ9" s="41">
        <v>4409.5200000000004</v>
      </c>
      <c r="AK9" s="41"/>
      <c r="AL9" s="69"/>
      <c r="AM9" s="100">
        <v>4410</v>
      </c>
      <c r="AN9" s="98">
        <v>0</v>
      </c>
      <c r="AO9" s="41">
        <v>95.13</v>
      </c>
      <c r="AP9" s="68"/>
      <c r="AQ9" s="69"/>
      <c r="AR9" s="49">
        <v>95</v>
      </c>
      <c r="AS9" s="51">
        <v>4410</v>
      </c>
      <c r="AT9" s="33">
        <v>-2119</v>
      </c>
      <c r="AU9" s="41"/>
      <c r="AV9" s="41"/>
      <c r="AW9" s="32">
        <v>2291</v>
      </c>
      <c r="AX9" s="35">
        <v>95</v>
      </c>
      <c r="AY9" s="33">
        <v>50</v>
      </c>
      <c r="AZ9" s="68"/>
      <c r="BA9" s="67"/>
      <c r="BB9" s="32">
        <v>145</v>
      </c>
      <c r="BC9" s="51">
        <v>2291</v>
      </c>
      <c r="BD9" s="33">
        <v>-1168.78</v>
      </c>
      <c r="BE9" s="41">
        <v>4410</v>
      </c>
      <c r="BF9" s="41"/>
      <c r="BG9" s="32">
        <v>-3287.7799999999997</v>
      </c>
      <c r="BH9" s="35">
        <v>145</v>
      </c>
      <c r="BI9" s="33">
        <v>-9.5</v>
      </c>
      <c r="BJ9" s="68">
        <v>95</v>
      </c>
      <c r="BK9" s="67"/>
      <c r="BL9" s="49">
        <v>40.5</v>
      </c>
      <c r="BM9" s="51">
        <v>-3288</v>
      </c>
      <c r="BN9" s="33">
        <v>-2847</v>
      </c>
      <c r="BO9" s="41">
        <v>-2120</v>
      </c>
      <c r="BP9" s="41"/>
      <c r="BQ9" s="32">
        <v>-4015</v>
      </c>
      <c r="BR9" s="98">
        <v>40</v>
      </c>
      <c r="BS9" s="33">
        <v>10</v>
      </c>
      <c r="BT9" s="68">
        <v>17</v>
      </c>
      <c r="BU9" s="67"/>
      <c r="BV9" s="49">
        <v>33</v>
      </c>
      <c r="BW9" s="3"/>
      <c r="BX9" s="87" t="e">
        <f>+#REF!</f>
        <v>#REF!</v>
      </c>
      <c r="BY9" s="91" t="e">
        <f>+#REF!</f>
        <v>#REF!</v>
      </c>
      <c r="BZ9" s="93" t="e">
        <f>+#REF!</f>
        <v>#REF!</v>
      </c>
      <c r="CA9" s="88" t="e">
        <f>+#REF!</f>
        <v>#REF!</v>
      </c>
      <c r="CC9" s="3"/>
    </row>
    <row r="10" spans="3:81" ht="14.1" thickBot="1" x14ac:dyDescent="0.5">
      <c r="C10" s="48" t="s">
        <v>37</v>
      </c>
      <c r="D10" s="58">
        <v>1580</v>
      </c>
      <c r="E10" s="61"/>
      <c r="F10" s="41"/>
      <c r="G10" s="41"/>
      <c r="H10" s="41"/>
      <c r="I10" s="32">
        <v>0</v>
      </c>
      <c r="J10" s="41"/>
      <c r="K10" s="41"/>
      <c r="L10" s="41"/>
      <c r="M10" s="41"/>
      <c r="N10" s="32">
        <v>0</v>
      </c>
      <c r="O10" s="64">
        <v>0</v>
      </c>
      <c r="P10" s="41"/>
      <c r="Q10" s="41"/>
      <c r="R10" s="41"/>
      <c r="S10" s="32">
        <v>0</v>
      </c>
      <c r="T10" s="32">
        <v>0</v>
      </c>
      <c r="U10" s="41"/>
      <c r="V10" s="41"/>
      <c r="W10" s="41"/>
      <c r="X10" s="49">
        <v>0</v>
      </c>
      <c r="Y10" s="51">
        <v>0</v>
      </c>
      <c r="Z10" s="41"/>
      <c r="AA10" s="41"/>
      <c r="AB10" s="41"/>
      <c r="AC10" s="32">
        <v>0</v>
      </c>
      <c r="AD10" s="35">
        <v>0</v>
      </c>
      <c r="AE10" s="41"/>
      <c r="AF10" s="41"/>
      <c r="AG10" s="41"/>
      <c r="AH10" s="49">
        <v>0</v>
      </c>
      <c r="AI10" s="51">
        <v>-440747.75</v>
      </c>
      <c r="AJ10" s="41">
        <v>-137065.49000000008</v>
      </c>
      <c r="AK10" s="41">
        <v>-193416.48</v>
      </c>
      <c r="AL10" s="66"/>
      <c r="AM10" s="100">
        <v>0</v>
      </c>
      <c r="AN10" s="98">
        <v>-6648.369999999999</v>
      </c>
      <c r="AO10" s="41">
        <v>12593.66</v>
      </c>
      <c r="AP10" s="41">
        <v>5018</v>
      </c>
      <c r="AQ10" s="66"/>
      <c r="AR10" s="49">
        <v>0</v>
      </c>
      <c r="AS10" s="51">
        <v>0</v>
      </c>
      <c r="AT10" s="65"/>
      <c r="AU10" s="41"/>
      <c r="AV10" s="41"/>
      <c r="AW10" s="32">
        <v>0</v>
      </c>
      <c r="AX10" s="35">
        <v>0</v>
      </c>
      <c r="AY10" s="65"/>
      <c r="AZ10" s="41"/>
      <c r="BA10" s="41"/>
      <c r="BB10" s="32">
        <v>0</v>
      </c>
      <c r="BC10" s="51">
        <v>0</v>
      </c>
      <c r="BD10" s="33"/>
      <c r="BE10" s="41"/>
      <c r="BF10" s="41"/>
      <c r="BG10" s="32">
        <v>0</v>
      </c>
      <c r="BH10" s="35">
        <v>0</v>
      </c>
      <c r="BI10" s="33"/>
      <c r="BJ10" s="41"/>
      <c r="BK10" s="41"/>
      <c r="BL10" s="49">
        <v>0</v>
      </c>
      <c r="BM10" s="51">
        <v>0</v>
      </c>
      <c r="BN10" s="33"/>
      <c r="BO10" s="41"/>
      <c r="BP10" s="41"/>
      <c r="BQ10" s="32">
        <v>0</v>
      </c>
      <c r="BR10" s="98">
        <v>0</v>
      </c>
      <c r="BS10" s="33"/>
      <c r="BT10" s="41"/>
      <c r="BU10" s="41"/>
      <c r="BV10" s="49">
        <v>0</v>
      </c>
      <c r="BW10" s="3"/>
      <c r="BX10" s="87" t="e">
        <f>+#REF!</f>
        <v>#REF!</v>
      </c>
      <c r="BY10" s="91" t="e">
        <f>+#REF!</f>
        <v>#REF!</v>
      </c>
      <c r="BZ10" s="93" t="e">
        <f>+#REF!</f>
        <v>#REF!</v>
      </c>
      <c r="CA10" s="88" t="e">
        <f>+#REF!</f>
        <v>#REF!</v>
      </c>
      <c r="CC10" s="3"/>
    </row>
    <row r="11" spans="3:81" ht="14.1" thickBot="1" x14ac:dyDescent="0.5">
      <c r="C11" s="48" t="s">
        <v>36</v>
      </c>
      <c r="D11" s="58">
        <v>1580</v>
      </c>
      <c r="E11" s="61"/>
      <c r="F11" s="41"/>
      <c r="G11" s="41"/>
      <c r="H11" s="41"/>
      <c r="I11" s="32">
        <v>0</v>
      </c>
      <c r="J11" s="41"/>
      <c r="K11" s="41"/>
      <c r="L11" s="41"/>
      <c r="M11" s="41"/>
      <c r="N11" s="32">
        <v>0</v>
      </c>
      <c r="O11" s="64">
        <v>0</v>
      </c>
      <c r="P11" s="41"/>
      <c r="Q11" s="41"/>
      <c r="R11" s="41"/>
      <c r="S11" s="32">
        <v>0</v>
      </c>
      <c r="T11" s="32">
        <v>0</v>
      </c>
      <c r="U11" s="41"/>
      <c r="V11" s="41"/>
      <c r="W11" s="41"/>
      <c r="X11" s="49">
        <v>0</v>
      </c>
      <c r="Y11" s="51">
        <v>0</v>
      </c>
      <c r="Z11" s="41"/>
      <c r="AA11" s="41"/>
      <c r="AB11" s="41"/>
      <c r="AC11" s="32">
        <v>0</v>
      </c>
      <c r="AD11" s="35">
        <v>0</v>
      </c>
      <c r="AE11" s="41"/>
      <c r="AF11" s="41"/>
      <c r="AG11" s="41"/>
      <c r="AH11" s="49">
        <v>0</v>
      </c>
      <c r="AI11" s="51">
        <v>0</v>
      </c>
      <c r="AJ11" s="41"/>
      <c r="AK11" s="41"/>
      <c r="AL11" s="115"/>
      <c r="AM11" s="100">
        <v>0</v>
      </c>
      <c r="AN11" s="98"/>
      <c r="AO11" s="41"/>
      <c r="AP11" s="41"/>
      <c r="AQ11" s="41"/>
      <c r="AR11" s="49">
        <v>0</v>
      </c>
      <c r="AS11" s="51">
        <v>0</v>
      </c>
      <c r="AT11" s="41"/>
      <c r="AU11" s="41"/>
      <c r="AV11" s="41"/>
      <c r="AW11" s="32">
        <v>0</v>
      </c>
      <c r="AX11" s="35">
        <v>0</v>
      </c>
      <c r="AY11" s="41"/>
      <c r="AZ11" s="41"/>
      <c r="BA11" s="41"/>
      <c r="BB11" s="32">
        <v>0</v>
      </c>
      <c r="BC11" s="51">
        <v>0</v>
      </c>
      <c r="BD11" s="41"/>
      <c r="BE11" s="41"/>
      <c r="BF11" s="41"/>
      <c r="BG11" s="32">
        <v>0</v>
      </c>
      <c r="BH11" s="35">
        <v>0</v>
      </c>
      <c r="BI11" s="41"/>
      <c r="BJ11" s="41"/>
      <c r="BK11" s="41"/>
      <c r="BL11" s="49">
        <v>0</v>
      </c>
      <c r="BM11" s="51">
        <v>0</v>
      </c>
      <c r="BN11" s="41"/>
      <c r="BO11" s="41"/>
      <c r="BP11" s="41"/>
      <c r="BQ11" s="32">
        <v>0</v>
      </c>
      <c r="BR11" s="98">
        <v>0</v>
      </c>
      <c r="BS11" s="41"/>
      <c r="BT11" s="41"/>
      <c r="BU11" s="41"/>
      <c r="BV11" s="49">
        <v>0</v>
      </c>
      <c r="BW11" s="3"/>
      <c r="BX11" s="87" t="e">
        <f>+#REF!</f>
        <v>#REF!</v>
      </c>
      <c r="BY11" s="91" t="e">
        <f>+#REF!</f>
        <v>#REF!</v>
      </c>
      <c r="BZ11" s="93" t="e">
        <f>+#REF!</f>
        <v>#REF!</v>
      </c>
      <c r="CA11" s="88" t="e">
        <f>+#REF!</f>
        <v>#REF!</v>
      </c>
      <c r="CC11" s="3"/>
    </row>
    <row r="12" spans="3:81" ht="14.1" thickBot="1" x14ac:dyDescent="0.5">
      <c r="C12" s="48" t="s">
        <v>35</v>
      </c>
      <c r="D12" s="58">
        <v>1580</v>
      </c>
      <c r="E12" s="61"/>
      <c r="F12" s="41"/>
      <c r="G12" s="41"/>
      <c r="H12" s="41"/>
      <c r="I12" s="32">
        <v>0</v>
      </c>
      <c r="J12" s="41"/>
      <c r="K12" s="41"/>
      <c r="L12" s="41"/>
      <c r="M12" s="41"/>
      <c r="N12" s="32">
        <v>0</v>
      </c>
      <c r="O12" s="64">
        <v>0</v>
      </c>
      <c r="P12" s="41"/>
      <c r="Q12" s="41"/>
      <c r="R12" s="41"/>
      <c r="S12" s="32">
        <v>0</v>
      </c>
      <c r="T12" s="32">
        <v>0</v>
      </c>
      <c r="U12" s="41"/>
      <c r="V12" s="41"/>
      <c r="W12" s="41"/>
      <c r="X12" s="49">
        <v>0</v>
      </c>
      <c r="Y12" s="51">
        <v>0</v>
      </c>
      <c r="Z12" s="41"/>
      <c r="AA12" s="41"/>
      <c r="AB12" s="41"/>
      <c r="AC12" s="32">
        <v>0</v>
      </c>
      <c r="AD12" s="35">
        <v>0</v>
      </c>
      <c r="AE12" s="41"/>
      <c r="AF12" s="41"/>
      <c r="AG12" s="41"/>
      <c r="AH12" s="49">
        <v>0</v>
      </c>
      <c r="AI12" s="51">
        <v>0</v>
      </c>
      <c r="AJ12" s="41"/>
      <c r="AK12" s="41"/>
      <c r="AL12" s="115"/>
      <c r="AM12" s="100">
        <v>-384396</v>
      </c>
      <c r="AN12" s="98"/>
      <c r="AO12" s="41"/>
      <c r="AP12" s="41"/>
      <c r="AQ12" s="41"/>
      <c r="AR12" s="49">
        <v>928</v>
      </c>
      <c r="AS12" s="51">
        <v>-384396</v>
      </c>
      <c r="AT12" s="41">
        <v>-20784</v>
      </c>
      <c r="AU12" s="41">
        <v>-247331</v>
      </c>
      <c r="AV12" s="41"/>
      <c r="AW12" s="32">
        <v>-157849</v>
      </c>
      <c r="AX12" s="35">
        <v>928</v>
      </c>
      <c r="AY12" s="41">
        <v>-2244</v>
      </c>
      <c r="AZ12" s="41">
        <v>-6222</v>
      </c>
      <c r="BA12" s="41"/>
      <c r="BB12" s="32">
        <v>4906</v>
      </c>
      <c r="BC12" s="51">
        <v>-157849</v>
      </c>
      <c r="BD12" s="41">
        <v>-376001.02</v>
      </c>
      <c r="BE12" s="41">
        <v>-137065</v>
      </c>
      <c r="BF12" s="41"/>
      <c r="BG12" s="32">
        <v>-396785.02</v>
      </c>
      <c r="BH12" s="35">
        <v>4906</v>
      </c>
      <c r="BI12" s="41">
        <v>-2161</v>
      </c>
      <c r="BJ12" s="41">
        <v>4463</v>
      </c>
      <c r="BK12" s="41"/>
      <c r="BL12" s="49">
        <v>-1718</v>
      </c>
      <c r="BM12" s="51">
        <v>-396785</v>
      </c>
      <c r="BN12" s="41">
        <v>-190628</v>
      </c>
      <c r="BO12" s="41">
        <v>-20784</v>
      </c>
      <c r="BP12" s="41"/>
      <c r="BQ12" s="32">
        <v>-566629</v>
      </c>
      <c r="BR12" s="98">
        <v>-1718</v>
      </c>
      <c r="BS12" s="41">
        <v>-4274</v>
      </c>
      <c r="BT12" s="41">
        <v>119</v>
      </c>
      <c r="BU12" s="41"/>
      <c r="BV12" s="49">
        <v>-6111</v>
      </c>
      <c r="BW12" s="3"/>
      <c r="BX12" s="87" t="e">
        <f>+#REF!</f>
        <v>#REF!</v>
      </c>
      <c r="BY12" s="91" t="e">
        <f>+#REF!</f>
        <v>#REF!</v>
      </c>
      <c r="BZ12" s="93" t="e">
        <f>+#REF!</f>
        <v>#REF!</v>
      </c>
      <c r="CA12" s="88" t="e">
        <f>+#REF!</f>
        <v>#REF!</v>
      </c>
      <c r="CC12" s="3"/>
    </row>
    <row r="13" spans="3:81" ht="14.1" thickBot="1" x14ac:dyDescent="0.5">
      <c r="C13" s="48" t="s">
        <v>6</v>
      </c>
      <c r="D13" s="58">
        <v>1584</v>
      </c>
      <c r="E13" s="61"/>
      <c r="F13" s="41"/>
      <c r="G13" s="41"/>
      <c r="H13" s="41"/>
      <c r="I13" s="32">
        <v>0</v>
      </c>
      <c r="J13" s="41"/>
      <c r="K13" s="41"/>
      <c r="L13" s="41"/>
      <c r="M13" s="41"/>
      <c r="N13" s="32">
        <v>0</v>
      </c>
      <c r="O13" s="64">
        <v>0</v>
      </c>
      <c r="P13" s="41"/>
      <c r="Q13" s="41"/>
      <c r="R13" s="41"/>
      <c r="S13" s="32">
        <v>0</v>
      </c>
      <c r="T13" s="32">
        <v>0</v>
      </c>
      <c r="U13" s="41"/>
      <c r="V13" s="41"/>
      <c r="W13" s="41"/>
      <c r="X13" s="49">
        <v>0</v>
      </c>
      <c r="Y13" s="51">
        <v>0</v>
      </c>
      <c r="Z13" s="41"/>
      <c r="AA13" s="41"/>
      <c r="AB13" s="41"/>
      <c r="AC13" s="32">
        <v>0</v>
      </c>
      <c r="AD13" s="35">
        <v>0</v>
      </c>
      <c r="AE13" s="41"/>
      <c r="AF13" s="41"/>
      <c r="AG13" s="41"/>
      <c r="AH13" s="49">
        <v>0</v>
      </c>
      <c r="AI13" s="51">
        <v>72327.640000000014</v>
      </c>
      <c r="AJ13" s="41">
        <v>4443.7399999999907</v>
      </c>
      <c r="AK13" s="41">
        <v>22000</v>
      </c>
      <c r="AL13" s="113"/>
      <c r="AM13" s="100">
        <v>54771</v>
      </c>
      <c r="AN13" s="98">
        <v>41.989999999998872</v>
      </c>
      <c r="AO13" s="41">
        <v>964.30000000000018</v>
      </c>
      <c r="AP13" s="41">
        <v>-1348</v>
      </c>
      <c r="AQ13" s="60"/>
      <c r="AR13" s="49">
        <v>2355</v>
      </c>
      <c r="AS13" s="51">
        <v>54771</v>
      </c>
      <c r="AT13" s="63">
        <v>10947</v>
      </c>
      <c r="AU13" s="41">
        <v>50328</v>
      </c>
      <c r="AV13" s="41"/>
      <c r="AW13" s="32">
        <v>15390</v>
      </c>
      <c r="AX13" s="35">
        <v>2355</v>
      </c>
      <c r="AY13" s="63">
        <v>489</v>
      </c>
      <c r="AZ13" s="41">
        <v>2375</v>
      </c>
      <c r="BA13" s="41"/>
      <c r="BB13" s="32">
        <v>469</v>
      </c>
      <c r="BC13" s="51">
        <v>15390</v>
      </c>
      <c r="BD13" s="33">
        <v>-45519.97</v>
      </c>
      <c r="BE13" s="41">
        <v>4443</v>
      </c>
      <c r="BF13" s="41"/>
      <c r="BG13" s="32">
        <v>-34572.97</v>
      </c>
      <c r="BH13" s="35">
        <v>469</v>
      </c>
      <c r="BI13" s="33">
        <v>22</v>
      </c>
      <c r="BJ13" s="41">
        <v>66</v>
      </c>
      <c r="BK13" s="41"/>
      <c r="BL13" s="49">
        <v>425</v>
      </c>
      <c r="BM13" s="51">
        <v>-34573</v>
      </c>
      <c r="BN13" s="33">
        <v>-17580</v>
      </c>
      <c r="BO13" s="41">
        <v>10947</v>
      </c>
      <c r="BP13" s="41"/>
      <c r="BQ13" s="32">
        <v>-63100</v>
      </c>
      <c r="BR13" s="98">
        <v>425</v>
      </c>
      <c r="BS13" s="33">
        <v>-701</v>
      </c>
      <c r="BT13" s="41">
        <v>574</v>
      </c>
      <c r="BU13" s="41"/>
      <c r="BV13" s="49">
        <v>-850</v>
      </c>
      <c r="BW13" s="3"/>
      <c r="BX13" s="87" t="e">
        <f>+#REF!</f>
        <v>#REF!</v>
      </c>
      <c r="BY13" s="91" t="e">
        <f>+#REF!</f>
        <v>#REF!</v>
      </c>
      <c r="BZ13" s="93" t="e">
        <f>+#REF!</f>
        <v>#REF!</v>
      </c>
      <c r="CA13" s="88" t="e">
        <f>+#REF!</f>
        <v>#REF!</v>
      </c>
      <c r="CC13" s="3"/>
    </row>
    <row r="14" spans="3:81" ht="14.1" thickBot="1" x14ac:dyDescent="0.5">
      <c r="C14" s="62" t="s">
        <v>5</v>
      </c>
      <c r="D14" s="58">
        <v>1586</v>
      </c>
      <c r="E14" s="61"/>
      <c r="F14" s="41"/>
      <c r="G14" s="41"/>
      <c r="H14" s="41"/>
      <c r="I14" s="32">
        <v>0</v>
      </c>
      <c r="J14" s="41"/>
      <c r="K14" s="41"/>
      <c r="L14" s="41"/>
      <c r="M14" s="41"/>
      <c r="N14" s="32">
        <v>0</v>
      </c>
      <c r="O14" s="51">
        <v>0</v>
      </c>
      <c r="P14" s="41"/>
      <c r="Q14" s="41"/>
      <c r="R14" s="41"/>
      <c r="S14" s="32">
        <v>0</v>
      </c>
      <c r="T14" s="32">
        <v>0</v>
      </c>
      <c r="U14" s="41"/>
      <c r="V14" s="41"/>
      <c r="W14" s="41"/>
      <c r="X14" s="49">
        <v>0</v>
      </c>
      <c r="Y14" s="51">
        <v>0</v>
      </c>
      <c r="Z14" s="41"/>
      <c r="AA14" s="41"/>
      <c r="AB14" s="41"/>
      <c r="AC14" s="32">
        <v>0</v>
      </c>
      <c r="AD14" s="35">
        <v>0</v>
      </c>
      <c r="AE14" s="41"/>
      <c r="AF14" s="41"/>
      <c r="AG14" s="41"/>
      <c r="AH14" s="49">
        <v>0</v>
      </c>
      <c r="AI14" s="51">
        <v>-46574.990000000049</v>
      </c>
      <c r="AJ14" s="41">
        <v>1340.3200000000143</v>
      </c>
      <c r="AK14" s="41">
        <v>-34354</v>
      </c>
      <c r="AL14" s="113"/>
      <c r="AM14" s="100">
        <v>-10882</v>
      </c>
      <c r="AN14" s="98">
        <v>-754.36000000000013</v>
      </c>
      <c r="AO14" s="41">
        <v>-420.93999999999994</v>
      </c>
      <c r="AP14" s="41">
        <v>-1363</v>
      </c>
      <c r="AQ14" s="60"/>
      <c r="AR14" s="49">
        <v>188</v>
      </c>
      <c r="AS14" s="51">
        <v>-10882</v>
      </c>
      <c r="AT14" s="33">
        <v>20981</v>
      </c>
      <c r="AU14" s="41">
        <v>-12221</v>
      </c>
      <c r="AV14" s="41"/>
      <c r="AW14" s="32">
        <v>22320</v>
      </c>
      <c r="AX14" s="35">
        <v>188</v>
      </c>
      <c r="AY14" s="33">
        <v>208</v>
      </c>
      <c r="AZ14" s="41">
        <v>369</v>
      </c>
      <c r="BA14" s="41"/>
      <c r="BB14" s="32">
        <v>27</v>
      </c>
      <c r="BC14" s="51">
        <v>22320</v>
      </c>
      <c r="BD14" s="33">
        <v>-39562.51</v>
      </c>
      <c r="BE14" s="41">
        <v>1340</v>
      </c>
      <c r="BF14" s="41"/>
      <c r="BG14" s="32">
        <v>-18582.510000000002</v>
      </c>
      <c r="BH14" s="35">
        <v>27</v>
      </c>
      <c r="BI14" s="33">
        <v>223.64</v>
      </c>
      <c r="BJ14" s="41">
        <v>-155</v>
      </c>
      <c r="BK14" s="41"/>
      <c r="BL14" s="49">
        <v>405.64</v>
      </c>
      <c r="BM14" s="51">
        <v>-18583</v>
      </c>
      <c r="BN14" s="33">
        <v>-24896</v>
      </c>
      <c r="BO14" s="41">
        <v>20980</v>
      </c>
      <c r="BP14" s="41"/>
      <c r="BQ14" s="32">
        <v>-64459</v>
      </c>
      <c r="BR14" s="98">
        <v>406</v>
      </c>
      <c r="BS14" s="33">
        <v>-528</v>
      </c>
      <c r="BT14" s="41">
        <v>509</v>
      </c>
      <c r="BU14" s="41"/>
      <c r="BV14" s="49">
        <v>-631</v>
      </c>
      <c r="BW14" s="3"/>
      <c r="BX14" s="87" t="e">
        <f>+#REF!</f>
        <v>#REF!</v>
      </c>
      <c r="BY14" s="91" t="e">
        <f>+#REF!</f>
        <v>#REF!</v>
      </c>
      <c r="BZ14" s="93" t="e">
        <f>+#REF!</f>
        <v>#REF!</v>
      </c>
      <c r="CA14" s="88" t="e">
        <f>+#REF!</f>
        <v>#REF!</v>
      </c>
      <c r="CC14" s="3"/>
    </row>
    <row r="15" spans="3:81" ht="14.1" thickBot="1" x14ac:dyDescent="0.5">
      <c r="C15" s="48" t="s">
        <v>34</v>
      </c>
      <c r="D15" s="58">
        <v>1588</v>
      </c>
      <c r="E15" s="61"/>
      <c r="F15" s="41"/>
      <c r="G15" s="41"/>
      <c r="H15" s="41"/>
      <c r="I15" s="32">
        <v>0</v>
      </c>
      <c r="J15" s="41"/>
      <c r="K15" s="41"/>
      <c r="L15" s="41"/>
      <c r="M15" s="41"/>
      <c r="N15" s="32">
        <v>0</v>
      </c>
      <c r="O15" s="51">
        <v>0</v>
      </c>
      <c r="P15" s="41"/>
      <c r="Q15" s="41"/>
      <c r="R15" s="41"/>
      <c r="S15" s="32">
        <v>0</v>
      </c>
      <c r="T15" s="32">
        <v>0</v>
      </c>
      <c r="U15" s="41"/>
      <c r="V15" s="41"/>
      <c r="W15" s="41"/>
      <c r="X15" s="49">
        <v>0</v>
      </c>
      <c r="Y15" s="51">
        <v>0</v>
      </c>
      <c r="Z15" s="41"/>
      <c r="AA15" s="41"/>
      <c r="AB15" s="41"/>
      <c r="AC15" s="32">
        <v>0</v>
      </c>
      <c r="AD15" s="35">
        <v>0</v>
      </c>
      <c r="AE15" s="41"/>
      <c r="AF15" s="41"/>
      <c r="AG15" s="41"/>
      <c r="AH15" s="49">
        <v>0</v>
      </c>
      <c r="AI15" s="51">
        <v>-647774.48</v>
      </c>
      <c r="AJ15" s="41">
        <v>-281117.45999999996</v>
      </c>
      <c r="AK15" s="41">
        <v>-559207</v>
      </c>
      <c r="AL15" s="113"/>
      <c r="AM15" s="100">
        <v>-369686</v>
      </c>
      <c r="AN15" s="98">
        <v>-11683.679999999997</v>
      </c>
      <c r="AO15" s="41">
        <v>-3100.7299999999996</v>
      </c>
      <c r="AP15" s="41">
        <v>-25166.67</v>
      </c>
      <c r="AQ15" s="60"/>
      <c r="AR15" s="49">
        <v>10382</v>
      </c>
      <c r="AS15" s="51">
        <v>-369686</v>
      </c>
      <c r="AT15" s="33">
        <v>46207</v>
      </c>
      <c r="AU15" s="41">
        <v>-88567</v>
      </c>
      <c r="AV15" s="41"/>
      <c r="AW15" s="32">
        <v>-234912</v>
      </c>
      <c r="AX15" s="35">
        <v>10382</v>
      </c>
      <c r="AY15" s="33">
        <v>-3682</v>
      </c>
      <c r="AZ15" s="41">
        <v>-330</v>
      </c>
      <c r="BA15" s="41"/>
      <c r="BB15" s="32">
        <v>7030</v>
      </c>
      <c r="BC15" s="51">
        <v>-234912</v>
      </c>
      <c r="BD15" s="33">
        <v>-212930.86</v>
      </c>
      <c r="BE15" s="41">
        <v>-281118</v>
      </c>
      <c r="BF15" s="41"/>
      <c r="BG15" s="32">
        <v>-166724.85999999999</v>
      </c>
      <c r="BH15" s="35">
        <v>7030</v>
      </c>
      <c r="BI15" s="33">
        <v>804.58</v>
      </c>
      <c r="BJ15" s="41">
        <v>5202</v>
      </c>
      <c r="BK15" s="41"/>
      <c r="BL15" s="49">
        <v>2632.58</v>
      </c>
      <c r="BM15" s="51">
        <v>-166725</v>
      </c>
      <c r="BN15" s="33">
        <v>-289643</v>
      </c>
      <c r="BO15" s="41">
        <v>46206</v>
      </c>
      <c r="BP15" s="41"/>
      <c r="BQ15" s="32">
        <v>-502574</v>
      </c>
      <c r="BR15" s="98">
        <v>2633</v>
      </c>
      <c r="BS15" s="33">
        <v>-1185</v>
      </c>
      <c r="BT15" s="41">
        <v>2549</v>
      </c>
      <c r="BU15" s="41"/>
      <c r="BV15" s="49">
        <v>-1101</v>
      </c>
      <c r="BW15" s="3"/>
      <c r="BX15" s="87" t="e">
        <f>+#REF!</f>
        <v>#REF!</v>
      </c>
      <c r="BY15" s="91" t="e">
        <f>+#REF!</f>
        <v>#REF!</v>
      </c>
      <c r="BZ15" s="93" t="e">
        <f>+#REF!</f>
        <v>#REF!</v>
      </c>
      <c r="CA15" s="88" t="e">
        <f>+#REF!</f>
        <v>#REF!</v>
      </c>
      <c r="CC15" s="3"/>
    </row>
    <row r="16" spans="3:81" ht="14.1" thickBot="1" x14ac:dyDescent="0.5">
      <c r="C16" s="48" t="s">
        <v>4</v>
      </c>
      <c r="D16" s="58">
        <v>1589</v>
      </c>
      <c r="E16" s="61"/>
      <c r="F16" s="41"/>
      <c r="G16" s="41"/>
      <c r="H16" s="41"/>
      <c r="I16" s="32">
        <v>0</v>
      </c>
      <c r="J16" s="41"/>
      <c r="K16" s="41"/>
      <c r="L16" s="41"/>
      <c r="M16" s="41"/>
      <c r="N16" s="32">
        <v>0</v>
      </c>
      <c r="O16" s="51">
        <v>0</v>
      </c>
      <c r="P16" s="41"/>
      <c r="Q16" s="41"/>
      <c r="R16" s="41"/>
      <c r="S16" s="32">
        <v>0</v>
      </c>
      <c r="T16" s="32">
        <v>0</v>
      </c>
      <c r="U16" s="41"/>
      <c r="V16" s="41"/>
      <c r="W16" s="41"/>
      <c r="X16" s="49">
        <v>0</v>
      </c>
      <c r="Y16" s="51">
        <v>0</v>
      </c>
      <c r="Z16" s="41"/>
      <c r="AA16" s="41"/>
      <c r="AB16" s="41"/>
      <c r="AC16" s="32">
        <v>0</v>
      </c>
      <c r="AD16" s="35">
        <v>0</v>
      </c>
      <c r="AE16" s="41"/>
      <c r="AF16" s="41"/>
      <c r="AG16" s="41"/>
      <c r="AH16" s="49">
        <v>0</v>
      </c>
      <c r="AI16" s="51">
        <v>452983.97</v>
      </c>
      <c r="AJ16" s="41">
        <v>72194.369999999879</v>
      </c>
      <c r="AK16" s="41">
        <v>541452</v>
      </c>
      <c r="AL16" s="113"/>
      <c r="AM16" s="100">
        <v>-16274</v>
      </c>
      <c r="AN16" s="98">
        <v>15421.880000000001</v>
      </c>
      <c r="AO16" s="41">
        <v>6270.6600000000017</v>
      </c>
      <c r="AP16" s="41">
        <v>-3297</v>
      </c>
      <c r="AQ16" s="60"/>
      <c r="AR16" s="49">
        <v>24989</v>
      </c>
      <c r="AS16" s="51">
        <v>-16274</v>
      </c>
      <c r="AT16" s="33">
        <v>332875</v>
      </c>
      <c r="AU16" s="41">
        <v>-88468</v>
      </c>
      <c r="AV16" s="41"/>
      <c r="AW16" s="32">
        <v>405069</v>
      </c>
      <c r="AX16" s="35">
        <v>24989</v>
      </c>
      <c r="AY16" s="33">
        <v>-888</v>
      </c>
      <c r="AZ16" s="41">
        <v>-5351</v>
      </c>
      <c r="BA16" s="41"/>
      <c r="BB16" s="32">
        <v>29452</v>
      </c>
      <c r="BC16" s="51">
        <v>405069</v>
      </c>
      <c r="BD16" s="33">
        <v>414796.85</v>
      </c>
      <c r="BE16" s="41">
        <v>72194</v>
      </c>
      <c r="BF16" s="41"/>
      <c r="BG16" s="32">
        <v>747671.85</v>
      </c>
      <c r="BH16" s="35">
        <v>29452</v>
      </c>
      <c r="BI16" s="33">
        <v>5452.2</v>
      </c>
      <c r="BJ16" s="41">
        <v>31756</v>
      </c>
      <c r="BK16" s="41"/>
      <c r="BL16" s="49">
        <v>3148.1999999999971</v>
      </c>
      <c r="BM16" s="51">
        <v>747672</v>
      </c>
      <c r="BN16" s="33">
        <v>-57641</v>
      </c>
      <c r="BO16" s="41">
        <v>332875</v>
      </c>
      <c r="BP16" s="41"/>
      <c r="BQ16" s="32">
        <v>357156</v>
      </c>
      <c r="BR16" s="98">
        <v>3148</v>
      </c>
      <c r="BS16" s="33">
        <v>6587</v>
      </c>
      <c r="BT16" s="41">
        <v>2886</v>
      </c>
      <c r="BU16" s="41"/>
      <c r="BV16" s="49">
        <v>6849</v>
      </c>
      <c r="BW16" s="3"/>
      <c r="BX16" s="87" t="e">
        <f>+#REF!</f>
        <v>#REF!</v>
      </c>
      <c r="BY16" s="91" t="e">
        <f>+#REF!</f>
        <v>#REF!</v>
      </c>
      <c r="BZ16" s="93" t="e">
        <f>+#REF!</f>
        <v>#REF!</v>
      </c>
      <c r="CA16" s="88" t="e">
        <f>+#REF!</f>
        <v>#REF!</v>
      </c>
      <c r="CC16" s="3"/>
    </row>
    <row r="17" spans="1:81" ht="14.1" thickBot="1" x14ac:dyDescent="0.5">
      <c r="C17" s="48" t="s">
        <v>90</v>
      </c>
      <c r="D17" s="58">
        <v>1590</v>
      </c>
      <c r="E17" s="61"/>
      <c r="F17" s="109"/>
      <c r="G17" s="109"/>
      <c r="H17" s="109"/>
      <c r="I17" s="32"/>
      <c r="J17" s="109"/>
      <c r="K17" s="109"/>
      <c r="L17" s="109"/>
      <c r="M17" s="109"/>
      <c r="N17" s="32"/>
      <c r="O17" s="111"/>
      <c r="P17" s="109"/>
      <c r="Q17" s="109"/>
      <c r="R17" s="109"/>
      <c r="S17" s="32"/>
      <c r="T17" s="32"/>
      <c r="U17" s="109"/>
      <c r="V17" s="109"/>
      <c r="W17" s="109"/>
      <c r="X17" s="49"/>
      <c r="Y17" s="111"/>
      <c r="Z17" s="109"/>
      <c r="AA17" s="109"/>
      <c r="AB17" s="109"/>
      <c r="AC17" s="32"/>
      <c r="AD17" s="112"/>
      <c r="AE17" s="109"/>
      <c r="AF17" s="109"/>
      <c r="AG17" s="109"/>
      <c r="AH17" s="49"/>
      <c r="AI17" s="51">
        <v>0</v>
      </c>
      <c r="AJ17" s="109"/>
      <c r="AK17" s="109"/>
      <c r="AL17" s="113"/>
      <c r="AM17" s="100"/>
      <c r="AN17" s="98">
        <v>0</v>
      </c>
      <c r="AO17" s="41"/>
      <c r="AP17" s="41"/>
      <c r="AQ17" s="113"/>
      <c r="AR17" s="49"/>
      <c r="AS17" s="111"/>
      <c r="AT17" s="114"/>
      <c r="AU17" s="109"/>
      <c r="AV17" s="109"/>
      <c r="AW17" s="32"/>
      <c r="AX17" s="112"/>
      <c r="AY17" s="114"/>
      <c r="AZ17" s="109"/>
      <c r="BA17" s="109"/>
      <c r="BB17" s="32"/>
      <c r="BC17" s="111"/>
      <c r="BD17" s="114"/>
      <c r="BE17" s="109"/>
      <c r="BF17" s="109"/>
      <c r="BG17" s="32"/>
      <c r="BH17" s="112"/>
      <c r="BI17" s="114"/>
      <c r="BJ17" s="109"/>
      <c r="BK17" s="109"/>
      <c r="BL17" s="49"/>
      <c r="BM17" s="111"/>
      <c r="BN17" s="114"/>
      <c r="BO17" s="109"/>
      <c r="BP17" s="109"/>
      <c r="BQ17" s="32"/>
      <c r="BR17" s="98"/>
      <c r="BS17" s="114"/>
      <c r="BT17" s="109"/>
      <c r="BU17" s="109"/>
      <c r="BV17" s="49"/>
      <c r="BW17" s="3"/>
      <c r="BX17" s="87"/>
      <c r="BY17" s="91"/>
      <c r="BZ17" s="93"/>
      <c r="CA17" s="88"/>
      <c r="CC17" s="3"/>
    </row>
    <row r="18" spans="1:81" ht="14.1" thickBot="1" x14ac:dyDescent="0.5">
      <c r="C18" s="85" t="s">
        <v>89</v>
      </c>
      <c r="D18" s="58">
        <v>1595</v>
      </c>
      <c r="E18" s="61"/>
      <c r="F18" s="109"/>
      <c r="G18" s="109"/>
      <c r="H18" s="109"/>
      <c r="I18" s="32"/>
      <c r="J18" s="109"/>
      <c r="K18" s="109"/>
      <c r="L18" s="109"/>
      <c r="M18" s="109"/>
      <c r="N18" s="32"/>
      <c r="O18" s="110"/>
      <c r="P18" s="109"/>
      <c r="Q18" s="109"/>
      <c r="R18" s="109"/>
      <c r="S18" s="32"/>
      <c r="T18" s="32"/>
      <c r="U18" s="109"/>
      <c r="V18" s="109"/>
      <c r="W18" s="109"/>
      <c r="X18" s="49"/>
      <c r="Y18" s="111"/>
      <c r="Z18" s="109"/>
      <c r="AA18" s="109"/>
      <c r="AB18" s="109"/>
      <c r="AC18" s="32"/>
      <c r="AD18" s="112"/>
      <c r="AE18" s="109"/>
      <c r="AF18" s="109"/>
      <c r="AG18" s="109"/>
      <c r="AH18" s="49"/>
      <c r="AI18" s="51">
        <v>0</v>
      </c>
      <c r="AJ18" s="109"/>
      <c r="AK18" s="109"/>
      <c r="AL18" s="113"/>
      <c r="AM18" s="100"/>
      <c r="AN18" s="98">
        <v>0</v>
      </c>
      <c r="AO18" s="41"/>
      <c r="AP18" s="41"/>
      <c r="AQ18" s="113"/>
      <c r="AR18" s="49"/>
      <c r="AS18" s="111"/>
      <c r="AT18" s="114"/>
      <c r="AU18" s="109"/>
      <c r="AV18" s="109"/>
      <c r="AW18" s="32"/>
      <c r="AX18" s="112"/>
      <c r="AY18" s="114"/>
      <c r="AZ18" s="109"/>
      <c r="BA18" s="109"/>
      <c r="BB18" s="32"/>
      <c r="BC18" s="111"/>
      <c r="BD18" s="114"/>
      <c r="BE18" s="109"/>
      <c r="BF18" s="109"/>
      <c r="BG18" s="32"/>
      <c r="BH18" s="112"/>
      <c r="BI18" s="114"/>
      <c r="BJ18" s="109"/>
      <c r="BK18" s="109"/>
      <c r="BL18" s="49"/>
      <c r="BM18" s="111"/>
      <c r="BN18" s="114"/>
      <c r="BO18" s="109"/>
      <c r="BP18" s="109"/>
      <c r="BQ18" s="32"/>
      <c r="BR18" s="98"/>
      <c r="BS18" s="114"/>
      <c r="BT18" s="109"/>
      <c r="BU18" s="109"/>
      <c r="BV18" s="49"/>
      <c r="BW18" s="3"/>
      <c r="BX18" s="87"/>
      <c r="BY18" s="91"/>
      <c r="BZ18" s="93"/>
      <c r="CA18" s="88"/>
      <c r="CC18" s="3"/>
    </row>
    <row r="19" spans="1:81" ht="14.1" thickBot="1" x14ac:dyDescent="0.5">
      <c r="C19" s="85" t="s">
        <v>80</v>
      </c>
      <c r="D19" s="58">
        <v>1595</v>
      </c>
      <c r="E19" s="61"/>
      <c r="F19" s="41"/>
      <c r="G19" s="41"/>
      <c r="H19" s="41"/>
      <c r="I19" s="32">
        <v>0</v>
      </c>
      <c r="J19" s="41"/>
      <c r="K19" s="41"/>
      <c r="L19" s="41"/>
      <c r="M19" s="41"/>
      <c r="N19" s="32">
        <v>0</v>
      </c>
      <c r="O19" s="51">
        <v>0</v>
      </c>
      <c r="P19" s="41"/>
      <c r="Q19" s="41"/>
      <c r="R19" s="41"/>
      <c r="S19" s="32">
        <v>0</v>
      </c>
      <c r="T19" s="32">
        <v>0</v>
      </c>
      <c r="U19" s="41"/>
      <c r="V19" s="41"/>
      <c r="W19" s="41"/>
      <c r="X19" s="49">
        <v>0</v>
      </c>
      <c r="Y19" s="51">
        <v>0</v>
      </c>
      <c r="Z19" s="41"/>
      <c r="AA19" s="41"/>
      <c r="AB19" s="41"/>
      <c r="AC19" s="32">
        <v>0</v>
      </c>
      <c r="AD19" s="35">
        <v>0</v>
      </c>
      <c r="AE19" s="41"/>
      <c r="AF19" s="41"/>
      <c r="AG19" s="41"/>
      <c r="AH19" s="49">
        <v>0</v>
      </c>
      <c r="AI19" s="111">
        <v>124242.58999999998</v>
      </c>
      <c r="AJ19" s="109">
        <v>1.43</v>
      </c>
      <c r="AK19" s="109">
        <v>124244.02000000002</v>
      </c>
      <c r="AL19" s="113"/>
      <c r="AM19" s="100">
        <v>0</v>
      </c>
      <c r="AN19" s="98">
        <v>-3436.6199999999994</v>
      </c>
      <c r="AO19" s="41">
        <v>-226.38000000000011</v>
      </c>
      <c r="AP19" s="109">
        <v>-3663</v>
      </c>
      <c r="AQ19" s="60"/>
      <c r="AR19" s="49">
        <v>-1002</v>
      </c>
      <c r="AS19" s="51">
        <v>-10995</v>
      </c>
      <c r="AT19" s="33"/>
      <c r="AU19" s="41">
        <v>-10995</v>
      </c>
      <c r="AV19" s="41"/>
      <c r="AW19" s="32">
        <v>0</v>
      </c>
      <c r="AX19" s="35">
        <v>-1002</v>
      </c>
      <c r="AY19" s="33"/>
      <c r="AZ19" s="41">
        <v>-1002</v>
      </c>
      <c r="BA19" s="41"/>
      <c r="BB19" s="32">
        <v>0</v>
      </c>
      <c r="BC19" s="51">
        <v>0</v>
      </c>
      <c r="BD19" s="33"/>
      <c r="BE19" s="41"/>
      <c r="BF19" s="41"/>
      <c r="BG19" s="32">
        <v>0</v>
      </c>
      <c r="BH19" s="35">
        <v>0</v>
      </c>
      <c r="BI19" s="33"/>
      <c r="BJ19" s="41"/>
      <c r="BK19" s="41"/>
      <c r="BL19" s="49">
        <v>0</v>
      </c>
      <c r="BM19" s="51">
        <v>0</v>
      </c>
      <c r="BN19" s="33"/>
      <c r="BO19" s="41"/>
      <c r="BP19" s="41"/>
      <c r="BQ19" s="32">
        <v>0</v>
      </c>
      <c r="BR19" s="98">
        <v>0</v>
      </c>
      <c r="BS19" s="33"/>
      <c r="BT19" s="41"/>
      <c r="BU19" s="41"/>
      <c r="BV19" s="49">
        <v>0</v>
      </c>
      <c r="BW19" s="3"/>
      <c r="BX19" s="87" t="e">
        <f>+#REF!</f>
        <v>#REF!</v>
      </c>
      <c r="BY19" s="91" t="e">
        <f>+#REF!</f>
        <v>#REF!</v>
      </c>
      <c r="BZ19" s="93" t="e">
        <f>+#REF!</f>
        <v>#REF!</v>
      </c>
      <c r="CA19" s="88" t="e">
        <f>+#REF!</f>
        <v>#REF!</v>
      </c>
      <c r="CC19" s="3"/>
    </row>
    <row r="20" spans="1:81" ht="14.1" thickBot="1" x14ac:dyDescent="0.5">
      <c r="C20" s="85" t="s">
        <v>81</v>
      </c>
      <c r="D20" s="58">
        <v>1595</v>
      </c>
      <c r="E20" s="61"/>
      <c r="F20" s="41"/>
      <c r="G20" s="41"/>
      <c r="H20" s="41"/>
      <c r="I20" s="32">
        <v>0</v>
      </c>
      <c r="J20" s="41"/>
      <c r="K20" s="41"/>
      <c r="L20" s="41"/>
      <c r="M20" s="41"/>
      <c r="N20" s="32">
        <v>0</v>
      </c>
      <c r="O20" s="51">
        <v>0</v>
      </c>
      <c r="P20" s="41"/>
      <c r="Q20" s="41"/>
      <c r="R20" s="41"/>
      <c r="S20" s="32">
        <v>0</v>
      </c>
      <c r="T20" s="32">
        <v>0</v>
      </c>
      <c r="U20" s="41"/>
      <c r="V20" s="41"/>
      <c r="W20" s="41"/>
      <c r="X20" s="49">
        <v>0</v>
      </c>
      <c r="Y20" s="51">
        <v>0</v>
      </c>
      <c r="Z20" s="41"/>
      <c r="AA20" s="41"/>
      <c r="AB20" s="41"/>
      <c r="AC20" s="32">
        <v>0</v>
      </c>
      <c r="AD20" s="35">
        <v>0</v>
      </c>
      <c r="AE20" s="41"/>
      <c r="AF20" s="41"/>
      <c r="AG20" s="41"/>
      <c r="AH20" s="49">
        <v>0</v>
      </c>
      <c r="AI20" s="51">
        <v>-72478.600000000035</v>
      </c>
      <c r="AJ20" s="109">
        <v>1</v>
      </c>
      <c r="AK20" s="109">
        <v>-72477.600000000006</v>
      </c>
      <c r="AL20" s="113"/>
      <c r="AM20" s="100">
        <v>-1</v>
      </c>
      <c r="AN20" s="98">
        <v>261.99999999999977</v>
      </c>
      <c r="AO20" s="41">
        <v>641.0600000000004</v>
      </c>
      <c r="AP20" s="109">
        <v>903.06000000000017</v>
      </c>
      <c r="AQ20" s="60"/>
      <c r="AR20" s="49">
        <v>350</v>
      </c>
      <c r="AS20" s="51">
        <v>-1</v>
      </c>
      <c r="AT20" s="33"/>
      <c r="AU20" s="41">
        <v>-1</v>
      </c>
      <c r="AV20" s="41"/>
      <c r="AW20" s="32">
        <v>0</v>
      </c>
      <c r="AX20" s="35">
        <v>350</v>
      </c>
      <c r="AY20" s="33"/>
      <c r="AZ20" s="41">
        <v>350</v>
      </c>
      <c r="BA20" s="41"/>
      <c r="BB20" s="32">
        <v>0</v>
      </c>
      <c r="BC20" s="51">
        <v>0</v>
      </c>
      <c r="BD20" s="33"/>
      <c r="BE20" s="41"/>
      <c r="BF20" s="41"/>
      <c r="BG20" s="32">
        <v>0</v>
      </c>
      <c r="BH20" s="35">
        <v>0</v>
      </c>
      <c r="BI20" s="33"/>
      <c r="BJ20" s="41"/>
      <c r="BK20" s="41"/>
      <c r="BL20" s="49">
        <v>0</v>
      </c>
      <c r="BM20" s="51">
        <v>0</v>
      </c>
      <c r="BN20" s="33"/>
      <c r="BO20" s="41"/>
      <c r="BP20" s="41"/>
      <c r="BQ20" s="32">
        <v>0</v>
      </c>
      <c r="BR20" s="98">
        <v>352</v>
      </c>
      <c r="BS20" s="33"/>
      <c r="BT20" s="41"/>
      <c r="BU20" s="41"/>
      <c r="BV20" s="49">
        <v>352</v>
      </c>
      <c r="BW20" s="3"/>
      <c r="BX20" s="87" t="e">
        <f>+#REF!</f>
        <v>#REF!</v>
      </c>
      <c r="BY20" s="91" t="e">
        <f>+#REF!</f>
        <v>#REF!</v>
      </c>
      <c r="BZ20" s="93" t="e">
        <f>+#REF!</f>
        <v>#REF!</v>
      </c>
      <c r="CA20" s="88" t="e">
        <f>+#REF!</f>
        <v>#REF!</v>
      </c>
      <c r="CC20" s="3"/>
    </row>
    <row r="21" spans="1:81" ht="14.1" thickBot="1" x14ac:dyDescent="0.5">
      <c r="C21" s="85" t="s">
        <v>82</v>
      </c>
      <c r="D21" s="58">
        <v>1595</v>
      </c>
      <c r="E21" s="61"/>
      <c r="F21" s="41"/>
      <c r="G21" s="41"/>
      <c r="H21" s="41"/>
      <c r="I21" s="32">
        <v>0</v>
      </c>
      <c r="J21" s="41"/>
      <c r="K21" s="41"/>
      <c r="L21" s="41"/>
      <c r="M21" s="41"/>
      <c r="N21" s="32">
        <v>0</v>
      </c>
      <c r="O21" s="51">
        <v>0</v>
      </c>
      <c r="P21" s="41"/>
      <c r="Q21" s="41"/>
      <c r="R21" s="41"/>
      <c r="S21" s="32">
        <v>0</v>
      </c>
      <c r="T21" s="32">
        <v>0</v>
      </c>
      <c r="U21" s="41"/>
      <c r="V21" s="41"/>
      <c r="W21" s="41"/>
      <c r="X21" s="49">
        <v>0</v>
      </c>
      <c r="Y21" s="51">
        <v>0</v>
      </c>
      <c r="Z21" s="41"/>
      <c r="AA21" s="41"/>
      <c r="AB21" s="41"/>
      <c r="AC21" s="32">
        <v>0</v>
      </c>
      <c r="AD21" s="35">
        <v>0</v>
      </c>
      <c r="AE21" s="41"/>
      <c r="AF21" s="41"/>
      <c r="AG21" s="41"/>
      <c r="AH21" s="49">
        <v>0</v>
      </c>
      <c r="AI21" s="51">
        <v>57396.990000000107</v>
      </c>
      <c r="AJ21" s="41">
        <v>92.959999999983665</v>
      </c>
      <c r="AK21" s="41"/>
      <c r="AL21" s="113"/>
      <c r="AM21" s="100">
        <v>57490</v>
      </c>
      <c r="AN21" s="98">
        <v>6104.24</v>
      </c>
      <c r="AO21" s="109">
        <v>846.6899999999996</v>
      </c>
      <c r="AP21" s="41"/>
      <c r="AQ21" s="60"/>
      <c r="AR21" s="49">
        <v>6951</v>
      </c>
      <c r="AS21" s="51">
        <v>57490</v>
      </c>
      <c r="AT21" s="33">
        <v>662</v>
      </c>
      <c r="AU21" s="41">
        <v>57398</v>
      </c>
      <c r="AV21" s="41"/>
      <c r="AW21" s="32">
        <v>754</v>
      </c>
      <c r="AX21" s="35">
        <v>6951</v>
      </c>
      <c r="AY21" s="33">
        <v>-140</v>
      </c>
      <c r="AZ21" s="41">
        <v>6807</v>
      </c>
      <c r="BA21" s="41"/>
      <c r="BB21" s="32">
        <v>4</v>
      </c>
      <c r="BC21" s="51">
        <v>754</v>
      </c>
      <c r="BD21" s="33"/>
      <c r="BE21" s="41"/>
      <c r="BF21" s="41"/>
      <c r="BG21" s="32">
        <v>754</v>
      </c>
      <c r="BH21" s="35">
        <v>4</v>
      </c>
      <c r="BI21" s="33">
        <v>8.98</v>
      </c>
      <c r="BJ21" s="41">
        <v>-352</v>
      </c>
      <c r="BK21" s="41"/>
      <c r="BL21" s="49">
        <v>364.98</v>
      </c>
      <c r="BM21" s="51">
        <v>255796</v>
      </c>
      <c r="BN21" s="33"/>
      <c r="BO21" s="41">
        <v>255796</v>
      </c>
      <c r="BP21" s="41"/>
      <c r="BQ21" s="32">
        <v>0</v>
      </c>
      <c r="BR21" s="98">
        <v>-45764</v>
      </c>
      <c r="BS21" s="33"/>
      <c r="BT21" s="41">
        <v>-45764</v>
      </c>
      <c r="BU21" s="41"/>
      <c r="BV21" s="49">
        <v>0</v>
      </c>
      <c r="BW21" s="3"/>
      <c r="BX21" s="87" t="e">
        <f>+#REF!</f>
        <v>#REF!</v>
      </c>
      <c r="BY21" s="91" t="e">
        <f>+#REF!</f>
        <v>#REF!</v>
      </c>
      <c r="BZ21" s="93" t="e">
        <f>+#REF!</f>
        <v>#REF!</v>
      </c>
      <c r="CA21" s="88" t="e">
        <f>+#REF!</f>
        <v>#REF!</v>
      </c>
      <c r="CC21" s="3"/>
    </row>
    <row r="22" spans="1:81" ht="14.1" thickBot="1" x14ac:dyDescent="0.5">
      <c r="C22" s="85" t="s">
        <v>83</v>
      </c>
      <c r="D22" s="58">
        <v>1595</v>
      </c>
      <c r="E22" s="61"/>
      <c r="F22" s="41"/>
      <c r="G22" s="41"/>
      <c r="H22" s="41"/>
      <c r="I22" s="32">
        <v>0</v>
      </c>
      <c r="J22" s="41"/>
      <c r="K22" s="41"/>
      <c r="L22" s="41"/>
      <c r="M22" s="41"/>
      <c r="N22" s="32">
        <v>0</v>
      </c>
      <c r="O22" s="51">
        <v>0</v>
      </c>
      <c r="P22" s="41"/>
      <c r="Q22" s="41"/>
      <c r="R22" s="41"/>
      <c r="S22" s="32">
        <v>0</v>
      </c>
      <c r="T22" s="32">
        <v>0</v>
      </c>
      <c r="U22" s="41"/>
      <c r="V22" s="41"/>
      <c r="W22" s="41"/>
      <c r="X22" s="49">
        <v>0</v>
      </c>
      <c r="Y22" s="51">
        <v>0</v>
      </c>
      <c r="Z22" s="41"/>
      <c r="AA22" s="41"/>
      <c r="AB22" s="41"/>
      <c r="AC22" s="32">
        <v>0</v>
      </c>
      <c r="AD22" s="35">
        <v>0</v>
      </c>
      <c r="AE22" s="41"/>
      <c r="AF22" s="41"/>
      <c r="AG22" s="41"/>
      <c r="AH22" s="49">
        <v>0</v>
      </c>
      <c r="AI22" s="51">
        <v>-116372.82</v>
      </c>
      <c r="AJ22" s="41">
        <v>152501.15999999997</v>
      </c>
      <c r="AK22" s="41"/>
      <c r="AL22" s="113"/>
      <c r="AM22" s="100">
        <v>36128</v>
      </c>
      <c r="AN22" s="98">
        <v>-54271.07</v>
      </c>
      <c r="AO22" s="109">
        <v>298.46000000000004</v>
      </c>
      <c r="AP22" s="41"/>
      <c r="AQ22" s="60"/>
      <c r="AR22" s="49">
        <v>-53973</v>
      </c>
      <c r="AS22" s="51">
        <v>36128</v>
      </c>
      <c r="AT22" s="33">
        <v>-966</v>
      </c>
      <c r="AU22" s="41"/>
      <c r="AV22" s="41"/>
      <c r="AW22" s="32">
        <v>35162</v>
      </c>
      <c r="AX22" s="35">
        <v>-53973</v>
      </c>
      <c r="AY22" s="33">
        <v>524</v>
      </c>
      <c r="AZ22" s="41"/>
      <c r="BA22" s="41"/>
      <c r="BB22" s="32">
        <v>-53449</v>
      </c>
      <c r="BC22" s="51">
        <v>35162</v>
      </c>
      <c r="BD22" s="33"/>
      <c r="BE22" s="41">
        <v>36128</v>
      </c>
      <c r="BF22" s="41"/>
      <c r="BG22" s="32">
        <v>-966</v>
      </c>
      <c r="BH22" s="35">
        <v>-53449</v>
      </c>
      <c r="BI22" s="33">
        <v>153</v>
      </c>
      <c r="BJ22" s="41">
        <v>-53264</v>
      </c>
      <c r="BK22" s="41"/>
      <c r="BL22" s="49">
        <v>-32</v>
      </c>
      <c r="BM22" s="51">
        <v>30634</v>
      </c>
      <c r="BN22" s="33"/>
      <c r="BO22" s="41"/>
      <c r="BP22" s="41"/>
      <c r="BQ22" s="32">
        <v>30634</v>
      </c>
      <c r="BR22" s="98">
        <v>-4923</v>
      </c>
      <c r="BS22" s="33"/>
      <c r="BT22" s="41"/>
      <c r="BU22" s="41"/>
      <c r="BV22" s="49">
        <v>-4923</v>
      </c>
      <c r="BW22" s="3"/>
      <c r="BX22" s="87" t="e">
        <f>+#REF!</f>
        <v>#REF!</v>
      </c>
      <c r="BY22" s="91" t="e">
        <f>+#REF!</f>
        <v>#REF!</v>
      </c>
      <c r="BZ22" s="93" t="e">
        <f>+#REF!</f>
        <v>#REF!</v>
      </c>
      <c r="CA22" s="88" t="e">
        <f>+#REF!</f>
        <v>#REF!</v>
      </c>
      <c r="CC22" s="3"/>
    </row>
    <row r="23" spans="1:81" ht="14.1" thickBot="1" x14ac:dyDescent="0.5">
      <c r="C23" s="85" t="s">
        <v>84</v>
      </c>
      <c r="D23" s="58">
        <v>1595</v>
      </c>
      <c r="E23" s="61"/>
      <c r="F23" s="41"/>
      <c r="G23" s="41"/>
      <c r="H23" s="41"/>
      <c r="I23" s="32">
        <v>0</v>
      </c>
      <c r="J23" s="41"/>
      <c r="K23" s="41"/>
      <c r="L23" s="41"/>
      <c r="M23" s="41"/>
      <c r="N23" s="32">
        <v>0</v>
      </c>
      <c r="O23" s="51">
        <v>0</v>
      </c>
      <c r="P23" s="41"/>
      <c r="Q23" s="41"/>
      <c r="R23" s="41"/>
      <c r="S23" s="32">
        <v>0</v>
      </c>
      <c r="T23" s="32">
        <v>0</v>
      </c>
      <c r="U23" s="41"/>
      <c r="V23" s="41"/>
      <c r="W23" s="41"/>
      <c r="X23" s="49">
        <v>0</v>
      </c>
      <c r="Y23" s="51">
        <v>0</v>
      </c>
      <c r="Z23" s="41"/>
      <c r="AA23" s="41"/>
      <c r="AB23" s="41"/>
      <c r="AC23" s="32">
        <v>0</v>
      </c>
      <c r="AD23" s="35">
        <v>0</v>
      </c>
      <c r="AE23" s="41"/>
      <c r="AF23" s="41"/>
      <c r="AG23" s="41"/>
      <c r="AH23" s="49">
        <v>0</v>
      </c>
      <c r="AI23" s="51">
        <v>0</v>
      </c>
      <c r="AJ23" s="41"/>
      <c r="AK23" s="41"/>
      <c r="AL23" s="113"/>
      <c r="AM23" s="100">
        <v>0</v>
      </c>
      <c r="AN23" s="98">
        <v>0</v>
      </c>
      <c r="AO23" s="41"/>
      <c r="AP23" s="41"/>
      <c r="AQ23" s="60"/>
      <c r="AR23" s="49">
        <v>-53622</v>
      </c>
      <c r="AS23" s="51">
        <v>128118</v>
      </c>
      <c r="AT23" s="33">
        <v>127889</v>
      </c>
      <c r="AU23" s="41"/>
      <c r="AV23" s="41"/>
      <c r="AW23" s="32">
        <v>256007</v>
      </c>
      <c r="AX23" s="35">
        <v>-53622</v>
      </c>
      <c r="AY23" s="33">
        <v>3698</v>
      </c>
      <c r="AZ23" s="41"/>
      <c r="BA23" s="41"/>
      <c r="BB23" s="32">
        <v>-49924</v>
      </c>
      <c r="BC23" s="51">
        <v>256007</v>
      </c>
      <c r="BD23" s="33">
        <v>1767.35</v>
      </c>
      <c r="BE23" s="41"/>
      <c r="BF23" s="41"/>
      <c r="BG23" s="32">
        <v>257774.35</v>
      </c>
      <c r="BH23" s="35">
        <v>-49924</v>
      </c>
      <c r="BI23" s="33">
        <v>3062.9</v>
      </c>
      <c r="BJ23" s="41"/>
      <c r="BK23" s="41"/>
      <c r="BL23" s="49">
        <v>-46861.1</v>
      </c>
      <c r="BM23" s="51">
        <v>-180753</v>
      </c>
      <c r="BN23" s="33">
        <v>65094</v>
      </c>
      <c r="BO23" s="41"/>
      <c r="BP23" s="41"/>
      <c r="BQ23" s="32">
        <v>-115659</v>
      </c>
      <c r="BR23" s="98">
        <v>-14052</v>
      </c>
      <c r="BS23" s="33">
        <v>-1279</v>
      </c>
      <c r="BT23" s="41"/>
      <c r="BU23" s="41"/>
      <c r="BV23" s="49">
        <v>-15331</v>
      </c>
      <c r="BW23" s="3"/>
      <c r="BX23" s="87" t="e">
        <f>+#REF!</f>
        <v>#REF!</v>
      </c>
      <c r="BY23" s="91" t="e">
        <f>+#REF!</f>
        <v>#REF!</v>
      </c>
      <c r="BZ23" s="93" t="e">
        <f>+#REF!</f>
        <v>#REF!</v>
      </c>
      <c r="CA23" s="88" t="e">
        <f>+#REF!</f>
        <v>#REF!</v>
      </c>
      <c r="CC23" s="3"/>
    </row>
    <row r="24" spans="1:81" ht="14.1" thickBot="1" x14ac:dyDescent="0.5">
      <c r="C24" s="85" t="s">
        <v>85</v>
      </c>
      <c r="D24" s="58">
        <v>1595</v>
      </c>
      <c r="E24" s="61"/>
      <c r="F24" s="41"/>
      <c r="G24" s="41"/>
      <c r="H24" s="41"/>
      <c r="I24" s="32">
        <v>0</v>
      </c>
      <c r="J24" s="41"/>
      <c r="K24" s="41"/>
      <c r="L24" s="41"/>
      <c r="M24" s="41"/>
      <c r="N24" s="32">
        <v>0</v>
      </c>
      <c r="O24" s="51">
        <v>0</v>
      </c>
      <c r="P24" s="41"/>
      <c r="Q24" s="41"/>
      <c r="R24" s="41"/>
      <c r="S24" s="32">
        <v>0</v>
      </c>
      <c r="T24" s="32">
        <v>0</v>
      </c>
      <c r="U24" s="41"/>
      <c r="V24" s="41"/>
      <c r="W24" s="41"/>
      <c r="X24" s="49">
        <v>0</v>
      </c>
      <c r="Y24" s="51">
        <v>0</v>
      </c>
      <c r="Z24" s="41"/>
      <c r="AA24" s="41"/>
      <c r="AB24" s="41"/>
      <c r="AC24" s="32">
        <v>0</v>
      </c>
      <c r="AD24" s="35">
        <v>0</v>
      </c>
      <c r="AE24" s="41"/>
      <c r="AF24" s="41"/>
      <c r="AG24" s="41"/>
      <c r="AH24" s="49">
        <v>0</v>
      </c>
      <c r="AI24" s="51">
        <v>0</v>
      </c>
      <c r="AJ24" s="41"/>
      <c r="AK24" s="41"/>
      <c r="AL24" s="113"/>
      <c r="AM24" s="100">
        <v>0</v>
      </c>
      <c r="AN24" s="98">
        <v>0</v>
      </c>
      <c r="AO24" s="41"/>
      <c r="AP24" s="41"/>
      <c r="AQ24" s="33"/>
      <c r="AR24" s="49">
        <v>0</v>
      </c>
      <c r="AS24" s="51">
        <v>0</v>
      </c>
      <c r="AT24" s="33">
        <v>247392</v>
      </c>
      <c r="AU24" s="41">
        <v>339859</v>
      </c>
      <c r="AV24" s="41"/>
      <c r="AW24" s="32">
        <v>-92467</v>
      </c>
      <c r="AX24" s="35">
        <v>0</v>
      </c>
      <c r="AY24" s="33">
        <v>-2111</v>
      </c>
      <c r="AZ24" s="41">
        <v>2967</v>
      </c>
      <c r="BA24" s="41"/>
      <c r="BB24" s="32">
        <v>-5078</v>
      </c>
      <c r="BC24" s="51">
        <v>-92467</v>
      </c>
      <c r="BD24" s="33">
        <v>123099.89</v>
      </c>
      <c r="BE24" s="41"/>
      <c r="BF24" s="41"/>
      <c r="BG24" s="32">
        <v>30632.89</v>
      </c>
      <c r="BH24" s="35">
        <v>-5078</v>
      </c>
      <c r="BI24" s="33">
        <v>155</v>
      </c>
      <c r="BJ24" s="41"/>
      <c r="BK24" s="41"/>
      <c r="BL24" s="49">
        <v>-4923</v>
      </c>
      <c r="BM24" s="51">
        <v>0</v>
      </c>
      <c r="BN24" s="33">
        <v>-401975</v>
      </c>
      <c r="BO24" s="41">
        <v>-643900</v>
      </c>
      <c r="BP24" s="41"/>
      <c r="BQ24" s="32">
        <v>241925</v>
      </c>
      <c r="BR24" s="98">
        <v>0</v>
      </c>
      <c r="BS24" s="33">
        <v>3751</v>
      </c>
      <c r="BT24" s="41">
        <v>39111</v>
      </c>
      <c r="BU24" s="41"/>
      <c r="BV24" s="49">
        <v>-35360</v>
      </c>
      <c r="BW24" s="3"/>
      <c r="BX24" s="89" t="e">
        <f>+#REF!</f>
        <v>#REF!</v>
      </c>
      <c r="BY24" s="92" t="e">
        <f>+#REF!</f>
        <v>#REF!</v>
      </c>
      <c r="BZ24" s="94" t="e">
        <f t="shared" ref="BZ24" si="0">+BQ24-BY24</f>
        <v>#REF!</v>
      </c>
      <c r="CA24" s="90" t="e">
        <f>+#REF!</f>
        <v>#REF!</v>
      </c>
      <c r="CC24" s="3"/>
    </row>
    <row r="25" spans="1:81" ht="41.7" thickBot="1" x14ac:dyDescent="0.5">
      <c r="C25" s="86" t="s">
        <v>86</v>
      </c>
      <c r="D25" s="58">
        <v>1595</v>
      </c>
      <c r="E25" s="61"/>
      <c r="F25" s="41"/>
      <c r="G25" s="41"/>
      <c r="H25" s="41"/>
      <c r="I25" s="32">
        <v>0</v>
      </c>
      <c r="J25" s="41"/>
      <c r="K25" s="41"/>
      <c r="L25" s="41"/>
      <c r="M25" s="41"/>
      <c r="N25" s="32">
        <v>0</v>
      </c>
      <c r="O25" s="51">
        <v>0</v>
      </c>
      <c r="P25" s="41"/>
      <c r="Q25" s="41"/>
      <c r="R25" s="41"/>
      <c r="S25" s="32">
        <v>0</v>
      </c>
      <c r="T25" s="32">
        <v>0</v>
      </c>
      <c r="U25" s="41"/>
      <c r="V25" s="41"/>
      <c r="W25" s="41"/>
      <c r="X25" s="49">
        <v>0</v>
      </c>
      <c r="Y25" s="51">
        <v>0</v>
      </c>
      <c r="Z25" s="41"/>
      <c r="AA25" s="41"/>
      <c r="AB25" s="41"/>
      <c r="AC25" s="32">
        <v>0</v>
      </c>
      <c r="AD25" s="35">
        <v>0</v>
      </c>
      <c r="AE25" s="41"/>
      <c r="AF25" s="41"/>
      <c r="AG25" s="41"/>
      <c r="AH25" s="49">
        <v>0</v>
      </c>
      <c r="AI25" s="51">
        <v>0</v>
      </c>
      <c r="AJ25" s="41"/>
      <c r="AK25" s="41"/>
      <c r="AL25" s="113"/>
      <c r="AM25" s="100">
        <v>0</v>
      </c>
      <c r="AN25" s="98">
        <v>0</v>
      </c>
      <c r="AO25" s="41"/>
      <c r="AP25" s="41"/>
      <c r="AQ25" s="33"/>
      <c r="AR25" s="49">
        <v>0</v>
      </c>
      <c r="AS25" s="51">
        <v>0</v>
      </c>
      <c r="AT25" s="33"/>
      <c r="AU25" s="41"/>
      <c r="AV25" s="41"/>
      <c r="AW25" s="32">
        <v>0</v>
      </c>
      <c r="AX25" s="35">
        <v>0</v>
      </c>
      <c r="AY25" s="33"/>
      <c r="AZ25" s="41"/>
      <c r="BA25" s="41"/>
      <c r="BB25" s="32">
        <v>0</v>
      </c>
      <c r="BC25" s="51">
        <v>0</v>
      </c>
      <c r="BD25" s="33">
        <v>118915.47</v>
      </c>
      <c r="BE25" s="41">
        <v>299668.15000000002</v>
      </c>
      <c r="BF25" s="41"/>
      <c r="BG25" s="32">
        <v>-180752.68000000002</v>
      </c>
      <c r="BH25" s="35">
        <v>0</v>
      </c>
      <c r="BI25" s="33">
        <v>-1863.37</v>
      </c>
      <c r="BJ25" s="41">
        <v>12189</v>
      </c>
      <c r="BK25" s="41"/>
      <c r="BL25" s="49">
        <v>-14052.369999999999</v>
      </c>
      <c r="BM25" s="51">
        <v>0</v>
      </c>
      <c r="BN25" s="33"/>
      <c r="BO25" s="41"/>
      <c r="BP25" s="41"/>
      <c r="BQ25" s="32"/>
      <c r="BR25" s="98">
        <v>0</v>
      </c>
      <c r="BS25" s="33"/>
      <c r="BT25" s="41"/>
      <c r="BU25" s="41"/>
      <c r="BV25" s="49">
        <v>0</v>
      </c>
      <c r="BW25" s="3"/>
      <c r="BX25" s="3"/>
      <c r="BY25" s="32" t="e">
        <f>+#REF!</f>
        <v>#REF!</v>
      </c>
      <c r="BZ25" s="32"/>
      <c r="CA25" s="32" t="e">
        <f>+#REF!</f>
        <v>#REF!</v>
      </c>
      <c r="CB25" s="3"/>
      <c r="CC25" s="3"/>
    </row>
    <row r="26" spans="1:81" ht="13.8" x14ac:dyDescent="0.45">
      <c r="C26" s="59"/>
      <c r="D26" s="58"/>
      <c r="E26" s="17"/>
      <c r="F26" s="17"/>
      <c r="G26" s="17"/>
      <c r="H26" s="17"/>
      <c r="I26" s="17"/>
      <c r="J26" s="17"/>
      <c r="K26" s="17"/>
      <c r="L26" s="17"/>
      <c r="M26" s="17"/>
      <c r="N26" s="56"/>
      <c r="O26" s="57"/>
      <c r="P26" s="17"/>
      <c r="Q26" s="17"/>
      <c r="R26" s="17"/>
      <c r="S26" s="17"/>
      <c r="T26" s="17"/>
      <c r="U26" s="17"/>
      <c r="V26" s="17"/>
      <c r="W26" s="17"/>
      <c r="X26" s="56"/>
      <c r="Y26" s="57"/>
      <c r="Z26" s="17"/>
      <c r="AA26" s="17"/>
      <c r="AB26" s="17"/>
      <c r="AC26" s="17"/>
      <c r="AD26" s="17"/>
      <c r="AE26" s="17"/>
      <c r="AF26" s="17"/>
      <c r="AG26" s="17"/>
      <c r="AH26" s="56"/>
      <c r="AI26" s="27"/>
      <c r="AJ26" s="38"/>
      <c r="AK26" s="38"/>
      <c r="AL26" s="38"/>
      <c r="AM26" s="99"/>
      <c r="AN26" s="38"/>
      <c r="AO26" s="38"/>
      <c r="AP26" s="38"/>
      <c r="AQ26" s="38"/>
      <c r="AR26" s="36"/>
      <c r="AS26" s="27"/>
      <c r="AT26" s="38"/>
      <c r="AU26" s="38"/>
      <c r="AV26" s="38"/>
      <c r="AW26" s="38"/>
      <c r="AX26" s="38"/>
      <c r="AY26" s="38"/>
      <c r="AZ26" s="38"/>
      <c r="BA26" s="38"/>
      <c r="BB26" s="38"/>
      <c r="BC26" s="27"/>
      <c r="BD26" s="38"/>
      <c r="BE26" s="38"/>
      <c r="BF26" s="38"/>
      <c r="BG26" s="38"/>
      <c r="BH26" s="38"/>
      <c r="BI26" s="38"/>
      <c r="BJ26" s="38"/>
      <c r="BK26" s="38"/>
      <c r="BL26" s="36"/>
      <c r="BM26" s="27"/>
      <c r="BN26" s="38"/>
      <c r="BO26" s="38"/>
      <c r="BP26" s="38"/>
      <c r="BQ26" s="38"/>
      <c r="BR26" s="99"/>
      <c r="BS26" s="38"/>
      <c r="BT26" s="38"/>
      <c r="BU26" s="38"/>
      <c r="BV26" s="36"/>
      <c r="BW26" s="3"/>
      <c r="BX26" s="3"/>
      <c r="BY26" s="3"/>
      <c r="BZ26" s="3"/>
      <c r="CA26" s="3"/>
      <c r="CB26" s="3"/>
      <c r="CC26" s="3"/>
    </row>
    <row r="27" spans="1:81" thickBot="1" x14ac:dyDescent="0.55000000000000004">
      <c r="C27" s="55" t="s">
        <v>4</v>
      </c>
      <c r="D27" s="54">
        <v>1589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50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49">
        <v>0</v>
      </c>
      <c r="Y27" s="50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49">
        <v>0</v>
      </c>
      <c r="AI27" s="50">
        <v>452983.97</v>
      </c>
      <c r="AJ27" s="32">
        <v>72194.369999999879</v>
      </c>
      <c r="AK27" s="32">
        <v>541452</v>
      </c>
      <c r="AL27" s="32">
        <v>0</v>
      </c>
      <c r="AM27" s="100">
        <v>-16274</v>
      </c>
      <c r="AN27" s="32">
        <v>15421.880000000001</v>
      </c>
      <c r="AO27" s="32">
        <v>6270.6600000000017</v>
      </c>
      <c r="AP27" s="32">
        <v>-3297</v>
      </c>
      <c r="AQ27" s="32">
        <v>0</v>
      </c>
      <c r="AR27" s="49">
        <v>24989</v>
      </c>
      <c r="AS27" s="50">
        <v>-16274</v>
      </c>
      <c r="AT27" s="32">
        <v>332875</v>
      </c>
      <c r="AU27" s="32">
        <v>-88468</v>
      </c>
      <c r="AV27" s="32">
        <v>0</v>
      </c>
      <c r="AW27" s="32">
        <v>405069</v>
      </c>
      <c r="AX27" s="32">
        <v>24989</v>
      </c>
      <c r="AY27" s="32">
        <v>-888</v>
      </c>
      <c r="AZ27" s="32">
        <v>-5351</v>
      </c>
      <c r="BA27" s="32">
        <v>0</v>
      </c>
      <c r="BB27" s="32">
        <v>29452</v>
      </c>
      <c r="BC27" s="50">
        <v>405069</v>
      </c>
      <c r="BD27" s="32">
        <v>414796.85</v>
      </c>
      <c r="BE27" s="32">
        <v>72194</v>
      </c>
      <c r="BF27" s="32">
        <v>0</v>
      </c>
      <c r="BG27" s="32">
        <v>747671.85</v>
      </c>
      <c r="BH27" s="32">
        <v>29452</v>
      </c>
      <c r="BI27" s="32">
        <v>5452.2</v>
      </c>
      <c r="BJ27" s="32">
        <v>31756</v>
      </c>
      <c r="BK27" s="32">
        <v>0</v>
      </c>
      <c r="BL27" s="49">
        <v>3148.1999999999971</v>
      </c>
      <c r="BM27" s="50">
        <v>747672</v>
      </c>
      <c r="BN27" s="32">
        <v>-57641</v>
      </c>
      <c r="BO27" s="32">
        <v>332875</v>
      </c>
      <c r="BP27" s="32">
        <v>0</v>
      </c>
      <c r="BQ27" s="32">
        <v>357156</v>
      </c>
      <c r="BR27" s="100">
        <v>3148</v>
      </c>
      <c r="BS27" s="32">
        <v>6587</v>
      </c>
      <c r="BT27" s="32">
        <v>2886</v>
      </c>
      <c r="BU27" s="32">
        <v>0</v>
      </c>
      <c r="BV27" s="49">
        <v>6849</v>
      </c>
      <c r="BW27" s="3"/>
      <c r="BX27" s="95" t="e">
        <f>+BX16</f>
        <v>#REF!</v>
      </c>
      <c r="BY27" s="96" t="e">
        <f>+BY16</f>
        <v>#REF!</v>
      </c>
      <c r="BZ27" s="95" t="e">
        <f>+BZ16</f>
        <v>#REF!</v>
      </c>
      <c r="CA27" s="96" t="e">
        <f>+CA16</f>
        <v>#REF!</v>
      </c>
      <c r="CB27" s="3"/>
      <c r="CC27" s="3"/>
    </row>
    <row r="28" spans="1:81" s="15" customFormat="1" ht="14.7" thickBot="1" x14ac:dyDescent="0.6">
      <c r="A28"/>
      <c r="B28"/>
      <c r="C28" s="53" t="s">
        <v>3</v>
      </c>
      <c r="D28" s="5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50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50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50">
        <v>-1069981.42</v>
      </c>
      <c r="AJ28" s="32">
        <v>-255392.82000000012</v>
      </c>
      <c r="AK28" s="32">
        <v>-713211.05999999994</v>
      </c>
      <c r="AL28" s="32">
        <v>0</v>
      </c>
      <c r="AM28" s="100">
        <v>-612166</v>
      </c>
      <c r="AN28" s="32">
        <v>-70385.87</v>
      </c>
      <c r="AO28" s="32">
        <v>11691.249999999998</v>
      </c>
      <c r="AP28" s="32">
        <v>-25619.609999999997</v>
      </c>
      <c r="AQ28" s="32">
        <v>0</v>
      </c>
      <c r="AR28" s="49">
        <v>-87348</v>
      </c>
      <c r="AS28" s="51">
        <v>-495043</v>
      </c>
      <c r="AT28" s="32">
        <v>430209</v>
      </c>
      <c r="AU28" s="32">
        <v>88470</v>
      </c>
      <c r="AV28" s="32">
        <v>0</v>
      </c>
      <c r="AW28" s="32">
        <v>-153304</v>
      </c>
      <c r="AX28" s="32">
        <v>-87348</v>
      </c>
      <c r="AY28" s="32">
        <v>-3208</v>
      </c>
      <c r="AZ28" s="32">
        <v>5314</v>
      </c>
      <c r="BA28" s="32">
        <v>0</v>
      </c>
      <c r="BB28" s="32">
        <v>-95870</v>
      </c>
      <c r="BC28" s="50">
        <v>-153304</v>
      </c>
      <c r="BD28" s="32">
        <v>-431400.43000000005</v>
      </c>
      <c r="BE28" s="32">
        <v>-72193.849999999977</v>
      </c>
      <c r="BF28" s="32">
        <v>0</v>
      </c>
      <c r="BG28" s="32">
        <v>-512510.58000000007</v>
      </c>
      <c r="BH28" s="32">
        <v>-95870</v>
      </c>
      <c r="BI28" s="32">
        <v>396.22999999999956</v>
      </c>
      <c r="BJ28" s="32">
        <v>-31756</v>
      </c>
      <c r="BK28" s="32">
        <v>0</v>
      </c>
      <c r="BL28" s="49">
        <v>-63717.770000000004</v>
      </c>
      <c r="BM28" s="50">
        <v>-514277</v>
      </c>
      <c r="BN28" s="32">
        <v>-862475</v>
      </c>
      <c r="BO28" s="32">
        <v>-332875</v>
      </c>
      <c r="BP28" s="32">
        <v>0</v>
      </c>
      <c r="BQ28" s="32">
        <v>-1043877</v>
      </c>
      <c r="BR28" s="100">
        <v>-62601</v>
      </c>
      <c r="BS28" s="32">
        <v>-4206</v>
      </c>
      <c r="BT28" s="32">
        <v>-2885</v>
      </c>
      <c r="BU28" s="32">
        <v>0</v>
      </c>
      <c r="BV28" s="49">
        <v>-63922</v>
      </c>
      <c r="BW28" s="16"/>
      <c r="BX28" s="87" t="e">
        <f>+BX29-BX16</f>
        <v>#REF!</v>
      </c>
      <c r="BY28" s="88" t="e">
        <f>+BY29-BY16</f>
        <v>#REF!</v>
      </c>
      <c r="BZ28" s="87" t="e">
        <f>+BZ29-BZ16</f>
        <v>#REF!</v>
      </c>
      <c r="CA28" s="88" t="e">
        <f>+CA29-CA16</f>
        <v>#REF!</v>
      </c>
      <c r="CB28" s="16"/>
      <c r="CC28" s="16"/>
    </row>
    <row r="29" spans="1:81" s="15" customFormat="1" ht="14.7" thickBot="1" x14ac:dyDescent="0.6">
      <c r="A29"/>
      <c r="B29"/>
      <c r="C29" s="53" t="s">
        <v>2</v>
      </c>
      <c r="D29" s="5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50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49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49">
        <v>0</v>
      </c>
      <c r="AI29" s="50">
        <v>-616997.44999999995</v>
      </c>
      <c r="AJ29" s="32">
        <v>-183198.45000000024</v>
      </c>
      <c r="AK29" s="32">
        <v>-171759.05999999997</v>
      </c>
      <c r="AL29" s="32">
        <v>0</v>
      </c>
      <c r="AM29" s="100">
        <v>-628440</v>
      </c>
      <c r="AN29" s="32">
        <v>-54963.99</v>
      </c>
      <c r="AO29" s="32">
        <v>17961.91</v>
      </c>
      <c r="AP29" s="32">
        <v>-28916.609999999997</v>
      </c>
      <c r="AQ29" s="32">
        <v>0</v>
      </c>
      <c r="AR29" s="49">
        <v>-62359</v>
      </c>
      <c r="AS29" s="51">
        <v>-511317</v>
      </c>
      <c r="AT29" s="32">
        <v>763084</v>
      </c>
      <c r="AU29" s="32">
        <v>2</v>
      </c>
      <c r="AV29" s="32">
        <v>0</v>
      </c>
      <c r="AW29" s="32">
        <v>251765</v>
      </c>
      <c r="AX29" s="32">
        <v>-62359</v>
      </c>
      <c r="AY29" s="32">
        <v>-4096</v>
      </c>
      <c r="AZ29" s="32">
        <v>-37</v>
      </c>
      <c r="BA29" s="32">
        <v>0</v>
      </c>
      <c r="BB29" s="32">
        <v>-66418</v>
      </c>
      <c r="BC29" s="50">
        <v>251765</v>
      </c>
      <c r="BD29" s="32">
        <v>-16603.580000000075</v>
      </c>
      <c r="BE29" s="32">
        <v>0.15000000002328306</v>
      </c>
      <c r="BF29" s="32">
        <v>0</v>
      </c>
      <c r="BG29" s="32">
        <v>235161.2699999999</v>
      </c>
      <c r="BH29" s="32">
        <v>-66418</v>
      </c>
      <c r="BI29" s="32">
        <v>5848.4299999999994</v>
      </c>
      <c r="BJ29" s="32">
        <v>0</v>
      </c>
      <c r="BK29" s="32">
        <v>0</v>
      </c>
      <c r="BL29" s="49">
        <v>-60569.570000000007</v>
      </c>
      <c r="BM29" s="50">
        <v>233395</v>
      </c>
      <c r="BN29" s="32">
        <v>-920116</v>
      </c>
      <c r="BO29" s="32">
        <v>0</v>
      </c>
      <c r="BP29" s="32">
        <v>0</v>
      </c>
      <c r="BQ29" s="32">
        <v>-686721</v>
      </c>
      <c r="BR29" s="100">
        <v>-59453</v>
      </c>
      <c r="BS29" s="32">
        <v>2381</v>
      </c>
      <c r="BT29" s="32">
        <v>1</v>
      </c>
      <c r="BU29" s="32">
        <v>0</v>
      </c>
      <c r="BV29" s="49">
        <v>-57073</v>
      </c>
      <c r="BW29" s="16"/>
      <c r="BX29" s="89" t="e">
        <f>SUM(BX8:BX25)</f>
        <v>#REF!</v>
      </c>
      <c r="BY29" s="90" t="e">
        <f>SUM(BY8:BY25)</f>
        <v>#REF!</v>
      </c>
      <c r="BZ29" s="89" t="e">
        <f>SUM(BZ8:BZ25)</f>
        <v>#REF!</v>
      </c>
      <c r="CA29" s="90" t="e">
        <f>SUM(CA8:CA25)</f>
        <v>#REF!</v>
      </c>
      <c r="CB29" s="16"/>
      <c r="CC29" s="16"/>
    </row>
    <row r="30" spans="1:81" s="15" customFormat="1" ht="14.7" thickBot="1" x14ac:dyDescent="0.6">
      <c r="A30"/>
      <c r="B30"/>
      <c r="C30" s="48"/>
      <c r="D30" s="47"/>
      <c r="E30" s="16"/>
      <c r="F30" s="16"/>
      <c r="G30" s="16"/>
      <c r="H30" s="16"/>
      <c r="I30" s="16"/>
      <c r="J30" s="16"/>
      <c r="K30" s="16"/>
      <c r="L30" s="16"/>
      <c r="M30" s="16"/>
      <c r="N30" s="29"/>
      <c r="O30" s="28"/>
      <c r="P30" s="25"/>
      <c r="Q30" s="25"/>
      <c r="R30" s="25"/>
      <c r="S30" s="25"/>
      <c r="T30" s="25"/>
      <c r="U30" s="25"/>
      <c r="V30" s="25"/>
      <c r="W30" s="25"/>
      <c r="X30" s="24"/>
      <c r="Y30" s="25"/>
      <c r="Z30" s="25"/>
      <c r="AA30" s="25"/>
      <c r="AB30" s="25"/>
      <c r="AC30" s="25"/>
      <c r="AD30" s="25"/>
      <c r="AE30" s="25"/>
      <c r="AF30" s="25"/>
      <c r="AG30" s="25"/>
      <c r="AH30" s="24"/>
      <c r="AI30" s="25"/>
      <c r="AJ30" s="25"/>
      <c r="AK30" s="25"/>
      <c r="AL30" s="25"/>
      <c r="AM30" s="25"/>
      <c r="AN30" s="25"/>
      <c r="AO30" s="25"/>
      <c r="AP30" s="25"/>
      <c r="AQ30" s="25"/>
      <c r="AR30" s="46"/>
      <c r="AS30" s="27"/>
      <c r="AT30" s="25"/>
      <c r="AU30" s="25"/>
      <c r="AV30" s="25"/>
      <c r="AW30" s="25"/>
      <c r="AX30" s="25"/>
      <c r="AY30" s="25"/>
      <c r="AZ30" s="25"/>
      <c r="BA30" s="25"/>
      <c r="BB30" s="25"/>
      <c r="BC30" s="26"/>
      <c r="BD30" s="25"/>
      <c r="BE30" s="25"/>
      <c r="BF30" s="25"/>
      <c r="BG30" s="25"/>
      <c r="BH30" s="25"/>
      <c r="BI30" s="25"/>
      <c r="BJ30" s="25"/>
      <c r="BK30" s="25"/>
      <c r="BL30" s="24"/>
      <c r="BM30" s="26"/>
      <c r="BN30" s="25"/>
      <c r="BO30" s="25"/>
      <c r="BP30" s="25"/>
      <c r="BQ30" s="25"/>
      <c r="BR30" s="101"/>
      <c r="BS30" s="25"/>
      <c r="BT30" s="25"/>
      <c r="BU30" s="25"/>
      <c r="BV30" s="24"/>
      <c r="BW30" s="16"/>
      <c r="BX30" s="16"/>
      <c r="BY30" s="16"/>
      <c r="BZ30" s="16"/>
      <c r="CA30" s="16"/>
      <c r="CB30" s="16"/>
      <c r="CC30" s="16"/>
    </row>
    <row r="31" spans="1:81" s="15" customFormat="1" ht="14.7" thickBot="1" x14ac:dyDescent="0.6">
      <c r="A31">
        <v>29</v>
      </c>
      <c r="B31"/>
      <c r="C31" s="31" t="s">
        <v>1</v>
      </c>
      <c r="D31" s="30">
        <v>1568</v>
      </c>
      <c r="E31" s="44"/>
      <c r="F31" s="44"/>
      <c r="G31" s="44"/>
      <c r="H31" s="44"/>
      <c r="I31" s="44"/>
      <c r="J31" s="44"/>
      <c r="K31" s="44"/>
      <c r="L31" s="44"/>
      <c r="M31" s="44"/>
      <c r="N31" s="43"/>
      <c r="O31" s="34"/>
      <c r="P31" s="37"/>
      <c r="Q31" s="37"/>
      <c r="R31" s="37"/>
      <c r="S31" s="38">
        <v>0</v>
      </c>
      <c r="T31" s="37"/>
      <c r="U31" s="37"/>
      <c r="V31" s="37"/>
      <c r="W31" s="37"/>
      <c r="X31" s="36">
        <v>0</v>
      </c>
      <c r="Y31" s="42">
        <v>0</v>
      </c>
      <c r="Z31" s="37"/>
      <c r="AA31" s="37"/>
      <c r="AB31" s="37"/>
      <c r="AC31" s="38">
        <v>0</v>
      </c>
      <c r="AD31" s="38">
        <v>0</v>
      </c>
      <c r="AE31" s="37"/>
      <c r="AF31" s="37"/>
      <c r="AG31" s="41"/>
      <c r="AH31" s="36">
        <v>0</v>
      </c>
      <c r="AI31" s="39">
        <v>0</v>
      </c>
      <c r="AJ31" s="37"/>
      <c r="AK31" s="37"/>
      <c r="AL31" s="40"/>
      <c r="AM31" s="38">
        <v>0</v>
      </c>
      <c r="AN31" s="38">
        <v>0</v>
      </c>
      <c r="AO31" s="37"/>
      <c r="AP31" s="37"/>
      <c r="AQ31" s="40"/>
      <c r="AR31" s="36">
        <v>0</v>
      </c>
      <c r="AS31" s="39">
        <v>0</v>
      </c>
      <c r="AT31" s="37"/>
      <c r="AU31" s="37"/>
      <c r="AV31" s="37"/>
      <c r="AW31" s="38">
        <v>0</v>
      </c>
      <c r="AX31" s="38">
        <v>0</v>
      </c>
      <c r="AY31" s="33"/>
      <c r="AZ31" s="37"/>
      <c r="BA31" s="37"/>
      <c r="BB31" s="38">
        <v>0</v>
      </c>
      <c r="BC31" s="39">
        <v>0</v>
      </c>
      <c r="BD31" s="33"/>
      <c r="BE31" s="33">
        <v>0</v>
      </c>
      <c r="BF31" s="33"/>
      <c r="BG31" s="38">
        <v>0</v>
      </c>
      <c r="BH31" s="38">
        <v>0</v>
      </c>
      <c r="BI31" s="33"/>
      <c r="BJ31" s="37"/>
      <c r="BK31" s="37"/>
      <c r="BL31" s="36">
        <v>0</v>
      </c>
      <c r="BM31" s="39">
        <v>0</v>
      </c>
      <c r="BN31" s="33"/>
      <c r="BO31" s="33">
        <v>0</v>
      </c>
      <c r="BP31" s="33"/>
      <c r="BQ31" s="38">
        <v>0</v>
      </c>
      <c r="BR31" s="99">
        <v>0</v>
      </c>
      <c r="BS31" s="33"/>
      <c r="BT31" s="37"/>
      <c r="BU31" s="37"/>
      <c r="BV31" s="36">
        <v>0</v>
      </c>
      <c r="BW31" s="16"/>
      <c r="BX31" s="16"/>
      <c r="BY31" s="16"/>
      <c r="BZ31" s="16"/>
      <c r="CA31" s="16"/>
      <c r="CB31" s="16"/>
      <c r="CC31" s="16"/>
    </row>
    <row r="32" spans="1:81" s="15" customFormat="1" x14ac:dyDescent="0.55000000000000004">
      <c r="A32"/>
      <c r="B32"/>
      <c r="C32" s="31"/>
      <c r="D32" s="30"/>
      <c r="E32" s="16"/>
      <c r="F32" s="16"/>
      <c r="G32" s="16"/>
      <c r="H32" s="16"/>
      <c r="I32" s="16"/>
      <c r="J32" s="16"/>
      <c r="K32" s="16"/>
      <c r="L32" s="16"/>
      <c r="M32" s="16"/>
      <c r="N32" s="29"/>
      <c r="O32" s="28"/>
      <c r="P32" s="25"/>
      <c r="Q32" s="25"/>
      <c r="R32" s="25"/>
      <c r="S32" s="25"/>
      <c r="T32" s="25"/>
      <c r="U32" s="25"/>
      <c r="V32" s="25"/>
      <c r="W32" s="25"/>
      <c r="X32" s="24"/>
      <c r="Y32" s="25"/>
      <c r="Z32" s="25"/>
      <c r="AA32" s="25"/>
      <c r="AB32" s="25"/>
      <c r="AC32" s="25"/>
      <c r="AD32" s="25"/>
      <c r="AE32" s="25"/>
      <c r="AF32" s="25"/>
      <c r="AG32" s="25"/>
      <c r="AH32" s="24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7"/>
      <c r="AT32" s="25"/>
      <c r="AU32" s="25"/>
      <c r="AV32" s="25"/>
      <c r="AW32" s="25"/>
      <c r="AX32" s="25"/>
      <c r="AY32" s="25"/>
      <c r="AZ32" s="25"/>
      <c r="BA32" s="25"/>
      <c r="BB32" s="25"/>
      <c r="BC32" s="26"/>
      <c r="BD32" s="25"/>
      <c r="BE32" s="25"/>
      <c r="BF32" s="25"/>
      <c r="BG32" s="25"/>
      <c r="BH32" s="25"/>
      <c r="BI32" s="25"/>
      <c r="BJ32" s="25"/>
      <c r="BK32" s="25"/>
      <c r="BL32" s="24"/>
      <c r="BM32" s="26"/>
      <c r="BN32" s="25"/>
      <c r="BO32" s="25"/>
      <c r="BP32" s="25"/>
      <c r="BQ32" s="25"/>
      <c r="BR32" s="101"/>
      <c r="BS32" s="25"/>
      <c r="BT32" s="25"/>
      <c r="BU32" s="25"/>
      <c r="BV32" s="24"/>
      <c r="BW32" s="16"/>
      <c r="BX32" s="16"/>
      <c r="BY32" s="16"/>
      <c r="BZ32" s="16"/>
      <c r="CA32" s="16"/>
      <c r="CB32" s="16"/>
      <c r="CC32" s="16"/>
    </row>
    <row r="33" spans="1:81" s="81" customFormat="1" ht="14.7" thickBot="1" x14ac:dyDescent="0.6">
      <c r="A33" s="83"/>
      <c r="B33" s="83"/>
      <c r="C33" s="23" t="s">
        <v>0</v>
      </c>
      <c r="D33" s="22"/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21">
        <v>0</v>
      </c>
      <c r="O33" s="20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20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20">
        <v>-511317</v>
      </c>
      <c r="AJ33" s="82">
        <v>0</v>
      </c>
      <c r="AK33" s="82">
        <v>0</v>
      </c>
      <c r="AL33" s="82">
        <v>0</v>
      </c>
      <c r="AM33" s="82">
        <v>-511317</v>
      </c>
      <c r="AN33" s="82">
        <v>-63359</v>
      </c>
      <c r="AO33" s="82">
        <v>0</v>
      </c>
      <c r="AP33" s="82">
        <v>0</v>
      </c>
      <c r="AQ33" s="82">
        <v>0</v>
      </c>
      <c r="AR33" s="82">
        <v>-62359</v>
      </c>
      <c r="AS33" s="20">
        <v>-511317</v>
      </c>
      <c r="AT33" s="82">
        <v>763084</v>
      </c>
      <c r="AU33" s="82">
        <v>2</v>
      </c>
      <c r="AV33" s="82">
        <v>0</v>
      </c>
      <c r="AW33" s="82">
        <v>251765</v>
      </c>
      <c r="AX33" s="82">
        <v>-62359</v>
      </c>
      <c r="AY33" s="82">
        <v>-4096</v>
      </c>
      <c r="AZ33" s="82">
        <v>-37</v>
      </c>
      <c r="BA33" s="82">
        <v>0</v>
      </c>
      <c r="BB33" s="82">
        <v>-66418</v>
      </c>
      <c r="BC33" s="20">
        <v>251765</v>
      </c>
      <c r="BD33" s="82">
        <v>-16603.580000000075</v>
      </c>
      <c r="BE33" s="82">
        <v>0.15000000002328306</v>
      </c>
      <c r="BF33" s="82">
        <v>0</v>
      </c>
      <c r="BG33" s="82">
        <v>235161.2699999999</v>
      </c>
      <c r="BH33" s="82">
        <v>-66418</v>
      </c>
      <c r="BI33" s="82">
        <v>5848.4299999999994</v>
      </c>
      <c r="BJ33" s="82">
        <v>0</v>
      </c>
      <c r="BK33" s="82">
        <v>0</v>
      </c>
      <c r="BL33" s="21">
        <v>-60569.570000000007</v>
      </c>
      <c r="BM33" s="20"/>
      <c r="BN33" s="82"/>
      <c r="BO33" s="82"/>
      <c r="BP33" s="82"/>
      <c r="BQ33" s="82"/>
      <c r="BR33" s="102"/>
      <c r="BS33" s="82"/>
      <c r="BT33" s="82"/>
      <c r="BU33" s="82"/>
      <c r="BV33" s="21"/>
    </row>
    <row r="34" spans="1:81" s="15" customFormat="1" x14ac:dyDescent="0.55000000000000004">
      <c r="A34"/>
      <c r="B34"/>
      <c r="C34" s="19"/>
      <c r="D34" s="18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6"/>
      <c r="BX34" s="16"/>
      <c r="BY34" s="16"/>
      <c r="BZ34" s="16"/>
      <c r="CA34" s="16"/>
      <c r="CB34" s="16"/>
      <c r="CC34" s="16"/>
    </row>
    <row r="35" spans="1:81" customFormat="1" x14ac:dyDescent="0.55000000000000004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7"/>
      <c r="BX35" s="7"/>
      <c r="BY35" s="7"/>
      <c r="BZ35" s="7"/>
      <c r="CA35" s="7"/>
      <c r="CB35" s="7"/>
      <c r="CC35" s="7"/>
    </row>
    <row r="36" spans="1:81" customFormat="1" x14ac:dyDescent="0.55000000000000004">
      <c r="B36" s="14"/>
      <c r="C36" s="84"/>
      <c r="D36" s="8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7"/>
      <c r="BX36" s="7"/>
      <c r="BY36" s="7"/>
      <c r="BZ36" s="7"/>
      <c r="CA36" s="7"/>
      <c r="CB36" s="7"/>
      <c r="CC36" s="7"/>
    </row>
    <row r="37" spans="1:81" customFormat="1" ht="31.5" customHeight="1" x14ac:dyDescent="0.55000000000000004">
      <c r="B37" s="13"/>
      <c r="C37" s="84"/>
      <c r="D37" s="84"/>
      <c r="E37" s="9"/>
      <c r="F37" s="9"/>
      <c r="G37" s="9"/>
      <c r="H37" s="9"/>
      <c r="I37" s="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7"/>
      <c r="BX37" s="7"/>
      <c r="BY37" s="7"/>
      <c r="BZ37" s="7"/>
      <c r="CA37" s="7"/>
      <c r="CB37" s="7"/>
      <c r="CC37" s="7"/>
    </row>
    <row r="38" spans="1:81" customFormat="1" ht="16.5" x14ac:dyDescent="0.55000000000000004">
      <c r="B38" s="12"/>
      <c r="C38" s="11"/>
      <c r="D38" s="1"/>
      <c r="E38" s="9"/>
      <c r="F38" s="9"/>
      <c r="G38" s="9"/>
      <c r="H38" s="9"/>
      <c r="I38" s="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7"/>
      <c r="BX38" s="7"/>
      <c r="BY38" s="7"/>
      <c r="BZ38" s="7"/>
      <c r="CA38" s="7"/>
      <c r="CB38" s="7"/>
      <c r="CC38" s="7"/>
    </row>
    <row r="39" spans="1:81" customFormat="1" ht="26.25" customHeight="1" x14ac:dyDescent="0.55000000000000004">
      <c r="B39" s="6"/>
      <c r="C39" s="5"/>
      <c r="D39" s="1"/>
      <c r="E39" s="10"/>
      <c r="F39" s="10"/>
      <c r="G39" s="10"/>
      <c r="H39" s="10"/>
      <c r="I39" s="1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7"/>
      <c r="BX39" s="7"/>
      <c r="BY39" s="7"/>
      <c r="BZ39" s="7"/>
      <c r="CA39" s="7"/>
      <c r="CB39" s="7"/>
      <c r="CC39" s="7"/>
    </row>
    <row r="40" spans="1:81" customFormat="1" ht="26.25" customHeight="1" x14ac:dyDescent="0.55000000000000004">
      <c r="B40" s="6"/>
      <c r="C40" s="5"/>
      <c r="D40" s="1"/>
      <c r="E40" s="9"/>
      <c r="F40" s="9"/>
      <c r="G40" s="9"/>
      <c r="H40" s="9"/>
      <c r="I40" s="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7"/>
      <c r="BX40" s="7"/>
      <c r="BY40" s="7"/>
      <c r="BZ40" s="7"/>
      <c r="CA40" s="7"/>
      <c r="CB40" s="7"/>
      <c r="CC40" s="7"/>
    </row>
    <row r="41" spans="1:81" customFormat="1" ht="64.5" customHeight="1" x14ac:dyDescent="0.55000000000000004">
      <c r="B41" s="6"/>
      <c r="C41" s="5"/>
      <c r="D41" s="8"/>
      <c r="E41" s="9"/>
      <c r="F41" s="9"/>
      <c r="G41" s="9"/>
      <c r="H41" s="9"/>
      <c r="I41" s="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7"/>
      <c r="BX41" s="7"/>
      <c r="BY41" s="7"/>
      <c r="BZ41" s="7"/>
      <c r="CA41" s="7"/>
      <c r="CB41" s="7"/>
      <c r="CC41" s="7"/>
    </row>
    <row r="42" spans="1:81" customFormat="1" ht="15.9" x14ac:dyDescent="0.55000000000000004">
      <c r="B42" s="6"/>
      <c r="C42" s="5"/>
      <c r="D42" s="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7"/>
      <c r="BX42" s="7"/>
      <c r="BY42" s="7"/>
      <c r="BZ42" s="7"/>
      <c r="CA42" s="7"/>
      <c r="CB42" s="7"/>
      <c r="CC42" s="7"/>
    </row>
    <row r="43" spans="1:81" x14ac:dyDescent="0.55000000000000004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3"/>
      <c r="BX43" s="3"/>
      <c r="BY43" s="3"/>
      <c r="BZ43" s="3"/>
      <c r="CA43" s="3"/>
      <c r="CB43" s="3"/>
      <c r="CC43" s="3"/>
    </row>
    <row r="44" spans="1:81" x14ac:dyDescent="0.55000000000000004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3"/>
      <c r="BX44" s="3"/>
      <c r="BY44" s="3"/>
      <c r="BZ44" s="3"/>
      <c r="CA44" s="3"/>
      <c r="CB44" s="3"/>
      <c r="CC44" s="3"/>
    </row>
    <row r="45" spans="1:81" x14ac:dyDescent="0.55000000000000004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3"/>
      <c r="BX45" s="3"/>
      <c r="BY45" s="3"/>
      <c r="BZ45" s="3"/>
      <c r="CA45" s="3"/>
      <c r="CB45" s="3"/>
      <c r="CC45" s="3"/>
    </row>
    <row r="46" spans="1:81" x14ac:dyDescent="0.55000000000000004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3"/>
      <c r="BX46" s="3"/>
      <c r="BY46" s="3"/>
      <c r="BZ46" s="3"/>
      <c r="CA46" s="3"/>
      <c r="CB46" s="3"/>
      <c r="CC46" s="3"/>
    </row>
    <row r="47" spans="1:81" x14ac:dyDescent="0.55000000000000004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3"/>
      <c r="BX47" s="3"/>
      <c r="BY47" s="3"/>
      <c r="BZ47" s="3"/>
      <c r="CA47" s="3"/>
      <c r="CB47" s="3"/>
      <c r="CC47" s="3"/>
    </row>
    <row r="48" spans="1:81" x14ac:dyDescent="0.55000000000000004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3"/>
      <c r="BX48" s="3"/>
      <c r="BY48" s="3"/>
      <c r="BZ48" s="3"/>
      <c r="CA48" s="3"/>
      <c r="CB48" s="3"/>
      <c r="CC48" s="3"/>
    </row>
    <row r="49" spans="5:81" x14ac:dyDescent="0.55000000000000004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3"/>
      <c r="BX49" s="3"/>
      <c r="BY49" s="3"/>
      <c r="BZ49" s="3"/>
      <c r="CA49" s="3"/>
      <c r="CB49" s="3"/>
      <c r="CC49" s="3"/>
    </row>
  </sheetData>
  <mergeCells count="81">
    <mergeCell ref="BM3:BV3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C3:BL3"/>
    <mergeCell ref="C4:C6"/>
    <mergeCell ref="D4:D6"/>
    <mergeCell ref="E4:E6"/>
    <mergeCell ref="F4:F6"/>
    <mergeCell ref="G4:G6"/>
    <mergeCell ref="H4:H6"/>
    <mergeCell ref="I4:I6"/>
    <mergeCell ref="E3:N3"/>
    <mergeCell ref="O3:X3"/>
    <mergeCell ref="Y3:AH3"/>
    <mergeCell ref="AI3:AR3"/>
    <mergeCell ref="AS3:BB3"/>
    <mergeCell ref="J4:J6"/>
    <mergeCell ref="K4:K6"/>
    <mergeCell ref="L4:L6"/>
    <mergeCell ref="M4:M6"/>
    <mergeCell ref="N4:N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O4:O6"/>
    <mergeCell ref="AM4:AM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Y4:AY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BK4:BK6"/>
    <mergeCell ref="BX5:BY5"/>
    <mergeCell ref="BZ5:CA5"/>
    <mergeCell ref="BL4:BL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E43-9A1D-4872-B564-BDF016B8138F}">
  <dimension ref="A1:L4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6" sqref="H16"/>
    </sheetView>
  </sheetViews>
  <sheetFormatPr defaultRowHeight="14.4" x14ac:dyDescent="0.55000000000000004"/>
  <cols>
    <col min="1" max="1" width="39" customWidth="1"/>
    <col min="3" max="6" width="10.68359375" customWidth="1"/>
    <col min="7" max="7" width="11.89453125" customWidth="1"/>
    <col min="8" max="12" width="10.68359375" customWidth="1"/>
  </cols>
  <sheetData>
    <row r="1" spans="1:12" ht="28.2" thickBot="1" x14ac:dyDescent="0.6">
      <c r="A1" s="155" t="s">
        <v>92</v>
      </c>
      <c r="B1" s="156"/>
      <c r="C1" s="157">
        <v>2013</v>
      </c>
      <c r="D1" s="158"/>
      <c r="E1" s="158"/>
      <c r="F1" s="158"/>
      <c r="G1" s="158"/>
      <c r="H1" s="158"/>
      <c r="I1" s="158"/>
      <c r="J1" s="158"/>
      <c r="K1" s="158"/>
      <c r="L1" s="159"/>
    </row>
    <row r="2" spans="1:12" ht="14.4" customHeight="1" x14ac:dyDescent="0.55000000000000004">
      <c r="A2" s="160"/>
      <c r="B2" s="161"/>
      <c r="C2" s="162" t="str">
        <f>CONCATENATE("Opening Principal Amounts as of Jan-1-",RIGHT(C1,2))</f>
        <v>Opening Principal Amounts as of Jan-1-13</v>
      </c>
      <c r="D2" s="163" t="str">
        <f>CONCATENATE("Transactions Debit / (Credit) during ",C1)</f>
        <v>Transactions Debit / (Credit) during 2013</v>
      </c>
      <c r="E2" s="163" t="str">
        <f>CONCATENATE("OEB-Approved Disposition during ",C1)</f>
        <v>OEB-Approved Disposition during 2013</v>
      </c>
      <c r="F2" s="163" t="str">
        <f>CONCATENATE("Principal Adjustments during ",C1,"(1)")</f>
        <v>Principal Adjustments during 2013(1)</v>
      </c>
      <c r="G2" s="163" t="str">
        <f>CONCATENATE("Closing Principal Balance as of Dec-31-",RIGHT(C1,2))</f>
        <v>Closing Principal Balance as of Dec-31-13</v>
      </c>
      <c r="H2" s="162" t="str">
        <f>CONCATENATE("Opening Interest Amounts as of Jan-1-",RIGHT(C1,2))</f>
        <v>Opening Interest Amounts as of Jan-1-13</v>
      </c>
      <c r="I2" s="163" t="str">
        <f>CONCATENATE("Interest Jan-1 to Dec-31-",RIGHT(C1,2))</f>
        <v>Interest Jan-1 to Dec-31-13</v>
      </c>
      <c r="J2" s="163" t="str">
        <f>CONCATENATE("OEB-Approved Disposition during ",C1)</f>
        <v>OEB-Approved Disposition during 2013</v>
      </c>
      <c r="K2" s="163" t="str">
        <f>CONCATENATE("Interest Adjustments during ",C1)</f>
        <v>Interest Adjustments during 2013</v>
      </c>
      <c r="L2" s="164" t="str">
        <f>CONCATENATE("Closing Interest Amounts as of Dec-31-",RIGHT(C1,2))</f>
        <v>Closing Interest Amounts as of Dec-31-13</v>
      </c>
    </row>
    <row r="3" spans="1:12" x14ac:dyDescent="0.55000000000000004">
      <c r="A3" s="160"/>
      <c r="B3" s="161"/>
      <c r="C3" s="165"/>
      <c r="D3" s="166"/>
      <c r="E3" s="167"/>
      <c r="F3" s="167"/>
      <c r="G3" s="168"/>
      <c r="H3" s="165"/>
      <c r="I3" s="167"/>
      <c r="J3" s="167"/>
      <c r="K3" s="167"/>
      <c r="L3" s="169"/>
    </row>
    <row r="4" spans="1:12" ht="20.399999999999999" customHeight="1" thickBot="1" x14ac:dyDescent="0.6">
      <c r="A4" s="170"/>
      <c r="B4" s="171"/>
      <c r="C4" s="172"/>
      <c r="D4" s="173"/>
      <c r="E4" s="174"/>
      <c r="F4" s="174"/>
      <c r="G4" s="175"/>
      <c r="H4" s="172"/>
      <c r="I4" s="174"/>
      <c r="J4" s="174"/>
      <c r="K4" s="174"/>
      <c r="L4" s="176"/>
    </row>
    <row r="5" spans="1:12" ht="14.7" thickBot="1" x14ac:dyDescent="0.6">
      <c r="A5" s="177" t="s">
        <v>93</v>
      </c>
      <c r="B5" s="178">
        <v>1508</v>
      </c>
      <c r="C5" s="179">
        <v>0</v>
      </c>
      <c r="D5" s="180">
        <v>0</v>
      </c>
      <c r="E5" s="180"/>
      <c r="F5" s="180"/>
      <c r="G5" s="181">
        <v>0</v>
      </c>
      <c r="H5" s="179">
        <v>0</v>
      </c>
      <c r="I5" s="180">
        <v>0</v>
      </c>
      <c r="J5" s="180"/>
      <c r="K5" s="180"/>
      <c r="L5" s="181">
        <v>0</v>
      </c>
    </row>
    <row r="6" spans="1:12" ht="14.7" thickBot="1" x14ac:dyDescent="0.6">
      <c r="A6" s="182" t="s">
        <v>94</v>
      </c>
      <c r="B6" s="183">
        <v>1508</v>
      </c>
      <c r="C6" s="184">
        <v>16604.39</v>
      </c>
      <c r="D6" s="185">
        <v>0</v>
      </c>
      <c r="E6" s="185"/>
      <c r="F6" s="185"/>
      <c r="G6" s="186">
        <f>SUM(C6:F6)</f>
        <v>16604.39</v>
      </c>
      <c r="H6" s="184">
        <v>169.03</v>
      </c>
      <c r="I6" s="185">
        <v>244.08</v>
      </c>
      <c r="J6" s="185"/>
      <c r="K6" s="185"/>
      <c r="L6" s="186">
        <f>SUM(H6:K6)</f>
        <v>413.11</v>
      </c>
    </row>
    <row r="7" spans="1:12" ht="14.7" thickBot="1" x14ac:dyDescent="0.6">
      <c r="A7" s="187" t="s">
        <v>95</v>
      </c>
      <c r="B7" s="188">
        <v>1568</v>
      </c>
      <c r="C7" s="189">
        <v>0</v>
      </c>
      <c r="D7" s="190">
        <v>0</v>
      </c>
      <c r="E7" s="190"/>
      <c r="F7" s="190"/>
      <c r="G7" s="186">
        <f t="shared" ref="G7" si="0">SUM(C7:F7)</f>
        <v>0</v>
      </c>
      <c r="H7" s="189">
        <v>0</v>
      </c>
      <c r="I7" s="190">
        <v>0</v>
      </c>
      <c r="J7" s="190"/>
      <c r="K7" s="190"/>
      <c r="L7" s="186">
        <f t="shared" ref="L7:L8" si="1">SUM(H7:K7)</f>
        <v>0</v>
      </c>
    </row>
    <row r="8" spans="1:12" ht="14.7" thickBot="1" x14ac:dyDescent="0.6">
      <c r="A8" s="191" t="s">
        <v>96</v>
      </c>
      <c r="B8" s="192">
        <v>1555</v>
      </c>
      <c r="C8" s="189">
        <v>0</v>
      </c>
      <c r="D8" s="190">
        <v>-7122.37</v>
      </c>
      <c r="E8" s="190">
        <v>89345</v>
      </c>
      <c r="F8" s="190">
        <v>0</v>
      </c>
      <c r="G8" s="186">
        <v>82222.63</v>
      </c>
      <c r="H8" s="189">
        <v>0</v>
      </c>
      <c r="I8" s="190">
        <v>712.35</v>
      </c>
      <c r="J8" s="193"/>
      <c r="K8" s="193"/>
      <c r="L8" s="186">
        <f t="shared" si="1"/>
        <v>712.35</v>
      </c>
    </row>
    <row r="9" spans="1:12" ht="14.7" thickBot="1" x14ac:dyDescent="0.6"/>
    <row r="10" spans="1:12" ht="28.2" thickBot="1" x14ac:dyDescent="0.6">
      <c r="A10" s="156"/>
      <c r="B10" s="156"/>
      <c r="C10" s="157">
        <v>2014</v>
      </c>
      <c r="D10" s="158"/>
      <c r="E10" s="158"/>
      <c r="F10" s="158"/>
      <c r="G10" s="158"/>
      <c r="H10" s="158"/>
      <c r="I10" s="158"/>
      <c r="J10" s="158"/>
      <c r="K10" s="158"/>
      <c r="L10" s="159"/>
    </row>
    <row r="11" spans="1:12" x14ac:dyDescent="0.55000000000000004">
      <c r="A11" s="161"/>
      <c r="B11" s="161"/>
      <c r="C11" s="162" t="str">
        <f>CONCATENATE("Opening Principal Amounts as of Jan-1-",RIGHT(C10,2))</f>
        <v>Opening Principal Amounts as of Jan-1-14</v>
      </c>
      <c r="D11" s="163" t="str">
        <f>CONCATENATE("Transactions Debit / (Credit) during ",C10)</f>
        <v>Transactions Debit / (Credit) during 2014</v>
      </c>
      <c r="E11" s="163" t="str">
        <f>CONCATENATE("OEB-Approved Disposition during ",C10)</f>
        <v>OEB-Approved Disposition during 2014</v>
      </c>
      <c r="F11" s="163" t="str">
        <f>CONCATENATE("Principal Adjustments during ",C10,"(1)")</f>
        <v>Principal Adjustments during 2014(1)</v>
      </c>
      <c r="G11" s="163" t="str">
        <f>CONCATENATE("Closing Principal Balance as of Dec-31-",RIGHT(C10,2))</f>
        <v>Closing Principal Balance as of Dec-31-14</v>
      </c>
      <c r="H11" s="162" t="str">
        <f>CONCATENATE("Opening Interest Amounts as of Jan-1-",RIGHT(C10,2))</f>
        <v>Opening Interest Amounts as of Jan-1-14</v>
      </c>
      <c r="I11" s="163" t="str">
        <f>CONCATENATE("Interest Jan-1 to Dec-31-",RIGHT(C10,2))</f>
        <v>Interest Jan-1 to Dec-31-14</v>
      </c>
      <c r="J11" s="163" t="str">
        <f>CONCATENATE("OEB-Approved Disposition during ",C10)</f>
        <v>OEB-Approved Disposition during 2014</v>
      </c>
      <c r="K11" s="163" t="str">
        <f>CONCATENATE("Interest Adjustments during ",C10)</f>
        <v>Interest Adjustments during 2014</v>
      </c>
      <c r="L11" s="164" t="str">
        <f>CONCATENATE("Closing Interest Amounts as of Dec-31-",RIGHT(C10,2))</f>
        <v>Closing Interest Amounts as of Dec-31-14</v>
      </c>
    </row>
    <row r="12" spans="1:12" x14ac:dyDescent="0.55000000000000004">
      <c r="A12" s="161"/>
      <c r="B12" s="161"/>
      <c r="C12" s="165"/>
      <c r="D12" s="166"/>
      <c r="E12" s="167"/>
      <c r="F12" s="167"/>
      <c r="G12" s="168"/>
      <c r="H12" s="165"/>
      <c r="I12" s="167"/>
      <c r="J12" s="167"/>
      <c r="K12" s="167"/>
      <c r="L12" s="169"/>
    </row>
    <row r="13" spans="1:12" ht="14.7" thickBot="1" x14ac:dyDescent="0.6">
      <c r="A13" s="171"/>
      <c r="B13" s="171"/>
      <c r="C13" s="172"/>
      <c r="D13" s="173"/>
      <c r="E13" s="174"/>
      <c r="F13" s="174"/>
      <c r="G13" s="175"/>
      <c r="H13" s="172"/>
      <c r="I13" s="174"/>
      <c r="J13" s="174"/>
      <c r="K13" s="174"/>
      <c r="L13" s="176"/>
    </row>
    <row r="14" spans="1:12" ht="14.7" thickBot="1" x14ac:dyDescent="0.6">
      <c r="A14" s="177" t="s">
        <v>93</v>
      </c>
      <c r="B14" s="178">
        <v>1508</v>
      </c>
      <c r="C14" s="179">
        <f>+G5</f>
        <v>0</v>
      </c>
      <c r="D14" s="180">
        <v>0</v>
      </c>
      <c r="E14" s="180"/>
      <c r="F14" s="180"/>
      <c r="G14" s="181">
        <f>+C23</f>
        <v>0</v>
      </c>
      <c r="H14" s="179">
        <f>+L5</f>
        <v>0</v>
      </c>
      <c r="I14" s="180">
        <v>0</v>
      </c>
      <c r="J14" s="180"/>
      <c r="K14" s="180"/>
      <c r="L14" s="181">
        <f>+H23</f>
        <v>0</v>
      </c>
    </row>
    <row r="15" spans="1:12" ht="14.7" thickBot="1" x14ac:dyDescent="0.6">
      <c r="A15" s="182" t="s">
        <v>94</v>
      </c>
      <c r="B15" s="183">
        <v>1508</v>
      </c>
      <c r="C15" s="184">
        <f>+G6</f>
        <v>16604.39</v>
      </c>
      <c r="D15" s="185">
        <v>0</v>
      </c>
      <c r="E15" s="185"/>
      <c r="F15" s="185"/>
      <c r="G15" s="186">
        <f>+C24</f>
        <v>16604.39</v>
      </c>
      <c r="H15" s="184">
        <f>+L6</f>
        <v>413.11</v>
      </c>
      <c r="I15" s="185">
        <f>+L15-H15</f>
        <v>244.08000000000004</v>
      </c>
      <c r="J15" s="185"/>
      <c r="K15" s="185"/>
      <c r="L15" s="186">
        <f>+H24</f>
        <v>657.19</v>
      </c>
    </row>
    <row r="16" spans="1:12" ht="14.7" thickBot="1" x14ac:dyDescent="0.6">
      <c r="A16" s="187" t="s">
        <v>95</v>
      </c>
      <c r="B16" s="188">
        <v>1568</v>
      </c>
      <c r="C16" s="189">
        <v>10322.42</v>
      </c>
      <c r="D16" s="190">
        <v>9368.23</v>
      </c>
      <c r="E16" s="190"/>
      <c r="F16" s="190"/>
      <c r="G16" s="194">
        <f>+C25</f>
        <v>19690.650000000001</v>
      </c>
      <c r="H16" s="189">
        <v>152.72999999999999</v>
      </c>
      <c r="I16" s="185">
        <v>151.739574</v>
      </c>
      <c r="J16" s="190"/>
      <c r="K16" s="190"/>
      <c r="L16" s="194">
        <f>+H25</f>
        <v>304.41000000000003</v>
      </c>
    </row>
    <row r="17" spans="1:12" ht="14.7" thickBot="1" x14ac:dyDescent="0.6">
      <c r="A17" s="191" t="s">
        <v>96</v>
      </c>
      <c r="B17" s="192">
        <v>1555</v>
      </c>
      <c r="C17" s="189">
        <v>29268.83</v>
      </c>
      <c r="D17" s="190">
        <f>+G17-C17</f>
        <v>-30145.06</v>
      </c>
      <c r="E17" s="193"/>
      <c r="F17" s="193"/>
      <c r="G17" s="195">
        <f>+C26</f>
        <v>-876.23</v>
      </c>
      <c r="H17" s="189">
        <f>+L8</f>
        <v>712.35</v>
      </c>
      <c r="I17" s="185">
        <v>49.661806250000033</v>
      </c>
      <c r="J17" s="193"/>
      <c r="K17" s="193"/>
      <c r="L17" s="195">
        <f>+H26</f>
        <v>623.04</v>
      </c>
    </row>
    <row r="18" spans="1:12" ht="14.7" thickBot="1" x14ac:dyDescent="0.6"/>
    <row r="19" spans="1:12" ht="28.2" thickBot="1" x14ac:dyDescent="0.6">
      <c r="A19" s="156"/>
      <c r="B19" s="156"/>
      <c r="C19" s="157">
        <v>2015</v>
      </c>
      <c r="D19" s="158"/>
      <c r="E19" s="158"/>
      <c r="F19" s="158"/>
      <c r="G19" s="158"/>
      <c r="H19" s="158"/>
      <c r="I19" s="158"/>
      <c r="J19" s="158"/>
      <c r="K19" s="158"/>
      <c r="L19" s="159"/>
    </row>
    <row r="20" spans="1:12" x14ac:dyDescent="0.55000000000000004">
      <c r="A20" s="161"/>
      <c r="B20" s="161"/>
      <c r="C20" s="162" t="str">
        <f>CONCATENATE("Opening Principal Amounts as of Jan-1-",RIGHT(C19,2))</f>
        <v>Opening Principal Amounts as of Jan-1-15</v>
      </c>
      <c r="D20" s="163" t="str">
        <f>CONCATENATE("Transactions Debit / (Credit) during ",C19)</f>
        <v>Transactions Debit / (Credit) during 2015</v>
      </c>
      <c r="E20" s="163" t="str">
        <f>CONCATENATE("OEB-Approved Disposition during ",C19)</f>
        <v>OEB-Approved Disposition during 2015</v>
      </c>
      <c r="F20" s="163" t="str">
        <f>CONCATENATE("Principal Adjustments during ",C19,"(1)")</f>
        <v>Principal Adjustments during 2015(1)</v>
      </c>
      <c r="G20" s="163" t="str">
        <f>CONCATENATE("Closing Principal Balance as of Dec-31-",RIGHT(C19,2))</f>
        <v>Closing Principal Balance as of Dec-31-15</v>
      </c>
      <c r="H20" s="162" t="str">
        <f>CONCATENATE("Opening Interest Amounts as of Jan-1-",RIGHT(C19,2))</f>
        <v>Opening Interest Amounts as of Jan-1-15</v>
      </c>
      <c r="I20" s="163" t="str">
        <f>CONCATENATE("Interest Jan-1 to Dec-31-",RIGHT(C19,2))</f>
        <v>Interest Jan-1 to Dec-31-15</v>
      </c>
      <c r="J20" s="163" t="str">
        <f>CONCATENATE("OEB-Approved Disposition during ",C19)</f>
        <v>OEB-Approved Disposition during 2015</v>
      </c>
      <c r="K20" s="163" t="str">
        <f>CONCATENATE("Interest Adjustments during ",C19)</f>
        <v>Interest Adjustments during 2015</v>
      </c>
      <c r="L20" s="164" t="str">
        <f>CONCATENATE("Closing Interest Amounts as of Dec-31-",RIGHT(C19,2))</f>
        <v>Closing Interest Amounts as of Dec-31-15</v>
      </c>
    </row>
    <row r="21" spans="1:12" x14ac:dyDescent="0.55000000000000004">
      <c r="A21" s="161"/>
      <c r="B21" s="161"/>
      <c r="C21" s="165"/>
      <c r="D21" s="166"/>
      <c r="E21" s="167"/>
      <c r="F21" s="167"/>
      <c r="G21" s="168"/>
      <c r="H21" s="165"/>
      <c r="I21" s="167"/>
      <c r="J21" s="167"/>
      <c r="K21" s="167"/>
      <c r="L21" s="169"/>
    </row>
    <row r="22" spans="1:12" ht="14.7" thickBot="1" x14ac:dyDescent="0.6">
      <c r="A22" s="171"/>
      <c r="B22" s="171"/>
      <c r="C22" s="172"/>
      <c r="D22" s="173"/>
      <c r="E22" s="174"/>
      <c r="F22" s="174"/>
      <c r="G22" s="175"/>
      <c r="H22" s="172"/>
      <c r="I22" s="174"/>
      <c r="J22" s="174"/>
      <c r="K22" s="174"/>
      <c r="L22" s="176"/>
    </row>
    <row r="23" spans="1:12" ht="14.7" thickBot="1" x14ac:dyDescent="0.6">
      <c r="A23" s="177" t="s">
        <v>93</v>
      </c>
      <c r="B23" s="178">
        <v>1508</v>
      </c>
      <c r="C23" s="179">
        <v>0</v>
      </c>
      <c r="D23" s="180"/>
      <c r="E23" s="180"/>
      <c r="F23" s="180"/>
      <c r="G23" s="181"/>
      <c r="H23" s="179">
        <v>0</v>
      </c>
      <c r="I23" s="180"/>
      <c r="J23" s="180"/>
      <c r="K23" s="180"/>
      <c r="L23" s="181"/>
    </row>
    <row r="24" spans="1:12" ht="14.7" thickBot="1" x14ac:dyDescent="0.6">
      <c r="A24" s="182" t="s">
        <v>94</v>
      </c>
      <c r="B24" s="183">
        <v>1508</v>
      </c>
      <c r="C24" s="184">
        <v>16604.39</v>
      </c>
      <c r="D24" s="185"/>
      <c r="E24" s="185"/>
      <c r="F24" s="185"/>
      <c r="G24" s="186">
        <f>SUM(C24:F24)</f>
        <v>16604.39</v>
      </c>
      <c r="H24" s="184">
        <v>657.19</v>
      </c>
      <c r="I24" s="185">
        <v>198.01</v>
      </c>
      <c r="J24" s="185"/>
      <c r="K24" s="185"/>
      <c r="L24" s="186">
        <f>SUM(H24:K24)</f>
        <v>855.2</v>
      </c>
    </row>
    <row r="25" spans="1:12" ht="14.7" thickBot="1" x14ac:dyDescent="0.6">
      <c r="A25" s="187" t="s">
        <v>95</v>
      </c>
      <c r="B25" s="188">
        <v>1568</v>
      </c>
      <c r="C25" s="189">
        <v>19690.650000000001</v>
      </c>
      <c r="D25" s="190"/>
      <c r="E25" s="190"/>
      <c r="F25" s="190"/>
      <c r="G25" s="186">
        <f t="shared" ref="G25:G26" si="2">SUM(C25:F25)</f>
        <v>19690.650000000001</v>
      </c>
      <c r="H25" s="189">
        <v>304.41000000000003</v>
      </c>
      <c r="I25" s="190">
        <v>234.81100124999995</v>
      </c>
      <c r="J25" s="190"/>
      <c r="K25" s="190"/>
      <c r="L25" s="186">
        <f t="shared" ref="L25:L26" si="3">SUM(H25:K25)</f>
        <v>539.22100124999997</v>
      </c>
    </row>
    <row r="26" spans="1:12" ht="14.7" thickBot="1" x14ac:dyDescent="0.6">
      <c r="A26" s="191" t="s">
        <v>96</v>
      </c>
      <c r="B26" s="192">
        <v>1555</v>
      </c>
      <c r="C26" s="189">
        <v>-876.23</v>
      </c>
      <c r="D26" s="190">
        <v>14.559999999999999</v>
      </c>
      <c r="E26" s="193"/>
      <c r="F26" s="193"/>
      <c r="G26" s="186">
        <f t="shared" si="2"/>
        <v>-861.67000000000007</v>
      </c>
      <c r="H26" s="189">
        <v>623.04</v>
      </c>
      <c r="I26" s="190">
        <v>-10.199999999999999</v>
      </c>
      <c r="J26" s="193"/>
      <c r="K26" s="193"/>
      <c r="L26" s="186">
        <f t="shared" si="3"/>
        <v>612.83999999999992</v>
      </c>
    </row>
    <row r="27" spans="1:12" ht="14.7" thickBot="1" x14ac:dyDescent="0.6"/>
    <row r="28" spans="1:12" ht="28.2" thickBot="1" x14ac:dyDescent="0.6">
      <c r="A28" s="156"/>
      <c r="B28" s="156"/>
      <c r="C28" s="157">
        <v>2016</v>
      </c>
      <c r="D28" s="158"/>
      <c r="E28" s="158"/>
      <c r="F28" s="158"/>
      <c r="G28" s="158"/>
      <c r="H28" s="158"/>
      <c r="I28" s="158"/>
      <c r="J28" s="158"/>
      <c r="K28" s="158"/>
      <c r="L28" s="159"/>
    </row>
    <row r="29" spans="1:12" x14ac:dyDescent="0.55000000000000004">
      <c r="A29" s="161"/>
      <c r="B29" s="161"/>
      <c r="C29" s="162" t="str">
        <f>CONCATENATE("Opening Principal Amounts as of Jan-1-",RIGHT(C28,2))</f>
        <v>Opening Principal Amounts as of Jan-1-16</v>
      </c>
      <c r="D29" s="163" t="str">
        <f>CONCATENATE("Transactions Debit / (Credit) during ",C28)</f>
        <v>Transactions Debit / (Credit) during 2016</v>
      </c>
      <c r="E29" s="163" t="str">
        <f>CONCATENATE("OEB-Approved Disposition during ",C28)</f>
        <v>OEB-Approved Disposition during 2016</v>
      </c>
      <c r="F29" s="163" t="str">
        <f>CONCATENATE("Principal Adjustments during ",C28,"(1)")</f>
        <v>Principal Adjustments during 2016(1)</v>
      </c>
      <c r="G29" s="163" t="str">
        <f>CONCATENATE("Closing Principal Balance as of Dec-31-",RIGHT(C28,2))</f>
        <v>Closing Principal Balance as of Dec-31-16</v>
      </c>
      <c r="H29" s="162" t="str">
        <f>CONCATENATE("Opening Interest Amounts as of Jan-1-",RIGHT(C28,2))</f>
        <v>Opening Interest Amounts as of Jan-1-16</v>
      </c>
      <c r="I29" s="163" t="str">
        <f>CONCATENATE("Interest Jan-1 to Dec-31-",RIGHT(C28,2))</f>
        <v>Interest Jan-1 to Dec-31-16</v>
      </c>
      <c r="J29" s="163" t="str">
        <f>CONCATENATE("OEB-Approved Disposition during ",C28)</f>
        <v>OEB-Approved Disposition during 2016</v>
      </c>
      <c r="K29" s="163" t="str">
        <f>CONCATENATE("Interest Adjustments during ",C28)</f>
        <v>Interest Adjustments during 2016</v>
      </c>
      <c r="L29" s="164" t="str">
        <f>CONCATENATE("Closing Interest Amounts as of Dec-31-",RIGHT(C28,2))</f>
        <v>Closing Interest Amounts as of Dec-31-16</v>
      </c>
    </row>
    <row r="30" spans="1:12" x14ac:dyDescent="0.55000000000000004">
      <c r="A30" s="161"/>
      <c r="B30" s="161"/>
      <c r="C30" s="165"/>
      <c r="D30" s="166"/>
      <c r="E30" s="167"/>
      <c r="F30" s="167"/>
      <c r="G30" s="168"/>
      <c r="H30" s="165"/>
      <c r="I30" s="167"/>
      <c r="J30" s="167"/>
      <c r="K30" s="167"/>
      <c r="L30" s="169"/>
    </row>
    <row r="31" spans="1:12" ht="14.7" thickBot="1" x14ac:dyDescent="0.6">
      <c r="A31" s="171"/>
      <c r="B31" s="171"/>
      <c r="C31" s="172"/>
      <c r="D31" s="173"/>
      <c r="E31" s="174"/>
      <c r="F31" s="174"/>
      <c r="G31" s="175"/>
      <c r="H31" s="172"/>
      <c r="I31" s="174"/>
      <c r="J31" s="174"/>
      <c r="K31" s="174"/>
      <c r="L31" s="176"/>
    </row>
    <row r="32" spans="1:12" ht="14.7" thickBot="1" x14ac:dyDescent="0.6">
      <c r="A32" s="177" t="s">
        <v>93</v>
      </c>
      <c r="B32" s="178">
        <v>1508</v>
      </c>
      <c r="C32" s="179">
        <v>0</v>
      </c>
      <c r="D32" s="180"/>
      <c r="E32" s="180"/>
      <c r="F32" s="180"/>
      <c r="G32" s="181"/>
      <c r="H32" s="179">
        <v>0</v>
      </c>
      <c r="I32" s="180"/>
      <c r="J32" s="180"/>
      <c r="K32" s="180"/>
      <c r="L32" s="181"/>
    </row>
    <row r="33" spans="1:12" ht="14.7" thickBot="1" x14ac:dyDescent="0.6">
      <c r="A33" s="182" t="s">
        <v>94</v>
      </c>
      <c r="B33" s="183">
        <v>1508</v>
      </c>
      <c r="C33" s="184">
        <v>16604.39</v>
      </c>
      <c r="D33" s="185"/>
      <c r="E33" s="185"/>
      <c r="F33" s="185"/>
      <c r="G33" s="186">
        <f>SUM(C33:F33)</f>
        <v>16604.39</v>
      </c>
      <c r="H33" s="184">
        <v>855.19735075000051</v>
      </c>
      <c r="I33" s="185">
        <v>182.64829000000043</v>
      </c>
      <c r="J33" s="185"/>
      <c r="K33" s="185"/>
      <c r="L33" s="186">
        <f>SUM(H33:K33)</f>
        <v>1037.8456407500009</v>
      </c>
    </row>
    <row r="34" spans="1:12" ht="14.7" thickBot="1" x14ac:dyDescent="0.6">
      <c r="A34" s="187" t="s">
        <v>95</v>
      </c>
      <c r="B34" s="188">
        <v>1568</v>
      </c>
      <c r="C34" s="189">
        <v>19690.650000000001</v>
      </c>
      <c r="D34" s="190"/>
      <c r="E34" s="190"/>
      <c r="F34" s="190"/>
      <c r="G34" s="186">
        <f t="shared" ref="G34:G35" si="4">SUM(C34:F34)</f>
        <v>19690.650000000001</v>
      </c>
      <c r="H34" s="189">
        <v>539.22100124999997</v>
      </c>
      <c r="I34" s="190">
        <v>216.6</v>
      </c>
      <c r="J34" s="190"/>
      <c r="K34" s="190"/>
      <c r="L34" s="186">
        <f t="shared" ref="L34:L35" si="5">SUM(H34:K34)</f>
        <v>755.82100124999999</v>
      </c>
    </row>
    <row r="35" spans="1:12" ht="14.7" thickBot="1" x14ac:dyDescent="0.6">
      <c r="A35" s="191" t="s">
        <v>96</v>
      </c>
      <c r="B35" s="192">
        <v>1555</v>
      </c>
      <c r="C35" s="189">
        <v>-861.67000000000007</v>
      </c>
      <c r="D35" s="190"/>
      <c r="E35" s="193"/>
      <c r="F35" s="193"/>
      <c r="G35" s="186">
        <f t="shared" si="4"/>
        <v>-861.67000000000007</v>
      </c>
      <c r="H35" s="189">
        <v>612.83942891666675</v>
      </c>
      <c r="I35" s="190">
        <v>-9.48</v>
      </c>
      <c r="J35" s="193"/>
      <c r="K35" s="193"/>
      <c r="L35" s="186">
        <f t="shared" si="5"/>
        <v>603.35942891666673</v>
      </c>
    </row>
    <row r="38" spans="1:12" ht="47.7" thickBot="1" x14ac:dyDescent="0.6">
      <c r="B38" s="196">
        <v>2017</v>
      </c>
      <c r="C38" s="197" t="s">
        <v>97</v>
      </c>
      <c r="G38" s="198" t="s">
        <v>98</v>
      </c>
      <c r="H38" s="197" t="s">
        <v>99</v>
      </c>
      <c r="L38" s="198" t="s">
        <v>100</v>
      </c>
    </row>
    <row r="39" spans="1:12" x14ac:dyDescent="0.55000000000000004">
      <c r="A39" t="s">
        <v>94</v>
      </c>
      <c r="B39" s="199">
        <v>1508</v>
      </c>
      <c r="C39" s="200">
        <v>16604.39</v>
      </c>
      <c r="D39" s="201"/>
      <c r="E39" s="201"/>
      <c r="F39" s="201"/>
      <c r="G39" s="202">
        <v>16604.39</v>
      </c>
      <c r="H39" s="200">
        <v>1037.8499999999999</v>
      </c>
      <c r="I39" s="201"/>
      <c r="J39" s="201"/>
      <c r="K39" s="201"/>
      <c r="L39" s="202">
        <v>1237.0999999999999</v>
      </c>
    </row>
    <row r="40" spans="1:12" ht="14.7" thickBot="1" x14ac:dyDescent="0.6">
      <c r="B40" s="203">
        <v>1508</v>
      </c>
      <c r="C40" s="204"/>
      <c r="G40" s="205"/>
      <c r="H40" s="204"/>
      <c r="L40" s="205"/>
    </row>
    <row r="41" spans="1:12" ht="14.7" thickBot="1" x14ac:dyDescent="0.6">
      <c r="A41" s="206" t="s">
        <v>101</v>
      </c>
      <c r="B41" s="192">
        <v>1568</v>
      </c>
      <c r="C41" s="204">
        <v>19690.650000000001</v>
      </c>
      <c r="G41" s="205">
        <v>19690.650000000001</v>
      </c>
      <c r="H41" s="204">
        <v>755.82</v>
      </c>
      <c r="L41" s="205">
        <v>992.11</v>
      </c>
    </row>
    <row r="42" spans="1:12" ht="14.7" thickBot="1" x14ac:dyDescent="0.6">
      <c r="B42" s="192">
        <v>1555</v>
      </c>
      <c r="C42" s="207"/>
      <c r="D42" s="83"/>
      <c r="E42" s="83"/>
      <c r="F42" s="83"/>
      <c r="G42" s="208"/>
      <c r="H42" s="207"/>
      <c r="L42" s="205"/>
    </row>
    <row r="43" spans="1:12" ht="14.7" thickBot="1" x14ac:dyDescent="0.6">
      <c r="A43" s="206" t="s">
        <v>102</v>
      </c>
      <c r="B43" s="192">
        <v>1557</v>
      </c>
      <c r="C43" s="209">
        <v>-861.67000000000007</v>
      </c>
      <c r="D43" s="193"/>
      <c r="E43" s="193"/>
      <c r="F43" s="193"/>
      <c r="G43" s="210">
        <v>-861.67000000000007</v>
      </c>
      <c r="H43" s="209">
        <v>603.36</v>
      </c>
      <c r="I43" s="193"/>
      <c r="J43" s="193"/>
      <c r="K43" s="193"/>
      <c r="L43" s="210">
        <v>593.02</v>
      </c>
    </row>
  </sheetData>
  <mergeCells count="45">
    <mergeCell ref="H29:H31"/>
    <mergeCell ref="I29:I31"/>
    <mergeCell ref="J29:J31"/>
    <mergeCell ref="K29:K31"/>
    <mergeCell ref="L29:L31"/>
    <mergeCell ref="I20:I22"/>
    <mergeCell ref="J20:J22"/>
    <mergeCell ref="K20:K22"/>
    <mergeCell ref="L20:L22"/>
    <mergeCell ref="C28:L28"/>
    <mergeCell ref="C29:C31"/>
    <mergeCell ref="D29:D31"/>
    <mergeCell ref="E29:E31"/>
    <mergeCell ref="F29:F31"/>
    <mergeCell ref="G29:G31"/>
    <mergeCell ref="J11:J13"/>
    <mergeCell ref="K11:K13"/>
    <mergeCell ref="L11:L13"/>
    <mergeCell ref="C19:L19"/>
    <mergeCell ref="C20:C22"/>
    <mergeCell ref="D20:D22"/>
    <mergeCell ref="E20:E22"/>
    <mergeCell ref="F20:F22"/>
    <mergeCell ref="G20:G22"/>
    <mergeCell ref="H20:H22"/>
    <mergeCell ref="K2:K4"/>
    <mergeCell ref="L2:L4"/>
    <mergeCell ref="C10:L10"/>
    <mergeCell ref="C11:C13"/>
    <mergeCell ref="D11:D13"/>
    <mergeCell ref="E11:E13"/>
    <mergeCell ref="F11:F13"/>
    <mergeCell ref="G11:G13"/>
    <mergeCell ref="H11:H13"/>
    <mergeCell ref="I11:I13"/>
    <mergeCell ref="A1:A4"/>
    <mergeCell ref="C1:L1"/>
    <mergeCell ref="C2:C4"/>
    <mergeCell ref="D2:D4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40725-37C0-4BFA-B752-EB7262E8EB6A}">
  <ds:schemaRefs>
    <ds:schemaRef ds:uri="http://schemas.microsoft.com/office/2006/metadata/properties"/>
    <ds:schemaRef ds:uri="http://schemas.microsoft.com/office/infopath/2007/PartnerControls"/>
    <ds:schemaRef ds:uri="838d8a70-55d5-4828-a1cb-39c7a4ea1aa6"/>
    <ds:schemaRef ds:uri="afebf44e-3847-4d5f-9a78-07f3492fbf0b"/>
  </ds:schemaRefs>
</ds:datastoreItem>
</file>

<file path=customXml/itemProps2.xml><?xml version="1.0" encoding="utf-8"?>
<ds:datastoreItem xmlns:ds="http://schemas.openxmlformats.org/officeDocument/2006/customXml" ds:itemID="{1A1B2302-CD04-464F-A412-2CF755D9F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305E2-33F3-41B7-8FC8-0E1F2687A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1 2013-2016</vt:lpstr>
      <vt:lpstr>Group 2 Accounts</vt:lpstr>
    </vt:vector>
  </TitlesOfParts>
  <Company>Town of Tillsonburg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DeJong</dc:creator>
  <cp:lastModifiedBy>Andrew Mandyam</cp:lastModifiedBy>
  <dcterms:created xsi:type="dcterms:W3CDTF">2024-05-09T23:47:14Z</dcterms:created>
  <dcterms:modified xsi:type="dcterms:W3CDTF">2024-06-07T15:19:56Z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