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enbridge-my.sharepoint.com/personal/yecks_enbridge_com/Documents/Desktop/IR's/"/>
    </mc:Choice>
  </mc:AlternateContent>
  <xr:revisionPtr revIDLastSave="11" documentId="8_{AB6ADE8B-4D27-4D4C-B063-110693BC66A4}" xr6:coauthVersionLast="47" xr6:coauthVersionMax="47" xr10:uidLastSave="{82B650C6-E983-4AE9-BE5C-93BBC124E0C0}"/>
  <bookViews>
    <workbookView xWindow="-110" yWindow="-110" windowWidth="19420" windowHeight="10420" xr2:uid="{45C23D1B-7A1C-4D1E-91B8-BB8CC886B4ED}"/>
  </bookViews>
  <sheets>
    <sheet name="Summary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1" l="1"/>
  <c r="AD22" i="1"/>
  <c r="AC22" i="1"/>
  <c r="Z22" i="1"/>
  <c r="Y22" i="1"/>
  <c r="AH17" i="1"/>
  <c r="AH22" i="1" s="1"/>
  <c r="AG17" i="1"/>
  <c r="AG22" i="1" s="1"/>
  <c r="AF17" i="1"/>
  <c r="AF22" i="1" s="1"/>
  <c r="AE17" i="1"/>
  <c r="AD17" i="1"/>
  <c r="AC17" i="1"/>
  <c r="AB17" i="1"/>
  <c r="AB22" i="1" s="1"/>
  <c r="AA17" i="1"/>
  <c r="AA22" i="1" s="1"/>
  <c r="B6" i="1"/>
  <c r="AG14" i="1"/>
  <c r="AE14" i="1"/>
  <c r="AC14" i="1"/>
  <c r="AA14" i="1"/>
  <c r="Y14" i="1"/>
  <c r="AH11" i="1"/>
  <c r="AG11" i="1"/>
  <c r="AF11" i="1"/>
  <c r="AE11" i="1"/>
  <c r="AB11" i="1"/>
  <c r="AA11" i="1"/>
  <c r="Z11" i="1"/>
  <c r="Y11" i="1"/>
  <c r="O11" i="1"/>
  <c r="G11" i="1"/>
  <c r="W11" i="1"/>
  <c r="B10" i="1"/>
  <c r="B9" i="1"/>
  <c r="B8" i="1"/>
  <c r="AD7" i="1"/>
  <c r="AD11" i="1" s="1"/>
  <c r="AC7" i="1"/>
  <c r="AC11" i="1" s="1"/>
  <c r="E11" i="1"/>
  <c r="C11" i="1"/>
  <c r="B7" i="1"/>
  <c r="X11" i="1"/>
  <c r="V11" i="1"/>
  <c r="T11" i="1"/>
  <c r="S11" i="1"/>
  <c r="R11" i="1"/>
  <c r="Q11" i="1"/>
  <c r="P11" i="1"/>
  <c r="N11" i="1"/>
  <c r="M11" i="1"/>
  <c r="L11" i="1"/>
  <c r="K11" i="1"/>
  <c r="J11" i="1"/>
  <c r="I11" i="1"/>
  <c r="H11" i="1"/>
  <c r="F11" i="1"/>
  <c r="D11" i="1"/>
  <c r="B5" i="1"/>
  <c r="U11" i="1" l="1"/>
</calcChain>
</file>

<file path=xl/sharedStrings.xml><?xml version="1.0" encoding="utf-8"?>
<sst xmlns="http://schemas.openxmlformats.org/spreadsheetml/2006/main" count="143" uniqueCount="69">
  <si>
    <t>Year</t>
  </si>
  <si>
    <t>OEB Case Number</t>
  </si>
  <si>
    <t>EB-2009-0055</t>
  </si>
  <si>
    <t>EB-2010-0042</t>
  </si>
  <si>
    <t>EB-2011-0008</t>
  </si>
  <si>
    <t>EB-2012-0055</t>
  </si>
  <si>
    <t>EB-2013-0046</t>
  </si>
  <si>
    <t>EB-2012-0459</t>
  </si>
  <si>
    <t>EB-2015-0122</t>
  </si>
  <si>
    <t>EB-2016-0142</t>
  </si>
  <si>
    <t>EB-2017-0102</t>
  </si>
  <si>
    <t>EB-2018-0131</t>
  </si>
  <si>
    <t>EB-2019-0105</t>
  </si>
  <si>
    <t>EB-2020-0134</t>
  </si>
  <si>
    <t>EB-2021-0149</t>
  </si>
  <si>
    <t>EB-2022-0110</t>
  </si>
  <si>
    <t>EB-2023-0092</t>
  </si>
  <si>
    <t>EB-2024-0125</t>
  </si>
  <si>
    <t>($Millions)</t>
  </si>
  <si>
    <t>Filed</t>
  </si>
  <si>
    <t>2009-03-16</t>
  </si>
  <si>
    <t>2010-04-16</t>
  </si>
  <si>
    <t>2011-03-18</t>
  </si>
  <si>
    <t>2012-04-13</t>
  </si>
  <si>
    <t>2013-05-24</t>
  </si>
  <si>
    <t>2014-03-03</t>
  </si>
  <si>
    <t>2015-05-08</t>
  </si>
  <si>
    <t>2016-04-15</t>
  </si>
  <si>
    <t>2017-06-22</t>
  </si>
  <si>
    <t>2018-06-27</t>
  </si>
  <si>
    <t>2019-07-18</t>
  </si>
  <si>
    <t>2020-09-03</t>
  </si>
  <si>
    <t>2021-06-04</t>
  </si>
  <si>
    <t>2022-09-02</t>
  </si>
  <si>
    <t>2023-06-14</t>
  </si>
  <si>
    <t>2024-05-31</t>
  </si>
  <si>
    <t>EGD</t>
  </si>
  <si>
    <t>Unregulated</t>
  </si>
  <si>
    <t>Regulated</t>
  </si>
  <si>
    <t>Total</t>
  </si>
  <si>
    <t>EB-2009-0101</t>
  </si>
  <si>
    <t>EB-2010-0039</t>
  </si>
  <si>
    <t>EB-2011-0038</t>
  </si>
  <si>
    <t>EB-2012-0087</t>
  </si>
  <si>
    <t>EB-2013-0109</t>
  </si>
  <si>
    <t>EB-2014-0145</t>
  </si>
  <si>
    <t>EB-2015-0010</t>
  </si>
  <si>
    <t>EB-2016-0118</t>
  </si>
  <si>
    <t>EB-2017-0091</t>
  </si>
  <si>
    <t>EB-2018-0105</t>
  </si>
  <si>
    <t>2009-04-02</t>
  </si>
  <si>
    <t>2010-06-25</t>
  </si>
  <si>
    <t>2011-04-18</t>
  </si>
  <si>
    <t>2013-05-08</t>
  </si>
  <si>
    <t>2014-05-02</t>
  </si>
  <si>
    <t>2015-04-15</t>
  </si>
  <si>
    <t>2016-04-19</t>
  </si>
  <si>
    <t>2017-04-21</t>
  </si>
  <si>
    <t>2018-06-06</t>
  </si>
  <si>
    <t>2019-07-17</t>
  </si>
  <si>
    <t>Union</t>
  </si>
  <si>
    <t>Operating Expenses:</t>
  </si>
  <si>
    <t>Cost of Gas</t>
  </si>
  <si>
    <t>Operating and Maintenance Expenses</t>
  </si>
  <si>
    <t>Depreciation</t>
  </si>
  <si>
    <t>Other Financing</t>
  </si>
  <si>
    <t>Property and Capital Taxes</t>
  </si>
  <si>
    <t>*S&amp;T Third Party Costs have been removed from COG as amounts are not allocated</t>
  </si>
  <si>
    <t>* As a result of the merger, some costs have been centralized into one system which scews amounts when broken down by rate zone since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</si>
</sst>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164" fontId="2" fillId="0" borderId="1" xfId="1" applyNumberFormat="1" applyFont="1" applyBorder="1"/>
    <xf numFmtId="165" fontId="2" fillId="0" borderId="0" xfId="1" applyNumberFormat="1" applyFont="1"/>
    <xf numFmtId="164" fontId="2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bridge-my.sharepoint.com/personal/javinag_spectraenergy_com/Documents/Phase%202%20-%20IR%20Support/Copy%20of%20SEC-7.xlsx" TargetMode="External"/><Relationship Id="rId1" Type="http://schemas.openxmlformats.org/officeDocument/2006/relationships/externalLinkPath" Target="/personal/javinag_spectraenergy_com/Documents/Phase%202%20-%20IR%20Support/Copy%20of%20SEC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2008 - EGD"/>
      <sheetName val="2009 - EGD"/>
      <sheetName val="2010 - EGD"/>
      <sheetName val="2011 - EGD"/>
      <sheetName val="2012 - EGD"/>
      <sheetName val="2013 - EGD"/>
      <sheetName val="2014 - EGD"/>
      <sheetName val="2015 - EGD"/>
      <sheetName val="2016 - EGD"/>
      <sheetName val="2017 - EGD"/>
      <sheetName val="2018 - EGD"/>
      <sheetName val="2008 - UG"/>
      <sheetName val="2009 - UG"/>
      <sheetName val="2010 - UG"/>
      <sheetName val="2011 - UG"/>
      <sheetName val="2012 - UG"/>
      <sheetName val="2013 - UG"/>
      <sheetName val="2014 - UG"/>
      <sheetName val="2015 - UG"/>
      <sheetName val="2016 - UG"/>
      <sheetName val="2017 - UG"/>
      <sheetName val="2018 - UG"/>
      <sheetName val="2019 - EGI"/>
      <sheetName val="2020 - EGI"/>
      <sheetName val="2021 - EGI"/>
      <sheetName val="2022 - EGI"/>
      <sheetName val="2023 - EGI"/>
      <sheetName val="S&amp;T Expenses"/>
      <sheetName val="Fol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E239-3262-403E-A078-0C71E2608668}">
  <dimension ref="A2:AH25"/>
  <sheetViews>
    <sheetView tabSelected="1" zoomScale="80" zoomScaleNormal="80" workbookViewId="0">
      <selection activeCell="J24" sqref="J24"/>
    </sheetView>
  </sheetViews>
  <sheetFormatPr defaultRowHeight="12.75"/>
  <cols>
    <col min="1" max="1" width="11.140625" style="1" customWidth="1"/>
    <col min="2" max="2" width="33.28515625" style="1" bestFit="1" customWidth="1"/>
    <col min="3" max="22" width="17" style="1" customWidth="1"/>
    <col min="23" max="39" width="17.140625" style="1" customWidth="1"/>
    <col min="40" max="16384" width="9.140625" style="1"/>
  </cols>
  <sheetData>
    <row r="2" spans="1:34">
      <c r="B2" s="2" t="s">
        <v>0</v>
      </c>
      <c r="C2" s="3">
        <v>2008</v>
      </c>
      <c r="D2" s="3"/>
      <c r="E2" s="3">
        <v>2009</v>
      </c>
      <c r="F2" s="3"/>
      <c r="G2" s="3">
        <v>2010</v>
      </c>
      <c r="H2" s="3"/>
      <c r="I2" s="3">
        <v>2011</v>
      </c>
      <c r="J2" s="3"/>
      <c r="K2" s="3">
        <v>2012</v>
      </c>
      <c r="L2" s="3"/>
      <c r="M2" s="3">
        <v>2013</v>
      </c>
      <c r="N2" s="3"/>
      <c r="O2" s="3">
        <v>2014</v>
      </c>
      <c r="P2" s="3"/>
      <c r="Q2" s="3">
        <v>2015</v>
      </c>
      <c r="R2" s="3"/>
      <c r="S2" s="3">
        <v>2016</v>
      </c>
      <c r="T2" s="3"/>
      <c r="U2" s="3">
        <v>2017</v>
      </c>
      <c r="V2" s="3">
        <v>2018</v>
      </c>
      <c r="W2" s="3">
        <v>2018</v>
      </c>
      <c r="X2" s="3"/>
      <c r="Y2" s="3">
        <v>2019</v>
      </c>
      <c r="Z2" s="3"/>
      <c r="AA2" s="3">
        <v>2020</v>
      </c>
      <c r="AB2" s="3"/>
      <c r="AC2" s="3">
        <v>2021</v>
      </c>
      <c r="AD2" s="3"/>
      <c r="AE2" s="3">
        <v>2022</v>
      </c>
      <c r="AF2" s="3"/>
      <c r="AG2" s="3">
        <v>2023</v>
      </c>
      <c r="AH2" s="3"/>
    </row>
    <row r="3" spans="1:34">
      <c r="B3" s="2" t="s">
        <v>1</v>
      </c>
      <c r="C3" s="4" t="s">
        <v>2</v>
      </c>
      <c r="D3" s="4"/>
      <c r="E3" s="4" t="s">
        <v>3</v>
      </c>
      <c r="F3" s="4"/>
      <c r="G3" s="4" t="s">
        <v>4</v>
      </c>
      <c r="H3" s="4"/>
      <c r="I3" s="4" t="s">
        <v>5</v>
      </c>
      <c r="J3" s="4"/>
      <c r="K3" s="4" t="s">
        <v>6</v>
      </c>
      <c r="L3" s="4"/>
      <c r="M3" s="4" t="s">
        <v>7</v>
      </c>
      <c r="N3" s="4"/>
      <c r="O3" s="4" t="s">
        <v>8</v>
      </c>
      <c r="P3" s="4"/>
      <c r="Q3" s="4" t="s">
        <v>9</v>
      </c>
      <c r="R3" s="4"/>
      <c r="S3" s="4" t="s">
        <v>10</v>
      </c>
      <c r="T3" s="4"/>
      <c r="U3" s="4" t="s">
        <v>11</v>
      </c>
      <c r="V3" s="4"/>
      <c r="W3" s="4" t="s">
        <v>12</v>
      </c>
      <c r="X3" s="4"/>
      <c r="Y3" s="4" t="s">
        <v>13</v>
      </c>
      <c r="Z3" s="4"/>
      <c r="AA3" s="4" t="s">
        <v>14</v>
      </c>
      <c r="AB3" s="4"/>
      <c r="AC3" s="4" t="s">
        <v>15</v>
      </c>
      <c r="AD3" s="4"/>
      <c r="AE3" s="4" t="s">
        <v>16</v>
      </c>
      <c r="AF3" s="4"/>
      <c r="AG3" s="4" t="s">
        <v>17</v>
      </c>
      <c r="AH3" s="4"/>
    </row>
    <row r="4" spans="1:34">
      <c r="A4" s="5" t="s">
        <v>18</v>
      </c>
      <c r="B4" s="6" t="s">
        <v>19</v>
      </c>
      <c r="C4" s="7" t="s">
        <v>20</v>
      </c>
      <c r="D4" s="8"/>
      <c r="E4" s="7" t="s">
        <v>21</v>
      </c>
      <c r="F4" s="8"/>
      <c r="G4" s="7" t="s">
        <v>22</v>
      </c>
      <c r="H4" s="8"/>
      <c r="I4" s="7" t="s">
        <v>23</v>
      </c>
      <c r="J4" s="8"/>
      <c r="K4" s="7" t="s">
        <v>24</v>
      </c>
      <c r="L4" s="8"/>
      <c r="M4" s="7" t="s">
        <v>25</v>
      </c>
      <c r="N4" s="8"/>
      <c r="O4" s="7" t="s">
        <v>26</v>
      </c>
      <c r="P4" s="8"/>
      <c r="Q4" s="7" t="s">
        <v>27</v>
      </c>
      <c r="R4" s="8"/>
      <c r="S4" s="7" t="s">
        <v>28</v>
      </c>
      <c r="T4" s="8"/>
      <c r="U4" s="7" t="s">
        <v>29</v>
      </c>
      <c r="V4" s="8"/>
      <c r="W4" s="7" t="s">
        <v>30</v>
      </c>
      <c r="X4" s="8"/>
      <c r="Y4" s="7" t="s">
        <v>31</v>
      </c>
      <c r="Z4" s="8"/>
      <c r="AA4" s="7" t="s">
        <v>32</v>
      </c>
      <c r="AB4" s="8"/>
      <c r="AC4" s="7" t="s">
        <v>33</v>
      </c>
      <c r="AD4" s="8"/>
      <c r="AE4" s="7" t="s">
        <v>34</v>
      </c>
      <c r="AF4" s="8"/>
      <c r="AG4" s="7" t="s">
        <v>35</v>
      </c>
      <c r="AH4" s="8"/>
    </row>
    <row r="5" spans="1:34">
      <c r="A5" s="9" t="s">
        <v>36</v>
      </c>
      <c r="B5" s="1" t="str">
        <f>B16</f>
        <v>Operating Expenses:</v>
      </c>
      <c r="C5" s="2" t="s">
        <v>37</v>
      </c>
      <c r="D5" s="2" t="s">
        <v>38</v>
      </c>
      <c r="E5" s="2" t="s">
        <v>37</v>
      </c>
      <c r="F5" s="2" t="s">
        <v>38</v>
      </c>
      <c r="G5" s="2" t="s">
        <v>37</v>
      </c>
      <c r="H5" s="2" t="s">
        <v>38</v>
      </c>
      <c r="I5" s="2" t="s">
        <v>37</v>
      </c>
      <c r="J5" s="2" t="s">
        <v>38</v>
      </c>
      <c r="K5" s="2" t="s">
        <v>37</v>
      </c>
      <c r="L5" s="2" t="s">
        <v>38</v>
      </c>
      <c r="M5" s="2" t="s">
        <v>37</v>
      </c>
      <c r="N5" s="2" t="s">
        <v>38</v>
      </c>
      <c r="O5" s="2" t="s">
        <v>37</v>
      </c>
      <c r="P5" s="2" t="s">
        <v>38</v>
      </c>
      <c r="Q5" s="2" t="s">
        <v>37</v>
      </c>
      <c r="R5" s="2" t="s">
        <v>38</v>
      </c>
      <c r="S5" s="2" t="s">
        <v>37</v>
      </c>
      <c r="T5" s="2" t="s">
        <v>38</v>
      </c>
      <c r="U5" s="2" t="s">
        <v>37</v>
      </c>
      <c r="V5" s="2" t="s">
        <v>38</v>
      </c>
      <c r="W5" s="2" t="s">
        <v>37</v>
      </c>
      <c r="X5" s="2" t="s">
        <v>38</v>
      </c>
      <c r="Y5" s="2" t="s">
        <v>37</v>
      </c>
      <c r="Z5" s="2" t="s">
        <v>38</v>
      </c>
      <c r="AA5" s="2" t="s">
        <v>37</v>
      </c>
      <c r="AB5" s="2" t="s">
        <v>38</v>
      </c>
      <c r="AC5" s="2" t="s">
        <v>37</v>
      </c>
      <c r="AD5" s="2" t="s">
        <v>38</v>
      </c>
      <c r="AE5" s="2" t="s">
        <v>37</v>
      </c>
      <c r="AF5" s="2" t="s">
        <v>38</v>
      </c>
      <c r="AG5" s="2" t="s">
        <v>37</v>
      </c>
      <c r="AH5" s="2" t="s">
        <v>38</v>
      </c>
    </row>
    <row r="6" spans="1:34">
      <c r="A6" s="9"/>
      <c r="B6" s="1" t="str">
        <f t="shared" ref="B6" si="0">B17</f>
        <v>Cost of Gas</v>
      </c>
      <c r="C6" s="10">
        <v>0</v>
      </c>
      <c r="D6" s="10">
        <v>2137.8000000000002</v>
      </c>
      <c r="E6" s="10">
        <v>0</v>
      </c>
      <c r="F6" s="10">
        <v>1862.6</v>
      </c>
      <c r="G6" s="10">
        <v>0.14000000000000001</v>
      </c>
      <c r="H6" s="10">
        <v>1471</v>
      </c>
      <c r="I6" s="10">
        <v>0.34470000000000001</v>
      </c>
      <c r="J6" s="10">
        <v>1412.4</v>
      </c>
      <c r="K6" s="10">
        <v>0.15080000000000002</v>
      </c>
      <c r="L6" s="10">
        <v>1345.8</v>
      </c>
      <c r="M6" s="10">
        <v>0.7278</v>
      </c>
      <c r="N6" s="10">
        <v>1522.8</v>
      </c>
      <c r="O6" s="10">
        <v>1.89392125</v>
      </c>
      <c r="P6" s="10">
        <v>1644.9</v>
      </c>
      <c r="Q6" s="10">
        <v>1.2527481600000001</v>
      </c>
      <c r="R6" s="10">
        <v>1724.3</v>
      </c>
      <c r="S6" s="10">
        <v>0.73484743000000008</v>
      </c>
      <c r="T6" s="10">
        <v>1497.1</v>
      </c>
      <c r="U6" s="10">
        <v>1.8692478199999998</v>
      </c>
      <c r="V6" s="10">
        <v>1668</v>
      </c>
      <c r="W6" s="10">
        <v>1.21512866</v>
      </c>
      <c r="X6" s="10">
        <v>1566</v>
      </c>
      <c r="Y6" s="10">
        <v>1.2</v>
      </c>
      <c r="Z6" s="10">
        <v>1487.7</v>
      </c>
      <c r="AA6" s="10">
        <v>0.9</v>
      </c>
      <c r="AB6" s="10">
        <v>1183.7</v>
      </c>
      <c r="AC6" s="10">
        <v>1.1000000000000001</v>
      </c>
      <c r="AD6" s="10">
        <v>1387.2</v>
      </c>
      <c r="AE6" s="10">
        <v>1.6</v>
      </c>
      <c r="AF6" s="10">
        <v>2336.4</v>
      </c>
      <c r="AG6" s="10">
        <v>1</v>
      </c>
      <c r="AH6" s="10">
        <v>1834.7</v>
      </c>
    </row>
    <row r="7" spans="1:34">
      <c r="A7" s="9"/>
      <c r="B7" s="1" t="str">
        <f>B18</f>
        <v>Operating and Maintenance Expenses</v>
      </c>
      <c r="C7" s="10">
        <v>5.7999999999999996E-3</v>
      </c>
      <c r="D7" s="10">
        <v>323.39999999999998</v>
      </c>
      <c r="E7" s="10">
        <v>9.8000000000000014E-3</v>
      </c>
      <c r="F7" s="10">
        <v>337.9</v>
      </c>
      <c r="G7" s="10">
        <v>1.7076</v>
      </c>
      <c r="H7" s="10">
        <v>346.2</v>
      </c>
      <c r="I7" s="10">
        <v>1.9711999999999998</v>
      </c>
      <c r="J7" s="10">
        <v>360.5</v>
      </c>
      <c r="K7" s="10">
        <v>1.7815999999999999</v>
      </c>
      <c r="L7" s="10">
        <v>391.4</v>
      </c>
      <c r="M7" s="10">
        <v>2.2534000000000001</v>
      </c>
      <c r="N7" s="10">
        <v>410.9</v>
      </c>
      <c r="O7" s="10">
        <v>2.0982857300000002</v>
      </c>
      <c r="P7" s="10">
        <v>408</v>
      </c>
      <c r="Q7" s="10">
        <v>2.74637156</v>
      </c>
      <c r="R7" s="10">
        <v>430.7</v>
      </c>
      <c r="S7" s="10">
        <v>2.976168159999999</v>
      </c>
      <c r="T7" s="10">
        <v>449.7</v>
      </c>
      <c r="U7" s="10">
        <v>3.3344398300000049</v>
      </c>
      <c r="V7" s="10">
        <v>431.5</v>
      </c>
      <c r="W7" s="10">
        <v>3.5918854300000009</v>
      </c>
      <c r="X7" s="10">
        <v>436.1</v>
      </c>
      <c r="Y7" s="10">
        <v>3.6</v>
      </c>
      <c r="Z7" s="10">
        <v>457</v>
      </c>
      <c r="AA7" s="10">
        <v>3</v>
      </c>
      <c r="AB7" s="10">
        <v>492.6</v>
      </c>
      <c r="AC7" s="10">
        <f>14.1-AC18</f>
        <v>7.3</v>
      </c>
      <c r="AD7" s="10">
        <f>920.6-AD18</f>
        <v>669.7</v>
      </c>
      <c r="AE7" s="10">
        <v>9.4</v>
      </c>
      <c r="AF7" s="10">
        <v>709.7</v>
      </c>
      <c r="AG7" s="10">
        <v>17.399999999999999</v>
      </c>
      <c r="AH7" s="10">
        <v>776.1</v>
      </c>
    </row>
    <row r="8" spans="1:34">
      <c r="A8" s="9"/>
      <c r="B8" s="1" t="str">
        <f>B19</f>
        <v>Depreciation</v>
      </c>
      <c r="C8" s="10">
        <v>0</v>
      </c>
      <c r="D8" s="10">
        <v>236.7</v>
      </c>
      <c r="E8" s="10">
        <v>0</v>
      </c>
      <c r="F8" s="10">
        <v>251</v>
      </c>
      <c r="G8" s="10">
        <v>1.2295</v>
      </c>
      <c r="H8" s="10">
        <v>266.89999999999998</v>
      </c>
      <c r="I8" s="10">
        <v>1.4144000000000001</v>
      </c>
      <c r="J8" s="10">
        <v>276.60000000000002</v>
      </c>
      <c r="K8" s="10">
        <v>2.5769000000000002</v>
      </c>
      <c r="L8" s="10">
        <v>292.89999999999998</v>
      </c>
      <c r="M8" s="10">
        <v>1.8687</v>
      </c>
      <c r="N8" s="10">
        <v>278</v>
      </c>
      <c r="O8" s="10">
        <v>1.8495093500000002</v>
      </c>
      <c r="P8" s="10">
        <v>255.9</v>
      </c>
      <c r="Q8" s="10">
        <v>1.8484536100000002</v>
      </c>
      <c r="R8" s="10">
        <v>259.7</v>
      </c>
      <c r="S8" s="10">
        <v>2.4381982300000002</v>
      </c>
      <c r="T8" s="10">
        <v>292.7</v>
      </c>
      <c r="U8" s="10">
        <v>3.1900013699999996</v>
      </c>
      <c r="V8" s="10">
        <v>301.3</v>
      </c>
      <c r="W8" s="10">
        <v>2.1431561299999999</v>
      </c>
      <c r="X8" s="10">
        <v>294.7</v>
      </c>
      <c r="Y8" s="10">
        <v>4.2</v>
      </c>
      <c r="Z8" s="10">
        <v>314.10000000000002</v>
      </c>
      <c r="AA8" s="10">
        <v>4</v>
      </c>
      <c r="AB8" s="10">
        <v>309.5</v>
      </c>
      <c r="AC8" s="10">
        <v>3.6</v>
      </c>
      <c r="AD8" s="10">
        <v>323.2</v>
      </c>
      <c r="AE8" s="10">
        <v>3.9</v>
      </c>
      <c r="AF8" s="10">
        <v>320.8</v>
      </c>
      <c r="AG8" s="10">
        <v>8.8000000000000007</v>
      </c>
      <c r="AH8" s="10">
        <v>371.1</v>
      </c>
    </row>
    <row r="9" spans="1:34">
      <c r="A9" s="9"/>
      <c r="B9" s="1" t="str">
        <f>B20</f>
        <v>Other Financing</v>
      </c>
      <c r="C9" s="10">
        <v>0</v>
      </c>
      <c r="D9" s="10">
        <v>6.6</v>
      </c>
      <c r="E9" s="10">
        <v>0</v>
      </c>
      <c r="F9" s="10">
        <v>16.399999999999999</v>
      </c>
      <c r="G9" s="10">
        <v>0</v>
      </c>
      <c r="H9" s="10">
        <v>21.1</v>
      </c>
      <c r="I9" s="10">
        <v>0</v>
      </c>
      <c r="J9" s="10">
        <v>25.4</v>
      </c>
      <c r="K9" s="10">
        <v>0</v>
      </c>
      <c r="L9" s="10">
        <v>27.5</v>
      </c>
      <c r="M9" s="10">
        <v>0</v>
      </c>
      <c r="N9" s="10">
        <v>2.4</v>
      </c>
      <c r="O9" s="10">
        <v>0</v>
      </c>
      <c r="P9" s="10">
        <v>2.2999999999999998</v>
      </c>
      <c r="Q9" s="10">
        <v>0</v>
      </c>
      <c r="R9" s="10">
        <v>3.4</v>
      </c>
      <c r="S9" s="10">
        <v>0</v>
      </c>
      <c r="T9" s="10">
        <v>3.2</v>
      </c>
      <c r="U9" s="10">
        <v>0</v>
      </c>
      <c r="V9" s="10">
        <v>2.8</v>
      </c>
      <c r="W9" s="10">
        <v>0</v>
      </c>
      <c r="X9" s="10">
        <v>2.2000000000000002</v>
      </c>
      <c r="Y9" s="10">
        <v>0</v>
      </c>
      <c r="Z9" s="10">
        <v>3</v>
      </c>
      <c r="AA9" s="10">
        <v>0</v>
      </c>
      <c r="AB9" s="10">
        <v>4.5</v>
      </c>
      <c r="AC9" s="10">
        <v>0</v>
      </c>
      <c r="AD9" s="10">
        <v>6.3</v>
      </c>
      <c r="AE9" s="10">
        <v>0</v>
      </c>
      <c r="AF9" s="10">
        <v>3.9</v>
      </c>
      <c r="AG9" s="10">
        <v>0</v>
      </c>
      <c r="AH9" s="10">
        <v>5.5</v>
      </c>
    </row>
    <row r="10" spans="1:34">
      <c r="A10" s="9"/>
      <c r="B10" s="1" t="str">
        <f>B21</f>
        <v>Property and Capital Taxes</v>
      </c>
      <c r="C10" s="10">
        <v>8.0000000000000002E-3</v>
      </c>
      <c r="D10" s="10">
        <v>44.8</v>
      </c>
      <c r="E10" s="10">
        <v>8.199999999999999E-3</v>
      </c>
      <c r="F10" s="10">
        <v>43.7</v>
      </c>
      <c r="G10" s="10">
        <v>0</v>
      </c>
      <c r="H10" s="10">
        <v>40.700000000000003</v>
      </c>
      <c r="I10" s="10">
        <v>8.199999999999999E-3</v>
      </c>
      <c r="J10" s="10">
        <v>37.6</v>
      </c>
      <c r="K10" s="10">
        <v>0</v>
      </c>
      <c r="L10" s="10">
        <v>38.200000000000003</v>
      </c>
      <c r="M10" s="10">
        <v>0</v>
      </c>
      <c r="N10" s="10">
        <v>40</v>
      </c>
      <c r="O10" s="10">
        <v>0</v>
      </c>
      <c r="P10" s="10">
        <v>40.5</v>
      </c>
      <c r="Q10" s="10">
        <v>0</v>
      </c>
      <c r="R10" s="10">
        <v>41.6</v>
      </c>
      <c r="S10" s="10">
        <v>0.46844281999999998</v>
      </c>
      <c r="T10" s="10">
        <v>43.1</v>
      </c>
      <c r="U10" s="10">
        <v>0.21326520999999998</v>
      </c>
      <c r="V10" s="10">
        <v>44.6</v>
      </c>
      <c r="W10" s="10">
        <v>0.11398002</v>
      </c>
      <c r="X10" s="10">
        <v>44.9</v>
      </c>
      <c r="Y10" s="10">
        <v>0.1</v>
      </c>
      <c r="Z10" s="10">
        <v>45.3</v>
      </c>
      <c r="AA10" s="10">
        <v>0.2</v>
      </c>
      <c r="AB10" s="10">
        <v>45.9</v>
      </c>
      <c r="AC10" s="10">
        <v>0.4</v>
      </c>
      <c r="AD10" s="10">
        <v>41.3</v>
      </c>
      <c r="AE10" s="10">
        <v>0.5</v>
      </c>
      <c r="AF10" s="10">
        <v>41.8</v>
      </c>
      <c r="AG10" s="10">
        <v>0</v>
      </c>
      <c r="AH10" s="10">
        <v>45</v>
      </c>
    </row>
    <row r="11" spans="1:34">
      <c r="A11" s="9"/>
      <c r="B11" s="1" t="s">
        <v>39</v>
      </c>
      <c r="C11" s="11">
        <f>SUM(C6:C10)</f>
        <v>1.38E-2</v>
      </c>
      <c r="D11" s="11">
        <f>SUM(D6:D10)</f>
        <v>2749.3</v>
      </c>
      <c r="E11" s="11">
        <f t="shared" ref="E11:AH11" si="1">SUM(E6:E10)</f>
        <v>1.8000000000000002E-2</v>
      </c>
      <c r="F11" s="11">
        <f t="shared" si="1"/>
        <v>2511.6</v>
      </c>
      <c r="G11" s="11">
        <f t="shared" si="1"/>
        <v>3.0770999999999997</v>
      </c>
      <c r="H11" s="11">
        <f t="shared" si="1"/>
        <v>2145.8999999999996</v>
      </c>
      <c r="I11" s="11">
        <f t="shared" si="1"/>
        <v>3.7385000000000002</v>
      </c>
      <c r="J11" s="11">
        <f t="shared" si="1"/>
        <v>2112.5</v>
      </c>
      <c r="K11" s="11">
        <f t="shared" si="1"/>
        <v>4.5092999999999996</v>
      </c>
      <c r="L11" s="11">
        <f t="shared" si="1"/>
        <v>2095.7999999999997</v>
      </c>
      <c r="M11" s="11">
        <f t="shared" si="1"/>
        <v>4.8498999999999999</v>
      </c>
      <c r="N11" s="11">
        <f t="shared" si="1"/>
        <v>2254.1</v>
      </c>
      <c r="O11" s="11">
        <f t="shared" si="1"/>
        <v>5.8417163300000006</v>
      </c>
      <c r="P11" s="11">
        <f t="shared" si="1"/>
        <v>2351.6000000000004</v>
      </c>
      <c r="Q11" s="11">
        <f t="shared" si="1"/>
        <v>5.8475733300000003</v>
      </c>
      <c r="R11" s="11">
        <f t="shared" si="1"/>
        <v>2459.6999999999998</v>
      </c>
      <c r="S11" s="11">
        <f t="shared" si="1"/>
        <v>6.617656639999999</v>
      </c>
      <c r="T11" s="11">
        <f t="shared" si="1"/>
        <v>2285.7999999999997</v>
      </c>
      <c r="U11" s="11">
        <f t="shared" si="1"/>
        <v>8.606954230000003</v>
      </c>
      <c r="V11" s="11">
        <f t="shared" si="1"/>
        <v>2448.2000000000003</v>
      </c>
      <c r="W11" s="11">
        <f t="shared" si="1"/>
        <v>7.06415024</v>
      </c>
      <c r="X11" s="11">
        <f t="shared" si="1"/>
        <v>2343.8999999999996</v>
      </c>
      <c r="Y11" s="11">
        <f t="shared" si="1"/>
        <v>9.1</v>
      </c>
      <c r="Z11" s="11">
        <f t="shared" si="1"/>
        <v>2307.1000000000004</v>
      </c>
      <c r="AA11" s="11">
        <f t="shared" si="1"/>
        <v>8.1</v>
      </c>
      <c r="AB11" s="11">
        <f t="shared" si="1"/>
        <v>2036.2000000000003</v>
      </c>
      <c r="AC11" s="11">
        <f t="shared" si="1"/>
        <v>12.4</v>
      </c>
      <c r="AD11" s="11">
        <f t="shared" si="1"/>
        <v>2427.7000000000003</v>
      </c>
      <c r="AE11" s="11">
        <f t="shared" si="1"/>
        <v>15.4</v>
      </c>
      <c r="AF11" s="11">
        <f t="shared" si="1"/>
        <v>3412.6000000000008</v>
      </c>
      <c r="AG11" s="11">
        <f t="shared" si="1"/>
        <v>27.2</v>
      </c>
      <c r="AH11" s="11">
        <f t="shared" si="1"/>
        <v>3032.4</v>
      </c>
    </row>
    <row r="12" spans="1:34">
      <c r="W12" s="12"/>
      <c r="Y12" s="12"/>
      <c r="AA12" s="12"/>
      <c r="AC12" s="12"/>
      <c r="AE12" s="12"/>
      <c r="AG12" s="12"/>
    </row>
    <row r="13" spans="1:34">
      <c r="B13" s="2" t="s">
        <v>0</v>
      </c>
      <c r="C13" s="3">
        <v>2008</v>
      </c>
      <c r="D13" s="3"/>
      <c r="E13" s="3">
        <v>2009</v>
      </c>
      <c r="F13" s="3"/>
      <c r="G13" s="3">
        <v>2010</v>
      </c>
      <c r="H13" s="3"/>
      <c r="I13" s="3">
        <v>2011</v>
      </c>
      <c r="J13" s="3"/>
      <c r="K13" s="3">
        <v>2012</v>
      </c>
      <c r="L13" s="3"/>
      <c r="M13" s="3">
        <v>2013</v>
      </c>
      <c r="N13" s="3"/>
      <c r="O13" s="3">
        <v>2014</v>
      </c>
      <c r="P13" s="3"/>
      <c r="Q13" s="3">
        <v>2015</v>
      </c>
      <c r="R13" s="3"/>
      <c r="S13" s="3">
        <v>2016</v>
      </c>
      <c r="T13" s="3"/>
      <c r="U13" s="3">
        <v>2017</v>
      </c>
      <c r="V13" s="3">
        <v>2018</v>
      </c>
      <c r="W13" s="3">
        <v>2018</v>
      </c>
      <c r="X13" s="3"/>
      <c r="Y13" s="3">
        <v>2019</v>
      </c>
      <c r="Z13" s="3"/>
      <c r="AA13" s="3">
        <v>2020</v>
      </c>
      <c r="AB13" s="3"/>
      <c r="AC13" s="3">
        <v>2021</v>
      </c>
      <c r="AD13" s="3"/>
      <c r="AE13" s="3">
        <v>2022</v>
      </c>
      <c r="AF13" s="3"/>
      <c r="AG13" s="3">
        <v>2023</v>
      </c>
      <c r="AH13" s="3"/>
    </row>
    <row r="14" spans="1:34">
      <c r="B14" s="2" t="s">
        <v>1</v>
      </c>
      <c r="C14" s="4" t="s">
        <v>40</v>
      </c>
      <c r="D14" s="4"/>
      <c r="E14" s="4" t="s">
        <v>41</v>
      </c>
      <c r="F14" s="4"/>
      <c r="G14" s="4" t="s">
        <v>42</v>
      </c>
      <c r="H14" s="4"/>
      <c r="I14" s="4" t="s">
        <v>43</v>
      </c>
      <c r="J14" s="4"/>
      <c r="K14" s="4" t="s">
        <v>44</v>
      </c>
      <c r="L14" s="4"/>
      <c r="M14" s="4" t="s">
        <v>45</v>
      </c>
      <c r="N14" s="4"/>
      <c r="O14" s="4" t="s">
        <v>46</v>
      </c>
      <c r="P14" s="4"/>
      <c r="Q14" s="4" t="s">
        <v>47</v>
      </c>
      <c r="R14" s="4"/>
      <c r="S14" s="4" t="s">
        <v>48</v>
      </c>
      <c r="T14" s="4"/>
      <c r="U14" s="4" t="s">
        <v>49</v>
      </c>
      <c r="V14" s="4"/>
      <c r="W14" s="4" t="s">
        <v>12</v>
      </c>
      <c r="X14" s="4"/>
      <c r="Y14" s="4" t="str">
        <f>Y3</f>
        <v>EB-2020-0134</v>
      </c>
      <c r="Z14" s="4"/>
      <c r="AA14" s="4" t="str">
        <f>AA3</f>
        <v>EB-2021-0149</v>
      </c>
      <c r="AB14" s="4"/>
      <c r="AC14" s="4" t="str">
        <f>AC3</f>
        <v>EB-2022-0110</v>
      </c>
      <c r="AD14" s="4"/>
      <c r="AE14" s="4" t="str">
        <f>AE3</f>
        <v>EB-2023-0092</v>
      </c>
      <c r="AF14" s="4"/>
      <c r="AG14" s="4" t="str">
        <f>AG3</f>
        <v>EB-2024-0125</v>
      </c>
      <c r="AH14" s="4"/>
    </row>
    <row r="15" spans="1:34">
      <c r="A15" s="5" t="s">
        <v>18</v>
      </c>
      <c r="B15" s="6" t="s">
        <v>19</v>
      </c>
      <c r="C15" s="7" t="s">
        <v>50</v>
      </c>
      <c r="D15" s="8"/>
      <c r="E15" s="7" t="s">
        <v>51</v>
      </c>
      <c r="F15" s="8"/>
      <c r="G15" s="7" t="s">
        <v>52</v>
      </c>
      <c r="H15" s="8"/>
      <c r="I15" s="7" t="s">
        <v>23</v>
      </c>
      <c r="J15" s="8"/>
      <c r="K15" s="7" t="s">
        <v>53</v>
      </c>
      <c r="L15" s="8"/>
      <c r="M15" s="7" t="s">
        <v>54</v>
      </c>
      <c r="N15" s="8"/>
      <c r="O15" s="7" t="s">
        <v>55</v>
      </c>
      <c r="P15" s="8"/>
      <c r="Q15" s="7" t="s">
        <v>56</v>
      </c>
      <c r="R15" s="8"/>
      <c r="S15" s="7" t="s">
        <v>57</v>
      </c>
      <c r="T15" s="8"/>
      <c r="U15" s="7" t="s">
        <v>58</v>
      </c>
      <c r="V15" s="8"/>
      <c r="W15" s="7" t="s">
        <v>59</v>
      </c>
      <c r="X15" s="8"/>
      <c r="Y15" s="7" t="s">
        <v>31</v>
      </c>
      <c r="Z15" s="8"/>
      <c r="AA15" s="7" t="s">
        <v>32</v>
      </c>
      <c r="AB15" s="8"/>
      <c r="AC15" s="7" t="s">
        <v>33</v>
      </c>
      <c r="AD15" s="8"/>
      <c r="AE15" s="7" t="s">
        <v>34</v>
      </c>
      <c r="AF15" s="8"/>
      <c r="AG15" s="7" t="s">
        <v>35</v>
      </c>
      <c r="AH15" s="8"/>
    </row>
    <row r="16" spans="1:34">
      <c r="A16" s="9" t="s">
        <v>60</v>
      </c>
      <c r="B16" s="1" t="s">
        <v>61</v>
      </c>
      <c r="C16" s="2" t="s">
        <v>37</v>
      </c>
      <c r="D16" s="2" t="s">
        <v>38</v>
      </c>
      <c r="E16" s="2" t="s">
        <v>37</v>
      </c>
      <c r="F16" s="2" t="s">
        <v>38</v>
      </c>
      <c r="G16" s="2" t="s">
        <v>37</v>
      </c>
      <c r="H16" s="2" t="s">
        <v>38</v>
      </c>
      <c r="I16" s="2" t="s">
        <v>37</v>
      </c>
      <c r="J16" s="2" t="s">
        <v>38</v>
      </c>
      <c r="K16" s="2" t="s">
        <v>37</v>
      </c>
      <c r="L16" s="2" t="s">
        <v>38</v>
      </c>
      <c r="M16" s="2" t="s">
        <v>37</v>
      </c>
      <c r="N16" s="2" t="s">
        <v>38</v>
      </c>
      <c r="O16" s="2" t="s">
        <v>37</v>
      </c>
      <c r="P16" s="2" t="s">
        <v>38</v>
      </c>
      <c r="Q16" s="2" t="s">
        <v>37</v>
      </c>
      <c r="R16" s="2" t="s">
        <v>38</v>
      </c>
      <c r="S16" s="2" t="s">
        <v>37</v>
      </c>
      <c r="T16" s="2" t="s">
        <v>38</v>
      </c>
      <c r="U16" s="2" t="s">
        <v>37</v>
      </c>
      <c r="V16" s="2" t="s">
        <v>38</v>
      </c>
      <c r="W16" s="2" t="s">
        <v>37</v>
      </c>
      <c r="X16" s="2" t="s">
        <v>38</v>
      </c>
      <c r="Y16" s="2" t="s">
        <v>37</v>
      </c>
      <c r="Z16" s="2" t="s">
        <v>38</v>
      </c>
      <c r="AA16" s="2" t="s">
        <v>37</v>
      </c>
      <c r="AB16" s="2" t="s">
        <v>38</v>
      </c>
      <c r="AC16" s="2" t="s">
        <v>37</v>
      </c>
      <c r="AD16" s="2" t="s">
        <v>38</v>
      </c>
      <c r="AE16" s="2" t="s">
        <v>37</v>
      </c>
      <c r="AF16" s="2" t="s">
        <v>38</v>
      </c>
      <c r="AG16" s="2" t="s">
        <v>37</v>
      </c>
      <c r="AH16" s="2" t="s">
        <v>38</v>
      </c>
    </row>
    <row r="17" spans="1:34">
      <c r="A17" s="9"/>
      <c r="B17" s="1" t="s">
        <v>62</v>
      </c>
      <c r="C17" s="10">
        <v>8.0820000000000007</v>
      </c>
      <c r="D17" s="10">
        <v>1178.854</v>
      </c>
      <c r="E17" s="10">
        <v>6.3179999999999996</v>
      </c>
      <c r="F17" s="10">
        <v>1019.356</v>
      </c>
      <c r="G17" s="10">
        <v>0.72599999999999998</v>
      </c>
      <c r="H17" s="10">
        <v>793.61900000000003</v>
      </c>
      <c r="I17" s="10">
        <v>-0.215</v>
      </c>
      <c r="J17" s="10">
        <v>755.13800000000003</v>
      </c>
      <c r="K17" s="10">
        <v>0.182</v>
      </c>
      <c r="L17" s="10">
        <v>636.55499999999995</v>
      </c>
      <c r="M17" s="13">
        <v>2.879</v>
      </c>
      <c r="N17" s="13">
        <v>830.3</v>
      </c>
      <c r="O17" s="13">
        <v>1.657</v>
      </c>
      <c r="P17" s="13">
        <v>958.51800000000003</v>
      </c>
      <c r="Q17" s="13">
        <v>2.2210000000000001</v>
      </c>
      <c r="R17" s="13">
        <v>856.84199999999998</v>
      </c>
      <c r="S17" s="13">
        <v>1.7150000000000001</v>
      </c>
      <c r="T17" s="13">
        <v>700.44399999999996</v>
      </c>
      <c r="U17" s="13">
        <v>0.86736500000000161</v>
      </c>
      <c r="V17" s="13">
        <v>1054.0206350000001</v>
      </c>
      <c r="W17" s="13">
        <v>1.7551750000000028</v>
      </c>
      <c r="X17" s="13">
        <v>941.88682499999993</v>
      </c>
      <c r="Y17" s="10">
        <v>2.4</v>
      </c>
      <c r="Z17" s="10">
        <v>799.1</v>
      </c>
      <c r="AA17" s="10">
        <f>0.9-AA6</f>
        <v>0</v>
      </c>
      <c r="AB17" s="10">
        <f>1799.1-AB6</f>
        <v>615.39999999999986</v>
      </c>
      <c r="AC17" s="10">
        <f>3.3-AC6</f>
        <v>2.1999999999999997</v>
      </c>
      <c r="AD17" s="10">
        <f>2127.5-AD6</f>
        <v>740.3</v>
      </c>
      <c r="AE17" s="10">
        <f>3.3-AE6</f>
        <v>1.6999999999999997</v>
      </c>
      <c r="AF17" s="10">
        <f>3658.7-AF6</f>
        <v>1322.2999999999997</v>
      </c>
      <c r="AG17" s="10">
        <f>5.8-AG6</f>
        <v>4.8</v>
      </c>
      <c r="AH17" s="10">
        <f>2852.3-AH6</f>
        <v>1017.6000000000001</v>
      </c>
    </row>
    <row r="18" spans="1:34">
      <c r="A18" s="9"/>
      <c r="B18" s="1" t="s">
        <v>63</v>
      </c>
      <c r="C18" s="10">
        <v>12.028</v>
      </c>
      <c r="D18" s="10">
        <v>322.57100000000003</v>
      </c>
      <c r="E18" s="10">
        <v>12.897</v>
      </c>
      <c r="F18" s="10">
        <v>318.06400000000002</v>
      </c>
      <c r="G18" s="10">
        <v>13.339</v>
      </c>
      <c r="H18" s="10">
        <v>349.37299999999999</v>
      </c>
      <c r="I18" s="10">
        <v>14.715999999999999</v>
      </c>
      <c r="J18" s="10">
        <v>369.47</v>
      </c>
      <c r="K18" s="10">
        <v>14.451000000000001</v>
      </c>
      <c r="L18" s="10">
        <v>364.94200000000001</v>
      </c>
      <c r="M18" s="10">
        <v>13.282999999999999</v>
      </c>
      <c r="N18" s="10">
        <v>381.03800000000001</v>
      </c>
      <c r="O18" s="10">
        <v>14.02</v>
      </c>
      <c r="P18" s="10">
        <v>379.76</v>
      </c>
      <c r="Q18" s="10">
        <v>14.771000000000001</v>
      </c>
      <c r="R18" s="10">
        <v>382.98399999999998</v>
      </c>
      <c r="S18" s="10">
        <v>13.41</v>
      </c>
      <c r="T18" s="10">
        <v>397.858</v>
      </c>
      <c r="U18" s="10">
        <v>13.45</v>
      </c>
      <c r="V18" s="10">
        <v>413.42700000000002</v>
      </c>
      <c r="W18" s="10">
        <v>13.451000000000001</v>
      </c>
      <c r="X18" s="10">
        <v>446.92899999999997</v>
      </c>
      <c r="Y18" s="10">
        <v>15.9</v>
      </c>
      <c r="Z18" s="10">
        <v>457.6</v>
      </c>
      <c r="AA18" s="10">
        <v>13.6</v>
      </c>
      <c r="AB18" s="10">
        <v>455.8</v>
      </c>
      <c r="AC18" s="10">
        <v>6.8</v>
      </c>
      <c r="AD18" s="10">
        <v>250.9</v>
      </c>
      <c r="AE18" s="10">
        <v>6.2</v>
      </c>
      <c r="AF18" s="10">
        <v>292.5</v>
      </c>
      <c r="AG18" s="10">
        <v>6.7</v>
      </c>
      <c r="AH18" s="10">
        <v>332.7</v>
      </c>
    </row>
    <row r="19" spans="1:34">
      <c r="A19" s="9"/>
      <c r="B19" s="1" t="s">
        <v>64</v>
      </c>
      <c r="C19" s="10">
        <v>4.9660000000000002</v>
      </c>
      <c r="D19" s="10">
        <v>180.25299999999999</v>
      </c>
      <c r="E19" s="10">
        <v>7.3120000000000003</v>
      </c>
      <c r="F19" s="10">
        <v>187.173</v>
      </c>
      <c r="G19" s="10">
        <v>8.6449999999999996</v>
      </c>
      <c r="H19" s="10">
        <v>190.17599999999999</v>
      </c>
      <c r="I19" s="10">
        <v>8.7309999999999999</v>
      </c>
      <c r="J19" s="10">
        <v>195.477</v>
      </c>
      <c r="K19" s="10">
        <v>10.356999999999999</v>
      </c>
      <c r="L19" s="10">
        <v>200.864</v>
      </c>
      <c r="M19" s="10">
        <v>9.7249999999999996</v>
      </c>
      <c r="N19" s="10">
        <v>192.95699999999999</v>
      </c>
      <c r="O19" s="10">
        <v>10.272</v>
      </c>
      <c r="P19" s="10">
        <v>200.36799999999999</v>
      </c>
      <c r="Q19" s="10">
        <v>11.577</v>
      </c>
      <c r="R19" s="10">
        <v>212.21899999999999</v>
      </c>
      <c r="S19" s="10">
        <v>10.679</v>
      </c>
      <c r="T19" s="10">
        <v>228.40100000000001</v>
      </c>
      <c r="U19" s="10">
        <v>10.236000000000001</v>
      </c>
      <c r="V19" s="10">
        <v>254.881</v>
      </c>
      <c r="W19" s="10">
        <v>10.676</v>
      </c>
      <c r="X19" s="10">
        <v>276.86700000000002</v>
      </c>
      <c r="Y19" s="10">
        <v>8.6999999999999993</v>
      </c>
      <c r="Z19" s="10">
        <v>287.7</v>
      </c>
      <c r="AA19" s="10">
        <v>10.7</v>
      </c>
      <c r="AB19" s="10">
        <v>308.7</v>
      </c>
      <c r="AC19" s="10">
        <v>10.5</v>
      </c>
      <c r="AD19" s="10">
        <v>316.89999999999998</v>
      </c>
      <c r="AE19" s="10">
        <v>10.7</v>
      </c>
      <c r="AF19" s="10">
        <v>332.3</v>
      </c>
      <c r="AG19" s="10">
        <v>10.8</v>
      </c>
      <c r="AH19" s="10">
        <v>343.5</v>
      </c>
    </row>
    <row r="20" spans="1:34">
      <c r="A20" s="9"/>
      <c r="B20" s="1" t="s">
        <v>65</v>
      </c>
      <c r="C20" s="10">
        <v>0</v>
      </c>
      <c r="D20" s="10">
        <v>0.53500000000000003</v>
      </c>
      <c r="E20" s="10">
        <v>0</v>
      </c>
      <c r="F20" s="10">
        <v>0.47399999999999998</v>
      </c>
      <c r="G20" s="10">
        <v>0</v>
      </c>
      <c r="H20" s="10">
        <v>0.621</v>
      </c>
      <c r="I20" s="10">
        <v>0</v>
      </c>
      <c r="J20" s="10">
        <v>0.34300000000000003</v>
      </c>
      <c r="K20" s="10">
        <v>0</v>
      </c>
      <c r="L20" s="10">
        <v>0.24299999999999999</v>
      </c>
      <c r="M20" s="10">
        <v>0</v>
      </c>
      <c r="N20" s="10">
        <v>0.38300000000000001</v>
      </c>
      <c r="O20" s="10">
        <v>0</v>
      </c>
      <c r="P20" s="10">
        <v>0.68899999999999995</v>
      </c>
      <c r="Q20" s="10">
        <v>0</v>
      </c>
      <c r="R20" s="10">
        <v>0.82</v>
      </c>
      <c r="S20" s="10">
        <v>0</v>
      </c>
      <c r="T20" s="10">
        <v>0.98499999999999999</v>
      </c>
      <c r="U20" s="10">
        <v>0</v>
      </c>
      <c r="V20" s="10">
        <v>1.0129999999999999</v>
      </c>
      <c r="W20" s="10">
        <v>0</v>
      </c>
      <c r="X20" s="10">
        <v>0.998</v>
      </c>
      <c r="Y20" s="10">
        <v>0</v>
      </c>
      <c r="Z20" s="10">
        <v>1.8</v>
      </c>
      <c r="AA20" s="10">
        <v>0</v>
      </c>
      <c r="AB20" s="10">
        <v>0.9</v>
      </c>
      <c r="AC20" s="10">
        <v>0</v>
      </c>
      <c r="AD20" s="10">
        <v>0.5</v>
      </c>
      <c r="AE20" s="10">
        <v>0</v>
      </c>
      <c r="AF20" s="10">
        <v>0.7</v>
      </c>
      <c r="AG20" s="10">
        <v>0</v>
      </c>
      <c r="AH20" s="10">
        <v>1.3</v>
      </c>
    </row>
    <row r="21" spans="1:34">
      <c r="A21" s="9"/>
      <c r="B21" s="1" t="s">
        <v>66</v>
      </c>
      <c r="C21" s="10">
        <v>0.95299999999999996</v>
      </c>
      <c r="D21" s="10">
        <v>64.941999999999993</v>
      </c>
      <c r="E21" s="10">
        <v>1.754</v>
      </c>
      <c r="F21" s="10">
        <v>66.638000000000005</v>
      </c>
      <c r="G21" s="10">
        <v>1.661</v>
      </c>
      <c r="H21" s="10">
        <v>65.13</v>
      </c>
      <c r="I21" s="10">
        <v>1.3580000000000001</v>
      </c>
      <c r="J21" s="10">
        <v>60.698999999999998</v>
      </c>
      <c r="K21" s="10">
        <v>1.4119999999999999</v>
      </c>
      <c r="L21" s="10">
        <v>61.406999999999996</v>
      </c>
      <c r="M21" s="10">
        <v>1.444</v>
      </c>
      <c r="N21" s="10">
        <v>63.844999999999999</v>
      </c>
      <c r="O21" s="10">
        <v>1.468</v>
      </c>
      <c r="P21" s="10">
        <v>64.322999999999993</v>
      </c>
      <c r="Q21" s="10">
        <v>1.62</v>
      </c>
      <c r="R21" s="10">
        <v>65.847999999999999</v>
      </c>
      <c r="S21" s="10">
        <v>1.635</v>
      </c>
      <c r="T21" s="10">
        <v>69.563999999999993</v>
      </c>
      <c r="U21" s="10">
        <v>1.369</v>
      </c>
      <c r="V21" s="10">
        <v>72.320999999999998</v>
      </c>
      <c r="W21" s="10">
        <v>1.4890000000000001</v>
      </c>
      <c r="X21" s="10">
        <v>76.296999999999997</v>
      </c>
      <c r="Y21" s="10">
        <v>1.4</v>
      </c>
      <c r="Z21" s="10">
        <v>76.099999999999994</v>
      </c>
      <c r="AA21" s="10">
        <v>1.4</v>
      </c>
      <c r="AB21" s="10">
        <v>78.7</v>
      </c>
      <c r="AC21" s="10">
        <v>1.3</v>
      </c>
      <c r="AD21" s="10">
        <v>74.8</v>
      </c>
      <c r="AE21" s="10">
        <v>1.4</v>
      </c>
      <c r="AF21" s="10">
        <v>76.7</v>
      </c>
      <c r="AG21" s="10">
        <v>1.5</v>
      </c>
      <c r="AH21" s="10">
        <v>79.8</v>
      </c>
    </row>
    <row r="22" spans="1:34">
      <c r="A22" s="9"/>
      <c r="B22" s="1" t="s">
        <v>39</v>
      </c>
      <c r="C22" s="11">
        <v>26.029</v>
      </c>
      <c r="D22" s="11">
        <v>1747.155</v>
      </c>
      <c r="E22" s="11">
        <v>28.280999999999999</v>
      </c>
      <c r="F22" s="11">
        <v>1591.7049999999999</v>
      </c>
      <c r="G22" s="11">
        <v>24.370999999999999</v>
      </c>
      <c r="H22" s="11">
        <v>1398.9190000000001</v>
      </c>
      <c r="I22" s="11">
        <v>24.59</v>
      </c>
      <c r="J22" s="11">
        <v>1381.127</v>
      </c>
      <c r="K22" s="11">
        <v>26.402000000000001</v>
      </c>
      <c r="L22" s="11">
        <v>1264.011</v>
      </c>
      <c r="M22" s="11">
        <v>27.331</v>
      </c>
      <c r="N22" s="11">
        <v>1468.5229999999999</v>
      </c>
      <c r="O22" s="11">
        <v>27.417000000000002</v>
      </c>
      <c r="P22" s="11">
        <v>1603.6579999999999</v>
      </c>
      <c r="Q22" s="11">
        <v>30.189</v>
      </c>
      <c r="R22" s="11">
        <v>1518.713</v>
      </c>
      <c r="S22" s="11">
        <v>27.439</v>
      </c>
      <c r="T22" s="11">
        <v>1397.252</v>
      </c>
      <c r="U22" s="11">
        <v>25.922365000000003</v>
      </c>
      <c r="V22" s="11">
        <v>1795.6626349999999</v>
      </c>
      <c r="W22" s="11">
        <v>27.371175000000004</v>
      </c>
      <c r="X22" s="11">
        <v>1742.9778249999999</v>
      </c>
      <c r="Y22" s="11">
        <f t="shared" ref="Y22:AH22" si="2">SUM(Y17:Y21)</f>
        <v>28.4</v>
      </c>
      <c r="Z22" s="11">
        <f t="shared" si="2"/>
        <v>1622.3</v>
      </c>
      <c r="AA22" s="11">
        <f t="shared" si="2"/>
        <v>25.699999999999996</v>
      </c>
      <c r="AB22" s="11">
        <f t="shared" si="2"/>
        <v>1459.5</v>
      </c>
      <c r="AC22" s="11">
        <f t="shared" si="2"/>
        <v>20.8</v>
      </c>
      <c r="AD22" s="11">
        <f t="shared" si="2"/>
        <v>1383.3999999999999</v>
      </c>
      <c r="AE22" s="11">
        <f t="shared" si="2"/>
        <v>20</v>
      </c>
      <c r="AF22" s="11">
        <f t="shared" si="2"/>
        <v>2024.4999999999998</v>
      </c>
      <c r="AG22" s="11">
        <f t="shared" si="2"/>
        <v>23.8</v>
      </c>
      <c r="AH22" s="11">
        <f t="shared" si="2"/>
        <v>1774.9</v>
      </c>
    </row>
    <row r="24" spans="1:34">
      <c r="B24" s="1" t="s">
        <v>67</v>
      </c>
    </row>
    <row r="25" spans="1:34">
      <c r="B25" s="1" t="s">
        <v>68</v>
      </c>
    </row>
  </sheetData>
  <mergeCells count="98">
    <mergeCell ref="AA15:AB15"/>
    <mergeCell ref="AC15:AD15"/>
    <mergeCell ref="AE15:AF15"/>
    <mergeCell ref="AG15:AH15"/>
    <mergeCell ref="A16:A22"/>
    <mergeCell ref="M15:N15"/>
    <mergeCell ref="O15:P15"/>
    <mergeCell ref="Q15:R15"/>
    <mergeCell ref="S15:T15"/>
    <mergeCell ref="E14:F14"/>
    <mergeCell ref="G14:H14"/>
    <mergeCell ref="U15:V15"/>
    <mergeCell ref="W15:X15"/>
    <mergeCell ref="Y14:Z14"/>
    <mergeCell ref="Y15:Z15"/>
    <mergeCell ref="AE13:AF13"/>
    <mergeCell ref="AG13:AH13"/>
    <mergeCell ref="AE14:AF14"/>
    <mergeCell ref="AG14:AH14"/>
    <mergeCell ref="C15:D15"/>
    <mergeCell ref="E15:F15"/>
    <mergeCell ref="G15:H15"/>
    <mergeCell ref="I15:J15"/>
    <mergeCell ref="K15:L15"/>
    <mergeCell ref="M14:N14"/>
    <mergeCell ref="O14:P14"/>
    <mergeCell ref="Q14:R14"/>
    <mergeCell ref="S14:T14"/>
    <mergeCell ref="U14:V14"/>
    <mergeCell ref="W14:X14"/>
    <mergeCell ref="C14:D14"/>
    <mergeCell ref="W13:X13"/>
    <mergeCell ref="AA4:AB4"/>
    <mergeCell ref="AC4:AD4"/>
    <mergeCell ref="I14:J14"/>
    <mergeCell ref="K14:L14"/>
    <mergeCell ref="M13:N13"/>
    <mergeCell ref="O13:P13"/>
    <mergeCell ref="Q13:R13"/>
    <mergeCell ref="Y13:Z13"/>
    <mergeCell ref="AA13:AB13"/>
    <mergeCell ref="AC13:AD13"/>
    <mergeCell ref="AA14:AB14"/>
    <mergeCell ref="AC14:AD14"/>
    <mergeCell ref="AE4:AF4"/>
    <mergeCell ref="AG4:AH4"/>
    <mergeCell ref="A5:A11"/>
    <mergeCell ref="C13:D13"/>
    <mergeCell ref="E13:F13"/>
    <mergeCell ref="G13:H13"/>
    <mergeCell ref="I13:J13"/>
    <mergeCell ref="K13:L13"/>
    <mergeCell ref="O4:P4"/>
    <mergeCell ref="Q4:R4"/>
    <mergeCell ref="S4:T4"/>
    <mergeCell ref="U4:V4"/>
    <mergeCell ref="W4:X4"/>
    <mergeCell ref="Y4:Z4"/>
    <mergeCell ref="S13:T13"/>
    <mergeCell ref="U13:V13"/>
    <mergeCell ref="AA3:AB3"/>
    <mergeCell ref="AC3:AD3"/>
    <mergeCell ref="AE3:AF3"/>
    <mergeCell ref="AG3:AH3"/>
    <mergeCell ref="C4:D4"/>
    <mergeCell ref="E4:F4"/>
    <mergeCell ref="G4:H4"/>
    <mergeCell ref="I4:J4"/>
    <mergeCell ref="K4:L4"/>
    <mergeCell ref="M4:N4"/>
    <mergeCell ref="O3:P3"/>
    <mergeCell ref="Q3:R3"/>
    <mergeCell ref="S3:T3"/>
    <mergeCell ref="U3:V3"/>
    <mergeCell ref="W3:X3"/>
    <mergeCell ref="Y3:Z3"/>
    <mergeCell ref="AA2:AB2"/>
    <mergeCell ref="AC2:AD2"/>
    <mergeCell ref="AE2:AF2"/>
    <mergeCell ref="AG2:AH2"/>
    <mergeCell ref="C3:D3"/>
    <mergeCell ref="E3:F3"/>
    <mergeCell ref="G3:H3"/>
    <mergeCell ref="I3:J3"/>
    <mergeCell ref="K3:L3"/>
    <mergeCell ref="M3:N3"/>
    <mergeCell ref="O2:P2"/>
    <mergeCell ref="Q2:R2"/>
    <mergeCell ref="S2:T2"/>
    <mergeCell ref="U2:V2"/>
    <mergeCell ref="W2:X2"/>
    <mergeCell ref="Y2:Z2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C6U45NHNYSXQ-1112273616-1594</_dlc_DocId>
    <_dlc_DocIdUrl xmlns="bc9be6ef-036f-4d38-ab45-2a4da0c93cb0">
      <Url>https://enbridge.sharepoint.com/teams/EB-2022-02002024Rebasing/_layouts/15/DocIdRedir.aspx?ID=C6U45NHNYSXQ-1112273616-1594</Url>
      <Description>C6U45NHNYSXQ-1112273616-1594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19F62F-085A-4FDB-9E2B-D989CDFFFD3E}"/>
</file>

<file path=customXml/itemProps2.xml><?xml version="1.0" encoding="utf-8"?>
<ds:datastoreItem xmlns:ds="http://schemas.openxmlformats.org/officeDocument/2006/customXml" ds:itemID="{8F0C467A-CC6B-424D-B99D-4A02829D6273}"/>
</file>

<file path=customXml/itemProps3.xml><?xml version="1.0" encoding="utf-8"?>
<ds:datastoreItem xmlns:ds="http://schemas.openxmlformats.org/officeDocument/2006/customXml" ds:itemID="{872A200C-B8AE-48E1-ACD8-53985EB03C5E}"/>
</file>

<file path=customXml/itemProps4.xml><?xml version="1.0" encoding="utf-8"?>
<ds:datastoreItem xmlns:ds="http://schemas.openxmlformats.org/officeDocument/2006/customXml" ds:itemID="{180CF500-7506-452A-870A-D4BC5EBDB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Vinagre</dc:creator>
  <cp:keywords/>
  <dc:description/>
  <cp:lastModifiedBy>Laura Sheehan</cp:lastModifiedBy>
  <cp:revision/>
  <dcterms:created xsi:type="dcterms:W3CDTF">2024-06-27T15:30:18Z</dcterms:created>
  <dcterms:modified xsi:type="dcterms:W3CDTF">2024-07-07T04:49:58Z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2024-06-27T15:30:27Z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82869383-0194-4cb6-a4ae-3f8226aab5f2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0x010100DDDF03B111AE4A46B96BC00628899F8B</vt:lpwstr>
  </property>
  <property fmtid="{D5CDD505-2E9C-101B-9397-08002B2CF9AE}" pid="10" name="_dlc_DocIdItemGuid">
    <vt:lpwstr>770e99af-e500-4f7e-8b6a-d53ec10e6e85</vt:lpwstr>
  </property>
  <property fmtid="{D5CDD505-2E9C-101B-9397-08002B2CF9AE}" pid="11" name="MediaServiceImageTags">
    <vt:lpwstr/>
  </property>
</Properties>
</file>