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Application and Evidence/PDF Folder - RRA/Excel - Live Folder/"/>
    </mc:Choice>
  </mc:AlternateContent>
  <xr:revisionPtr revIDLastSave="17" documentId="8_{A265F330-A43F-45F2-A2DF-C18637D05728}" xr6:coauthVersionLast="47" xr6:coauthVersionMax="47" xr10:uidLastSave="{54BC4491-C399-46BA-AC6B-52C7D0A56966}"/>
  <bookViews>
    <workbookView xWindow="-110" yWindow="-110" windowWidth="19420" windowHeight="11620" xr2:uid="{6E2D6C03-86AC-49F6-AF4B-E9CDEB898E76}"/>
  </bookViews>
  <sheets>
    <sheet name="F-06-01-01 Page 1" sheetId="1" r:id="rId1"/>
    <sheet name="F-06-01-01 Page 2" sheetId="2" r:id="rId2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0">'F-06-01-01 Page 1'!$B$1:$Q$109</definedName>
    <definedName name="_xlnm.Print_Area" localSheetId="1">'F-06-01-01 Page 2'!$B$1:$K$17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_F886CE37_88AA_4578_933D_34249DB55675_.wvu.PrintArea" localSheetId="1" hidden="1">'F-06-01-01 Page 2'!$B$1:$J$17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61" i="2"/>
  <c r="D63" i="2"/>
  <c r="F52" i="2"/>
  <c r="F51" i="2"/>
  <c r="D53" i="2"/>
  <c r="F42" i="2"/>
  <c r="F41" i="2"/>
  <c r="D43" i="2"/>
  <c r="D33" i="2"/>
  <c r="F32" i="2"/>
  <c r="F31" i="2"/>
  <c r="F30" i="2"/>
  <c r="F23" i="2"/>
  <c r="D23" i="2"/>
  <c r="F13" i="2"/>
  <c r="D13" i="2"/>
  <c r="E11" i="2"/>
  <c r="G11" i="2" s="1"/>
  <c r="I11" i="2" s="1"/>
  <c r="J11" i="2" s="1"/>
  <c r="C21" i="2" s="1"/>
  <c r="F93" i="1"/>
  <c r="P86" i="1"/>
  <c r="N86" i="1"/>
  <c r="L86" i="1"/>
  <c r="J86" i="1"/>
  <c r="H86" i="1"/>
  <c r="F86" i="1"/>
  <c r="F79" i="1"/>
  <c r="P52" i="1"/>
  <c r="N52" i="1"/>
  <c r="L52" i="1"/>
  <c r="J52" i="1"/>
  <c r="H52" i="1"/>
  <c r="F52" i="1"/>
  <c r="H45" i="1"/>
  <c r="F45" i="1"/>
  <c r="P28" i="1"/>
  <c r="N28" i="1"/>
  <c r="L28" i="1"/>
  <c r="J28" i="1"/>
  <c r="H28" i="1"/>
  <c r="F28" i="1"/>
  <c r="F18" i="1"/>
  <c r="H9" i="1"/>
  <c r="H18" i="1" s="1"/>
  <c r="E21" i="2" l="1"/>
  <c r="G21" i="2" s="1"/>
  <c r="I21" i="2" s="1"/>
  <c r="J21" i="2" s="1"/>
  <c r="C31" i="2" s="1"/>
  <c r="F33" i="2"/>
  <c r="H79" i="1"/>
  <c r="H93" i="1"/>
  <c r="E12" i="2"/>
  <c r="G12" i="2" s="1"/>
  <c r="I12" i="2" s="1"/>
  <c r="J12" i="2" s="1"/>
  <c r="C22" i="2" s="1"/>
  <c r="F60" i="2"/>
  <c r="F63" i="2" s="1"/>
  <c r="F50" i="2"/>
  <c r="F53" i="2" s="1"/>
  <c r="E10" i="2"/>
  <c r="C13" i="2"/>
  <c r="F40" i="2"/>
  <c r="F43" i="2" s="1"/>
  <c r="J9" i="1"/>
  <c r="E22" i="2" l="1"/>
  <c r="G22" i="2" s="1"/>
  <c r="I22" i="2" s="1"/>
  <c r="J22" i="2"/>
  <c r="C32" i="2" s="1"/>
  <c r="E31" i="2"/>
  <c r="G31" i="2" s="1"/>
  <c r="I31" i="2" s="1"/>
  <c r="J31" i="2" s="1"/>
  <c r="C41" i="2" s="1"/>
  <c r="E13" i="2"/>
  <c r="G10" i="2"/>
  <c r="J18" i="1"/>
  <c r="J45" i="1"/>
  <c r="J93" i="1"/>
  <c r="J79" i="1"/>
  <c r="L9" i="1"/>
  <c r="E41" i="2" l="1"/>
  <c r="G41" i="2" s="1"/>
  <c r="I41" i="2" s="1"/>
  <c r="J41" i="2" s="1"/>
  <c r="C51" i="2" s="1"/>
  <c r="L93" i="1"/>
  <c r="L79" i="1"/>
  <c r="L18" i="1"/>
  <c r="N9" i="1"/>
  <c r="L45" i="1"/>
  <c r="G13" i="2"/>
  <c r="I10" i="2"/>
  <c r="E32" i="2"/>
  <c r="G32" i="2" s="1"/>
  <c r="I32" i="2" s="1"/>
  <c r="J32" i="2" s="1"/>
  <c r="C42" i="2" s="1"/>
  <c r="E42" i="2" l="1"/>
  <c r="G42" i="2" s="1"/>
  <c r="I42" i="2" s="1"/>
  <c r="J42" i="2" s="1"/>
  <c r="C52" i="2" s="1"/>
  <c r="E51" i="2"/>
  <c r="G51" i="2" s="1"/>
  <c r="I51" i="2" s="1"/>
  <c r="J51" i="2" s="1"/>
  <c r="C61" i="2" s="1"/>
  <c r="I13" i="2"/>
  <c r="I15" i="2" s="1"/>
  <c r="J10" i="2"/>
  <c r="N18" i="1"/>
  <c r="N93" i="1"/>
  <c r="N79" i="1"/>
  <c r="P9" i="1"/>
  <c r="N45" i="1"/>
  <c r="E61" i="2" l="1"/>
  <c r="G61" i="2" s="1"/>
  <c r="I61" i="2" s="1"/>
  <c r="J61" i="2"/>
  <c r="E52" i="2"/>
  <c r="G52" i="2" s="1"/>
  <c r="I52" i="2" s="1"/>
  <c r="J52" i="2" s="1"/>
  <c r="C62" i="2" s="1"/>
  <c r="J13" i="2"/>
  <c r="C20" i="2"/>
  <c r="P93" i="1"/>
  <c r="P79" i="1"/>
  <c r="P45" i="1"/>
  <c r="P18" i="1"/>
  <c r="E62" i="2" l="1"/>
  <c r="G62" i="2" s="1"/>
  <c r="I62" i="2" s="1"/>
  <c r="J62" i="2" s="1"/>
  <c r="C23" i="2"/>
  <c r="E20" i="2"/>
  <c r="E23" i="2" l="1"/>
  <c r="G20" i="2"/>
  <c r="G23" i="2" l="1"/>
  <c r="I20" i="2"/>
  <c r="I23" i="2" l="1"/>
  <c r="I25" i="2" s="1"/>
  <c r="J20" i="2"/>
  <c r="C30" i="2" l="1"/>
  <c r="J23" i="2"/>
  <c r="E30" i="2" l="1"/>
  <c r="C33" i="2"/>
  <c r="E33" i="2" l="1"/>
  <c r="G30" i="2"/>
  <c r="I30" i="2" l="1"/>
  <c r="G33" i="2"/>
  <c r="I33" i="2" l="1"/>
  <c r="I35" i="2" s="1"/>
  <c r="J30" i="2"/>
  <c r="C40" i="2" l="1"/>
  <c r="J33" i="2"/>
  <c r="C43" i="2" l="1"/>
  <c r="E40" i="2"/>
  <c r="E43" i="2" l="1"/>
  <c r="G40" i="2"/>
  <c r="I40" i="2" l="1"/>
  <c r="G43" i="2"/>
  <c r="I43" i="2" l="1"/>
  <c r="I45" i="2" s="1"/>
  <c r="J40" i="2"/>
  <c r="C50" i="2" l="1"/>
  <c r="J43" i="2"/>
  <c r="C53" i="2" l="1"/>
  <c r="E50" i="2"/>
  <c r="E53" i="2" l="1"/>
  <c r="G50" i="2"/>
  <c r="G53" i="2" l="1"/>
  <c r="I50" i="2"/>
  <c r="I53" i="2" l="1"/>
  <c r="I55" i="2" s="1"/>
  <c r="J50" i="2"/>
  <c r="C60" i="2" l="1"/>
  <c r="J53" i="2"/>
  <c r="C63" i="2" l="1"/>
  <c r="E60" i="2"/>
  <c r="E63" i="2" l="1"/>
  <c r="G60" i="2"/>
  <c r="G63" i="2" l="1"/>
  <c r="I60" i="2"/>
  <c r="I63" i="2" l="1"/>
  <c r="I65" i="2" s="1"/>
  <c r="J60" i="2"/>
  <c r="J63" i="2" s="1"/>
  <c r="F85" i="1" l="1"/>
  <c r="F87" i="1" s="1"/>
  <c r="F89" i="1" s="1"/>
  <c r="F11" i="1" s="1"/>
  <c r="F83" i="1"/>
  <c r="P58" i="1"/>
  <c r="H64" i="1"/>
  <c r="L83" i="1"/>
  <c r="L85" i="1"/>
  <c r="L87" i="1"/>
  <c r="L89" i="1" s="1"/>
  <c r="L11" i="1"/>
  <c r="N30" i="1"/>
  <c r="N35" i="1" s="1"/>
  <c r="F30" i="1"/>
  <c r="F35" i="1"/>
  <c r="F97" i="1" s="1"/>
  <c r="F99" i="1" s="1"/>
  <c r="F108" i="1" s="1"/>
  <c r="F12" i="1" s="1"/>
  <c r="H49" i="1"/>
  <c r="H51" i="1"/>
  <c r="H53" i="1" s="1"/>
  <c r="P83" i="1"/>
  <c r="P85" i="1"/>
  <c r="P87" i="1" s="1"/>
  <c r="P89" i="1" s="1"/>
  <c r="P11" i="1" s="1"/>
  <c r="J58" i="1"/>
  <c r="N105" i="1"/>
  <c r="N64" i="1"/>
  <c r="L58" i="1"/>
  <c r="J49" i="1"/>
  <c r="J51" i="1"/>
  <c r="J53" i="1" s="1"/>
  <c r="J105" i="1"/>
  <c r="N49" i="1"/>
  <c r="N51" i="1" s="1"/>
  <c r="N53" i="1" s="1"/>
  <c r="N58" i="1"/>
  <c r="J64" i="1"/>
  <c r="L105" i="1"/>
  <c r="H83" i="1"/>
  <c r="H85" i="1" s="1"/>
  <c r="H87" i="1" s="1"/>
  <c r="H89" i="1" s="1"/>
  <c r="H11" i="1" s="1"/>
  <c r="F105" i="1"/>
  <c r="P64" i="1"/>
  <c r="F64" i="1"/>
  <c r="F58" i="1"/>
  <c r="F59" i="1"/>
  <c r="H57" i="1" s="1"/>
  <c r="H59" i="1" s="1"/>
  <c r="J57" i="1" s="1"/>
  <c r="J59" i="1" s="1"/>
  <c r="L57" i="1" s="1"/>
  <c r="L59" i="1" s="1"/>
  <c r="N57" i="1" s="1"/>
  <c r="N59" i="1" s="1"/>
  <c r="P57" i="1" s="1"/>
  <c r="P59" i="1" s="1"/>
  <c r="H58" i="1"/>
  <c r="P49" i="1"/>
  <c r="P51" i="1"/>
  <c r="P53" i="1"/>
  <c r="L30" i="1"/>
  <c r="L35" i="1" s="1"/>
  <c r="L36" i="1" s="1"/>
  <c r="L49" i="1"/>
  <c r="L51" i="1"/>
  <c r="L53" i="1" s="1"/>
  <c r="P30" i="1"/>
  <c r="P35" i="1" s="1"/>
  <c r="P36" i="1" s="1"/>
  <c r="P97" i="1"/>
  <c r="P99" i="1" s="1"/>
  <c r="P108" i="1" s="1"/>
  <c r="P12" i="1" s="1"/>
  <c r="F49" i="1"/>
  <c r="F51" i="1"/>
  <c r="F53" i="1"/>
  <c r="F65" i="1"/>
  <c r="H30" i="1"/>
  <c r="H35" i="1" s="1"/>
  <c r="J83" i="1"/>
  <c r="J85" i="1" s="1"/>
  <c r="J87" i="1"/>
  <c r="J89" i="1" s="1"/>
  <c r="J11" i="1" s="1"/>
  <c r="H105" i="1"/>
  <c r="P105" i="1"/>
  <c r="J30" i="1"/>
  <c r="J35" i="1" s="1"/>
  <c r="F36" i="1"/>
  <c r="L64" i="1"/>
  <c r="N83" i="1"/>
  <c r="N85" i="1" s="1"/>
  <c r="N87" i="1" s="1"/>
  <c r="N89" i="1" s="1"/>
  <c r="N11" i="1" s="1"/>
  <c r="J36" i="1" l="1"/>
  <c r="J97" i="1"/>
  <c r="J99" i="1" s="1"/>
  <c r="J108" i="1" s="1"/>
  <c r="J12" i="1" s="1"/>
  <c r="H97" i="1"/>
  <c r="H99" i="1" s="1"/>
  <c r="H108" i="1" s="1"/>
  <c r="H12" i="1" s="1"/>
  <c r="H36" i="1"/>
  <c r="L65" i="1"/>
  <c r="L66" i="1" s="1"/>
  <c r="L70" i="1" s="1"/>
  <c r="L73" i="1"/>
  <c r="L10" i="1" s="1"/>
  <c r="N97" i="1"/>
  <c r="N99" i="1" s="1"/>
  <c r="N108" i="1" s="1"/>
  <c r="N12" i="1" s="1"/>
  <c r="N36" i="1"/>
  <c r="F73" i="1"/>
  <c r="F10" i="1" s="1"/>
  <c r="F13" i="1" s="1"/>
  <c r="L97" i="1"/>
  <c r="L99" i="1" s="1"/>
  <c r="L108" i="1" s="1"/>
  <c r="L12" i="1" s="1"/>
  <c r="N73" i="1"/>
  <c r="N10" i="1" s="1"/>
  <c r="N13" i="1" s="1"/>
  <c r="N65" i="1"/>
  <c r="N66" i="1" s="1"/>
  <c r="N70" i="1" s="1"/>
  <c r="P65" i="1"/>
  <c r="P66" i="1" s="1"/>
  <c r="J65" i="1"/>
  <c r="J66" i="1" s="1"/>
  <c r="J70" i="1" s="1"/>
  <c r="J73" i="1"/>
  <c r="J10" i="1" s="1"/>
  <c r="J13" i="1" s="1"/>
  <c r="F66" i="1"/>
  <c r="F70" i="1" s="1"/>
  <c r="F71" i="1" s="1"/>
  <c r="H69" i="1" s="1"/>
  <c r="H65" i="1"/>
  <c r="H66" i="1" s="1"/>
  <c r="H70" i="1" s="1"/>
  <c r="P70" i="1" l="1"/>
  <c r="P73" i="1"/>
  <c r="P10" i="1" s="1"/>
  <c r="P13" i="1" s="1"/>
  <c r="L13" i="1"/>
  <c r="H73" i="1"/>
  <c r="H10" i="1" s="1"/>
  <c r="H13" i="1" s="1"/>
  <c r="H71" i="1"/>
  <c r="J69" i="1" s="1"/>
  <c r="J71" i="1" s="1"/>
  <c r="L69" i="1" s="1"/>
  <c r="L71" i="1" s="1"/>
  <c r="N69" i="1" s="1"/>
  <c r="N71" i="1" s="1"/>
  <c r="P69" i="1" s="1"/>
  <c r="P71" i="1" s="1"/>
</calcChain>
</file>

<file path=xl/sharedStrings.xml><?xml version="1.0" encoding="utf-8"?>
<sst xmlns="http://schemas.openxmlformats.org/spreadsheetml/2006/main" count="286" uniqueCount="78">
  <si>
    <t>CLLP</t>
  </si>
  <si>
    <t>Calculation of Utility Income Taxes</t>
  </si>
  <si>
    <t>Bridge (2024) and Test Years (2025 to 2029)</t>
  </si>
  <si>
    <t>Year Ending December 31</t>
  </si>
  <si>
    <t>($ Millions)</t>
  </si>
  <si>
    <t>SUMMARY OF TAX EXPENSE</t>
  </si>
  <si>
    <t>Hydro One Networks Inc. (HONI)</t>
  </si>
  <si>
    <t>Chatham X Lakeshore GP Inc</t>
  </si>
  <si>
    <t>First Nations</t>
  </si>
  <si>
    <t>Total</t>
  </si>
  <si>
    <t>Line No.</t>
  </si>
  <si>
    <t>Particulars</t>
  </si>
  <si>
    <t>(a)</t>
  </si>
  <si>
    <t>(b)</t>
  </si>
  <si>
    <t>(c)</t>
  </si>
  <si>
    <t>(d )</t>
  </si>
  <si>
    <t>(e)</t>
  </si>
  <si>
    <t>(f)</t>
  </si>
  <si>
    <t>Determination of Taxable Income</t>
  </si>
  <si>
    <t>Regulatory Net Income (before tax)</t>
  </si>
  <si>
    <t>Book to Tax Adjustments:</t>
  </si>
  <si>
    <t xml:space="preserve">  Depreciation and amortization</t>
  </si>
  <si>
    <t xml:space="preserve"> </t>
  </si>
  <si>
    <t xml:space="preserve">  Capital Cost Allowance</t>
  </si>
  <si>
    <t xml:space="preserve">  Other</t>
  </si>
  <si>
    <t>Total Adjustments</t>
  </si>
  <si>
    <t>Regulatory Taxable Income/(Loss) before Loss Carry Forward</t>
  </si>
  <si>
    <t>$</t>
  </si>
  <si>
    <t>Allocation of Taxable Income</t>
  </si>
  <si>
    <t>Hydro One Networks Inc (HONI)</t>
  </si>
  <si>
    <t xml:space="preserve">     Catham X Lakeshore GP Inc</t>
  </si>
  <si>
    <t>Tax Rates</t>
  </si>
  <si>
    <t>Federal Tax</t>
  </si>
  <si>
    <t>%</t>
  </si>
  <si>
    <t>Provincial Tax</t>
  </si>
  <si>
    <t>Total Tax Rate</t>
  </si>
  <si>
    <t>(c )</t>
  </si>
  <si>
    <t>(d)</t>
  </si>
  <si>
    <t>Determination of Income Taxes</t>
  </si>
  <si>
    <t>Allocation of Taxable Income from CLLP</t>
  </si>
  <si>
    <t>Loss Carryforward</t>
  </si>
  <si>
    <t>Taxable Income after loss carryforward</t>
  </si>
  <si>
    <t xml:space="preserve">Tax Rate </t>
  </si>
  <si>
    <t>Income Tax Expense</t>
  </si>
  <si>
    <t>Loss Continuity Schedule</t>
  </si>
  <si>
    <t>Opening Losses Carryforward</t>
  </si>
  <si>
    <t>Losses (Incurred)/Utilized during the year</t>
  </si>
  <si>
    <t>Closing Losses Carryforward</t>
  </si>
  <si>
    <t>Determination of Corporate Minimum Tax*</t>
  </si>
  <si>
    <t>Allocation of Accounting Income from CLLP</t>
  </si>
  <si>
    <t>Corporate Minimum Tax Rate</t>
  </si>
  <si>
    <t>Corporate Minimum Tax Potentially Applicable</t>
  </si>
  <si>
    <t>Ontario Income Tax</t>
  </si>
  <si>
    <t>Corporate Minimum Tax Payable (Utilized)</t>
  </si>
  <si>
    <t>Opening CMT Credit Carryforward</t>
  </si>
  <si>
    <t>CMT Credit Incurred/(utilized)</t>
  </si>
  <si>
    <t>Closing CMT Credit Carryforward</t>
  </si>
  <si>
    <t>Total Tax Expense</t>
  </si>
  <si>
    <t>*Includes the corporate minimum tax for HONI and Chatham X Lakeshore GP Inc</t>
  </si>
  <si>
    <t>Sub Total</t>
  </si>
  <si>
    <t>Additional Taxes due to Negative ACB</t>
  </si>
  <si>
    <t>Determination of Corporate Minimum Tax</t>
  </si>
  <si>
    <t>Corporate Minimum Tax Payable</t>
  </si>
  <si>
    <t>Calculation of Capital Cost allowance (CCA)</t>
  </si>
  <si>
    <t>Opening UCC</t>
  </si>
  <si>
    <t>Net</t>
  </si>
  <si>
    <t>UCC pre-1/2 yr</t>
  </si>
  <si>
    <t>50% net additions</t>
  </si>
  <si>
    <t>UCC for CCA</t>
  </si>
  <si>
    <t>CCA Rate</t>
  </si>
  <si>
    <t>Closing UCC</t>
  </si>
  <si>
    <t>CCA Class</t>
  </si>
  <si>
    <t>Additions</t>
  </si>
  <si>
    <t>CCA</t>
  </si>
  <si>
    <t>14.1 (Post-2017)</t>
  </si>
  <si>
    <t>UCC</t>
  </si>
  <si>
    <t>TOTAL CCA</t>
  </si>
  <si>
    <t>Chatham x Lakeshore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</si>
</sst>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0.0000000"/>
    <numFmt numFmtId="166" formatCode="_(* #,##0.000000_);_(* \(#,##0.000000\);_(* &quot;-&quot;??_);_(@_)"/>
    <numFmt numFmtId="167" formatCode="_(* #,##0.0_);_(* \(#,##0.0\);_(* &quot;-&quot;??_);_(@_)"/>
    <numFmt numFmtId="168" formatCode="0_);\(0\)"/>
    <numFmt numFmtId="169" formatCode="0.0%"/>
    <numFmt numFmtId="170" formatCode="0.0_);\(0.0\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1" xfId="3" applyFont="1" applyBorder="1"/>
    <xf numFmtId="0" fontId="5" fillId="0" borderId="2" xfId="3" applyFont="1" applyBorder="1" applyAlignment="1">
      <alignment horizontal="center" vertical="center"/>
    </xf>
    <xf numFmtId="2" fontId="5" fillId="0" borderId="2" xfId="3" applyNumberFormat="1" applyFont="1" applyBorder="1" applyAlignment="1">
      <alignment horizontal="center" vertical="center"/>
    </xf>
    <xf numFmtId="2" fontId="5" fillId="0" borderId="2" xfId="3" applyNumberFormat="1" applyFont="1" applyBorder="1"/>
    <xf numFmtId="0" fontId="5" fillId="0" borderId="2" xfId="3" applyFont="1" applyBorder="1"/>
    <xf numFmtId="2" fontId="5" fillId="0" borderId="3" xfId="3" applyNumberFormat="1" applyFont="1" applyBorder="1"/>
    <xf numFmtId="0" fontId="6" fillId="0" borderId="4" xfId="3" applyFont="1" applyBorder="1"/>
    <xf numFmtId="0" fontId="5" fillId="0" borderId="0" xfId="3" applyFont="1" applyAlignment="1">
      <alignment horizontal="center" vertical="center"/>
    </xf>
    <xf numFmtId="2" fontId="5" fillId="0" borderId="0" xfId="3" applyNumberFormat="1" applyFont="1" applyAlignment="1">
      <alignment horizontal="center" vertical="center"/>
    </xf>
    <xf numFmtId="2" fontId="5" fillId="0" borderId="0" xfId="3" applyNumberFormat="1" applyFont="1"/>
    <xf numFmtId="2" fontId="5" fillId="0" borderId="5" xfId="3" applyNumberFormat="1" applyFont="1" applyBorder="1"/>
    <xf numFmtId="0" fontId="5" fillId="0" borderId="4" xfId="3" applyFont="1" applyBorder="1"/>
    <xf numFmtId="0" fontId="3" fillId="0" borderId="6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3" fillId="0" borderId="7" xfId="4" applyFont="1" applyBorder="1" applyAlignment="1">
      <alignment horizontal="center"/>
    </xf>
    <xf numFmtId="0" fontId="5" fillId="0" borderId="0" xfId="3" applyFont="1" applyAlignment="1">
      <alignment horizontal="left" vertical="center"/>
    </xf>
    <xf numFmtId="164" fontId="5" fillId="0" borderId="0" xfId="5" applyNumberFormat="1" applyFont="1" applyBorder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164" fontId="5" fillId="0" borderId="0" xfId="3" applyNumberFormat="1" applyFont="1"/>
    <xf numFmtId="164" fontId="5" fillId="0" borderId="0" xfId="5" applyNumberFormat="1" applyFont="1" applyFill="1" applyBorder="1" applyAlignment="1">
      <alignment horizontal="center" vertical="center"/>
    </xf>
    <xf numFmtId="164" fontId="5" fillId="0" borderId="5" xfId="5" applyNumberFormat="1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164" fontId="5" fillId="0" borderId="6" xfId="5" applyNumberFormat="1" applyFont="1" applyFill="1" applyBorder="1" applyAlignment="1">
      <alignment horizontal="center" vertical="center"/>
    </xf>
    <xf numFmtId="164" fontId="5" fillId="0" borderId="7" xfId="5" applyNumberFormat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164" fontId="6" fillId="0" borderId="6" xfId="5" applyNumberFormat="1" applyFont="1" applyBorder="1" applyAlignment="1">
      <alignment horizontal="center" vertical="center"/>
    </xf>
    <xf numFmtId="164" fontId="6" fillId="0" borderId="0" xfId="3" applyNumberFormat="1" applyFont="1" applyAlignment="1">
      <alignment horizontal="center" vertical="center"/>
    </xf>
    <xf numFmtId="164" fontId="6" fillId="0" borderId="6" xfId="5" applyNumberFormat="1" applyFont="1" applyFill="1" applyBorder="1" applyAlignment="1">
      <alignment horizontal="center" vertical="center"/>
    </xf>
    <xf numFmtId="164" fontId="6" fillId="0" borderId="0" xfId="3" applyNumberFormat="1" applyFont="1"/>
    <xf numFmtId="164" fontId="6" fillId="0" borderId="7" xfId="5" applyNumberFormat="1" applyFont="1" applyBorder="1" applyAlignment="1">
      <alignment horizontal="center" vertical="center"/>
    </xf>
    <xf numFmtId="0" fontId="5" fillId="0" borderId="8" xfId="3" applyFont="1" applyBorder="1"/>
    <xf numFmtId="0" fontId="5" fillId="0" borderId="6" xfId="3" applyFont="1" applyBorder="1" applyAlignment="1">
      <alignment horizontal="left" vertical="center"/>
    </xf>
    <xf numFmtId="0" fontId="5" fillId="0" borderId="6" xfId="3" applyFont="1" applyBorder="1" applyAlignment="1">
      <alignment horizontal="center" vertical="center"/>
    </xf>
    <xf numFmtId="2" fontId="5" fillId="0" borderId="6" xfId="3" applyNumberFormat="1" applyFont="1" applyBorder="1" applyAlignment="1">
      <alignment horizontal="center" vertical="center"/>
    </xf>
    <xf numFmtId="2" fontId="5" fillId="0" borderId="6" xfId="3" applyNumberFormat="1" applyFont="1" applyBorder="1"/>
    <xf numFmtId="0" fontId="5" fillId="0" borderId="6" xfId="3" applyFont="1" applyBorder="1"/>
    <xf numFmtId="2" fontId="5" fillId="0" borderId="7" xfId="3" applyNumberFormat="1" applyFont="1" applyBorder="1"/>
    <xf numFmtId="2" fontId="3" fillId="0" borderId="0" xfId="3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0" fontId="3" fillId="0" borderId="6" xfId="3" applyFont="1" applyBorder="1" applyAlignment="1">
      <alignment horizontal="center" wrapText="1"/>
    </xf>
    <xf numFmtId="0" fontId="3" fillId="0" borderId="6" xfId="3" applyFont="1" applyBorder="1"/>
    <xf numFmtId="0" fontId="8" fillId="0" borderId="0" xfId="3" applyFont="1" applyAlignment="1">
      <alignment horizontal="center"/>
    </xf>
    <xf numFmtId="0" fontId="9" fillId="0" borderId="0" xfId="6" applyFont="1"/>
    <xf numFmtId="0" fontId="3" fillId="0" borderId="0" xfId="6" applyFont="1"/>
    <xf numFmtId="2" fontId="3" fillId="0" borderId="0" xfId="6" applyNumberFormat="1" applyFont="1"/>
    <xf numFmtId="0" fontId="10" fillId="0" borderId="0" xfId="6" applyFont="1" applyAlignment="1">
      <alignment horizontal="center"/>
    </xf>
    <xf numFmtId="0" fontId="3" fillId="0" borderId="0" xfId="6" applyFont="1" applyAlignment="1">
      <alignment horizontal="right"/>
    </xf>
    <xf numFmtId="164" fontId="3" fillId="0" borderId="0" xfId="6" applyNumberFormat="1" applyFont="1"/>
    <xf numFmtId="164" fontId="3" fillId="0" borderId="0" xfId="6" applyNumberFormat="1" applyFont="1" applyAlignment="1">
      <alignment horizontal="right"/>
    </xf>
    <xf numFmtId="165" fontId="3" fillId="0" borderId="0" xfId="3" applyNumberFormat="1" applyFont="1"/>
    <xf numFmtId="164" fontId="3" fillId="0" borderId="0" xfId="1" applyNumberFormat="1" applyFont="1" applyFill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3" fillId="0" borderId="2" xfId="6" applyNumberFormat="1" applyFont="1" applyBorder="1"/>
    <xf numFmtId="0" fontId="8" fillId="0" borderId="0" xfId="6" applyFont="1" applyAlignment="1">
      <alignment wrapText="1"/>
    </xf>
    <xf numFmtId="0" fontId="8" fillId="0" borderId="0" xfId="6" applyFont="1" applyAlignment="1">
      <alignment horizontal="right" vertical="center"/>
    </xf>
    <xf numFmtId="164" fontId="8" fillId="0" borderId="9" xfId="6" applyNumberFormat="1" applyFont="1" applyBorder="1" applyAlignment="1">
      <alignment vertical="center"/>
    </xf>
    <xf numFmtId="164" fontId="8" fillId="0" borderId="0" xfId="6" applyNumberFormat="1" applyFont="1" applyAlignment="1">
      <alignment horizontal="right" vertical="center"/>
    </xf>
    <xf numFmtId="164" fontId="3" fillId="0" borderId="0" xfId="6" applyNumberFormat="1" applyFont="1" applyAlignment="1">
      <alignment horizontal="left"/>
    </xf>
    <xf numFmtId="0" fontId="3" fillId="0" borderId="0" xfId="6" applyFont="1" applyAlignment="1">
      <alignment horizontal="left"/>
    </xf>
    <xf numFmtId="0" fontId="5" fillId="0" borderId="0" xfId="3" applyFont="1" applyAlignment="1">
      <alignment horizontal="left" vertical="center" indent="1"/>
    </xf>
    <xf numFmtId="0" fontId="3" fillId="0" borderId="0" xfId="6" applyFont="1" applyAlignment="1">
      <alignment horizontal="left" indent="1"/>
    </xf>
    <xf numFmtId="164" fontId="3" fillId="0" borderId="6" xfId="6" applyNumberFormat="1" applyFont="1" applyBorder="1"/>
    <xf numFmtId="164" fontId="3" fillId="0" borderId="10" xfId="6" applyNumberFormat="1" applyFont="1" applyBorder="1"/>
    <xf numFmtId="164" fontId="3" fillId="0" borderId="0" xfId="6" applyNumberFormat="1" applyFont="1" applyAlignment="1">
      <alignment horizontal="center"/>
    </xf>
    <xf numFmtId="164" fontId="3" fillId="0" borderId="9" xfId="6" applyNumberFormat="1" applyFont="1" applyBorder="1"/>
    <xf numFmtId="2" fontId="3" fillId="0" borderId="0" xfId="3" applyNumberFormat="1" applyFont="1"/>
    <xf numFmtId="0" fontId="8" fillId="0" borderId="0" xfId="6" applyFont="1" applyAlignment="1">
      <alignment horizontal="right"/>
    </xf>
    <xf numFmtId="164" fontId="8" fillId="0" borderId="9" xfId="6" applyNumberFormat="1" applyFont="1" applyBorder="1"/>
    <xf numFmtId="164" fontId="8" fillId="0" borderId="0" xfId="6" applyNumberFormat="1" applyFont="1" applyAlignment="1">
      <alignment horizontal="right"/>
    </xf>
    <xf numFmtId="164" fontId="3" fillId="0" borderId="0" xfId="3" applyNumberFormat="1" applyFont="1"/>
    <xf numFmtId="164" fontId="3" fillId="0" borderId="2" xfId="6" applyNumberFormat="1" applyFont="1" applyBorder="1" applyAlignment="1">
      <alignment horizontal="right"/>
    </xf>
    <xf numFmtId="0" fontId="9" fillId="0" borderId="0" xfId="4" applyFont="1"/>
    <xf numFmtId="166" fontId="3" fillId="0" borderId="0" xfId="3" applyNumberFormat="1" applyFont="1"/>
    <xf numFmtId="0" fontId="4" fillId="0" borderId="0" xfId="6" applyFont="1"/>
    <xf numFmtId="164" fontId="3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4" fontId="8" fillId="0" borderId="10" xfId="3" applyNumberFormat="1" applyFont="1" applyBorder="1"/>
    <xf numFmtId="164" fontId="8" fillId="0" borderId="0" xfId="3" applyNumberFormat="1" applyFont="1" applyAlignment="1">
      <alignment horizontal="right"/>
    </xf>
    <xf numFmtId="164" fontId="3" fillId="0" borderId="2" xfId="5" applyNumberFormat="1" applyFont="1" applyFill="1" applyBorder="1"/>
    <xf numFmtId="164" fontId="3" fillId="0" borderId="0" xfId="5" applyNumberFormat="1" applyFont="1" applyFill="1" applyAlignment="1">
      <alignment horizontal="right"/>
    </xf>
    <xf numFmtId="164" fontId="3" fillId="0" borderId="0" xfId="5" applyNumberFormat="1" applyFont="1" applyFill="1"/>
    <xf numFmtId="164" fontId="3" fillId="0" borderId="0" xfId="5" applyNumberFormat="1" applyFont="1" applyFill="1" applyBorder="1"/>
    <xf numFmtId="0" fontId="8" fillId="0" borderId="0" xfId="6" applyFont="1"/>
    <xf numFmtId="164" fontId="8" fillId="0" borderId="9" xfId="5" applyNumberFormat="1" applyFont="1" applyFill="1" applyBorder="1" applyAlignment="1">
      <alignment horizontal="right"/>
    </xf>
    <xf numFmtId="164" fontId="8" fillId="0" borderId="0" xfId="5" applyNumberFormat="1" applyFont="1" applyFill="1" applyAlignment="1">
      <alignment horizontal="right"/>
    </xf>
    <xf numFmtId="2" fontId="9" fillId="0" borderId="0" xfId="6" applyNumberFormat="1" applyFont="1"/>
    <xf numFmtId="164" fontId="8" fillId="0" borderId="9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left" indent="1"/>
    </xf>
    <xf numFmtId="164" fontId="9" fillId="0" borderId="0" xfId="4" applyNumberFormat="1" applyFont="1"/>
    <xf numFmtId="164" fontId="3" fillId="0" borderId="0" xfId="3" applyNumberFormat="1" applyFont="1" applyAlignment="1">
      <alignment horizontal="right"/>
    </xf>
    <xf numFmtId="164" fontId="8" fillId="0" borderId="10" xfId="3" applyNumberFormat="1" applyFont="1" applyBorder="1" applyAlignment="1">
      <alignment horizontal="right"/>
    </xf>
    <xf numFmtId="0" fontId="3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167" fontId="11" fillId="0" borderId="0" xfId="5" applyNumberFormat="1" applyFont="1"/>
    <xf numFmtId="168" fontId="3" fillId="0" borderId="0" xfId="7" quotePrefix="1" applyNumberFormat="1" applyFont="1" applyAlignment="1">
      <alignment horizontal="right"/>
    </xf>
    <xf numFmtId="167" fontId="3" fillId="0" borderId="0" xfId="5" applyNumberFormat="1" applyFont="1" applyFill="1"/>
    <xf numFmtId="167" fontId="3" fillId="0" borderId="0" xfId="7" applyNumberFormat="1" applyFont="1"/>
    <xf numFmtId="169" fontId="3" fillId="0" borderId="0" xfId="2" applyNumberFormat="1" applyFont="1" applyFill="1"/>
    <xf numFmtId="43" fontId="3" fillId="0" borderId="0" xfId="3" applyNumberFormat="1" applyFont="1"/>
    <xf numFmtId="168" fontId="3" fillId="0" borderId="0" xfId="7" applyNumberFormat="1" applyFont="1"/>
    <xf numFmtId="167" fontId="11" fillId="0" borderId="0" xfId="5" applyNumberFormat="1" applyFont="1" applyFill="1"/>
    <xf numFmtId="0" fontId="3" fillId="0" borderId="0" xfId="3" applyFont="1" applyAlignment="1">
      <alignment horizontal="right"/>
    </xf>
    <xf numFmtId="167" fontId="3" fillId="0" borderId="10" xfId="5" applyNumberFormat="1" applyFont="1" applyFill="1" applyBorder="1"/>
    <xf numFmtId="43" fontId="3" fillId="0" borderId="0" xfId="8" applyNumberFormat="1" applyFont="1"/>
    <xf numFmtId="170" fontId="3" fillId="0" borderId="0" xfId="3" applyNumberFormat="1" applyFont="1"/>
    <xf numFmtId="43" fontId="3" fillId="0" borderId="0" xfId="9" applyNumberFormat="1" applyFont="1" applyAlignment="1">
      <alignment horizontal="left"/>
    </xf>
    <xf numFmtId="43" fontId="8" fillId="0" borderId="0" xfId="9" applyNumberFormat="1" applyFont="1" applyAlignment="1">
      <alignment horizontal="right"/>
    </xf>
    <xf numFmtId="167" fontId="8" fillId="0" borderId="10" xfId="5" applyNumberFormat="1" applyFont="1" applyFill="1" applyBorder="1"/>
    <xf numFmtId="43" fontId="3" fillId="0" borderId="0" xfId="5" applyFont="1" applyFill="1" applyBorder="1"/>
    <xf numFmtId="167" fontId="3" fillId="0" borderId="0" xfId="8" applyNumberFormat="1" applyFont="1"/>
    <xf numFmtId="167" fontId="3" fillId="0" borderId="0" xfId="3" applyNumberFormat="1" applyFont="1"/>
    <xf numFmtId="167" fontId="3" fillId="0" borderId="0" xfId="9" applyNumberFormat="1" applyFont="1" applyAlignment="1">
      <alignment horizontal="left"/>
    </xf>
    <xf numFmtId="167" fontId="8" fillId="0" borderId="0" xfId="9" applyNumberFormat="1" applyFont="1" applyAlignment="1">
      <alignment horizontal="right"/>
    </xf>
    <xf numFmtId="43" fontId="3" fillId="0" borderId="0" xfId="3" applyNumberFormat="1" applyFont="1" applyAlignment="1">
      <alignment horizontal="center"/>
    </xf>
    <xf numFmtId="43" fontId="9" fillId="0" borderId="0" xfId="3" applyNumberFormat="1" applyFont="1" applyAlignment="1">
      <alignment horizontal="center"/>
    </xf>
    <xf numFmtId="168" fontId="3" fillId="0" borderId="0" xfId="10" applyNumberFormat="1" applyFont="1"/>
    <xf numFmtId="168" fontId="3" fillId="0" borderId="0" xfId="11" applyNumberFormat="1" applyFont="1"/>
    <xf numFmtId="167" fontId="3" fillId="0" borderId="2" xfId="5" applyNumberFormat="1" applyFont="1" applyFill="1" applyBorder="1"/>
    <xf numFmtId="168" fontId="3" fillId="0" borderId="0" xfId="12" applyNumberFormat="1" applyFont="1"/>
    <xf numFmtId="167" fontId="3" fillId="0" borderId="0" xfId="12" applyNumberFormat="1" applyFont="1"/>
    <xf numFmtId="43" fontId="8" fillId="0" borderId="0" xfId="5" applyFont="1" applyFill="1" applyBorder="1"/>
    <xf numFmtId="168" fontId="3" fillId="0" borderId="0" xfId="3" applyNumberFormat="1" applyFont="1"/>
    <xf numFmtId="0" fontId="8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9" fillId="0" borderId="0" xfId="3" applyFont="1" applyAlignment="1">
      <alignment horizontal="center" wrapText="1"/>
    </xf>
    <xf numFmtId="43" fontId="9" fillId="0" borderId="0" xfId="3" applyNumberFormat="1" applyFont="1" applyAlignment="1">
      <alignment horizontal="center" wrapText="1"/>
    </xf>
    <xf numFmtId="43" fontId="3" fillId="0" borderId="0" xfId="3" applyNumberFormat="1" applyFont="1" applyAlignment="1">
      <alignment wrapText="1"/>
    </xf>
  </cellXfs>
  <cellStyles count="13">
    <cellStyle name="Comma" xfId="1" builtinId="3"/>
    <cellStyle name="Comma 13 4" xfId="5" xr:uid="{B0E597E6-9CE4-48F9-A85D-6C651AC6D3B8}"/>
    <cellStyle name="Normal" xfId="0" builtinId="0"/>
    <cellStyle name="Normal 11 2 2" xfId="10" xr:uid="{2FDCB68C-200D-45BD-BC22-6C14C110C42A}"/>
    <cellStyle name="Normal 14 2 2" xfId="12" xr:uid="{B2616C23-53BA-4250-B71D-87C2330EBD68}"/>
    <cellStyle name="Normal 20 2 2" xfId="7" xr:uid="{08C65B3A-500C-4EB1-8283-9BB489C32E14}"/>
    <cellStyle name="Normal 3" xfId="6" xr:uid="{081151FA-BA0A-42A8-A5A8-FAAC6D045222}"/>
    <cellStyle name="Normal 355 2" xfId="4" xr:uid="{C6D5D282-20E0-4349-B8C1-8DC6D4D707FA}"/>
    <cellStyle name="Normal 357 2" xfId="3" xr:uid="{FC208A11-4E65-4E94-9F37-E5756F853569}"/>
    <cellStyle name="Normal 6" xfId="8" xr:uid="{FE97560A-4689-40D8-A734-6205E9BC23EA}"/>
    <cellStyle name="Normal 7" xfId="9" xr:uid="{D8B67540-A820-4461-9479-C078F2290127}"/>
    <cellStyle name="Normal 8 2" xfId="11" xr:uid="{1E15A4A9-704A-42B0-A6A9-97E22C78A7B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D688-5071-4CD8-823E-293EE28CF297}">
  <dimension ref="B1:S112"/>
  <sheetViews>
    <sheetView tabSelected="1" zoomScale="115" zoomScaleNormal="115" workbookViewId="0">
      <selection activeCell="H64" sqref="H64"/>
    </sheetView>
  </sheetViews>
  <sheetFormatPr defaultColWidth="9.1796875" defaultRowHeight="10" x14ac:dyDescent="0.2"/>
  <cols>
    <col min="1" max="1" width="14.81640625" style="1" bestFit="1" customWidth="1"/>
    <col min="2" max="2" width="4.54296875" style="1" customWidth="1"/>
    <col min="3" max="3" width="1.81640625" style="1" customWidth="1"/>
    <col min="4" max="4" width="49.1796875" style="1" customWidth="1"/>
    <col min="5" max="5" width="2.1796875" style="1" customWidth="1"/>
    <col min="6" max="6" width="11.453125" style="72" customWidth="1"/>
    <col min="7" max="7" width="2.81640625" style="1" customWidth="1"/>
    <col min="8" max="8" width="10.453125" style="72" customWidth="1"/>
    <col min="9" max="9" width="2.81640625" style="1" customWidth="1"/>
    <col min="10" max="10" width="10.1796875" style="72" customWidth="1"/>
    <col min="11" max="11" width="2.81640625" style="1" customWidth="1"/>
    <col min="12" max="12" width="10.453125" style="72" customWidth="1"/>
    <col min="13" max="13" width="2.81640625" style="1" customWidth="1"/>
    <col min="14" max="14" width="10.1796875" style="72" customWidth="1"/>
    <col min="15" max="15" width="2.81640625" style="1" customWidth="1"/>
    <col min="16" max="16" width="10.1796875" style="72" customWidth="1"/>
    <col min="17" max="17" width="2.81640625" style="1" customWidth="1"/>
    <col min="18" max="16384" width="9.1796875" style="1"/>
  </cols>
  <sheetData>
    <row r="1" spans="2:18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R1" s="3"/>
    </row>
    <row r="2" spans="2:18" x14ac:dyDescent="0.2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2:18" x14ac:dyDescent="0.2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2:18" x14ac:dyDescent="0.2">
      <c r="B4" s="131" t="s">
        <v>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18" x14ac:dyDescent="0.2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2:18" x14ac:dyDescent="0.2">
      <c r="B6" s="131" t="s">
        <v>4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2:18" x14ac:dyDescent="0.2">
      <c r="B7" s="4"/>
      <c r="C7" s="5"/>
      <c r="D7" s="6"/>
      <c r="E7" s="6"/>
      <c r="F7" s="7"/>
      <c r="G7" s="6"/>
      <c r="H7" s="7"/>
      <c r="I7" s="6"/>
      <c r="J7" s="8"/>
      <c r="K7" s="9"/>
      <c r="L7" s="8"/>
      <c r="M7" s="9"/>
      <c r="N7" s="8"/>
      <c r="O7" s="9"/>
      <c r="P7" s="10"/>
    </row>
    <row r="8" spans="2:18" ht="10.5" x14ac:dyDescent="0.25">
      <c r="C8" s="11" t="s">
        <v>5</v>
      </c>
      <c r="D8" s="12"/>
      <c r="E8" s="12"/>
      <c r="F8" s="13"/>
      <c r="G8" s="12"/>
      <c r="H8" s="13"/>
      <c r="I8" s="12"/>
      <c r="J8" s="14"/>
      <c r="K8" s="4"/>
      <c r="L8" s="14"/>
      <c r="M8" s="4"/>
      <c r="N8" s="14"/>
      <c r="O8" s="4"/>
      <c r="P8" s="15"/>
    </row>
    <row r="9" spans="2:18" ht="10.5" x14ac:dyDescent="0.25">
      <c r="B9" s="4"/>
      <c r="C9" s="16"/>
      <c r="D9" s="12"/>
      <c r="E9" s="12"/>
      <c r="F9" s="17">
        <v>2024</v>
      </c>
      <c r="G9" s="12"/>
      <c r="H9" s="17">
        <f>F9+1</f>
        <v>2025</v>
      </c>
      <c r="I9" s="18"/>
      <c r="J9" s="17">
        <f>H9+1</f>
        <v>2026</v>
      </c>
      <c r="K9" s="18"/>
      <c r="L9" s="17">
        <f>J9+1</f>
        <v>2027</v>
      </c>
      <c r="M9" s="18"/>
      <c r="N9" s="17">
        <f>L9+1</f>
        <v>2028</v>
      </c>
      <c r="O9" s="18"/>
      <c r="P9" s="19">
        <f>N9+1</f>
        <v>2029</v>
      </c>
    </row>
    <row r="10" spans="2:18" x14ac:dyDescent="0.2">
      <c r="B10" s="4"/>
      <c r="C10" s="16"/>
      <c r="D10" s="20" t="s">
        <v>6</v>
      </c>
      <c r="E10" s="12"/>
      <c r="F10" s="21">
        <f>F73</f>
        <v>8.5200337863295707E-3</v>
      </c>
      <c r="G10" s="22"/>
      <c r="H10" s="21">
        <f>H73</f>
        <v>0.10285072359491081</v>
      </c>
      <c r="I10" s="22"/>
      <c r="J10" s="21">
        <f>J73</f>
        <v>0.10281074916408758</v>
      </c>
      <c r="K10" s="23"/>
      <c r="L10" s="21">
        <f>L73</f>
        <v>0.10151016398452924</v>
      </c>
      <c r="M10" s="23"/>
      <c r="N10" s="21">
        <f>N73</f>
        <v>0.10020957880497092</v>
      </c>
      <c r="O10" s="23"/>
      <c r="P10" s="21">
        <f>P73</f>
        <v>9.8908993625412528E-2</v>
      </c>
    </row>
    <row r="11" spans="2:18" x14ac:dyDescent="0.2">
      <c r="B11" s="4"/>
      <c r="C11" s="16"/>
      <c r="D11" s="1" t="s">
        <v>7</v>
      </c>
      <c r="E11" s="12"/>
      <c r="F11" s="21">
        <f>F89</f>
        <v>0</v>
      </c>
      <c r="G11" s="22"/>
      <c r="H11" s="24">
        <f>H89</f>
        <v>0</v>
      </c>
      <c r="I11" s="22"/>
      <c r="J11" s="21">
        <f>J89</f>
        <v>0</v>
      </c>
      <c r="K11" s="23"/>
      <c r="L11" s="21">
        <f>L89</f>
        <v>0</v>
      </c>
      <c r="M11" s="23"/>
      <c r="N11" s="21">
        <f>N89</f>
        <v>0</v>
      </c>
      <c r="O11" s="23"/>
      <c r="P11" s="25">
        <f>P89</f>
        <v>0</v>
      </c>
    </row>
    <row r="12" spans="2:18" x14ac:dyDescent="0.2">
      <c r="B12" s="4"/>
      <c r="C12" s="16"/>
      <c r="D12" s="20" t="s">
        <v>8</v>
      </c>
      <c r="E12" s="12"/>
      <c r="F12" s="26">
        <f>F108</f>
        <v>0</v>
      </c>
      <c r="G12" s="22"/>
      <c r="H12" s="27">
        <f>H108</f>
        <v>0</v>
      </c>
      <c r="I12" s="22"/>
      <c r="J12" s="26">
        <f>J108</f>
        <v>0</v>
      </c>
      <c r="K12" s="23"/>
      <c r="L12" s="26">
        <f>L108</f>
        <v>0</v>
      </c>
      <c r="M12" s="23"/>
      <c r="N12" s="26">
        <f>N108</f>
        <v>0</v>
      </c>
      <c r="O12" s="23"/>
      <c r="P12" s="28">
        <f>P108</f>
        <v>0</v>
      </c>
    </row>
    <row r="13" spans="2:18" ht="10.5" x14ac:dyDescent="0.25">
      <c r="B13" s="4"/>
      <c r="C13" s="16"/>
      <c r="D13" s="29" t="s">
        <v>9</v>
      </c>
      <c r="E13" s="30"/>
      <c r="F13" s="31">
        <f>SUM(F10:F12)</f>
        <v>8.5200337863295707E-3</v>
      </c>
      <c r="G13" s="32"/>
      <c r="H13" s="33">
        <f>SUM(H10:H12)</f>
        <v>0.10285072359491081</v>
      </c>
      <c r="I13" s="32"/>
      <c r="J13" s="31">
        <f>SUM(J10:J12)</f>
        <v>0.10281074916408758</v>
      </c>
      <c r="K13" s="34"/>
      <c r="L13" s="31">
        <f>SUM(L10:L12)</f>
        <v>0.10151016398452924</v>
      </c>
      <c r="M13" s="34"/>
      <c r="N13" s="31">
        <f>SUM(N10:N12)</f>
        <v>0.10020957880497092</v>
      </c>
      <c r="O13" s="34"/>
      <c r="P13" s="35">
        <f>SUM(P10:P12)</f>
        <v>9.8908993625412528E-2</v>
      </c>
    </row>
    <row r="14" spans="2:18" x14ac:dyDescent="0.2">
      <c r="B14" s="4"/>
      <c r="C14" s="36"/>
      <c r="D14" s="37"/>
      <c r="E14" s="38"/>
      <c r="F14" s="39"/>
      <c r="G14" s="38"/>
      <c r="H14" s="39"/>
      <c r="I14" s="38"/>
      <c r="J14" s="40"/>
      <c r="K14" s="41"/>
      <c r="L14" s="40"/>
      <c r="M14" s="41"/>
      <c r="N14" s="40"/>
      <c r="O14" s="41"/>
      <c r="P14" s="42"/>
    </row>
    <row r="15" spans="2:18" x14ac:dyDescent="0.2">
      <c r="B15" s="2"/>
      <c r="C15" s="2"/>
      <c r="D15" s="2"/>
      <c r="E15" s="2"/>
      <c r="F15" s="43"/>
      <c r="G15" s="2"/>
      <c r="H15" s="43"/>
      <c r="I15" s="2"/>
      <c r="J15" s="43"/>
      <c r="K15" s="2"/>
      <c r="L15" s="43"/>
      <c r="M15" s="2"/>
      <c r="N15" s="43"/>
      <c r="O15" s="2"/>
      <c r="P15" s="43"/>
      <c r="Q15" s="2"/>
    </row>
    <row r="16" spans="2:18" ht="10.5" x14ac:dyDescent="0.25">
      <c r="B16" s="130"/>
      <c r="C16" s="130"/>
      <c r="D16" s="130"/>
      <c r="E16" s="2"/>
      <c r="F16" s="44"/>
      <c r="G16" s="2"/>
      <c r="H16" s="43"/>
      <c r="I16" s="2"/>
      <c r="J16" s="43"/>
      <c r="K16" s="2"/>
      <c r="L16" s="43"/>
      <c r="M16" s="2"/>
      <c r="N16" s="43"/>
      <c r="O16" s="2"/>
      <c r="P16" s="43"/>
      <c r="Q16" s="2"/>
    </row>
    <row r="17" spans="2:19" ht="10.5" x14ac:dyDescent="0.25">
      <c r="B17" s="130" t="s">
        <v>77</v>
      </c>
      <c r="C17" s="130"/>
      <c r="D17" s="130"/>
      <c r="E17" s="2"/>
      <c r="F17" s="43"/>
      <c r="G17" s="2"/>
      <c r="H17" s="43"/>
      <c r="I17" s="2"/>
      <c r="J17" s="43"/>
      <c r="K17" s="2"/>
      <c r="L17" s="43"/>
      <c r="M17" s="2"/>
      <c r="N17" s="43"/>
      <c r="O17" s="2"/>
      <c r="P17" s="43"/>
      <c r="Q17" s="2"/>
    </row>
    <row r="18" spans="2:19" ht="20.5" x14ac:dyDescent="0.25">
      <c r="B18" s="45" t="s">
        <v>10</v>
      </c>
      <c r="D18" s="46" t="s">
        <v>11</v>
      </c>
      <c r="F18" s="17">
        <f>F$9</f>
        <v>2024</v>
      </c>
      <c r="H18" s="17">
        <f>H$9</f>
        <v>2025</v>
      </c>
      <c r="I18" s="18"/>
      <c r="J18" s="17">
        <f>J$9</f>
        <v>2026</v>
      </c>
      <c r="K18" s="18"/>
      <c r="L18" s="17">
        <f>L$9</f>
        <v>2027</v>
      </c>
      <c r="M18" s="18"/>
      <c r="N18" s="17">
        <f>N$9</f>
        <v>2028</v>
      </c>
      <c r="O18" s="18"/>
      <c r="P18" s="17">
        <f>P$9</f>
        <v>2029</v>
      </c>
      <c r="Q18" s="47"/>
    </row>
    <row r="19" spans="2:19" x14ac:dyDescent="0.2">
      <c r="F19" s="43" t="s">
        <v>12</v>
      </c>
      <c r="H19" s="43" t="s">
        <v>13</v>
      </c>
      <c r="I19" s="2"/>
      <c r="J19" s="43" t="s">
        <v>14</v>
      </c>
      <c r="K19" s="2"/>
      <c r="L19" s="43" t="s">
        <v>15</v>
      </c>
      <c r="M19" s="2"/>
      <c r="N19" s="43" t="s">
        <v>16</v>
      </c>
      <c r="O19" s="2"/>
      <c r="P19" s="43" t="s">
        <v>17</v>
      </c>
      <c r="Q19" s="2"/>
    </row>
    <row r="20" spans="2:19" x14ac:dyDescent="0.2">
      <c r="D20" s="48" t="s">
        <v>18</v>
      </c>
      <c r="E20" s="49"/>
      <c r="F20" s="50"/>
      <c r="G20" s="49"/>
      <c r="H20" s="50"/>
      <c r="I20" s="49"/>
      <c r="J20" s="50"/>
      <c r="K20" s="49"/>
      <c r="L20" s="50"/>
      <c r="M20" s="49"/>
      <c r="N20" s="50"/>
      <c r="O20" s="49"/>
      <c r="P20" s="50"/>
      <c r="Q20" s="49"/>
    </row>
    <row r="21" spans="2:19" ht="10.5" x14ac:dyDescent="0.25">
      <c r="D21" s="49"/>
      <c r="E21" s="49"/>
      <c r="F21" s="50"/>
      <c r="G21" s="49"/>
      <c r="H21" s="50"/>
      <c r="I21" s="51"/>
      <c r="J21" s="50"/>
      <c r="K21" s="51"/>
      <c r="L21" s="50"/>
      <c r="M21" s="51"/>
      <c r="N21" s="50"/>
      <c r="O21" s="51"/>
      <c r="P21" s="50"/>
      <c r="Q21" s="51"/>
    </row>
    <row r="22" spans="2:19" x14ac:dyDescent="0.2">
      <c r="B22" s="2">
        <v>1</v>
      </c>
      <c r="D22" s="49" t="s">
        <v>19</v>
      </c>
      <c r="E22" s="52"/>
      <c r="F22" s="53">
        <v>0.62253217880135925</v>
      </c>
      <c r="G22" s="54"/>
      <c r="H22" s="53">
        <v>7.5149801816008299</v>
      </c>
      <c r="I22" s="54"/>
      <c r="J22" s="53">
        <v>7.512059375164986</v>
      </c>
      <c r="K22" s="53"/>
      <c r="L22" s="53">
        <v>7.4170296903242621</v>
      </c>
      <c r="M22" s="54"/>
      <c r="N22" s="53">
        <v>7.322000005483539</v>
      </c>
      <c r="O22" s="53"/>
      <c r="P22" s="53">
        <v>7.2269703206428142</v>
      </c>
      <c r="Q22" s="49"/>
      <c r="S22" s="55"/>
    </row>
    <row r="23" spans="2:19" x14ac:dyDescent="0.2">
      <c r="B23" s="2"/>
      <c r="D23" s="49"/>
      <c r="E23" s="52"/>
      <c r="F23" s="53"/>
      <c r="G23" s="54"/>
      <c r="H23" s="53"/>
      <c r="I23" s="54"/>
      <c r="J23" s="53"/>
      <c r="K23" s="53"/>
      <c r="L23" s="53"/>
      <c r="M23" s="54"/>
      <c r="N23" s="53"/>
      <c r="O23" s="53"/>
      <c r="P23" s="53"/>
      <c r="Q23" s="49"/>
    </row>
    <row r="24" spans="2:19" x14ac:dyDescent="0.2">
      <c r="B24" s="2">
        <v>2</v>
      </c>
      <c r="D24" s="49" t="s">
        <v>20</v>
      </c>
      <c r="E24" s="52"/>
      <c r="F24" s="53"/>
      <c r="G24" s="54"/>
      <c r="H24" s="53"/>
      <c r="I24" s="54"/>
      <c r="J24" s="53"/>
      <c r="K24" s="53"/>
      <c r="L24" s="53"/>
      <c r="M24" s="54"/>
      <c r="N24" s="53"/>
      <c r="O24" s="53"/>
      <c r="P24" s="53"/>
      <c r="Q24" s="49"/>
    </row>
    <row r="25" spans="2:19" x14ac:dyDescent="0.2">
      <c r="B25" s="2">
        <v>3</v>
      </c>
      <c r="D25" s="49" t="s">
        <v>21</v>
      </c>
      <c r="E25" s="52"/>
      <c r="F25" s="53">
        <v>0.20649496904579548</v>
      </c>
      <c r="G25" s="54"/>
      <c r="H25" s="53">
        <v>2.5057870138130491</v>
      </c>
      <c r="I25" s="54"/>
      <c r="J25" s="53">
        <v>2.5442209462857139</v>
      </c>
      <c r="K25" s="53"/>
      <c r="L25" s="53">
        <v>2.5442209462857139</v>
      </c>
      <c r="M25" s="54"/>
      <c r="N25" s="53">
        <v>2.5442209462857139</v>
      </c>
      <c r="O25" s="53"/>
      <c r="P25" s="53">
        <v>2.5442209462857139</v>
      </c>
    </row>
    <row r="26" spans="2:19" x14ac:dyDescent="0.2">
      <c r="B26" s="2">
        <v>4</v>
      </c>
      <c r="C26" s="1" t="s">
        <v>22</v>
      </c>
      <c r="D26" s="49" t="s">
        <v>23</v>
      </c>
      <c r="E26" s="52"/>
      <c r="F26" s="53">
        <v>-13.94390408948</v>
      </c>
      <c r="G26" s="54"/>
      <c r="H26" s="56">
        <v>-13.1710382098476</v>
      </c>
      <c r="I26" s="57"/>
      <c r="J26" s="58">
        <v>-12.170568874209492</v>
      </c>
      <c r="K26" s="58"/>
      <c r="L26" s="58">
        <v>-11.253776399364948</v>
      </c>
      <c r="M26" s="57"/>
      <c r="N26" s="58">
        <v>-10.454059670753356</v>
      </c>
      <c r="O26" s="58"/>
      <c r="P26" s="58">
        <v>-9.7132910112638111</v>
      </c>
    </row>
    <row r="27" spans="2:19" x14ac:dyDescent="0.2">
      <c r="B27" s="2">
        <v>5</v>
      </c>
      <c r="D27" s="49" t="s">
        <v>24</v>
      </c>
      <c r="E27" s="52"/>
      <c r="F27" s="53">
        <v>0.46038200000000001</v>
      </c>
      <c r="G27" s="54"/>
      <c r="H27" s="53">
        <v>0</v>
      </c>
      <c r="I27" s="54"/>
      <c r="J27" s="53">
        <v>0</v>
      </c>
      <c r="K27" s="53"/>
      <c r="L27" s="53">
        <v>0</v>
      </c>
      <c r="M27" s="54"/>
      <c r="N27" s="53">
        <v>0</v>
      </c>
      <c r="O27" s="53"/>
      <c r="P27" s="53">
        <v>0</v>
      </c>
    </row>
    <row r="28" spans="2:19" x14ac:dyDescent="0.2">
      <c r="B28" s="2">
        <v>6</v>
      </c>
      <c r="D28" s="49" t="s">
        <v>25</v>
      </c>
      <c r="E28" s="52"/>
      <c r="F28" s="59">
        <f>SUM(F25:F27)</f>
        <v>-13.277027120434205</v>
      </c>
      <c r="G28" s="54"/>
      <c r="H28" s="59">
        <f>SUM(H25:H27)</f>
        <v>-10.66525119603455</v>
      </c>
      <c r="I28" s="54"/>
      <c r="J28" s="59">
        <f>SUM(J25:J27)</f>
        <v>-9.6263479279237778</v>
      </c>
      <c r="K28" s="53"/>
      <c r="L28" s="59">
        <f>SUM(L25:L27)</f>
        <v>-8.7095554530792345</v>
      </c>
      <c r="M28" s="54"/>
      <c r="N28" s="59">
        <f>SUM(N25:N27)</f>
        <v>-7.909838724467642</v>
      </c>
      <c r="O28" s="53"/>
      <c r="P28" s="59">
        <f>SUM(P25:P27)</f>
        <v>-7.1690700649780972</v>
      </c>
      <c r="Q28" s="49"/>
    </row>
    <row r="29" spans="2:19" x14ac:dyDescent="0.2">
      <c r="B29" s="2"/>
      <c r="D29" s="49"/>
      <c r="E29" s="52"/>
      <c r="F29" s="53"/>
      <c r="G29" s="54"/>
      <c r="H29" s="53"/>
      <c r="I29" s="54"/>
      <c r="J29" s="53"/>
      <c r="K29" s="53"/>
      <c r="L29" s="53"/>
      <c r="M29" s="54"/>
      <c r="N29" s="53"/>
      <c r="O29" s="53"/>
      <c r="P29" s="53"/>
      <c r="Q29" s="49"/>
    </row>
    <row r="30" spans="2:19" ht="10.5" x14ac:dyDescent="0.25">
      <c r="B30" s="2">
        <v>7</v>
      </c>
      <c r="D30" s="60" t="s">
        <v>26</v>
      </c>
      <c r="E30" s="61" t="s">
        <v>27</v>
      </c>
      <c r="F30" s="62">
        <f>F22+F28</f>
        <v>-12.654494941632846</v>
      </c>
      <c r="G30" s="63" t="s">
        <v>27</v>
      </c>
      <c r="H30" s="62">
        <f>H22+H28</f>
        <v>-3.15027101443372</v>
      </c>
      <c r="I30" s="63" t="s">
        <v>27</v>
      </c>
      <c r="J30" s="62">
        <f>J22+J28</f>
        <v>-2.1142885527587918</v>
      </c>
      <c r="K30" s="63" t="s">
        <v>27</v>
      </c>
      <c r="L30" s="62">
        <f>L22+L28</f>
        <v>-1.2925257627549724</v>
      </c>
      <c r="M30" s="63" t="s">
        <v>27</v>
      </c>
      <c r="N30" s="62">
        <f>N22+N28</f>
        <v>-0.587838718984103</v>
      </c>
      <c r="O30" s="63" t="s">
        <v>27</v>
      </c>
      <c r="P30" s="62">
        <f>P22+P28</f>
        <v>5.7900255664717015E-2</v>
      </c>
      <c r="Q30" s="49"/>
    </row>
    <row r="31" spans="2:19" x14ac:dyDescent="0.2">
      <c r="B31" s="2"/>
      <c r="D31" s="49"/>
      <c r="E31" s="49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9"/>
    </row>
    <row r="32" spans="2:19" x14ac:dyDescent="0.2">
      <c r="B32" s="2"/>
      <c r="D32" s="48" t="s">
        <v>28</v>
      </c>
      <c r="E32" s="49"/>
      <c r="F32" s="53"/>
      <c r="G32" s="53"/>
      <c r="H32" s="53"/>
      <c r="I32" s="64"/>
      <c r="J32" s="53"/>
      <c r="K32" s="64"/>
      <c r="L32" s="53"/>
      <c r="M32" s="64"/>
      <c r="N32" s="53"/>
      <c r="O32" s="64"/>
      <c r="P32" s="53"/>
      <c r="Q32" s="65"/>
    </row>
    <row r="33" spans="2:17" x14ac:dyDescent="0.2">
      <c r="B33" s="2">
        <v>8</v>
      </c>
      <c r="D33" s="66" t="s">
        <v>29</v>
      </c>
      <c r="E33" s="49"/>
      <c r="F33" s="53">
        <v>-6.3266147460693407</v>
      </c>
      <c r="G33" s="53"/>
      <c r="H33" s="53">
        <v>-1.5749779936661392</v>
      </c>
      <c r="I33" s="54"/>
      <c r="J33" s="53">
        <v>-1.0570385619517579</v>
      </c>
      <c r="K33" s="64"/>
      <c r="L33" s="53">
        <v>-0.64619825508934892</v>
      </c>
      <c r="M33" s="54"/>
      <c r="N33" s="53">
        <v>-0.29388996755610186</v>
      </c>
      <c r="O33" s="64"/>
      <c r="P33" s="53">
        <v>7.8386895261220238E-2</v>
      </c>
      <c r="Q33" s="65"/>
    </row>
    <row r="34" spans="2:17" x14ac:dyDescent="0.2">
      <c r="B34" s="2">
        <v>9</v>
      </c>
      <c r="D34" s="1" t="s">
        <v>30</v>
      </c>
      <c r="E34" s="52"/>
      <c r="F34" s="53">
        <v>-1.2654494941632846E-3</v>
      </c>
      <c r="G34" s="54"/>
      <c r="H34" s="53">
        <v>-3.1502710144337221E-4</v>
      </c>
      <c r="I34" s="54"/>
      <c r="J34" s="53">
        <v>-2.1142885527587919E-4</v>
      </c>
      <c r="K34" s="64"/>
      <c r="L34" s="53">
        <v>-1.2925257627549735E-4</v>
      </c>
      <c r="M34" s="54"/>
      <c r="N34" s="53">
        <v>-5.8783871898410217E-5</v>
      </c>
      <c r="O34" s="64"/>
      <c r="P34" s="53">
        <v>1.5678946946938741E-5</v>
      </c>
      <c r="Q34" s="65"/>
    </row>
    <row r="35" spans="2:17" x14ac:dyDescent="0.2">
      <c r="B35" s="2">
        <v>10</v>
      </c>
      <c r="D35" s="67" t="s">
        <v>8</v>
      </c>
      <c r="E35" s="52"/>
      <c r="F35" s="68">
        <f>F30-F33-F34</f>
        <v>-6.3266147460693425</v>
      </c>
      <c r="G35" s="54"/>
      <c r="H35" s="68">
        <f>H30-H33-H34</f>
        <v>-1.5749779936661374</v>
      </c>
      <c r="I35" s="54"/>
      <c r="J35" s="68">
        <f>J30-J33-J34</f>
        <v>-1.0570385619517579</v>
      </c>
      <c r="K35" s="64"/>
      <c r="L35" s="68">
        <f>L30-L33-L34</f>
        <v>-0.64619825508934803</v>
      </c>
      <c r="M35" s="54"/>
      <c r="N35" s="68">
        <f>N30-N33-N34</f>
        <v>-0.29388996755610275</v>
      </c>
      <c r="O35" s="64"/>
      <c r="P35" s="68">
        <f>P30-P33-P34</f>
        <v>-2.0502318543450162E-2</v>
      </c>
      <c r="Q35" s="65"/>
    </row>
    <row r="36" spans="2:17" ht="10.5" thickBot="1" x14ac:dyDescent="0.25">
      <c r="B36" s="2">
        <v>11</v>
      </c>
      <c r="D36" s="49" t="s">
        <v>9</v>
      </c>
      <c r="E36" s="52" t="s">
        <v>27</v>
      </c>
      <c r="F36" s="69">
        <f>SUM(F33:F35)</f>
        <v>-12.654494941632846</v>
      </c>
      <c r="G36" s="54" t="s">
        <v>27</v>
      </c>
      <c r="H36" s="69">
        <f>SUM(H33:H35)</f>
        <v>-3.15027101443372</v>
      </c>
      <c r="I36" s="54" t="s">
        <v>27</v>
      </c>
      <c r="J36" s="69">
        <f>SUM(J33:J35)</f>
        <v>-2.1142885527587918</v>
      </c>
      <c r="K36" s="54" t="s">
        <v>27</v>
      </c>
      <c r="L36" s="69">
        <f>SUM(L33:L35)</f>
        <v>-1.2925257627549724</v>
      </c>
      <c r="M36" s="54" t="s">
        <v>27</v>
      </c>
      <c r="N36" s="69">
        <f>SUM(N33:N35)</f>
        <v>-0.587838718984103</v>
      </c>
      <c r="O36" s="54" t="s">
        <v>27</v>
      </c>
      <c r="P36" s="69">
        <f>SUM(P33:P35)</f>
        <v>5.7900255664717015E-2</v>
      </c>
      <c r="Q36" s="49"/>
    </row>
    <row r="37" spans="2:17" ht="10.5" thickTop="1" x14ac:dyDescent="0.2">
      <c r="B37" s="2"/>
      <c r="D37" s="49"/>
      <c r="E37" s="52"/>
      <c r="F37" s="53"/>
      <c r="G37" s="54"/>
      <c r="H37" s="53"/>
      <c r="I37" s="54"/>
      <c r="J37" s="53"/>
      <c r="K37" s="53"/>
      <c r="L37" s="53"/>
      <c r="M37" s="54"/>
      <c r="N37" s="53"/>
      <c r="O37" s="53"/>
      <c r="P37" s="53"/>
      <c r="Q37" s="49"/>
    </row>
    <row r="38" spans="2:17" x14ac:dyDescent="0.2">
      <c r="B38" s="2"/>
      <c r="D38" s="48" t="s">
        <v>31</v>
      </c>
      <c r="E38" s="49"/>
      <c r="F38" s="70"/>
      <c r="G38" s="53"/>
      <c r="H38" s="70"/>
      <c r="I38" s="53"/>
      <c r="J38" s="70"/>
      <c r="K38" s="53"/>
      <c r="L38" s="70"/>
      <c r="M38" s="53"/>
      <c r="N38" s="70"/>
      <c r="O38" s="53"/>
      <c r="P38" s="70"/>
      <c r="Q38" s="49"/>
    </row>
    <row r="39" spans="2:17" x14ac:dyDescent="0.2">
      <c r="B39" s="2">
        <v>12</v>
      </c>
      <c r="D39" s="49" t="s">
        <v>32</v>
      </c>
      <c r="E39" s="49"/>
      <c r="F39" s="53">
        <v>15</v>
      </c>
      <c r="G39" s="64" t="s">
        <v>33</v>
      </c>
      <c r="H39" s="53">
        <v>15</v>
      </c>
      <c r="I39" s="64" t="s">
        <v>33</v>
      </c>
      <c r="J39" s="53">
        <v>15</v>
      </c>
      <c r="K39" s="64" t="s">
        <v>33</v>
      </c>
      <c r="L39" s="53">
        <v>15</v>
      </c>
      <c r="M39" s="64" t="s">
        <v>33</v>
      </c>
      <c r="N39" s="53">
        <v>15</v>
      </c>
      <c r="O39" s="64" t="s">
        <v>33</v>
      </c>
      <c r="P39" s="53">
        <v>15</v>
      </c>
      <c r="Q39" s="65" t="s">
        <v>33</v>
      </c>
    </row>
    <row r="40" spans="2:17" x14ac:dyDescent="0.2">
      <c r="B40" s="2">
        <v>13</v>
      </c>
      <c r="D40" s="49" t="s">
        <v>34</v>
      </c>
      <c r="E40" s="49"/>
      <c r="F40" s="53">
        <v>11.5</v>
      </c>
      <c r="G40" s="64" t="s">
        <v>33</v>
      </c>
      <c r="H40" s="53">
        <v>11.5</v>
      </c>
      <c r="I40" s="64" t="s">
        <v>33</v>
      </c>
      <c r="J40" s="53">
        <v>11.5</v>
      </c>
      <c r="K40" s="64" t="s">
        <v>33</v>
      </c>
      <c r="L40" s="53">
        <v>11.5</v>
      </c>
      <c r="M40" s="64" t="s">
        <v>33</v>
      </c>
      <c r="N40" s="53">
        <v>11.5</v>
      </c>
      <c r="O40" s="64" t="s">
        <v>33</v>
      </c>
      <c r="P40" s="53">
        <v>11.5</v>
      </c>
      <c r="Q40" s="65" t="s">
        <v>33</v>
      </c>
    </row>
    <row r="41" spans="2:17" x14ac:dyDescent="0.2">
      <c r="B41" s="2">
        <v>14</v>
      </c>
      <c r="D41" s="49" t="s">
        <v>35</v>
      </c>
      <c r="E41" s="49"/>
      <c r="F41" s="71">
        <v>26.5</v>
      </c>
      <c r="G41" s="64" t="s">
        <v>33</v>
      </c>
      <c r="H41" s="71">
        <v>26.5</v>
      </c>
      <c r="I41" s="64" t="s">
        <v>33</v>
      </c>
      <c r="J41" s="71">
        <v>26.5</v>
      </c>
      <c r="K41" s="64" t="s">
        <v>33</v>
      </c>
      <c r="L41" s="71">
        <v>26.5</v>
      </c>
      <c r="M41" s="64" t="s">
        <v>33</v>
      </c>
      <c r="N41" s="71">
        <v>26.5</v>
      </c>
      <c r="O41" s="64" t="s">
        <v>33</v>
      </c>
      <c r="P41" s="71">
        <v>26.5</v>
      </c>
      <c r="Q41" s="65" t="s">
        <v>33</v>
      </c>
    </row>
    <row r="44" spans="2:17" ht="10.5" x14ac:dyDescent="0.2">
      <c r="B44" s="29" t="s">
        <v>6</v>
      </c>
    </row>
    <row r="45" spans="2:17" ht="20.5" x14ac:dyDescent="0.25">
      <c r="B45" s="45" t="s">
        <v>10</v>
      </c>
      <c r="D45" s="46" t="s">
        <v>11</v>
      </c>
      <c r="F45" s="17">
        <f>F$9</f>
        <v>2024</v>
      </c>
      <c r="H45" s="17">
        <f>H$9</f>
        <v>2025</v>
      </c>
      <c r="I45" s="18"/>
      <c r="J45" s="17">
        <f>J$9</f>
        <v>2026</v>
      </c>
      <c r="K45" s="18"/>
      <c r="L45" s="17">
        <f>L$9</f>
        <v>2027</v>
      </c>
      <c r="M45" s="18"/>
      <c r="N45" s="17">
        <f>N$9</f>
        <v>2028</v>
      </c>
      <c r="O45" s="18"/>
      <c r="P45" s="17">
        <f>P$9</f>
        <v>2029</v>
      </c>
      <c r="Q45" s="47"/>
    </row>
    <row r="46" spans="2:17" x14ac:dyDescent="0.2">
      <c r="F46" s="43" t="s">
        <v>12</v>
      </c>
      <c r="H46" s="43" t="s">
        <v>12</v>
      </c>
      <c r="I46" s="2"/>
      <c r="J46" s="43" t="s">
        <v>13</v>
      </c>
      <c r="K46" s="2"/>
      <c r="L46" s="43" t="s">
        <v>36</v>
      </c>
      <c r="M46" s="2"/>
      <c r="N46" s="43" t="s">
        <v>37</v>
      </c>
      <c r="O46" s="2"/>
      <c r="P46" s="43" t="s">
        <v>16</v>
      </c>
      <c r="Q46" s="2"/>
    </row>
    <row r="47" spans="2:17" x14ac:dyDescent="0.2">
      <c r="D47" s="48" t="s">
        <v>38</v>
      </c>
      <c r="E47" s="49"/>
      <c r="F47" s="50"/>
      <c r="G47" s="49"/>
      <c r="H47" s="50"/>
      <c r="I47" s="49"/>
      <c r="J47" s="50"/>
      <c r="K47" s="49"/>
      <c r="L47" s="50"/>
      <c r="M47" s="49"/>
      <c r="N47" s="50"/>
      <c r="O47" s="49"/>
      <c r="P47" s="50"/>
      <c r="Q47" s="49"/>
    </row>
    <row r="48" spans="2:17" ht="10.5" x14ac:dyDescent="0.25">
      <c r="D48" s="49"/>
      <c r="E48" s="49"/>
      <c r="F48" s="50"/>
      <c r="G48" s="49"/>
      <c r="H48" s="50"/>
      <c r="I48" s="51"/>
      <c r="J48" s="50"/>
      <c r="K48" s="51"/>
      <c r="L48" s="50"/>
      <c r="M48" s="51"/>
      <c r="N48" s="50"/>
      <c r="O48" s="51"/>
      <c r="P48" s="50"/>
      <c r="Q48" s="51"/>
    </row>
    <row r="49" spans="2:19" x14ac:dyDescent="0.2">
      <c r="B49" s="2">
        <v>1</v>
      </c>
      <c r="D49" s="49" t="s">
        <v>39</v>
      </c>
      <c r="E49" s="52"/>
      <c r="F49" s="53">
        <f>F33</f>
        <v>-6.3266147460693407</v>
      </c>
      <c r="G49" s="54"/>
      <c r="H49" s="53">
        <f>H33</f>
        <v>-1.5749779936661392</v>
      </c>
      <c r="I49" s="54"/>
      <c r="J49" s="53">
        <f>J33</f>
        <v>-1.0570385619517579</v>
      </c>
      <c r="K49" s="53"/>
      <c r="L49" s="53">
        <f>L33</f>
        <v>-0.64619825508934892</v>
      </c>
      <c r="M49" s="54"/>
      <c r="N49" s="53">
        <f>N33</f>
        <v>-0.29388996755610186</v>
      </c>
      <c r="O49" s="53"/>
      <c r="P49" s="53">
        <f>P33</f>
        <v>7.8386895261220238E-2</v>
      </c>
      <c r="Q49" s="49"/>
    </row>
    <row r="50" spans="2:19" x14ac:dyDescent="0.2">
      <c r="B50" s="2">
        <v>2</v>
      </c>
      <c r="D50" s="49" t="s">
        <v>40</v>
      </c>
      <c r="E50" s="52"/>
      <c r="F50" s="53">
        <v>6.3266147460693407</v>
      </c>
      <c r="G50" s="54"/>
      <c r="H50" s="53">
        <v>1.5749779936661392</v>
      </c>
      <c r="I50" s="54"/>
      <c r="J50" s="53">
        <v>1.0570385619517579</v>
      </c>
      <c r="K50" s="53"/>
      <c r="L50" s="53">
        <v>0.64619825508934892</v>
      </c>
      <c r="M50" s="54"/>
      <c r="N50" s="53">
        <v>0.29388996755610186</v>
      </c>
      <c r="O50" s="53"/>
      <c r="P50" s="53">
        <v>-7.8386895261220238E-2</v>
      </c>
      <c r="Q50" s="49"/>
    </row>
    <row r="51" spans="2:19" x14ac:dyDescent="0.2">
      <c r="B51" s="2">
        <v>3</v>
      </c>
      <c r="D51" s="49" t="s">
        <v>41</v>
      </c>
      <c r="E51" s="52"/>
      <c r="F51" s="59">
        <f>SUM(F49:F50)</f>
        <v>0</v>
      </c>
      <c r="G51" s="54"/>
      <c r="H51" s="59">
        <f>SUM(H49:H50)</f>
        <v>0</v>
      </c>
      <c r="I51" s="54"/>
      <c r="J51" s="59">
        <f>SUM(J49:J50)</f>
        <v>0</v>
      </c>
      <c r="K51" s="53"/>
      <c r="L51" s="59">
        <f>SUM(L49:L50)</f>
        <v>0</v>
      </c>
      <c r="M51" s="54"/>
      <c r="N51" s="59">
        <f>SUM(N49:N50)</f>
        <v>0</v>
      </c>
      <c r="O51" s="53"/>
      <c r="P51" s="59">
        <f>SUM(P49:P50)</f>
        <v>0</v>
      </c>
      <c r="Q51" s="49"/>
    </row>
    <row r="52" spans="2:19" x14ac:dyDescent="0.2">
      <c r="B52" s="2">
        <v>4</v>
      </c>
      <c r="D52" s="49" t="s">
        <v>42</v>
      </c>
      <c r="E52" s="52"/>
      <c r="F52" s="53">
        <f>F41</f>
        <v>26.5</v>
      </c>
      <c r="G52" s="54" t="s">
        <v>33</v>
      </c>
      <c r="H52" s="53">
        <f>H41</f>
        <v>26.5</v>
      </c>
      <c r="I52" s="54" t="s">
        <v>33</v>
      </c>
      <c r="J52" s="53">
        <f>J41</f>
        <v>26.5</v>
      </c>
      <c r="K52" s="53" t="s">
        <v>33</v>
      </c>
      <c r="L52" s="53">
        <f>L41</f>
        <v>26.5</v>
      </c>
      <c r="M52" s="54" t="s">
        <v>33</v>
      </c>
      <c r="N52" s="53">
        <f>N41</f>
        <v>26.5</v>
      </c>
      <c r="O52" s="53" t="s">
        <v>33</v>
      </c>
      <c r="P52" s="53">
        <f>P41</f>
        <v>26.5</v>
      </c>
      <c r="Q52" s="1" t="s">
        <v>33</v>
      </c>
    </row>
    <row r="53" spans="2:19" ht="10.5" x14ac:dyDescent="0.25">
      <c r="B53" s="2">
        <v>5</v>
      </c>
      <c r="C53" s="1" t="s">
        <v>22</v>
      </c>
      <c r="D53" s="49" t="s">
        <v>43</v>
      </c>
      <c r="E53" s="73" t="s">
        <v>27</v>
      </c>
      <c r="F53" s="74">
        <f>F51*F52/100</f>
        <v>0</v>
      </c>
      <c r="G53" s="75" t="s">
        <v>27</v>
      </c>
      <c r="H53" s="74">
        <f>H51*H52/100</f>
        <v>0</v>
      </c>
      <c r="I53" s="75" t="s">
        <v>27</v>
      </c>
      <c r="J53" s="74">
        <f>J51*J52/100</f>
        <v>0</v>
      </c>
      <c r="K53" s="75" t="s">
        <v>27</v>
      </c>
      <c r="L53" s="74">
        <f>L51*L52/100</f>
        <v>0</v>
      </c>
      <c r="M53" s="75" t="s">
        <v>27</v>
      </c>
      <c r="N53" s="74">
        <f>N51*N52/100</f>
        <v>0</v>
      </c>
      <c r="O53" s="75" t="s">
        <v>27</v>
      </c>
      <c r="P53" s="74">
        <f>P51*P52/100</f>
        <v>0</v>
      </c>
    </row>
    <row r="54" spans="2:19" x14ac:dyDescent="0.2">
      <c r="B54" s="2"/>
      <c r="D54" s="49"/>
      <c r="E54" s="52"/>
      <c r="F54" s="59"/>
      <c r="G54" s="54"/>
      <c r="H54" s="59"/>
      <c r="I54" s="54"/>
      <c r="J54" s="59"/>
      <c r="K54" s="53"/>
      <c r="L54" s="59"/>
      <c r="M54" s="54"/>
      <c r="N54" s="59"/>
      <c r="O54" s="53"/>
      <c r="P54" s="59"/>
      <c r="Q54" s="49"/>
    </row>
    <row r="55" spans="2:19" x14ac:dyDescent="0.2"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</row>
    <row r="56" spans="2:19" x14ac:dyDescent="0.2">
      <c r="D56" s="48" t="s">
        <v>44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</row>
    <row r="57" spans="2:19" x14ac:dyDescent="0.2">
      <c r="D57" s="49" t="s">
        <v>45</v>
      </c>
      <c r="F57" s="54">
        <v>0</v>
      </c>
      <c r="G57" s="54"/>
      <c r="H57" s="54">
        <f>F59</f>
        <v>-6.3266147460693407</v>
      </c>
      <c r="I57" s="54"/>
      <c r="J57" s="54">
        <f>H59</f>
        <v>-7.9015927397354799</v>
      </c>
      <c r="K57" s="54"/>
      <c r="L57" s="54">
        <f>J59</f>
        <v>-8.9586313016872374</v>
      </c>
      <c r="M57" s="54"/>
      <c r="N57" s="54">
        <f>L59</f>
        <v>-9.6048295567765862</v>
      </c>
      <c r="O57" s="54"/>
      <c r="P57" s="54">
        <f>N59</f>
        <v>-9.8987195243326873</v>
      </c>
    </row>
    <row r="58" spans="2:19" x14ac:dyDescent="0.2">
      <c r="D58" s="49" t="s">
        <v>46</v>
      </c>
      <c r="F58" s="54">
        <f>-F50</f>
        <v>-6.3266147460693407</v>
      </c>
      <c r="G58" s="53"/>
      <c r="H58" s="54">
        <f>-H50</f>
        <v>-1.5749779936661392</v>
      </c>
      <c r="I58" s="54"/>
      <c r="J58" s="54">
        <f>-J50</f>
        <v>-1.0570385619517579</v>
      </c>
      <c r="K58" s="54"/>
      <c r="L58" s="54">
        <f>-L50</f>
        <v>-0.64619825508934892</v>
      </c>
      <c r="M58" s="54"/>
      <c r="N58" s="54">
        <f>-N50</f>
        <v>-0.29388996755610186</v>
      </c>
      <c r="O58" s="54"/>
      <c r="P58" s="54">
        <f>-P50</f>
        <v>7.8386895261220238E-2</v>
      </c>
    </row>
    <row r="59" spans="2:19" x14ac:dyDescent="0.2">
      <c r="D59" s="49" t="s">
        <v>47</v>
      </c>
      <c r="F59" s="77">
        <f>SUM(F57:F58)</f>
        <v>-6.3266147460693407</v>
      </c>
      <c r="G59" s="53"/>
      <c r="H59" s="77">
        <f>SUM(H57:H58)</f>
        <v>-7.9015927397354799</v>
      </c>
      <c r="I59" s="54"/>
      <c r="J59" s="77">
        <f>SUM(J57:J58)</f>
        <v>-8.9586313016872374</v>
      </c>
      <c r="K59" s="54"/>
      <c r="L59" s="77">
        <f>SUM(L57:L58)</f>
        <v>-9.6048295567765862</v>
      </c>
      <c r="M59" s="54"/>
      <c r="N59" s="77">
        <f>SUM(N57:N58)</f>
        <v>-9.8987195243326873</v>
      </c>
      <c r="O59" s="54"/>
      <c r="P59" s="77">
        <f>SUM(P57:P58)</f>
        <v>-9.8203326290714674</v>
      </c>
    </row>
    <row r="60" spans="2:19" x14ac:dyDescent="0.2"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</row>
    <row r="61" spans="2:19" x14ac:dyDescent="0.2">
      <c r="D61" s="78" t="s">
        <v>48</v>
      </c>
      <c r="E61" s="52"/>
      <c r="F61" s="53"/>
      <c r="G61" s="54"/>
      <c r="H61" s="53"/>
      <c r="I61" s="54"/>
      <c r="J61" s="53"/>
      <c r="K61" s="64"/>
      <c r="L61" s="53"/>
      <c r="M61" s="54"/>
      <c r="N61" s="53"/>
      <c r="O61" s="64"/>
      <c r="P61" s="53"/>
      <c r="Q61" s="65"/>
    </row>
    <row r="62" spans="2:19" x14ac:dyDescent="0.2">
      <c r="D62" s="49" t="s">
        <v>49</v>
      </c>
      <c r="E62" s="52"/>
      <c r="F62" s="53">
        <v>0.31555680690109517</v>
      </c>
      <c r="G62" s="76"/>
      <c r="H62" s="53">
        <v>3.8092860590707702</v>
      </c>
      <c r="I62" s="76"/>
      <c r="J62" s="53">
        <v>3.8078055245958367</v>
      </c>
      <c r="K62" s="76"/>
      <c r="L62" s="53">
        <v>3.7596357031307126</v>
      </c>
      <c r="M62" s="76"/>
      <c r="N62" s="53">
        <v>3.711465881665589</v>
      </c>
      <c r="O62" s="76"/>
      <c r="P62" s="53">
        <v>3.6632960602004641</v>
      </c>
      <c r="Q62" s="49"/>
      <c r="S62" s="79">
        <v>0</v>
      </c>
    </row>
    <row r="63" spans="2:19" x14ac:dyDescent="0.2">
      <c r="D63" s="49" t="s">
        <v>50</v>
      </c>
      <c r="E63" s="52"/>
      <c r="F63" s="53">
        <v>2.7</v>
      </c>
      <c r="G63" s="54" t="s">
        <v>33</v>
      </c>
      <c r="H63" s="53">
        <v>2.7</v>
      </c>
      <c r="I63" s="54" t="s">
        <v>33</v>
      </c>
      <c r="J63" s="53">
        <v>2.7</v>
      </c>
      <c r="K63" s="54" t="s">
        <v>33</v>
      </c>
      <c r="L63" s="53">
        <v>2.7</v>
      </c>
      <c r="M63" s="54" t="s">
        <v>33</v>
      </c>
      <c r="N63" s="53">
        <v>2.7</v>
      </c>
      <c r="O63" s="54" t="s">
        <v>33</v>
      </c>
      <c r="P63" s="53">
        <v>2.7</v>
      </c>
      <c r="Q63" s="52" t="s">
        <v>33</v>
      </c>
    </row>
    <row r="64" spans="2:19" x14ac:dyDescent="0.2">
      <c r="D64" s="49" t="s">
        <v>51</v>
      </c>
      <c r="E64" s="49"/>
      <c r="F64" s="59">
        <f>F62*F63/100</f>
        <v>8.5200337863295707E-3</v>
      </c>
      <c r="G64" s="53"/>
      <c r="H64" s="59">
        <f>H62*H63/100</f>
        <v>0.10285072359491081</v>
      </c>
      <c r="I64" s="53"/>
      <c r="J64" s="59">
        <f>J62*J63/100</f>
        <v>0.10281074916408758</v>
      </c>
      <c r="K64" s="53"/>
      <c r="L64" s="59">
        <f>L62*L63/100</f>
        <v>0.10151016398452924</v>
      </c>
      <c r="M64" s="53"/>
      <c r="N64" s="59">
        <f>N62*N63/100</f>
        <v>0.10020957880497092</v>
      </c>
      <c r="O64" s="53"/>
      <c r="P64" s="59">
        <f>P62*P63/100</f>
        <v>9.8908993625412528E-2</v>
      </c>
      <c r="Q64" s="49"/>
    </row>
    <row r="65" spans="2:17" x14ac:dyDescent="0.2">
      <c r="D65" s="49" t="s">
        <v>52</v>
      </c>
      <c r="E65" s="49"/>
      <c r="F65" s="53">
        <f>F53*F39/F40</f>
        <v>0</v>
      </c>
      <c r="G65" s="53"/>
      <c r="H65" s="53">
        <f>H53*H39/H40</f>
        <v>0</v>
      </c>
      <c r="I65" s="53"/>
      <c r="J65" s="53">
        <f>J53*J39/J40</f>
        <v>0</v>
      </c>
      <c r="K65" s="53"/>
      <c r="L65" s="53">
        <f>L53*L39/L40</f>
        <v>0</v>
      </c>
      <c r="M65" s="53"/>
      <c r="N65" s="53">
        <f>N53*N39/N40</f>
        <v>0</v>
      </c>
      <c r="O65" s="53"/>
      <c r="P65" s="53">
        <f>P53*P39/P40</f>
        <v>0</v>
      </c>
      <c r="Q65" s="49"/>
    </row>
    <row r="66" spans="2:17" ht="10.5" x14ac:dyDescent="0.25">
      <c r="D66" s="49" t="s">
        <v>53</v>
      </c>
      <c r="E66" s="73" t="s">
        <v>27</v>
      </c>
      <c r="F66" s="74">
        <f>IF(F64&gt;F65,F64-F65,-MIN(F65-F64,F69))</f>
        <v>8.5200337863295707E-3</v>
      </c>
      <c r="G66" s="75" t="s">
        <v>27</v>
      </c>
      <c r="H66" s="74">
        <f>IF(H64&gt;H65,H64-H65,-MIN(H65-H64,H69))</f>
        <v>0.10285072359491081</v>
      </c>
      <c r="I66" s="75" t="s">
        <v>27</v>
      </c>
      <c r="J66" s="74">
        <f>IF(J64&gt;J65,J64-J65,-MIN(J65-J64,J69))</f>
        <v>0.10281074916408758</v>
      </c>
      <c r="K66" s="75" t="s">
        <v>27</v>
      </c>
      <c r="L66" s="74">
        <f>IF(L64&gt;L65,L64-L65,-MIN(L65-L64,L69))</f>
        <v>0.10151016398452924</v>
      </c>
      <c r="M66" s="75" t="s">
        <v>27</v>
      </c>
      <c r="N66" s="74">
        <f>IF(N64&gt;N65,N64-N65,-MIN(N65-N64,N69))</f>
        <v>0.10020957880497092</v>
      </c>
      <c r="O66" s="75" t="s">
        <v>27</v>
      </c>
      <c r="P66" s="74">
        <f>IF(P64&gt;P65,P64-P65,-MIN(P65-P64,P69))</f>
        <v>9.8908993625412528E-2</v>
      </c>
      <c r="Q66" s="49"/>
    </row>
    <row r="67" spans="2:17" x14ac:dyDescent="0.2">
      <c r="D67" s="49"/>
      <c r="E67" s="49"/>
      <c r="F67" s="53"/>
      <c r="G67" s="53"/>
      <c r="H67" s="53"/>
      <c r="I67" s="64"/>
      <c r="J67" s="53"/>
      <c r="K67" s="64"/>
      <c r="L67" s="53"/>
      <c r="M67" s="64"/>
      <c r="N67" s="53"/>
      <c r="O67" s="64"/>
      <c r="P67" s="53"/>
      <c r="Q67" s="65"/>
    </row>
    <row r="68" spans="2:17" x14ac:dyDescent="0.2">
      <c r="D68" s="80"/>
      <c r="E68" s="49"/>
      <c r="F68" s="53"/>
      <c r="G68" s="53"/>
      <c r="H68" s="53"/>
      <c r="I68" s="64"/>
      <c r="J68" s="53"/>
      <c r="K68" s="64"/>
      <c r="L68" s="53"/>
      <c r="M68" s="64"/>
      <c r="N68" s="53"/>
      <c r="O68" s="64"/>
      <c r="P68" s="53"/>
      <c r="Q68" s="65"/>
    </row>
    <row r="69" spans="2:17" x14ac:dyDescent="0.2">
      <c r="D69" s="49" t="s">
        <v>54</v>
      </c>
      <c r="E69" s="49"/>
      <c r="F69" s="53">
        <v>0</v>
      </c>
      <c r="G69" s="53"/>
      <c r="H69" s="53">
        <f>F71</f>
        <v>8.5200337863295707E-3</v>
      </c>
      <c r="I69" s="64"/>
      <c r="J69" s="53">
        <f>H71</f>
        <v>0.11137075738124037</v>
      </c>
      <c r="K69" s="64"/>
      <c r="L69" s="53">
        <f>J71</f>
        <v>0.21418150654532797</v>
      </c>
      <c r="M69" s="64"/>
      <c r="N69" s="53">
        <f>L71</f>
        <v>0.31569167052985719</v>
      </c>
      <c r="O69" s="64"/>
      <c r="P69" s="53">
        <f>N71</f>
        <v>0.41590124933482808</v>
      </c>
      <c r="Q69" s="65"/>
    </row>
    <row r="70" spans="2:17" x14ac:dyDescent="0.2">
      <c r="D70" s="1" t="s">
        <v>55</v>
      </c>
      <c r="F70" s="76">
        <f>F66</f>
        <v>8.5200337863295707E-3</v>
      </c>
      <c r="G70" s="76"/>
      <c r="H70" s="76">
        <f>H66</f>
        <v>0.10285072359491081</v>
      </c>
      <c r="I70" s="76"/>
      <c r="J70" s="76">
        <f>J66</f>
        <v>0.10281074916408758</v>
      </c>
      <c r="K70" s="76"/>
      <c r="L70" s="76">
        <f>L66</f>
        <v>0.10151016398452924</v>
      </c>
      <c r="M70" s="76"/>
      <c r="N70" s="76">
        <f>N66</f>
        <v>0.10020957880497092</v>
      </c>
      <c r="O70" s="76"/>
      <c r="P70" s="76">
        <f>P66</f>
        <v>9.8908993625412528E-2</v>
      </c>
    </row>
    <row r="71" spans="2:17" x14ac:dyDescent="0.2">
      <c r="D71" s="1" t="s">
        <v>56</v>
      </c>
      <c r="F71" s="81">
        <f>SUM(F69:F70)</f>
        <v>8.5200337863295707E-3</v>
      </c>
      <c r="G71" s="76"/>
      <c r="H71" s="81">
        <f>SUM(H69:H70)</f>
        <v>0.11137075738124037</v>
      </c>
      <c r="I71" s="76"/>
      <c r="J71" s="81">
        <f>SUM(J69:J70)</f>
        <v>0.21418150654532797</v>
      </c>
      <c r="K71" s="76"/>
      <c r="L71" s="81">
        <f>SUM(L69:L70)</f>
        <v>0.31569167052985719</v>
      </c>
      <c r="M71" s="76"/>
      <c r="N71" s="81">
        <f>SUM(N69:N70)</f>
        <v>0.41590124933482808</v>
      </c>
      <c r="O71" s="76"/>
      <c r="P71" s="81">
        <f>SUM(P69:P70)</f>
        <v>0.51481024296024058</v>
      </c>
    </row>
    <row r="72" spans="2:17" ht="10.5" x14ac:dyDescent="0.25">
      <c r="D72" s="82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</row>
    <row r="73" spans="2:17" ht="11" thickBot="1" x14ac:dyDescent="0.3">
      <c r="D73" s="82" t="s">
        <v>57</v>
      </c>
      <c r="E73" s="83" t="s">
        <v>27</v>
      </c>
      <c r="F73" s="84">
        <f>F53+F66</f>
        <v>8.5200337863295707E-3</v>
      </c>
      <c r="G73" s="85" t="s">
        <v>27</v>
      </c>
      <c r="H73" s="84">
        <f>H53+H66</f>
        <v>0.10285072359491081</v>
      </c>
      <c r="I73" s="85" t="s">
        <v>27</v>
      </c>
      <c r="J73" s="84">
        <f>J53+J66</f>
        <v>0.10281074916408758</v>
      </c>
      <c r="K73" s="85" t="s">
        <v>27</v>
      </c>
      <c r="L73" s="84">
        <f>L53+L66</f>
        <v>0.10151016398452924</v>
      </c>
      <c r="M73" s="85" t="s">
        <v>27</v>
      </c>
      <c r="N73" s="84">
        <f>N53+N66</f>
        <v>0.10020957880497092</v>
      </c>
      <c r="O73" s="85" t="s">
        <v>27</v>
      </c>
      <c r="P73" s="84">
        <f>P53+P66</f>
        <v>9.8908993625412528E-2</v>
      </c>
    </row>
    <row r="74" spans="2:17" ht="10.5" thickTop="1" x14ac:dyDescent="0.2"/>
    <row r="75" spans="2:17" x14ac:dyDescent="0.2">
      <c r="D75" s="1" t="s">
        <v>58</v>
      </c>
    </row>
    <row r="78" spans="2:17" ht="10.5" x14ac:dyDescent="0.25">
      <c r="B78" s="82" t="s">
        <v>7</v>
      </c>
    </row>
    <row r="79" spans="2:17" ht="20.5" x14ac:dyDescent="0.25">
      <c r="B79" s="45" t="s">
        <v>10</v>
      </c>
      <c r="D79" s="46" t="s">
        <v>11</v>
      </c>
      <c r="F79" s="17">
        <f>F$9</f>
        <v>2024</v>
      </c>
      <c r="H79" s="17">
        <f>H$9</f>
        <v>2025</v>
      </c>
      <c r="I79" s="18"/>
      <c r="J79" s="17">
        <f>J$9</f>
        <v>2026</v>
      </c>
      <c r="K79" s="18"/>
      <c r="L79" s="17">
        <f>L$9</f>
        <v>2027</v>
      </c>
      <c r="M79" s="18"/>
      <c r="N79" s="17">
        <f>N$9</f>
        <v>2028</v>
      </c>
      <c r="O79" s="18"/>
      <c r="P79" s="17">
        <f>P$9</f>
        <v>2029</v>
      </c>
      <c r="Q79" s="47"/>
    </row>
    <row r="80" spans="2:17" x14ac:dyDescent="0.2">
      <c r="F80" s="43" t="s">
        <v>12</v>
      </c>
      <c r="H80" s="43" t="s">
        <v>12</v>
      </c>
      <c r="I80" s="2"/>
      <c r="J80" s="43" t="s">
        <v>13</v>
      </c>
      <c r="K80" s="2"/>
      <c r="L80" s="43" t="s">
        <v>36</v>
      </c>
      <c r="M80" s="2"/>
      <c r="N80" s="43" t="s">
        <v>37</v>
      </c>
      <c r="O80" s="2"/>
      <c r="P80" s="43" t="s">
        <v>16</v>
      </c>
      <c r="Q80" s="2"/>
    </row>
    <row r="81" spans="2:17" x14ac:dyDescent="0.2">
      <c r="D81" s="48" t="s">
        <v>38</v>
      </c>
      <c r="E81" s="49"/>
      <c r="F81" s="50"/>
      <c r="G81" s="49"/>
      <c r="H81" s="50"/>
      <c r="I81" s="49"/>
      <c r="J81" s="50"/>
      <c r="K81" s="49"/>
      <c r="L81" s="50"/>
      <c r="M81" s="49"/>
      <c r="N81" s="50"/>
      <c r="O81" s="49"/>
      <c r="P81" s="50"/>
      <c r="Q81" s="49"/>
    </row>
    <row r="82" spans="2:17" ht="10.5" x14ac:dyDescent="0.25">
      <c r="D82" s="49"/>
      <c r="E82" s="49"/>
      <c r="F82" s="50"/>
      <c r="G82" s="49"/>
      <c r="H82" s="50"/>
      <c r="I82" s="51"/>
      <c r="J82" s="50"/>
      <c r="K82" s="51"/>
      <c r="L82" s="50"/>
      <c r="M82" s="51"/>
      <c r="N82" s="50"/>
      <c r="O82" s="51"/>
      <c r="P82" s="50"/>
      <c r="Q82" s="51"/>
    </row>
    <row r="83" spans="2:17" x14ac:dyDescent="0.2">
      <c r="B83" s="2">
        <v>1</v>
      </c>
      <c r="D83" s="49" t="s">
        <v>39</v>
      </c>
      <c r="E83" s="52"/>
      <c r="F83" s="53">
        <f>F34</f>
        <v>-1.2654494941632846E-3</v>
      </c>
      <c r="G83" s="54"/>
      <c r="H83" s="53">
        <f>H34</f>
        <v>-3.1502710144337221E-4</v>
      </c>
      <c r="I83" s="54"/>
      <c r="J83" s="53">
        <f>J34</f>
        <v>-2.1142885527587919E-4</v>
      </c>
      <c r="K83" s="53"/>
      <c r="L83" s="53">
        <f>L34</f>
        <v>-1.2925257627549735E-4</v>
      </c>
      <c r="M83" s="54"/>
      <c r="N83" s="53">
        <f>N34</f>
        <v>-5.8783871898410217E-5</v>
      </c>
      <c r="O83" s="53"/>
      <c r="P83" s="53">
        <f>P34</f>
        <v>1.5678946946938741E-5</v>
      </c>
      <c r="Q83" s="49"/>
    </row>
    <row r="84" spans="2:17" x14ac:dyDescent="0.2">
      <c r="B84" s="2">
        <v>2</v>
      </c>
      <c r="D84" s="49" t="s">
        <v>40</v>
      </c>
      <c r="E84" s="52"/>
      <c r="F84" s="53">
        <v>1.2654494941632846E-3</v>
      </c>
      <c r="G84" s="54"/>
      <c r="H84" s="53">
        <v>3.1502710144337221E-4</v>
      </c>
      <c r="I84" s="54"/>
      <c r="J84" s="53">
        <v>2.1142885527587919E-4</v>
      </c>
      <c r="K84" s="53"/>
      <c r="L84" s="53">
        <v>1.2925257627549735E-4</v>
      </c>
      <c r="M84" s="54"/>
      <c r="N84" s="53">
        <v>5.8783871898410217E-5</v>
      </c>
      <c r="O84" s="53"/>
      <c r="P84" s="53">
        <v>-1.5678946946938741E-5</v>
      </c>
      <c r="Q84" s="49"/>
    </row>
    <row r="85" spans="2:17" x14ac:dyDescent="0.2">
      <c r="B85" s="2">
        <v>3</v>
      </c>
      <c r="D85" s="49" t="s">
        <v>41</v>
      </c>
      <c r="E85" s="52"/>
      <c r="F85" s="59">
        <f>SUM(F83:F84)</f>
        <v>0</v>
      </c>
      <c r="G85" s="54"/>
      <c r="H85" s="59">
        <f>SUM(H83:H84)</f>
        <v>0</v>
      </c>
      <c r="I85" s="54"/>
      <c r="J85" s="59">
        <f>SUM(J83:J84)</f>
        <v>0</v>
      </c>
      <c r="K85" s="53"/>
      <c r="L85" s="59">
        <f>SUM(L83:L84)</f>
        <v>0</v>
      </c>
      <c r="M85" s="54"/>
      <c r="N85" s="59">
        <f>SUM(N83:N84)</f>
        <v>0</v>
      </c>
      <c r="O85" s="53"/>
      <c r="P85" s="59">
        <f>SUM(P83:P84)</f>
        <v>0</v>
      </c>
      <c r="Q85" s="49"/>
    </row>
    <row r="86" spans="2:17" x14ac:dyDescent="0.2">
      <c r="B86" s="2">
        <v>4</v>
      </c>
      <c r="D86" s="49" t="s">
        <v>42</v>
      </c>
      <c r="E86" s="52"/>
      <c r="F86" s="53">
        <f>F41</f>
        <v>26.5</v>
      </c>
      <c r="G86" s="54" t="s">
        <v>33</v>
      </c>
      <c r="H86" s="53">
        <f>H41</f>
        <v>26.5</v>
      </c>
      <c r="I86" s="54" t="s">
        <v>33</v>
      </c>
      <c r="J86" s="53">
        <f>J41</f>
        <v>26.5</v>
      </c>
      <c r="K86" s="53" t="s">
        <v>33</v>
      </c>
      <c r="L86" s="53">
        <f>L41</f>
        <v>26.5</v>
      </c>
      <c r="M86" s="54" t="s">
        <v>33</v>
      </c>
      <c r="N86" s="53">
        <f>N41</f>
        <v>26.5</v>
      </c>
      <c r="O86" s="53" t="s">
        <v>33</v>
      </c>
      <c r="P86" s="53">
        <f>P41</f>
        <v>26.5</v>
      </c>
      <c r="Q86" s="1" t="s">
        <v>33</v>
      </c>
    </row>
    <row r="87" spans="2:17" x14ac:dyDescent="0.2">
      <c r="B87" s="2">
        <v>5</v>
      </c>
      <c r="D87" s="4" t="s">
        <v>59</v>
      </c>
      <c r="E87" s="52"/>
      <c r="F87" s="86">
        <f>F85*F86/100</f>
        <v>0</v>
      </c>
      <c r="G87" s="87"/>
      <c r="H87" s="86">
        <f>H85*H86/100</f>
        <v>0</v>
      </c>
      <c r="I87" s="87"/>
      <c r="J87" s="86">
        <f>J85*J86/100</f>
        <v>0</v>
      </c>
      <c r="K87" s="88"/>
      <c r="L87" s="86">
        <f>L85*L86/100</f>
        <v>0</v>
      </c>
      <c r="M87" s="87"/>
      <c r="N87" s="86">
        <f>N85*N86/100</f>
        <v>0</v>
      </c>
      <c r="O87" s="88"/>
      <c r="P87" s="86">
        <f>P85*P86/100</f>
        <v>0</v>
      </c>
    </row>
    <row r="88" spans="2:17" x14ac:dyDescent="0.2">
      <c r="B88" s="2">
        <v>6</v>
      </c>
      <c r="D88" s="4" t="s">
        <v>60</v>
      </c>
      <c r="E88" s="52"/>
      <c r="F88" s="89">
        <v>0</v>
      </c>
      <c r="G88" s="87"/>
      <c r="H88" s="89">
        <v>0</v>
      </c>
      <c r="I88" s="87"/>
      <c r="J88" s="89">
        <v>0</v>
      </c>
      <c r="K88" s="88"/>
      <c r="L88" s="89">
        <v>0</v>
      </c>
      <c r="M88" s="87"/>
      <c r="N88" s="89">
        <v>0</v>
      </c>
      <c r="O88" s="88"/>
      <c r="P88" s="89">
        <v>0</v>
      </c>
    </row>
    <row r="89" spans="2:17" ht="10.5" x14ac:dyDescent="0.25">
      <c r="B89" s="2">
        <v>7</v>
      </c>
      <c r="C89" s="1" t="s">
        <v>22</v>
      </c>
      <c r="D89" s="90" t="s">
        <v>43</v>
      </c>
      <c r="E89" s="73" t="s">
        <v>27</v>
      </c>
      <c r="F89" s="91">
        <f>F87+F88</f>
        <v>0</v>
      </c>
      <c r="G89" s="92" t="s">
        <v>27</v>
      </c>
      <c r="H89" s="91">
        <f>H87+H88</f>
        <v>0</v>
      </c>
      <c r="I89" s="92"/>
      <c r="J89" s="91">
        <f>J87+J88</f>
        <v>0</v>
      </c>
      <c r="K89" s="92"/>
      <c r="L89" s="91">
        <f>L87+L88</f>
        <v>0</v>
      </c>
      <c r="M89" s="92"/>
      <c r="N89" s="91">
        <f>N87+N88</f>
        <v>0</v>
      </c>
      <c r="O89" s="92"/>
      <c r="P89" s="91">
        <f>P87+P88</f>
        <v>0</v>
      </c>
    </row>
    <row r="91" spans="2:17" x14ac:dyDescent="0.2">
      <c r="G91" s="79"/>
      <c r="I91" s="79"/>
      <c r="K91" s="79"/>
      <c r="M91" s="79"/>
      <c r="O91" s="79"/>
    </row>
    <row r="92" spans="2:17" ht="10.5" x14ac:dyDescent="0.25">
      <c r="B92" s="82" t="s">
        <v>8</v>
      </c>
      <c r="G92" s="79"/>
      <c r="I92" s="79"/>
      <c r="K92" s="79"/>
      <c r="M92" s="79"/>
      <c r="O92" s="79"/>
    </row>
    <row r="93" spans="2:17" ht="20.5" x14ac:dyDescent="0.25">
      <c r="B93" s="45" t="s">
        <v>10</v>
      </c>
      <c r="D93" s="46" t="s">
        <v>11</v>
      </c>
      <c r="F93" s="17">
        <f>F$9</f>
        <v>2024</v>
      </c>
      <c r="H93" s="17">
        <f>H$9</f>
        <v>2025</v>
      </c>
      <c r="I93" s="18"/>
      <c r="J93" s="17">
        <f>J$9</f>
        <v>2026</v>
      </c>
      <c r="K93" s="18"/>
      <c r="L93" s="17">
        <f>L$9</f>
        <v>2027</v>
      </c>
      <c r="M93" s="18"/>
      <c r="N93" s="17">
        <f>N$9</f>
        <v>2028</v>
      </c>
      <c r="O93" s="18"/>
      <c r="P93" s="17">
        <f>P$9</f>
        <v>2029</v>
      </c>
      <c r="Q93" s="47"/>
    </row>
    <row r="94" spans="2:17" x14ac:dyDescent="0.2">
      <c r="F94" s="43" t="s">
        <v>12</v>
      </c>
      <c r="H94" s="43" t="s">
        <v>12</v>
      </c>
      <c r="I94" s="2"/>
      <c r="J94" s="43" t="s">
        <v>13</v>
      </c>
      <c r="K94" s="2"/>
      <c r="L94" s="43" t="s">
        <v>36</v>
      </c>
      <c r="M94" s="2"/>
      <c r="N94" s="43" t="s">
        <v>37</v>
      </c>
      <c r="O94" s="2"/>
      <c r="P94" s="43" t="s">
        <v>16</v>
      </c>
      <c r="Q94" s="2"/>
    </row>
    <row r="95" spans="2:17" x14ac:dyDescent="0.2">
      <c r="D95" s="48" t="s">
        <v>38</v>
      </c>
      <c r="E95" s="48"/>
      <c r="F95" s="93"/>
      <c r="G95" s="49"/>
      <c r="H95" s="50"/>
      <c r="I95" s="49"/>
      <c r="J95" s="50"/>
      <c r="K95" s="49"/>
      <c r="L95" s="50"/>
      <c r="M95" s="49"/>
      <c r="N95" s="50"/>
      <c r="O95" s="49"/>
      <c r="P95" s="50"/>
      <c r="Q95" s="49"/>
    </row>
    <row r="96" spans="2:17" ht="10.5" x14ac:dyDescent="0.25">
      <c r="D96" s="49"/>
      <c r="E96" s="49"/>
      <c r="F96" s="50"/>
      <c r="G96" s="49"/>
      <c r="H96" s="50"/>
      <c r="I96" s="51"/>
      <c r="J96" s="50"/>
      <c r="K96" s="51"/>
      <c r="L96" s="50"/>
      <c r="M96" s="51"/>
      <c r="N96" s="50"/>
      <c r="O96" s="51"/>
      <c r="P96" s="50"/>
      <c r="Q96" s="51"/>
    </row>
    <row r="97" spans="2:17" x14ac:dyDescent="0.2">
      <c r="B97" s="2">
        <v>1</v>
      </c>
      <c r="D97" s="49" t="s">
        <v>39</v>
      </c>
      <c r="E97" s="49"/>
      <c r="F97" s="53">
        <f>F35</f>
        <v>-6.3266147460693425</v>
      </c>
      <c r="G97" s="54"/>
      <c r="H97" s="53">
        <f>H35</f>
        <v>-1.5749779936661374</v>
      </c>
      <c r="I97" s="54"/>
      <c r="J97" s="53">
        <f>J35</f>
        <v>-1.0570385619517579</v>
      </c>
      <c r="K97" s="54"/>
      <c r="L97" s="53">
        <f>L35</f>
        <v>-0.64619825508934803</v>
      </c>
      <c r="M97" s="54"/>
      <c r="N97" s="53">
        <f>N35</f>
        <v>-0.29388996755610275</v>
      </c>
      <c r="O97" s="54"/>
      <c r="P97" s="53">
        <f>P35</f>
        <v>-2.0502318543450162E-2</v>
      </c>
      <c r="Q97" s="49"/>
    </row>
    <row r="98" spans="2:17" x14ac:dyDescent="0.2">
      <c r="B98" s="2">
        <v>2</v>
      </c>
      <c r="D98" s="49" t="s">
        <v>42</v>
      </c>
      <c r="E98" s="49"/>
      <c r="F98" s="54">
        <v>0</v>
      </c>
      <c r="G98" s="54" t="s">
        <v>33</v>
      </c>
      <c r="H98" s="54">
        <v>0</v>
      </c>
      <c r="I98" s="54" t="s">
        <v>33</v>
      </c>
      <c r="J98" s="54">
        <v>0</v>
      </c>
      <c r="K98" s="54" t="s">
        <v>33</v>
      </c>
      <c r="L98" s="54">
        <v>0</v>
      </c>
      <c r="M98" s="54" t="s">
        <v>33</v>
      </c>
      <c r="N98" s="54">
        <v>0</v>
      </c>
      <c r="O98" s="54" t="s">
        <v>33</v>
      </c>
      <c r="P98" s="54">
        <v>0</v>
      </c>
      <c r="Q98" s="1" t="s">
        <v>33</v>
      </c>
    </row>
    <row r="99" spans="2:17" ht="10.5" x14ac:dyDescent="0.25">
      <c r="B99" s="2">
        <v>3</v>
      </c>
      <c r="C99" s="1" t="s">
        <v>22</v>
      </c>
      <c r="D99" s="49" t="s">
        <v>43</v>
      </c>
      <c r="E99" s="73" t="s">
        <v>27</v>
      </c>
      <c r="F99" s="94">
        <f>F97*F98/100</f>
        <v>0</v>
      </c>
      <c r="G99" s="75" t="s">
        <v>27</v>
      </c>
      <c r="H99" s="94">
        <f>H97*H98/100</f>
        <v>0</v>
      </c>
      <c r="I99" s="75" t="s">
        <v>27</v>
      </c>
      <c r="J99" s="94">
        <f>J97*J98/100</f>
        <v>0</v>
      </c>
      <c r="K99" s="75" t="s">
        <v>27</v>
      </c>
      <c r="L99" s="94">
        <f>L97*L98/100</f>
        <v>0</v>
      </c>
      <c r="M99" s="75" t="s">
        <v>27</v>
      </c>
      <c r="N99" s="94">
        <f>N97*N98/100</f>
        <v>0</v>
      </c>
      <c r="O99" s="75" t="s">
        <v>27</v>
      </c>
      <c r="P99" s="94">
        <f>P97*P98/100</f>
        <v>0</v>
      </c>
    </row>
    <row r="100" spans="2:17" x14ac:dyDescent="0.2">
      <c r="B100" s="2"/>
      <c r="D100" s="49"/>
      <c r="E100" s="49"/>
      <c r="F100" s="53"/>
      <c r="G100" s="54"/>
      <c r="H100" s="77"/>
      <c r="I100" s="54"/>
      <c r="J100" s="77"/>
      <c r="K100" s="54"/>
      <c r="L100" s="77"/>
      <c r="M100" s="54"/>
      <c r="N100" s="77"/>
      <c r="O100" s="54"/>
      <c r="P100" s="77"/>
      <c r="Q100" s="49"/>
    </row>
    <row r="101" spans="2:17" x14ac:dyDescent="0.2">
      <c r="B101" s="2"/>
      <c r="D101" s="67"/>
      <c r="E101" s="67"/>
      <c r="F101" s="95"/>
      <c r="G101" s="53"/>
      <c r="H101" s="54"/>
      <c r="I101" s="54"/>
      <c r="J101" s="54"/>
      <c r="K101" s="54"/>
      <c r="L101" s="54"/>
      <c r="M101" s="54"/>
      <c r="N101" s="54"/>
      <c r="O101" s="54"/>
      <c r="P101" s="54"/>
      <c r="Q101" s="65"/>
    </row>
    <row r="102" spans="2:17" x14ac:dyDescent="0.2">
      <c r="B102" s="2"/>
      <c r="D102" s="78" t="s">
        <v>61</v>
      </c>
      <c r="E102" s="78"/>
      <c r="F102" s="96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65"/>
    </row>
    <row r="103" spans="2:17" x14ac:dyDescent="0.2">
      <c r="B103" s="2">
        <v>4</v>
      </c>
      <c r="D103" s="49" t="s">
        <v>49</v>
      </c>
      <c r="E103" s="49"/>
      <c r="F103" s="53">
        <v>0.30697537190026408</v>
      </c>
      <c r="G103" s="54"/>
      <c r="H103" s="53">
        <v>3.7056941225300597</v>
      </c>
      <c r="I103" s="54"/>
      <c r="J103" s="53">
        <v>3.7042538505691494</v>
      </c>
      <c r="K103" s="53"/>
      <c r="L103" s="53">
        <v>3.6573939871935495</v>
      </c>
      <c r="M103" s="54"/>
      <c r="N103" s="53">
        <v>3.61053412381795</v>
      </c>
      <c r="O103" s="54"/>
      <c r="P103" s="53">
        <v>3.5636742604423501</v>
      </c>
      <c r="Q103" s="49"/>
    </row>
    <row r="104" spans="2:17" x14ac:dyDescent="0.2">
      <c r="B104" s="2">
        <v>5</v>
      </c>
      <c r="D104" s="49" t="s">
        <v>50</v>
      </c>
      <c r="E104" s="52"/>
      <c r="F104" s="54">
        <v>0</v>
      </c>
      <c r="G104" s="54" t="s">
        <v>33</v>
      </c>
      <c r="H104" s="54">
        <v>0</v>
      </c>
      <c r="I104" s="54" t="s">
        <v>33</v>
      </c>
      <c r="J104" s="54">
        <v>0</v>
      </c>
      <c r="K104" s="54" t="s">
        <v>33</v>
      </c>
      <c r="L104" s="54">
        <v>0</v>
      </c>
      <c r="M104" s="54" t="s">
        <v>33</v>
      </c>
      <c r="N104" s="54">
        <v>0</v>
      </c>
      <c r="O104" s="54" t="s">
        <v>33</v>
      </c>
      <c r="P104" s="54">
        <v>0</v>
      </c>
      <c r="Q104" s="52" t="s">
        <v>33</v>
      </c>
    </row>
    <row r="105" spans="2:17" ht="10.5" x14ac:dyDescent="0.25">
      <c r="B105" s="2">
        <v>6</v>
      </c>
      <c r="D105" s="49" t="s">
        <v>62</v>
      </c>
      <c r="E105" s="73" t="s">
        <v>27</v>
      </c>
      <c r="F105" s="94">
        <f>F103*F104/100</f>
        <v>0</v>
      </c>
      <c r="G105" s="75" t="s">
        <v>27</v>
      </c>
      <c r="H105" s="94">
        <f>H103*H104/100</f>
        <v>0</v>
      </c>
      <c r="I105" s="75" t="s">
        <v>27</v>
      </c>
      <c r="J105" s="94">
        <f>J103*J104/100</f>
        <v>0</v>
      </c>
      <c r="K105" s="75" t="s">
        <v>27</v>
      </c>
      <c r="L105" s="94">
        <f>L103*L104/100</f>
        <v>0</v>
      </c>
      <c r="M105" s="75" t="s">
        <v>27</v>
      </c>
      <c r="N105" s="94">
        <f>N103*N104/100</f>
        <v>0</v>
      </c>
      <c r="O105" s="75" t="s">
        <v>27</v>
      </c>
      <c r="P105" s="94">
        <f>P103*P104/100</f>
        <v>0</v>
      </c>
      <c r="Q105" s="49"/>
    </row>
    <row r="106" spans="2:17" x14ac:dyDescent="0.2">
      <c r="B106" s="2"/>
      <c r="D106" s="49"/>
      <c r="E106" s="49"/>
      <c r="F106" s="53"/>
      <c r="G106" s="53"/>
      <c r="H106" s="54"/>
      <c r="I106" s="54"/>
      <c r="J106" s="54"/>
      <c r="K106" s="54"/>
      <c r="L106" s="54"/>
      <c r="M106" s="54"/>
      <c r="N106" s="54"/>
      <c r="O106" s="54"/>
      <c r="P106" s="54"/>
      <c r="Q106" s="65"/>
    </row>
    <row r="107" spans="2:17" x14ac:dyDescent="0.2">
      <c r="F107" s="76"/>
      <c r="G107" s="76"/>
      <c r="H107" s="97"/>
      <c r="I107" s="97"/>
      <c r="J107" s="97"/>
      <c r="K107" s="97"/>
      <c r="L107" s="97"/>
      <c r="M107" s="97"/>
      <c r="N107" s="97"/>
      <c r="O107" s="97"/>
      <c r="P107" s="97"/>
    </row>
    <row r="108" spans="2:17" ht="11" thickBot="1" x14ac:dyDescent="0.3">
      <c r="B108" s="2">
        <v>7</v>
      </c>
      <c r="D108" s="82" t="s">
        <v>57</v>
      </c>
      <c r="E108" s="73" t="s">
        <v>27</v>
      </c>
      <c r="F108" s="98">
        <f>F99+F105</f>
        <v>0</v>
      </c>
      <c r="G108" s="75" t="s">
        <v>27</v>
      </c>
      <c r="H108" s="98">
        <f>H99+H105</f>
        <v>0</v>
      </c>
      <c r="I108" s="75" t="s">
        <v>27</v>
      </c>
      <c r="J108" s="98">
        <f>J99+J105</f>
        <v>0</v>
      </c>
      <c r="K108" s="75" t="s">
        <v>27</v>
      </c>
      <c r="L108" s="98">
        <f>L99+L105</f>
        <v>0</v>
      </c>
      <c r="M108" s="75" t="s">
        <v>27</v>
      </c>
      <c r="N108" s="98">
        <f>N99+N105</f>
        <v>0</v>
      </c>
      <c r="O108" s="75" t="s">
        <v>27</v>
      </c>
      <c r="P108" s="98">
        <f>P99+P105</f>
        <v>0</v>
      </c>
    </row>
    <row r="109" spans="2:17" ht="10.5" thickTop="1" x14ac:dyDescent="0.2">
      <c r="F109" s="1"/>
      <c r="H109" s="1"/>
      <c r="J109" s="1"/>
      <c r="L109" s="1"/>
      <c r="N109" s="1"/>
      <c r="P109" s="1"/>
    </row>
    <row r="112" spans="2:17" x14ac:dyDescent="0.2">
      <c r="H112" s="55"/>
      <c r="I112" s="55"/>
      <c r="J112" s="55"/>
      <c r="K112" s="55"/>
      <c r="L112" s="55"/>
      <c r="M112" s="55"/>
      <c r="N112" s="55"/>
      <c r="O112" s="55"/>
      <c r="P112" s="55"/>
    </row>
  </sheetData>
  <mergeCells count="8">
    <mergeCell ref="B16:D16"/>
    <mergeCell ref="B17:D17"/>
    <mergeCell ref="B1:P1"/>
    <mergeCell ref="B2:P2"/>
    <mergeCell ref="B3:P3"/>
    <mergeCell ref="B4:P4"/>
    <mergeCell ref="B5:P5"/>
    <mergeCell ref="B6:P6"/>
  </mergeCells>
  <printOptions horizontalCentered="1"/>
  <pageMargins left="0.5" right="0.5" top="1.6" bottom="0.5" header="0.75" footer="0.5"/>
  <pageSetup scale="76" orientation="portrait" r:id="rId1"/>
  <headerFooter alignWithMargins="0">
    <oddHeader>&amp;RFiled: 2019-06-28
EB-2019-XXXX
Exhibit F-06-02
Attachment 1
Page &amp;P of &amp;N</oddHeader>
  </headerFooter>
  <rowBreaks count="2" manualBreakCount="2">
    <brk id="43" min="1" max="14" man="1"/>
    <brk id="89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F944-D446-459A-AB67-42D1FA8EE56A}">
  <dimension ref="B1:T66"/>
  <sheetViews>
    <sheetView workbookViewId="0">
      <selection activeCell="C44" sqref="C44"/>
    </sheetView>
  </sheetViews>
  <sheetFormatPr defaultColWidth="11.81640625" defaultRowHeight="10" x14ac:dyDescent="0.2"/>
  <cols>
    <col min="1" max="1" width="11.81640625" style="1"/>
    <col min="2" max="2" width="16.81640625" style="1" bestFit="1" customWidth="1"/>
    <col min="3" max="7" width="11.81640625" style="1"/>
    <col min="8" max="8" width="15.1796875" style="1" customWidth="1"/>
    <col min="9" max="9" width="11.81640625" style="1"/>
    <col min="10" max="10" width="14.54296875" style="1" customWidth="1"/>
    <col min="11" max="11" width="3.1796875" style="1" customWidth="1"/>
    <col min="12" max="16384" width="11.81640625" style="1"/>
  </cols>
  <sheetData>
    <row r="1" spans="2:20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M1" s="3"/>
    </row>
    <row r="2" spans="2:20" x14ac:dyDescent="0.2">
      <c r="B2" s="131"/>
      <c r="C2" s="131"/>
      <c r="D2" s="131"/>
      <c r="E2" s="131"/>
      <c r="F2" s="131"/>
      <c r="G2" s="131"/>
      <c r="H2" s="131"/>
      <c r="I2" s="131"/>
      <c r="J2" s="131"/>
    </row>
    <row r="3" spans="2:20" x14ac:dyDescent="0.2">
      <c r="B3" s="131" t="s">
        <v>63</v>
      </c>
      <c r="C3" s="131"/>
      <c r="D3" s="131"/>
      <c r="E3" s="131"/>
      <c r="F3" s="131"/>
      <c r="G3" s="131"/>
      <c r="H3" s="131"/>
      <c r="I3" s="131"/>
      <c r="J3" s="131"/>
    </row>
    <row r="4" spans="2:20" x14ac:dyDescent="0.2">
      <c r="B4" s="131" t="s">
        <v>2</v>
      </c>
      <c r="C4" s="131"/>
      <c r="D4" s="131"/>
      <c r="E4" s="131"/>
      <c r="F4" s="131"/>
      <c r="G4" s="131"/>
      <c r="H4" s="131"/>
      <c r="I4" s="131"/>
      <c r="J4" s="131"/>
    </row>
    <row r="5" spans="2:20" x14ac:dyDescent="0.2">
      <c r="B5" s="131" t="s">
        <v>3</v>
      </c>
      <c r="C5" s="131"/>
      <c r="D5" s="131"/>
      <c r="E5" s="131"/>
      <c r="F5" s="131"/>
      <c r="G5" s="131"/>
      <c r="H5" s="131"/>
      <c r="I5" s="131"/>
      <c r="J5" s="131"/>
    </row>
    <row r="6" spans="2:20" x14ac:dyDescent="0.2">
      <c r="B6" s="131" t="s">
        <v>4</v>
      </c>
      <c r="C6" s="131"/>
      <c r="D6" s="131"/>
      <c r="E6" s="131"/>
      <c r="F6" s="131"/>
      <c r="G6" s="131"/>
      <c r="H6" s="131"/>
      <c r="I6" s="131"/>
      <c r="J6" s="131"/>
    </row>
    <row r="8" spans="2:20" ht="12.75" customHeight="1" x14ac:dyDescent="0.2">
      <c r="B8" s="99">
        <v>2024</v>
      </c>
      <c r="C8" s="132" t="s">
        <v>64</v>
      </c>
      <c r="D8" s="2" t="s">
        <v>65</v>
      </c>
      <c r="E8" s="132" t="s">
        <v>66</v>
      </c>
      <c r="F8" s="132" t="s">
        <v>67</v>
      </c>
      <c r="G8" s="132" t="s">
        <v>68</v>
      </c>
      <c r="H8" s="132" t="s">
        <v>69</v>
      </c>
      <c r="J8" s="132" t="s">
        <v>70</v>
      </c>
    </row>
    <row r="9" spans="2:20" ht="12.75" customHeight="1" x14ac:dyDescent="0.25">
      <c r="B9" s="100" t="s">
        <v>71</v>
      </c>
      <c r="C9" s="132"/>
      <c r="D9" s="100" t="s">
        <v>72</v>
      </c>
      <c r="E9" s="132"/>
      <c r="F9" s="132"/>
      <c r="G9" s="132"/>
      <c r="H9" s="132"/>
      <c r="I9" s="100" t="s">
        <v>73</v>
      </c>
      <c r="J9" s="132"/>
      <c r="L9" s="101"/>
      <c r="M9" s="101"/>
      <c r="N9" s="101"/>
      <c r="O9" s="101"/>
      <c r="P9" s="101"/>
      <c r="Q9" s="101"/>
      <c r="R9" s="101"/>
      <c r="S9" s="101"/>
      <c r="T9" s="101"/>
    </row>
    <row r="10" spans="2:20" ht="12.75" customHeight="1" x14ac:dyDescent="0.25">
      <c r="B10" s="102" t="s">
        <v>74</v>
      </c>
      <c r="C10" s="103">
        <v>0</v>
      </c>
      <c r="D10" s="104">
        <v>78.158751683999995</v>
      </c>
      <c r="E10" s="103">
        <f>C10+D10</f>
        <v>78.158751683999995</v>
      </c>
      <c r="F10" s="104"/>
      <c r="G10" s="103">
        <f>E10+F10</f>
        <v>78.158751683999995</v>
      </c>
      <c r="H10" s="105">
        <v>0.05</v>
      </c>
      <c r="I10" s="103">
        <f>G10*H10</f>
        <v>3.9079375841999999</v>
      </c>
      <c r="J10" s="103">
        <f>C10+D10-I10</f>
        <v>74.250814099799996</v>
      </c>
      <c r="K10" s="106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2:20" ht="12.75" customHeight="1" x14ac:dyDescent="0.25">
      <c r="B11" s="102">
        <v>47</v>
      </c>
      <c r="C11" s="103">
        <v>0</v>
      </c>
      <c r="D11" s="104">
        <v>122.01208131600001</v>
      </c>
      <c r="E11" s="103">
        <f>C11+D11</f>
        <v>122.01208131600001</v>
      </c>
      <c r="F11" s="104"/>
      <c r="G11" s="103">
        <f>E11+F11</f>
        <v>122.01208131600001</v>
      </c>
      <c r="H11" s="105">
        <v>0.08</v>
      </c>
      <c r="I11" s="103">
        <f>G11*H11</f>
        <v>9.7609665052800008</v>
      </c>
      <c r="J11" s="103">
        <f>C11+D11-I11</f>
        <v>112.25111481072001</v>
      </c>
      <c r="K11" s="106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2:20" ht="10.5" x14ac:dyDescent="0.25">
      <c r="B12" s="107">
        <v>55</v>
      </c>
      <c r="C12" s="103">
        <v>0</v>
      </c>
      <c r="D12" s="104">
        <v>0.5</v>
      </c>
      <c r="E12" s="103">
        <f>C12+D12</f>
        <v>0.5</v>
      </c>
      <c r="F12" s="104"/>
      <c r="G12" s="103">
        <f>E12+F12</f>
        <v>0.5</v>
      </c>
      <c r="H12" s="105">
        <v>0.55000000000000004</v>
      </c>
      <c r="I12" s="103">
        <f>G12*H12</f>
        <v>0.27500000000000002</v>
      </c>
      <c r="J12" s="103">
        <f>C12+D12-I12</f>
        <v>0.22499999999999998</v>
      </c>
      <c r="L12" s="108"/>
      <c r="M12" s="108"/>
      <c r="N12" s="108"/>
      <c r="O12" s="108"/>
      <c r="P12" s="108"/>
      <c r="Q12" s="108"/>
      <c r="R12" s="108"/>
      <c r="S12" s="108"/>
      <c r="T12" s="108"/>
    </row>
    <row r="13" spans="2:20" ht="11" thickBot="1" x14ac:dyDescent="0.3">
      <c r="B13" s="109" t="s">
        <v>75</v>
      </c>
      <c r="C13" s="110">
        <f>SUM(C10:C12)</f>
        <v>0</v>
      </c>
      <c r="D13" s="110">
        <f>SUM(D10:D12)</f>
        <v>200.67083300000002</v>
      </c>
      <c r="E13" s="110">
        <f>SUM(E10:E12)</f>
        <v>200.67083300000002</v>
      </c>
      <c r="F13" s="110">
        <f>SUM(F10:F12)</f>
        <v>0</v>
      </c>
      <c r="G13" s="110">
        <f>SUM(G10:G12)</f>
        <v>200.67083300000002</v>
      </c>
      <c r="H13" s="110"/>
      <c r="I13" s="110">
        <f>SUM(I10:I12)</f>
        <v>13.943904089480002</v>
      </c>
      <c r="J13" s="110">
        <f>SUM(J10:J12)</f>
        <v>186.72692891052</v>
      </c>
      <c r="L13" s="108"/>
      <c r="M13" s="108"/>
      <c r="N13" s="108"/>
      <c r="O13" s="108"/>
      <c r="P13" s="108"/>
      <c r="Q13" s="108"/>
      <c r="R13" s="108"/>
      <c r="S13" s="108"/>
      <c r="T13" s="108"/>
    </row>
    <row r="14" spans="2:20" ht="11" thickTop="1" x14ac:dyDescent="0.25">
      <c r="C14" s="111"/>
      <c r="D14" s="111"/>
      <c r="E14" s="111"/>
      <c r="F14" s="111"/>
      <c r="G14" s="111"/>
      <c r="H14" s="111"/>
      <c r="I14" s="111"/>
      <c r="J14" s="111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2:20" ht="11" thickBot="1" x14ac:dyDescent="0.3">
      <c r="B15" s="112"/>
      <c r="C15" s="106"/>
      <c r="D15" s="106"/>
      <c r="E15" s="106"/>
      <c r="F15" s="106"/>
      <c r="G15" s="113"/>
      <c r="H15" s="114" t="s">
        <v>76</v>
      </c>
      <c r="I15" s="115">
        <f>I13</f>
        <v>13.943904089480002</v>
      </c>
      <c r="J15" s="106"/>
      <c r="L15" s="108"/>
      <c r="M15" s="108"/>
      <c r="N15" s="108"/>
      <c r="O15" s="108"/>
      <c r="P15" s="108"/>
      <c r="Q15" s="108"/>
      <c r="R15" s="108"/>
      <c r="S15" s="108"/>
      <c r="T15" s="108"/>
    </row>
    <row r="16" spans="2:20" ht="11" thickTop="1" x14ac:dyDescent="0.25">
      <c r="B16" s="112"/>
      <c r="C16" s="106"/>
      <c r="D16" s="106"/>
      <c r="E16" s="106"/>
      <c r="F16" s="106"/>
      <c r="G16" s="106"/>
      <c r="H16" s="106"/>
      <c r="I16" s="116"/>
      <c r="J16" s="106"/>
      <c r="L16" s="108"/>
      <c r="M16" s="108"/>
      <c r="N16" s="108"/>
      <c r="O16" s="108"/>
      <c r="P16" s="108"/>
      <c r="Q16" s="108"/>
      <c r="R16" s="108"/>
      <c r="S16" s="108"/>
      <c r="T16" s="108"/>
    </row>
    <row r="17" spans="2:20" ht="10.5" x14ac:dyDescent="0.25">
      <c r="C17" s="106"/>
      <c r="D17" s="106"/>
      <c r="E17" s="106"/>
      <c r="F17" s="106"/>
      <c r="G17" s="106"/>
      <c r="H17" s="106"/>
      <c r="I17" s="106"/>
      <c r="J17" s="106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2:20" x14ac:dyDescent="0.2">
      <c r="B18" s="99">
        <v>2025</v>
      </c>
      <c r="C18" s="132" t="s">
        <v>64</v>
      </c>
      <c r="D18" s="2" t="s">
        <v>65</v>
      </c>
      <c r="E18" s="132" t="s">
        <v>66</v>
      </c>
      <c r="F18" s="132" t="s">
        <v>67</v>
      </c>
      <c r="G18" s="132" t="s">
        <v>68</v>
      </c>
      <c r="H18" s="132" t="s">
        <v>69</v>
      </c>
      <c r="J18" s="132" t="s">
        <v>70</v>
      </c>
    </row>
    <row r="19" spans="2:20" x14ac:dyDescent="0.2">
      <c r="B19" s="100" t="s">
        <v>71</v>
      </c>
      <c r="C19" s="132"/>
      <c r="D19" s="100" t="s">
        <v>72</v>
      </c>
      <c r="E19" s="132"/>
      <c r="F19" s="132"/>
      <c r="G19" s="132"/>
      <c r="H19" s="132"/>
      <c r="I19" s="100" t="s">
        <v>73</v>
      </c>
      <c r="J19" s="132"/>
    </row>
    <row r="20" spans="2:20" x14ac:dyDescent="0.2">
      <c r="B20" s="102" t="s">
        <v>74</v>
      </c>
      <c r="C20" s="103">
        <f>J10</f>
        <v>74.250814099799996</v>
      </c>
      <c r="D20" s="104">
        <v>0</v>
      </c>
      <c r="E20" s="103">
        <f>C20+D20</f>
        <v>74.250814099799996</v>
      </c>
      <c r="F20" s="104"/>
      <c r="G20" s="103">
        <f>E20+F20</f>
        <v>74.250814099799996</v>
      </c>
      <c r="H20" s="105">
        <v>0.05</v>
      </c>
      <c r="I20" s="103">
        <f>G20*H20</f>
        <v>3.7125407049899999</v>
      </c>
      <c r="J20" s="103">
        <f>C20+D20-I20</f>
        <v>70.538273394809991</v>
      </c>
    </row>
    <row r="21" spans="2:20" x14ac:dyDescent="0.2">
      <c r="B21" s="102">
        <v>47</v>
      </c>
      <c r="C21" s="103">
        <f>J11</f>
        <v>112.25111481072001</v>
      </c>
      <c r="D21" s="104">
        <v>4.8936109999999999</v>
      </c>
      <c r="E21" s="103">
        <f>C21+D21</f>
        <v>117.14472581072002</v>
      </c>
      <c r="F21" s="104"/>
      <c r="G21" s="103">
        <f>E21+F21</f>
        <v>117.14472581072002</v>
      </c>
      <c r="H21" s="105">
        <v>0.08</v>
      </c>
      <c r="I21" s="103">
        <f>G21*H21</f>
        <v>9.3715780648576015</v>
      </c>
      <c r="J21" s="103">
        <f>C21+D21-I21</f>
        <v>107.77314774586242</v>
      </c>
    </row>
    <row r="22" spans="2:20" x14ac:dyDescent="0.2">
      <c r="B22" s="107">
        <v>55</v>
      </c>
      <c r="C22" s="103">
        <f>J12</f>
        <v>0.22499999999999998</v>
      </c>
      <c r="D22" s="104">
        <v>0</v>
      </c>
      <c r="E22" s="103">
        <f>C22+D22</f>
        <v>0.22499999999999998</v>
      </c>
      <c r="F22" s="104"/>
      <c r="G22" s="103">
        <f>E22+F22</f>
        <v>0.22499999999999998</v>
      </c>
      <c r="H22" s="105">
        <v>0.55000000000000004</v>
      </c>
      <c r="I22" s="103">
        <f>G22*H22</f>
        <v>0.12375</v>
      </c>
      <c r="J22" s="103">
        <f>C22+D22-I22</f>
        <v>0.10124999999999998</v>
      </c>
    </row>
    <row r="23" spans="2:20" ht="10.5" thickBot="1" x14ac:dyDescent="0.25">
      <c r="B23" s="109" t="s">
        <v>75</v>
      </c>
      <c r="C23" s="110">
        <f>SUM(C20:C22)</f>
        <v>186.72692891052</v>
      </c>
      <c r="D23" s="110">
        <f>SUM(D20:D22)</f>
        <v>4.8936109999999999</v>
      </c>
      <c r="E23" s="110">
        <f>SUM(E20:E22)</f>
        <v>191.62053991052002</v>
      </c>
      <c r="F23" s="110">
        <f>SUM(F20:F22)</f>
        <v>0</v>
      </c>
      <c r="G23" s="110">
        <f>SUM(G20:G22)</f>
        <v>191.62053991052002</v>
      </c>
      <c r="H23" s="110"/>
      <c r="I23" s="110">
        <f>SUM(I20:I22)</f>
        <v>13.2078687698476</v>
      </c>
      <c r="J23" s="110">
        <f>SUM(J20:J22)</f>
        <v>178.41267114067239</v>
      </c>
    </row>
    <row r="24" spans="2:20" ht="10.5" thickTop="1" x14ac:dyDescent="0.2">
      <c r="C24" s="117"/>
      <c r="D24" s="117"/>
      <c r="E24" s="117"/>
      <c r="F24" s="117"/>
      <c r="G24" s="117"/>
      <c r="H24" s="117"/>
      <c r="I24" s="117"/>
      <c r="J24" s="117"/>
    </row>
    <row r="25" spans="2:20" ht="11" thickBot="1" x14ac:dyDescent="0.3">
      <c r="B25" s="112"/>
      <c r="C25" s="118"/>
      <c r="D25" s="118"/>
      <c r="E25" s="118"/>
      <c r="F25" s="118"/>
      <c r="G25" s="119"/>
      <c r="H25" s="120" t="s">
        <v>76</v>
      </c>
      <c r="I25" s="115">
        <f>I23</f>
        <v>13.2078687698476</v>
      </c>
      <c r="J25" s="118"/>
    </row>
    <row r="26" spans="2:20" ht="10.5" thickTop="1" x14ac:dyDescent="0.2"/>
    <row r="28" spans="2:20" x14ac:dyDescent="0.2">
      <c r="B28" s="99">
        <v>2026</v>
      </c>
      <c r="C28" s="133" t="s">
        <v>64</v>
      </c>
      <c r="D28" s="121" t="s">
        <v>65</v>
      </c>
      <c r="E28" s="133" t="s">
        <v>66</v>
      </c>
      <c r="F28" s="133" t="s">
        <v>67</v>
      </c>
      <c r="G28" s="133" t="s">
        <v>68</v>
      </c>
      <c r="H28" s="133" t="s">
        <v>69</v>
      </c>
      <c r="I28" s="106"/>
      <c r="J28" s="133" t="s">
        <v>70</v>
      </c>
    </row>
    <row r="29" spans="2:20" x14ac:dyDescent="0.2">
      <c r="B29" s="100" t="s">
        <v>71</v>
      </c>
      <c r="C29" s="134"/>
      <c r="D29" s="122" t="s">
        <v>72</v>
      </c>
      <c r="E29" s="134"/>
      <c r="F29" s="134"/>
      <c r="G29" s="134"/>
      <c r="H29" s="134"/>
      <c r="I29" s="122" t="s">
        <v>73</v>
      </c>
      <c r="J29" s="134"/>
    </row>
    <row r="30" spans="2:20" x14ac:dyDescent="0.2">
      <c r="B30" s="102" t="s">
        <v>74</v>
      </c>
      <c r="C30" s="103">
        <f>J20</f>
        <v>70.538273394809991</v>
      </c>
      <c r="D30" s="104">
        <v>0</v>
      </c>
      <c r="E30" s="103">
        <f>C30+D30</f>
        <v>70.538273394809991</v>
      </c>
      <c r="F30" s="104">
        <f>-D30/2</f>
        <v>0</v>
      </c>
      <c r="G30" s="103">
        <f>E30+F30</f>
        <v>70.538273394809991</v>
      </c>
      <c r="H30" s="105">
        <v>0.05</v>
      </c>
      <c r="I30" s="103">
        <f>G30*H30</f>
        <v>3.5269136697404999</v>
      </c>
      <c r="J30" s="103">
        <f>C30+D30-I30</f>
        <v>67.011359725069497</v>
      </c>
    </row>
    <row r="31" spans="2:20" x14ac:dyDescent="0.2">
      <c r="B31" s="123">
        <v>47</v>
      </c>
      <c r="C31" s="103">
        <f>J21</f>
        <v>107.77314774586242</v>
      </c>
      <c r="D31" s="104">
        <v>0</v>
      </c>
      <c r="E31" s="103">
        <f>C31+D31</f>
        <v>107.77314774586242</v>
      </c>
      <c r="F31" s="104">
        <f>-D31/2</f>
        <v>0</v>
      </c>
      <c r="G31" s="103">
        <f>E31+F31</f>
        <v>107.77314774586242</v>
      </c>
      <c r="H31" s="105">
        <v>0.08</v>
      </c>
      <c r="I31" s="103">
        <f>G31*H31</f>
        <v>8.6218518196689935</v>
      </c>
      <c r="J31" s="103">
        <f>C31+D31-I31</f>
        <v>99.151295926193427</v>
      </c>
    </row>
    <row r="32" spans="2:20" x14ac:dyDescent="0.2">
      <c r="B32" s="124">
        <v>55</v>
      </c>
      <c r="C32" s="103">
        <f>J22</f>
        <v>0.10124999999999998</v>
      </c>
      <c r="D32" s="104">
        <v>0</v>
      </c>
      <c r="E32" s="103">
        <f>C32+D32</f>
        <v>0.10124999999999998</v>
      </c>
      <c r="F32" s="104">
        <f>-D32/2</f>
        <v>0</v>
      </c>
      <c r="G32" s="103">
        <f>E32+F32</f>
        <v>0.10124999999999998</v>
      </c>
      <c r="H32" s="105">
        <v>0.55000000000000004</v>
      </c>
      <c r="I32" s="103">
        <f>G32*H32</f>
        <v>5.5687499999999994E-2</v>
      </c>
      <c r="J32" s="103">
        <f>C32+D32-I32</f>
        <v>4.5562499999999985E-2</v>
      </c>
    </row>
    <row r="33" spans="2:10" ht="10.5" thickBot="1" x14ac:dyDescent="0.25">
      <c r="B33" s="109" t="s">
        <v>75</v>
      </c>
      <c r="C33" s="110">
        <f>SUM(C30:C32)</f>
        <v>178.41267114067239</v>
      </c>
      <c r="D33" s="110">
        <f t="shared" ref="D33:G33" si="0">SUM(D30:D32)</f>
        <v>0</v>
      </c>
      <c r="E33" s="110">
        <f t="shared" si="0"/>
        <v>178.41267114067239</v>
      </c>
      <c r="F33" s="110">
        <f t="shared" si="0"/>
        <v>0</v>
      </c>
      <c r="G33" s="110">
        <f t="shared" si="0"/>
        <v>178.41267114067239</v>
      </c>
      <c r="H33" s="110"/>
      <c r="I33" s="110">
        <f>SUM(I30:I32)</f>
        <v>12.204452989409493</v>
      </c>
      <c r="J33" s="110">
        <f>SUM(J30:J32)</f>
        <v>166.20821815126291</v>
      </c>
    </row>
    <row r="34" spans="2:10" ht="10.5" thickTop="1" x14ac:dyDescent="0.2">
      <c r="B34" s="123"/>
      <c r="C34" s="125"/>
      <c r="D34" s="117"/>
      <c r="E34" s="125"/>
      <c r="F34" s="117"/>
      <c r="G34" s="125"/>
      <c r="H34" s="125"/>
      <c r="I34" s="125"/>
      <c r="J34" s="125"/>
    </row>
    <row r="35" spans="2:10" ht="11" thickBot="1" x14ac:dyDescent="0.3">
      <c r="B35" s="112"/>
      <c r="C35" s="118"/>
      <c r="D35" s="118"/>
      <c r="E35" s="118"/>
      <c r="F35" s="118"/>
      <c r="G35" s="119"/>
      <c r="H35" s="120" t="s">
        <v>76</v>
      </c>
      <c r="I35" s="115">
        <f>I33</f>
        <v>12.204452989409493</v>
      </c>
      <c r="J35" s="118"/>
    </row>
    <row r="36" spans="2:10" ht="10.5" thickTop="1" x14ac:dyDescent="0.2">
      <c r="C36" s="106"/>
      <c r="D36" s="106"/>
      <c r="E36" s="106"/>
      <c r="F36" s="106"/>
      <c r="G36" s="106"/>
      <c r="H36" s="106"/>
      <c r="I36" s="106"/>
      <c r="J36" s="106"/>
    </row>
    <row r="37" spans="2:10" x14ac:dyDescent="0.2">
      <c r="C37" s="106"/>
      <c r="D37" s="106"/>
      <c r="E37" s="106"/>
      <c r="F37" s="106"/>
      <c r="G37" s="106"/>
      <c r="H37" s="106"/>
      <c r="I37" s="106"/>
      <c r="J37" s="106"/>
    </row>
    <row r="38" spans="2:10" x14ac:dyDescent="0.2">
      <c r="B38" s="99">
        <v>2027</v>
      </c>
      <c r="C38" s="133" t="s">
        <v>64</v>
      </c>
      <c r="D38" s="121" t="s">
        <v>65</v>
      </c>
      <c r="E38" s="133" t="s">
        <v>66</v>
      </c>
      <c r="F38" s="133" t="s">
        <v>67</v>
      </c>
      <c r="G38" s="133" t="s">
        <v>68</v>
      </c>
      <c r="H38" s="133" t="s">
        <v>69</v>
      </c>
      <c r="I38" s="106"/>
      <c r="J38" s="133" t="s">
        <v>70</v>
      </c>
    </row>
    <row r="39" spans="2:10" x14ac:dyDescent="0.2">
      <c r="B39" s="100" t="s">
        <v>71</v>
      </c>
      <c r="C39" s="134"/>
      <c r="D39" s="122" t="s">
        <v>72</v>
      </c>
      <c r="E39" s="134"/>
      <c r="F39" s="134"/>
      <c r="G39" s="134"/>
      <c r="H39" s="134"/>
      <c r="I39" s="122" t="s">
        <v>73</v>
      </c>
      <c r="J39" s="134"/>
    </row>
    <row r="40" spans="2:10" x14ac:dyDescent="0.2">
      <c r="B40" s="102" t="s">
        <v>74</v>
      </c>
      <c r="C40" s="103">
        <f>J30</f>
        <v>67.011359725069497</v>
      </c>
      <c r="D40" s="104">
        <v>0</v>
      </c>
      <c r="E40" s="103">
        <f>C40+D40</f>
        <v>67.011359725069497</v>
      </c>
      <c r="F40" s="104">
        <f>-D40/2</f>
        <v>0</v>
      </c>
      <c r="G40" s="103">
        <f>E40+F40</f>
        <v>67.011359725069497</v>
      </c>
      <c r="H40" s="105">
        <v>0.05</v>
      </c>
      <c r="I40" s="103">
        <f>G40*H40</f>
        <v>3.3505679862534752</v>
      </c>
      <c r="J40" s="103">
        <f>C40+D40-I40</f>
        <v>63.660791738816023</v>
      </c>
    </row>
    <row r="41" spans="2:10" x14ac:dyDescent="0.2">
      <c r="B41" s="126">
        <v>47</v>
      </c>
      <c r="C41" s="103">
        <f>J31</f>
        <v>99.151295926193427</v>
      </c>
      <c r="D41" s="104">
        <v>0</v>
      </c>
      <c r="E41" s="103">
        <f>C41+D41</f>
        <v>99.151295926193427</v>
      </c>
      <c r="F41" s="104">
        <f>-D41/2</f>
        <v>0</v>
      </c>
      <c r="G41" s="103">
        <f>E41+F41</f>
        <v>99.151295926193427</v>
      </c>
      <c r="H41" s="105">
        <v>0.08</v>
      </c>
      <c r="I41" s="103">
        <f>G41*H41</f>
        <v>7.9321036740954742</v>
      </c>
      <c r="J41" s="103">
        <f>C41+D41-I41</f>
        <v>91.219192252097955</v>
      </c>
    </row>
    <row r="42" spans="2:10" x14ac:dyDescent="0.2">
      <c r="B42" s="124">
        <v>55</v>
      </c>
      <c r="C42" s="103">
        <f>J32</f>
        <v>4.5562499999999985E-2</v>
      </c>
      <c r="D42" s="104">
        <v>0</v>
      </c>
      <c r="E42" s="103">
        <f>C42+D42</f>
        <v>4.5562499999999985E-2</v>
      </c>
      <c r="F42" s="104">
        <f>-D42/2</f>
        <v>0</v>
      </c>
      <c r="G42" s="103">
        <f>E42+F42</f>
        <v>4.5562499999999985E-2</v>
      </c>
      <c r="H42" s="105">
        <v>0.55000000000000004</v>
      </c>
      <c r="I42" s="103">
        <f>G42*H42</f>
        <v>2.5059374999999995E-2</v>
      </c>
      <c r="J42" s="103">
        <f>C42+D42-I42</f>
        <v>2.050312499999999E-2</v>
      </c>
    </row>
    <row r="43" spans="2:10" ht="10.5" thickBot="1" x14ac:dyDescent="0.25">
      <c r="B43" s="109" t="s">
        <v>75</v>
      </c>
      <c r="C43" s="110">
        <f>SUM(C40:C42)</f>
        <v>166.20821815126291</v>
      </c>
      <c r="D43" s="110">
        <f t="shared" ref="D43:G43" si="1">SUM(D40:D42)</f>
        <v>0</v>
      </c>
      <c r="E43" s="110">
        <f t="shared" si="1"/>
        <v>166.20821815126291</v>
      </c>
      <c r="F43" s="110">
        <f t="shared" si="1"/>
        <v>0</v>
      </c>
      <c r="G43" s="110">
        <f t="shared" si="1"/>
        <v>166.20821815126291</v>
      </c>
      <c r="H43" s="110"/>
      <c r="I43" s="110">
        <f>SUM(I40:I42)</f>
        <v>11.307731035348949</v>
      </c>
      <c r="J43" s="110">
        <f>SUM(J40:J41)</f>
        <v>154.87998399091398</v>
      </c>
    </row>
    <row r="44" spans="2:10" ht="10.5" thickTop="1" x14ac:dyDescent="0.2">
      <c r="B44" s="126"/>
      <c r="C44" s="127"/>
      <c r="D44" s="117"/>
      <c r="E44" s="127"/>
      <c r="F44" s="117"/>
      <c r="G44" s="127"/>
      <c r="H44" s="127"/>
      <c r="I44" s="127"/>
      <c r="J44" s="127"/>
    </row>
    <row r="45" spans="2:10" ht="11" thickBot="1" x14ac:dyDescent="0.3">
      <c r="B45" s="112"/>
      <c r="C45" s="118"/>
      <c r="D45" s="118"/>
      <c r="E45" s="118"/>
      <c r="F45" s="118"/>
      <c r="G45" s="119"/>
      <c r="H45" s="120" t="s">
        <v>76</v>
      </c>
      <c r="I45" s="115">
        <f>I43</f>
        <v>11.307731035348949</v>
      </c>
      <c r="J45" s="118"/>
    </row>
    <row r="46" spans="2:10" ht="11" thickTop="1" x14ac:dyDescent="0.25">
      <c r="B46" s="112"/>
      <c r="C46" s="106"/>
      <c r="D46" s="106"/>
      <c r="E46" s="106"/>
      <c r="F46" s="106"/>
      <c r="G46" s="113"/>
      <c r="H46" s="114"/>
      <c r="I46" s="128"/>
      <c r="J46" s="106"/>
    </row>
    <row r="47" spans="2:10" x14ac:dyDescent="0.2">
      <c r="C47" s="106"/>
      <c r="D47" s="106"/>
      <c r="E47" s="106"/>
      <c r="F47" s="106"/>
      <c r="G47" s="106"/>
      <c r="H47" s="106"/>
      <c r="I47" s="106"/>
      <c r="J47" s="106"/>
    </row>
    <row r="48" spans="2:10" x14ac:dyDescent="0.2">
      <c r="B48" s="99">
        <v>2028</v>
      </c>
      <c r="C48" s="133" t="s">
        <v>64</v>
      </c>
      <c r="D48" s="121" t="s">
        <v>65</v>
      </c>
      <c r="E48" s="133" t="s">
        <v>66</v>
      </c>
      <c r="F48" s="133" t="s">
        <v>67</v>
      </c>
      <c r="G48" s="133" t="s">
        <v>68</v>
      </c>
      <c r="H48" s="133" t="s">
        <v>69</v>
      </c>
      <c r="I48" s="106"/>
      <c r="J48" s="133" t="s">
        <v>70</v>
      </c>
    </row>
    <row r="49" spans="2:10" x14ac:dyDescent="0.2">
      <c r="B49" s="100" t="s">
        <v>71</v>
      </c>
      <c r="C49" s="134"/>
      <c r="D49" s="122" t="s">
        <v>72</v>
      </c>
      <c r="E49" s="134"/>
      <c r="F49" s="134"/>
      <c r="G49" s="134"/>
      <c r="H49" s="134"/>
      <c r="I49" s="122" t="s">
        <v>73</v>
      </c>
      <c r="J49" s="134"/>
    </row>
    <row r="50" spans="2:10" x14ac:dyDescent="0.2">
      <c r="B50" s="102" t="s">
        <v>74</v>
      </c>
      <c r="C50" s="103">
        <f>J40</f>
        <v>63.660791738816023</v>
      </c>
      <c r="D50" s="104">
        <v>0</v>
      </c>
      <c r="E50" s="103">
        <f>C50+D50</f>
        <v>63.660791738816023</v>
      </c>
      <c r="F50" s="104">
        <f>-D50/2</f>
        <v>0</v>
      </c>
      <c r="G50" s="103">
        <f>E50+F50</f>
        <v>63.660791738816023</v>
      </c>
      <c r="H50" s="105">
        <v>0.05</v>
      </c>
      <c r="I50" s="103">
        <f>G50*H50</f>
        <v>3.1830395869408012</v>
      </c>
      <c r="J50" s="103">
        <f>C50+D50-I50</f>
        <v>60.477752151875222</v>
      </c>
    </row>
    <row r="51" spans="2:10" x14ac:dyDescent="0.2">
      <c r="B51" s="126">
        <v>47</v>
      </c>
      <c r="C51" s="103">
        <f>J41</f>
        <v>91.219192252097955</v>
      </c>
      <c r="D51" s="104">
        <v>0</v>
      </c>
      <c r="E51" s="103">
        <f>C51+D51</f>
        <v>91.219192252097955</v>
      </c>
      <c r="F51" s="104">
        <f>-D51/2</f>
        <v>0</v>
      </c>
      <c r="G51" s="103">
        <f>E51+F51</f>
        <v>91.219192252097955</v>
      </c>
      <c r="H51" s="105">
        <v>0.08</v>
      </c>
      <c r="I51" s="103">
        <f>G51*H51</f>
        <v>7.2975353801678366</v>
      </c>
      <c r="J51" s="103">
        <f>C51+D51-I51</f>
        <v>83.921656871930111</v>
      </c>
    </row>
    <row r="52" spans="2:10" x14ac:dyDescent="0.2">
      <c r="B52" s="124">
        <v>55</v>
      </c>
      <c r="C52" s="103">
        <f>J42</f>
        <v>2.050312499999999E-2</v>
      </c>
      <c r="D52" s="104">
        <v>0</v>
      </c>
      <c r="E52" s="103">
        <f>C52+D52</f>
        <v>2.050312499999999E-2</v>
      </c>
      <c r="F52" s="104">
        <f>-D52/2</f>
        <v>0</v>
      </c>
      <c r="G52" s="103">
        <f>E52+F52</f>
        <v>2.050312499999999E-2</v>
      </c>
      <c r="H52" s="105">
        <v>0.55000000000000004</v>
      </c>
      <c r="I52" s="103">
        <f>G52*H52</f>
        <v>1.1276718749999996E-2</v>
      </c>
      <c r="J52" s="103">
        <f>C52+D52-I52</f>
        <v>9.2264062499999942E-3</v>
      </c>
    </row>
    <row r="53" spans="2:10" ht="10.5" thickBot="1" x14ac:dyDescent="0.25">
      <c r="B53" s="109" t="s">
        <v>75</v>
      </c>
      <c r="C53" s="110">
        <f>SUM(C50:C51)</f>
        <v>154.87998399091398</v>
      </c>
      <c r="D53" s="110">
        <f t="shared" ref="D53:G53" si="2">SUM(D50:D51)</f>
        <v>0</v>
      </c>
      <c r="E53" s="110">
        <f t="shared" si="2"/>
        <v>154.87998399091398</v>
      </c>
      <c r="F53" s="110">
        <f t="shared" si="2"/>
        <v>0</v>
      </c>
      <c r="G53" s="110">
        <f t="shared" si="2"/>
        <v>154.87998399091398</v>
      </c>
      <c r="H53" s="110"/>
      <c r="I53" s="110">
        <f>SUM(I50:I52)</f>
        <v>10.491851685858638</v>
      </c>
      <c r="J53" s="110">
        <f t="shared" ref="J53" si="3">SUM(J50:J51)</f>
        <v>144.39940902380533</v>
      </c>
    </row>
    <row r="54" spans="2:10" ht="10.5" thickTop="1" x14ac:dyDescent="0.2">
      <c r="B54" s="129"/>
      <c r="C54" s="118"/>
      <c r="D54" s="117"/>
      <c r="E54" s="118"/>
      <c r="F54" s="117"/>
      <c r="G54" s="118"/>
      <c r="H54" s="118"/>
      <c r="I54" s="118"/>
      <c r="J54" s="118"/>
    </row>
    <row r="55" spans="2:10" ht="11" thickBot="1" x14ac:dyDescent="0.3">
      <c r="B55" s="112"/>
      <c r="C55" s="118"/>
      <c r="D55" s="118"/>
      <c r="E55" s="118"/>
      <c r="F55" s="118"/>
      <c r="G55" s="119"/>
      <c r="H55" s="120" t="s">
        <v>76</v>
      </c>
      <c r="I55" s="115">
        <f>I53</f>
        <v>10.491851685858638</v>
      </c>
      <c r="J55" s="118"/>
    </row>
    <row r="56" spans="2:10" ht="11" thickTop="1" x14ac:dyDescent="0.25">
      <c r="B56" s="112"/>
      <c r="C56" s="106"/>
      <c r="D56" s="106"/>
      <c r="E56" s="106"/>
      <c r="F56" s="106"/>
      <c r="G56" s="113"/>
      <c r="H56" s="114"/>
      <c r="I56" s="128"/>
      <c r="J56" s="106"/>
    </row>
    <row r="57" spans="2:10" x14ac:dyDescent="0.2">
      <c r="C57" s="106"/>
      <c r="D57" s="106"/>
      <c r="E57" s="106"/>
      <c r="F57" s="106"/>
      <c r="G57" s="106"/>
      <c r="H57" s="106"/>
      <c r="I57" s="106"/>
      <c r="J57" s="106"/>
    </row>
    <row r="58" spans="2:10" x14ac:dyDescent="0.2">
      <c r="B58" s="99">
        <v>2029</v>
      </c>
      <c r="C58" s="133" t="s">
        <v>64</v>
      </c>
      <c r="D58" s="121" t="s">
        <v>65</v>
      </c>
      <c r="E58" s="133" t="s">
        <v>66</v>
      </c>
      <c r="F58" s="133" t="s">
        <v>67</v>
      </c>
      <c r="G58" s="133" t="s">
        <v>68</v>
      </c>
      <c r="H58" s="133" t="s">
        <v>69</v>
      </c>
      <c r="I58" s="106"/>
      <c r="J58" s="133" t="s">
        <v>70</v>
      </c>
    </row>
    <row r="59" spans="2:10" x14ac:dyDescent="0.2">
      <c r="B59" s="100" t="s">
        <v>71</v>
      </c>
      <c r="C59" s="134"/>
      <c r="D59" s="122" t="s">
        <v>72</v>
      </c>
      <c r="E59" s="134"/>
      <c r="F59" s="134"/>
      <c r="G59" s="134"/>
      <c r="H59" s="134"/>
      <c r="I59" s="122" t="s">
        <v>73</v>
      </c>
      <c r="J59" s="134"/>
    </row>
    <row r="60" spans="2:10" x14ac:dyDescent="0.2">
      <c r="B60" s="102" t="s">
        <v>74</v>
      </c>
      <c r="C60" s="103">
        <f>+J50</f>
        <v>60.477752151875222</v>
      </c>
      <c r="D60" s="104">
        <v>0</v>
      </c>
      <c r="E60" s="103">
        <f>C60+D60</f>
        <v>60.477752151875222</v>
      </c>
      <c r="F60" s="104">
        <f>-D60/2</f>
        <v>0</v>
      </c>
      <c r="G60" s="103">
        <f>E60+F60</f>
        <v>60.477752151875222</v>
      </c>
      <c r="H60" s="105">
        <v>0.05</v>
      </c>
      <c r="I60" s="103">
        <f>G60*H60</f>
        <v>3.0238876075937613</v>
      </c>
      <c r="J60" s="103">
        <f>C60+D60-I60</f>
        <v>57.453864544281458</v>
      </c>
    </row>
    <row r="61" spans="2:10" x14ac:dyDescent="0.2">
      <c r="B61" s="126">
        <v>47</v>
      </c>
      <c r="C61" s="103">
        <f>+J51</f>
        <v>83.921656871930111</v>
      </c>
      <c r="D61" s="104">
        <v>0</v>
      </c>
      <c r="E61" s="103">
        <f>C61+D61</f>
        <v>83.921656871930111</v>
      </c>
      <c r="F61" s="104">
        <f>-D61/2</f>
        <v>0</v>
      </c>
      <c r="G61" s="103">
        <f>E61+F61</f>
        <v>83.921656871930111</v>
      </c>
      <c r="H61" s="105">
        <v>0.08</v>
      </c>
      <c r="I61" s="103">
        <f>G61*H61</f>
        <v>6.7137325497544094</v>
      </c>
      <c r="J61" s="103">
        <f>C61+D61-I61</f>
        <v>77.2079243221757</v>
      </c>
    </row>
    <row r="62" spans="2:10" x14ac:dyDescent="0.2">
      <c r="B62" s="124">
        <v>55</v>
      </c>
      <c r="C62" s="103">
        <f>+J52</f>
        <v>9.2264062499999942E-3</v>
      </c>
      <c r="D62" s="104">
        <v>0</v>
      </c>
      <c r="E62" s="103">
        <f>C62+D62</f>
        <v>9.2264062499999942E-3</v>
      </c>
      <c r="F62" s="104">
        <f>-D62/2</f>
        <v>0</v>
      </c>
      <c r="G62" s="103">
        <f>E62+F62</f>
        <v>9.2264062499999942E-3</v>
      </c>
      <c r="H62" s="105">
        <v>0.55000000000000004</v>
      </c>
      <c r="I62" s="103">
        <f>G62*H62</f>
        <v>5.0745234374999972E-3</v>
      </c>
      <c r="J62" s="103">
        <f>C62+D62-I62</f>
        <v>4.1518828124999969E-3</v>
      </c>
    </row>
    <row r="63" spans="2:10" ht="10.5" thickBot="1" x14ac:dyDescent="0.25">
      <c r="B63" s="109" t="s">
        <v>75</v>
      </c>
      <c r="C63" s="110">
        <f t="shared" ref="C63:J63" si="4">SUM(C60:C62)</f>
        <v>144.40863543005534</v>
      </c>
      <c r="D63" s="110">
        <f t="shared" si="4"/>
        <v>0</v>
      </c>
      <c r="E63" s="110">
        <f t="shared" si="4"/>
        <v>144.40863543005534</v>
      </c>
      <c r="F63" s="110">
        <f t="shared" si="4"/>
        <v>0</v>
      </c>
      <c r="G63" s="110">
        <f t="shared" si="4"/>
        <v>144.40863543005534</v>
      </c>
      <c r="H63" s="110"/>
      <c r="I63" s="110">
        <f>SUM(I60:I62)</f>
        <v>9.7426946807856716</v>
      </c>
      <c r="J63" s="110">
        <f t="shared" si="4"/>
        <v>134.66594074926965</v>
      </c>
    </row>
    <row r="64" spans="2:10" ht="10.5" thickTop="1" x14ac:dyDescent="0.2">
      <c r="B64" s="129"/>
      <c r="C64" s="118"/>
      <c r="D64" s="117"/>
      <c r="E64" s="118"/>
      <c r="F64" s="117"/>
      <c r="G64" s="118"/>
      <c r="H64" s="118"/>
      <c r="I64" s="118"/>
      <c r="J64" s="118"/>
    </row>
    <row r="65" spans="2:10" ht="11" thickBot="1" x14ac:dyDescent="0.3">
      <c r="B65" s="112"/>
      <c r="C65" s="118"/>
      <c r="D65" s="118"/>
      <c r="E65" s="118"/>
      <c r="F65" s="118"/>
      <c r="G65" s="119"/>
      <c r="H65" s="120" t="s">
        <v>76</v>
      </c>
      <c r="I65" s="115">
        <f>I63</f>
        <v>9.7426946807856716</v>
      </c>
      <c r="J65" s="118"/>
    </row>
    <row r="66" spans="2:10" ht="10.5" thickTop="1" x14ac:dyDescent="0.2"/>
  </sheetData>
  <mergeCells count="42">
    <mergeCell ref="J58:J59"/>
    <mergeCell ref="C48:C49"/>
    <mergeCell ref="E48:E49"/>
    <mergeCell ref="F48:F49"/>
    <mergeCell ref="G48:G49"/>
    <mergeCell ref="H48:H49"/>
    <mergeCell ref="J48:J49"/>
    <mergeCell ref="C58:C59"/>
    <mergeCell ref="E58:E59"/>
    <mergeCell ref="F58:F59"/>
    <mergeCell ref="G58:G59"/>
    <mergeCell ref="H58:H59"/>
    <mergeCell ref="J38:J39"/>
    <mergeCell ref="C28:C29"/>
    <mergeCell ref="E28:E29"/>
    <mergeCell ref="F28:F29"/>
    <mergeCell ref="G28:G29"/>
    <mergeCell ref="H28:H29"/>
    <mergeCell ref="J28:J29"/>
    <mergeCell ref="C38:C39"/>
    <mergeCell ref="E38:E39"/>
    <mergeCell ref="F38:F39"/>
    <mergeCell ref="G38:G39"/>
    <mergeCell ref="H38:H39"/>
    <mergeCell ref="J18:J19"/>
    <mergeCell ref="C8:C9"/>
    <mergeCell ref="E8:E9"/>
    <mergeCell ref="F8:F9"/>
    <mergeCell ref="G8:G9"/>
    <mergeCell ref="H8:H9"/>
    <mergeCell ref="J8:J9"/>
    <mergeCell ref="C18:C19"/>
    <mergeCell ref="E18:E19"/>
    <mergeCell ref="F18:F19"/>
    <mergeCell ref="G18:G19"/>
    <mergeCell ref="H18:H19"/>
    <mergeCell ref="B6:J6"/>
    <mergeCell ref="B1:J1"/>
    <mergeCell ref="B2:J2"/>
    <mergeCell ref="B3:J3"/>
    <mergeCell ref="B4:J4"/>
    <mergeCell ref="B5:J5"/>
  </mergeCells>
  <printOptions horizontalCentered="1"/>
  <pageMargins left="0.75" right="0.75" top="1" bottom="1" header="0.5" footer="0.5"/>
  <pageSetup scale="95" fitToHeight="2" orientation="landscape" r:id="rId1"/>
  <headerFooter differentOddEven="1" alignWithMargins="0">
    <oddHeader>&amp;RFiled: 2019-06-28
EB-2019-XXXX
Exhibit F-06-02
Attachment 2
Page &amp;P of &amp;N</oddHeader>
    <evenHeader>&amp;RFiled: 2019-06-28
EB-2019-XXXX
Exhibit F-06-02
Attachment 2
Page &amp;P of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6e3b920d5f5975b713745500cd62764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bd09effb1b131e96523ef6451d884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Selma.Yam@HydroOne.com</DisplayName>
        <AccountId>93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2024-07-12T04:00:00+00:00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Nancy.Tran@HydroOne.com</DisplayName>
        <AccountId>196</AccountId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463DFE-C252-4268-977D-CF3D7A0A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41DEB-8261-4AC5-90A0-93D1E314D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D9FB0-3E32-4B1F-92FB-A96F85EC5D0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e651a3a-8d05-4ee0-9344-b668032e30e0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1f5e108a-442b-424d-88d6-fdac133e65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F-06-01-01 Page 1</vt:lpstr>
      <vt:lpstr>F-06-01-01 Page 2</vt:lpstr>
      <vt:lpstr>'F-06-01-01 Page 1'!Print_Area</vt:lpstr>
      <vt:lpstr>'F-06-01-01 Page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Year Utility Taxes and CCA</dc:title>
  <dc:subject/>
  <dc:creator>YAM Selma</dc:creator>
  <cp:keywords/>
  <dc:description/>
  <cp:lastModifiedBy>MOLINA Carla</cp:lastModifiedBy>
  <cp:revision/>
  <dcterms:created xsi:type="dcterms:W3CDTF">2024-07-09T19:30:50Z</dcterms:created>
  <dcterms:modified xsi:type="dcterms:W3CDTF">2024-07-11T16:11:36Z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