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FA9B4F0E-52DB-4A87-93C4-58C59E8A0426}" xr6:coauthVersionLast="47" xr6:coauthVersionMax="47" xr10:uidLastSave="{00000000-0000-0000-0000-000000000000}"/>
  <bookViews>
    <workbookView xWindow="-96" yWindow="-96" windowWidth="23232" windowHeight="12552" firstSheet="1" activeTab="1" xr2:uid="{00000000-000D-0000-FFFF-FFFF00000000}"/>
  </bookViews>
  <sheets>
    <sheet name="ConnectConfig" sheetId="3" state="veryHidden" r:id="rId1"/>
    <sheet name="2023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5" l="1"/>
  <c r="C32" i="5"/>
  <c r="C31" i="5"/>
  <c r="C30" i="5"/>
  <c r="B33" i="5"/>
  <c r="B32" i="5"/>
  <c r="B31" i="5"/>
  <c r="B30" i="5"/>
  <c r="C29" i="5"/>
  <c r="E27" i="5"/>
  <c r="B29" i="5"/>
  <c r="D27" i="5"/>
  <c r="E26" i="5" l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9" i="5" l="1"/>
  <c r="B34" i="5" s="1"/>
  <c r="E29" i="5"/>
  <c r="C34" i="5" s="1"/>
</calcChain>
</file>

<file path=xl/sharedStrings.xml><?xml version="1.0" encoding="utf-8"?>
<sst xmlns="http://schemas.openxmlformats.org/spreadsheetml/2006/main" count="21" uniqueCount="21">
  <si>
    <t>S&amp;P 500</t>
  </si>
  <si>
    <t>Template</t>
  </si>
  <si>
    <t>{"ServiceUrl":"/next/eAReporter/ReporterResultsDetail.aspx/RefreshExcelData","DateUpdated":"2/23/2016","ReportData":"RHdwydjqJ/zC9TjRcdKtwPYs+n/cKEV752tB9cq0D5BCcrvnoyeofIp5TeiSGpl07PkcJAVm2yHE37XW/680pP+3tYeGtNShFuzDXZxk/HP5dG2UY1/GNCxMhv2uP1NdVAhffMVMtmfaWf7PJN4A8QLLUoMjAfoO5cs+dUFuZ0DpukseiIDk0QjMYG6nJpI5xjLDNTwY8yMXZhIu9QMmPt5zls+BTHmn/5hjo/2T9PDb21D4bFbYtcxDmKhOnf091sESTyQ/ZDO7RUrrFe1HpjYV+rcw6jKWxe5sZ4ZZSuu9NR9ZpEFhwF0Oz0YFIHw2gzOf7pRezDHASV5s4wcvY72dco0T+1m+CvQEJlbIjOFrcAH2Dv+a50tzsguRy6ECFUH46VOKEfd4njoWVMHEack+fIM5NYml1GoVhAtMXiOafiZdPvQw6B+rUUukV4dbOhsR9mpHjj9Wl5uRkCTi5c64bZfxMKg9EblMurhcQO2kqTuLvNyGkClBHJkm3GA5j8mPx9Ew3CHIWoYMEy0VIUn2JG7XOD20g6FFMaTeQbmMZiAMV/wkdC2HELLf4Kc4ZDTNST7TtvTJgiLNPFee38BXf2FQf4AH52Dpy/Ok/dyXKstjv3xdijQMiBjBLlpIlJsEvX9Tu4upjEj8CTnzsztr7A5jd6Y9RqvP3/ygr3E7FWBtg7TrnBgb4UhD+f/aGYOUzKTIOXkGYPj+lTcopN/BqhWTLFOHmyPIRZGfY96WBjNt1WTkTA+cUYy2AWdq1Z3beoz2UuQRAlf</t>
  </si>
  <si>
    <t>Uo+8fxNJqrdO1BDju9aIki129Rm7XGAMDQXUeanOvch2w9YvkE1f+jjt72qd8FjveupKOMNLvKdrPEFlCxB2QA4JwI+cyPDaMAQgTKQE3ZpemLVqsoUZnCVZyTryTZrsbOzV3sFF/zt42Z0Dy0mhU3uqZToIF2XzetRWtxqq1gZ3/OGzIsxhtY2mG/RcL5PMo9zB4G97YHtstXR5RhjF/fy2XWMtgeSaV6dipLqX+mmk5SOGqb2KiG1Xn7+BtOxYk1ZPd5uTKXTwj6heLf464yASeEvCbrCb0QuBRSawydNwCcOSiCGR5uNp8fMws+Gf0VWtaNiDDbTDkaX9JyosURLoVhn1bdSWOpsZtF/QZGyOyT5p57Ov3OSGoDsvxTw4DHc9/DiDX8+j9EvPbcFdDFLucegk2ktfgGGg7yL0hwesqUrXMunfSaEBZlh4kv31CygtvURWoE23GNC+XtgAd8bOr1NmKjL2rz1WqniWbvTxfs6FTC2HeNtUog6cA3jwOSdOoeWiUPu/X6dz8+jYOO6ElNyfz/IMVfQhfzxetIUV7X0Klx56WVXfoHql6PffWKJSOJSu1pFVH7ITixUcNzluTDZHgvAEK1mYLpIjsGsf/qJuDYILQBPb1gnOmFcQlqay2cOTK+NL3Y6Y/i+kQMk+hJ+XJEd3fRIKyYGgqQHANSpv2I+zeNaTyulx4HB1K1BQzyXO5l23EXvarISpw3xTZaIc6fGIBbz/emNv75IFXIeNvx0fuWbFUPNUt8oUMMRHlyad+1ZdRHgv2zCF5N18VFPbXBvvQBC86iN/7hagL2cO0m2w4PCDU5wV1kDbfswf725bqJVZa7dkCZDXYgJXFvv+Qz1FF489Ud1veczNkN9UA1edhky0VD0qeHMCfELf</t>
  </si>
  <si>
    <t>wzh0JWLhmEBzB8+g/wTIkN77PXI+9VB5CeAv6jG2rG0t63xEKgYJSP+faG1YlQps0F/UD86VWzCOGY0mVKoNWu52KXXW6klo0dcFjD12saajLN+YMgDTAJC+CvXDd2/7TubcSVccK/njU0j2stghBDGK/a3Z52A/vBrXCR5cS/DP5ks63UXLdxaucRyx+pMj0MNWwq9RZBkn5QNGAKUSwXf1rnHTayQnCzb16t2KGA1SaG6aeaJ5bdQquPllv/M2hRVxlaQ+yXAwzJPuvj9WiLsuP/4U/Q2U2enx3rMrCT8j8f0ld21qVIRDaFfHVFwRt420RQMzfIC9iIiRhk/Uoz0tmdgcVt0iAQ0NadNO3i26J5B32vz9VomsJYTSy6NQs8RvshD4TNF2Spea8cRxSxZOvmeC5czaTYlkvRtHXcRr4pyyt1wWNNrdGBs3tgJcvYoz+mENJbJDFmsAWCubSIs1fUeAXEeq8kyAsbh/u+e2lf0R8IoNebV2OtEK8P3QYQu13+GnLN7MCJBqUf85NdCBkaF5+dWngenukNOKXlXssyaLNmXXU2ApxOmKOgg3Ta8Uziq8GpVeqbsNRxU5fzD2dWjyYCLCqF1DYKeWZBYlewY/dmUCE8bzvO6bIN9zbrLPLx/a967BWI5gijma06dD3NCa7VkAzUW5prdP2bT3ekfdBh02uclUnGujerzAJFpE3qdX84FN5kF8rFtfz6FFH189sgPZt+2Yj6xMsq6642KY4gY1byNA+RZGbvZuyJU4XUOz/yawKpGCWWRzqvg0wGIDyL+be5xS6cYrOkUFikEw9u4H75elY7BEZtWLV3dCKtjMtRmcNsdnwD3Y1lFxhcb5RAKXMJvn4YJBpYiQOrbV8cy3+aQWpHyltY79qqs2</t>
  </si>
  <si>
    <t>bXfIfLAVeSy+L4ZWNikw0MHCpnAn7sNvl4KGYpj837qecurNSfj5djz7KpzY2nH+GYICcJF+Uk7JfV2AGJjlbyRswAiROnUiv70bCVIxmYoHhJE+jgTk/7nnAOi7SHNIK9JdXiUzw4ezqrgR5cDIiyTXH+kU7fvw/eumy/YMIrNO9ZBQNPMnv3RyI24Sl2iI/naziVTGCM8aSPPRGlAj0F0U8fbvQkLkTJ91NAD5yE6kyj5LC4Ylpb4V823xplrqGwiH9uDzA1X4LQnUN4YgNFPSaZyZvPj8VPd7rNKqzZaZ9DKM3FarO6HKfQecFi3N95+gf2M4lL6VSxSGGV23d5G05Bjevrpa/p/c1e3JwMbiSXZdd45qbPhOC4W0t0+Gz4BzkWGBU2UUchdQx9gKX+CKxvJchykYeKCdEsb5dy4C35RcqeaqP4hdvStxybWSEsaQ2476bYl1EI9hm5K8YTWiElQ1t6nbxTZ1lygcJGZL1uwVN/U97yjsZG2hIFIKAQYF4IAnGE690ER6iFFC7CDjyJfq/9Yzy4CvHG+M7yuSzYoOdI7HLeZ4UW1k0hDpC9ovfaeBNhh4miV0vR6G+a2vJ2JvsU94xJE6HrlwKzu3KHeC3iiC+GpRfACw/lrf4HoMsMtFoyaju4iA7vI12qYVBbxTtLJ4GNbRkquxR5bMp9Jt2WBp5x3AsEecKlO0vFk8sm+EL9zPE3Zd4ujUNyBZXb+yEbcPpxgGhHrlafw/El3GtTD9jOLtud47QsOIRrCeakFDJ9ysGrEgtitU6VafRTNk6FU5roF6QLSPKQ3ZpewO4/kV8KB/NnOhe6qnHhlgOtlMoh1lZZeGSIM/Vv4fO5j7kCzInH4073IahGytR6qgMbDhDUZp5ADXuYv0qLQy</t>
  </si>
  <si>
    <t>Bnska/D/P5h+qacoXRGRpfBnjH4ljvmeomcDlf6fmuBn3cZpzbMr46BVrbXWidXXFONhChvJSZP3mXSl99r/JP1JsDcIxh/wmaBzvTRlY+w6groaj84o1IpuF7wRFgTJYRNPeiVYf9HiJdYWoM4ARcL3hs5d1foAc1X50YwG3pQ0Jki9E+n8JYpHBJTya0bahDCSXvmsLkMCGJn0gAKpME9ZN7+CGVt7QzJEMb/cV923mX8XTs/QUCpZgBMlFRjSAM2UquFbJV9DM47e1Kd3ZvNe8exHeYXimrAWD9pFE/0pgpydhcbLA5lc60EKS07gybBQuDKXWa5rHDCTPjHA59iYvWUtjBZ/kOQ/Rma2t1LgsSbuRZx+iI+qAqLmARCCSLmsABzcx6xIj1qnYNM4XUHVaiWJO/VRSV0j7XqVyzB5ohC3my0TID9A3f2qTpG2gQBwUF3+TE3o70G3BaHWb0Sgi6IuSCYabfbfdPeZbvIwpDHPNEZYWST5u1htQtffz0MJdPuwwLZNXheCOdpsxOjWj3wDe7vUD9wlQFc/xQc+jOkspX4vS9QEfsbeQtwMRr7OVCHjPfY0bW8ChEtbDqU3oCeH74YAqto0A4zwTq1Nj9DGjQslUeCZxhhX6+18AH20o5q51qrvviQk0h5C63EdndFbeIQ8xQa+WE6oDd55axlEDu6LwyRLpNGlp/9HjyPEdRh0IhwkqF8unVT5VZXhfC0Mk+Qj8OQnggqLTlxboEwcLmVqBvtJSVIc6pFdXM1WnClepxRLc0xvcFSR8WuV74LrBvRhrqaYhAQWzSa0pqHwQM/LdewWaf2ZNUVDimY51Hz0Y0Lhn/Vf0HOv77be6Y3d6rPE1eu9jjAZL5ulpm1udZqJ2AV0TDR7pGU4uf+I</t>
  </si>
  <si>
    <t>tLcg5/9zUzdEyI0IaZtM/c6emBzopLQWgDZ7zO9l3DB3D6jN2S5OTYRDbyalJeMpVTLtB7Jp1WRF10cIYIYke5NnS5VL/xEOX0xLmf2aKvYsjImwKZLjW7wBmkehMFBABctPXQCzM/Aa7xsKULhVRFpLtIYeqW88n6RwBwTeqfZiymzo+5eJa/DDLM8LRzfA4RbdFsceLxXu+byg7kXuF0FxLBdzAkZ8OdVuRvJHpeqmhzP8YcoT5oNlbSRw8aZiGmarKk7+V3MJu7eLJ0wEp/19lHyXqrXWngKayRs6vUA7vgyMU8ukda+NKnE97Z/n+OnYvSqfw5nRRq4TL2XJHCviSuHgO9/Gbv8oVtcRlw4ts0BaAPURf1RmqERiokSAzZBF5OQSogqEZcTsS3TQ07bVLAS+iS6I+LYPA+pTWJWeK4qcIlSkyn3WaCkMD7E6IoKHypAhV5f6bFXxu9Yiig3UpXkBkb/kLuQ2Fgh++rLzgGjx3X8P48SyorarrfCCLHEzE2eiYvO0jth0BW0BQ5d14xCaQKrtv8AArj2uzUulg+q91EG8TY0VLC8EM2Y0m0FU2WIelWZETIKNTzBCQhqwsxj+CsKCzv3R1LwFG0KwLk2kJLhuR/txnkmOUC+UBj4iD0P8M4qKFxi9DK1tpo+VF5fpYrPozhMryJ1SSkRNgGWI09XyRTepMVSl8/J2pvxiogRm/+6Tnv5cL+4fHqYivvTBSRbaBa4se3qOkr/OTk1EwLNpA3PRTS+DvDuYLj0u6bdkG29DR1TbIcTMu/uS7M7vGLDoZKuzCEbUaPYcB14radE9Y5VJnC65DcLjtLCs6ZjXxIp2bC/yA37oovLuY6OzZUnSGrbvxPlZixRdDNSdarfahLNQyICt5mE2ytCR</t>
  </si>
  <si>
    <t>jCiACGdq6r9sf1EbeLdpe9jOg2R2hKPBZ4kXZT78MGOviyttTVGUwc3v3EhT4Osn/TKREeouDpknJm3O7Zsu/PjEx56bbh+A4ps5QX7B8TCcHjugSrA3U/3PJPnOcmTOVAuYYm6fzve25AEiP/i4pIr76PVb2c20fLuvVU+Anw7b335n8EQrsWyh/jGkikAJfQOWE45dth6NQmYxmMI5xXHgkS7icEmbeIVSxdl3Eq4qEYSqYAJkwU64BKOYdkW1umH2TLDm2vS6UO1V94Q==","Id":"305b7d28-f0d9-4330-a891-88502258d630"}</t>
  </si>
  <si>
    <t>General Info_Location</t>
  </si>
  <si>
    <t>{"Width":47,"Height":10,"KeyPoints":[{"L":{"X":0,"Y":0},"V":"General Information:"},{"L":{"X":10,"Y":0},"V":"Created On: 2016-02-23"}]}</t>
  </si>
  <si>
    <t>Average</t>
  </si>
  <si>
    <t>Median</t>
  </si>
  <si>
    <t>Max</t>
  </si>
  <si>
    <t>Min</t>
  </si>
  <si>
    <t>StdDev</t>
  </si>
  <si>
    <t>Geo Mean</t>
  </si>
  <si>
    <t>S&amp;P Relative Return</t>
  </si>
  <si>
    <t>TSX Relative Return</t>
  </si>
  <si>
    <t>Year</t>
  </si>
  <si>
    <t>S&amp;P/TSX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</si>
</sst>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00"/>
    <numFmt numFmtId="165" formatCode="0.0000"/>
  </numFmts>
  <fonts count="5" x14ac:knownFonts="1">
    <font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164" fontId="0" fillId="0" borderId="0" xfId="0" applyNumberFormat="1"/>
    <xf numFmtId="165" fontId="0" fillId="0" borderId="0" xfId="0" applyNumberFormat="1"/>
    <xf numFmtId="2" fontId="0" fillId="0" borderId="1" xfId="0" applyNumberFormat="1" applyBorder="1"/>
    <xf numFmtId="2" fontId="0" fillId="2" borderId="1" xfId="0" applyNumberFormat="1" applyFill="1" applyBorder="1"/>
    <xf numFmtId="164" fontId="4" fillId="0" borderId="0" xfId="0" applyNumberFormat="1" applyFont="1"/>
    <xf numFmtId="0" fontId="4" fillId="0" borderId="0" xfId="0" applyFont="1"/>
    <xf numFmtId="10" fontId="4" fillId="0" borderId="0" xfId="0" applyNumberFormat="1" applyFont="1"/>
    <xf numFmtId="2" fontId="0" fillId="0" borderId="2" xfId="0" applyNumberFormat="1" applyBorder="1"/>
    <xf numFmtId="0" fontId="0" fillId="0" borderId="1" xfId="0" applyBorder="1"/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6" xr:uid="{00000000-0005-0000-0000-000004000000}"/>
    <cellStyle name="Normal" xfId="0" builtinId="0"/>
    <cellStyle name="Percent" xfId="1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23510859474308E-2"/>
          <c:y val="1.3545070491455664E-2"/>
          <c:w val="0.92367648914052569"/>
          <c:h val="0.889333735157802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'2023'!$B$1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'2023'!$A$2:$A$27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'2023'!$B$2:$B$27</c:f>
              <c:numCache>
                <c:formatCode>0.00</c:formatCode>
                <c:ptCount val="26"/>
                <c:pt idx="0">
                  <c:v>28.56185</c:v>
                </c:pt>
                <c:pt idx="1">
                  <c:v>21.036380000000001</c:v>
                </c:pt>
                <c:pt idx="2">
                  <c:v>-9.0776649999999997</c:v>
                </c:pt>
                <c:pt idx="3">
                  <c:v>-11.89045</c:v>
                </c:pt>
                <c:pt idx="4">
                  <c:v>-22.097529999999999</c:v>
                </c:pt>
                <c:pt idx="5">
                  <c:v>28.665179999999999</c:v>
                </c:pt>
                <c:pt idx="6">
                  <c:v>10.84441</c:v>
                </c:pt>
                <c:pt idx="7">
                  <c:v>4.9069349999999998</c:v>
                </c:pt>
                <c:pt idx="8">
                  <c:v>15.77671</c:v>
                </c:pt>
                <c:pt idx="9">
                  <c:v>5.5713470000000003</c:v>
                </c:pt>
                <c:pt idx="10">
                  <c:v>-36.920290000000001</c:v>
                </c:pt>
                <c:pt idx="11">
                  <c:v>26.448139999999999</c:v>
                </c:pt>
                <c:pt idx="12">
                  <c:v>15.05865</c:v>
                </c:pt>
                <c:pt idx="13">
                  <c:v>2.1055350000000002</c:v>
                </c:pt>
                <c:pt idx="14">
                  <c:v>15.94286</c:v>
                </c:pt>
                <c:pt idx="15">
                  <c:v>32.370829999999998</c:v>
                </c:pt>
                <c:pt idx="16">
                  <c:v>13.674289999999999</c:v>
                </c:pt>
                <c:pt idx="17">
                  <c:v>1.3709420000000001</c:v>
                </c:pt>
                <c:pt idx="18">
                  <c:v>11.9132</c:v>
                </c:pt>
                <c:pt idx="19">
                  <c:v>21.818580000000001</c:v>
                </c:pt>
                <c:pt idx="20">
                  <c:v>-4.3946759999999996</c:v>
                </c:pt>
                <c:pt idx="21">
                  <c:v>31.474350000000001</c:v>
                </c:pt>
                <c:pt idx="22">
                  <c:v>18.332190000000001</c:v>
                </c:pt>
                <c:pt idx="23">
                  <c:v>28.678709999999999</c:v>
                </c:pt>
                <c:pt idx="24">
                  <c:v>-18.12689</c:v>
                </c:pt>
                <c:pt idx="25">
                  <c:v>26.258659999999999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3-47E1-A241-52D2FC361C27}"/>
            </c:ext>
          </c:extLst>
        </c:ser>
        <c:ser>
          <c:idx val="1"/>
          <c:order val="1"/>
          <c:tx>
            <c:strRef>
              <c:f>'2023'!$C$1</c:f>
              <c:strCache>
                <c:ptCount val="1"/>
                <c:pt idx="0">
                  <c:v>S&amp;P/TSX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'2023'!$A$2:$A$27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'2023'!$C$2:$C$27</c:f>
              <c:numCache>
                <c:formatCode>0.00</c:formatCode>
                <c:ptCount val="26"/>
                <c:pt idx="0">
                  <c:v>-1.7618549999999999</c:v>
                </c:pt>
                <c:pt idx="1">
                  <c:v>31.774809999999999</c:v>
                </c:pt>
                <c:pt idx="2" formatCode="#.00">
                  <c:v>7.3526999999999996</c:v>
                </c:pt>
                <c:pt idx="3">
                  <c:v>-12.58412</c:v>
                </c:pt>
                <c:pt idx="4">
                  <c:v>-12.423730000000001</c:v>
                </c:pt>
                <c:pt idx="5">
                  <c:v>26.60688</c:v>
                </c:pt>
                <c:pt idx="6">
                  <c:v>14.43</c:v>
                </c:pt>
                <c:pt idx="7">
                  <c:v>24.02608</c:v>
                </c:pt>
                <c:pt idx="8">
                  <c:v>17.220849999999999</c:v>
                </c:pt>
                <c:pt idx="9">
                  <c:v>9.8095359999999996</c:v>
                </c:pt>
                <c:pt idx="10">
                  <c:v>-32.944929999999999</c:v>
                </c:pt>
                <c:pt idx="11">
                  <c:v>35.039920000000002</c:v>
                </c:pt>
                <c:pt idx="12">
                  <c:v>17.575430000000001</c:v>
                </c:pt>
                <c:pt idx="13">
                  <c:v>-8.7196429999999996</c:v>
                </c:pt>
                <c:pt idx="14">
                  <c:v>7.1626690000000002</c:v>
                </c:pt>
                <c:pt idx="15">
                  <c:v>12.98021</c:v>
                </c:pt>
                <c:pt idx="16">
                  <c:v>10.54616</c:v>
                </c:pt>
                <c:pt idx="17">
                  <c:v>-8.3256189999999997</c:v>
                </c:pt>
                <c:pt idx="18">
                  <c:v>21.019780000000001</c:v>
                </c:pt>
                <c:pt idx="19">
                  <c:v>9.0797290000000004</c:v>
                </c:pt>
                <c:pt idx="20">
                  <c:v>-8.8832780000000007</c:v>
                </c:pt>
                <c:pt idx="21">
                  <c:v>22.887969999999999</c:v>
                </c:pt>
                <c:pt idx="22">
                  <c:v>5.5922960000000002</c:v>
                </c:pt>
                <c:pt idx="23">
                  <c:v>25.15155</c:v>
                </c:pt>
                <c:pt idx="24">
                  <c:v>-5.7539870000000004</c:v>
                </c:pt>
                <c:pt idx="25">
                  <c:v>11.827489999999999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3-47E1-A241-52D2FC36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133712"/>
        <c:axId val="1236129904"/>
      </c:barChart>
      <c:catAx>
        <c:axId val="123613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129904"/>
        <c:crosses val="autoZero"/>
        <c:auto val="1"/>
        <c:lblAlgn val="ctr"/>
        <c:lblOffset val="100"/>
        <c:noMultiLvlLbl val="0"/>
      </c:catAx>
      <c:valAx>
        <c:axId val="123612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13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4</xdr:row>
      <xdr:rowOff>72390</xdr:rowOff>
    </xdr:from>
    <xdr:to>
      <xdr:col>19</xdr:col>
      <xdr:colOff>255269</xdr:colOff>
      <xdr:row>38</xdr:row>
      <xdr:rowOff>132709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9935F-9C87-4DAE-A0BE-DC78E0800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/>
  </sheetViews>
  <sheetFormatPr defaultColWidth="9.1640625" defaultRowHeight="12.3" x14ac:dyDescent="0.4"/>
  <sheetData>
    <row r="1" spans="1:2" x14ac:dyDescent="0.4">
      <c r="A1" t="s">
        <v>1</v>
      </c>
      <c r="B1" t="s">
        <v>9</v>
      </c>
    </row>
    <row r="2" spans="1:2" x14ac:dyDescent="0.4">
      <c r="A2" t="s">
        <v>2</v>
      </c>
      <c r="B2" t="s">
        <v>10</v>
      </c>
    </row>
    <row r="3" spans="1:2" x14ac:dyDescent="0.4">
      <c r="A3" t="s">
        <v>3</v>
      </c>
    </row>
    <row r="4" spans="1:2" x14ac:dyDescent="0.4">
      <c r="A4" t="s">
        <v>4</v>
      </c>
    </row>
    <row r="5" spans="1:2" x14ac:dyDescent="0.4">
      <c r="A5" t="s">
        <v>5</v>
      </c>
    </row>
    <row r="6" spans="1:2" x14ac:dyDescent="0.4">
      <c r="A6" t="s">
        <v>6</v>
      </c>
    </row>
    <row r="7" spans="1:2" x14ac:dyDescent="0.4">
      <c r="A7" t="s">
        <v>7</v>
      </c>
    </row>
    <row r="8" spans="1:2" x14ac:dyDescent="0.4">
      <c r="A8" t="s">
        <v>8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tabSelected="1" topLeftCell="A7" workbookViewId="0">
      <selection activeCell="D32" sqref="D32"/>
    </sheetView>
  </sheetViews>
  <sheetFormatPr defaultRowHeight="12.3" x14ac:dyDescent="0.4"/>
  <cols>
    <col min="4" max="4" width="21.83203125" customWidth="1"/>
    <col min="5" max="5" width="18.5546875" customWidth="1"/>
  </cols>
  <sheetData>
    <row r="1" spans="1:5" x14ac:dyDescent="0.4">
      <c r="A1" t="s">
        <v>19</v>
      </c>
      <c r="B1" s="1" t="s">
        <v>0</v>
      </c>
      <c r="C1" s="1" t="s">
        <v>20</v>
      </c>
      <c r="D1" t="s">
        <v>17</v>
      </c>
      <c r="E1" t="s">
        <v>18</v>
      </c>
    </row>
    <row r="2" spans="1:5" x14ac:dyDescent="0.4">
      <c r="A2">
        <v>1998</v>
      </c>
      <c r="B2" s="4">
        <v>28.56185</v>
      </c>
      <c r="C2" s="4">
        <v>-1.7618549999999999</v>
      </c>
      <c r="D2">
        <f>1+B2/100</f>
        <v>1.2856185</v>
      </c>
      <c r="E2">
        <f>1+C2/100</f>
        <v>0.98238144999999999</v>
      </c>
    </row>
    <row r="3" spans="1:5" x14ac:dyDescent="0.4">
      <c r="A3">
        <v>1999</v>
      </c>
      <c r="B3" s="4">
        <v>21.036380000000001</v>
      </c>
      <c r="C3" s="4">
        <v>31.774809999999999</v>
      </c>
      <c r="D3">
        <f t="shared" ref="D3:D27" si="0">1+B3/100</f>
        <v>1.2103638000000001</v>
      </c>
      <c r="E3">
        <f t="shared" ref="E3:E27" si="1">1+C3/100</f>
        <v>1.3177481</v>
      </c>
    </row>
    <row r="4" spans="1:5" x14ac:dyDescent="0.4">
      <c r="A4">
        <v>2000</v>
      </c>
      <c r="B4" s="4">
        <v>-9.0776649999999997</v>
      </c>
      <c r="C4" s="2">
        <v>7.3526999999999996</v>
      </c>
      <c r="D4">
        <f t="shared" si="0"/>
        <v>0.90922334999999999</v>
      </c>
      <c r="E4">
        <f t="shared" si="1"/>
        <v>1.0735269999999999</v>
      </c>
    </row>
    <row r="5" spans="1:5" x14ac:dyDescent="0.4">
      <c r="A5">
        <v>2001</v>
      </c>
      <c r="B5" s="4">
        <v>-11.89045</v>
      </c>
      <c r="C5" s="5">
        <v>-12.58412</v>
      </c>
      <c r="D5">
        <f t="shared" si="0"/>
        <v>0.88109550000000003</v>
      </c>
      <c r="E5">
        <f t="shared" si="1"/>
        <v>0.87415880000000001</v>
      </c>
    </row>
    <row r="6" spans="1:5" x14ac:dyDescent="0.4">
      <c r="A6">
        <v>2002</v>
      </c>
      <c r="B6" s="4">
        <v>-22.097529999999999</v>
      </c>
      <c r="C6" s="4">
        <v>-12.423730000000001</v>
      </c>
      <c r="D6">
        <f t="shared" si="0"/>
        <v>0.77902470000000001</v>
      </c>
      <c r="E6">
        <f t="shared" si="1"/>
        <v>0.87576270000000001</v>
      </c>
    </row>
    <row r="7" spans="1:5" x14ac:dyDescent="0.4">
      <c r="A7">
        <v>2003</v>
      </c>
      <c r="B7" s="4">
        <v>28.665179999999999</v>
      </c>
      <c r="C7" s="4">
        <v>26.60688</v>
      </c>
      <c r="D7">
        <f t="shared" si="0"/>
        <v>1.2866518</v>
      </c>
      <c r="E7">
        <f t="shared" si="1"/>
        <v>1.2660688</v>
      </c>
    </row>
    <row r="8" spans="1:5" x14ac:dyDescent="0.4">
      <c r="A8">
        <v>2004</v>
      </c>
      <c r="B8" s="4">
        <v>10.84441</v>
      </c>
      <c r="C8" s="4">
        <v>14.43</v>
      </c>
      <c r="D8">
        <f t="shared" si="0"/>
        <v>1.1084441</v>
      </c>
      <c r="E8">
        <f t="shared" si="1"/>
        <v>1.1442999999999999</v>
      </c>
    </row>
    <row r="9" spans="1:5" x14ac:dyDescent="0.4">
      <c r="A9">
        <v>2005</v>
      </c>
      <c r="B9" s="4">
        <v>4.9069349999999998</v>
      </c>
      <c r="C9" s="4">
        <v>24.02608</v>
      </c>
      <c r="D9">
        <f t="shared" si="0"/>
        <v>1.0490693499999999</v>
      </c>
      <c r="E9">
        <f t="shared" si="1"/>
        <v>1.2402607999999999</v>
      </c>
    </row>
    <row r="10" spans="1:5" x14ac:dyDescent="0.4">
      <c r="A10">
        <v>2006</v>
      </c>
      <c r="B10" s="4">
        <v>15.77671</v>
      </c>
      <c r="C10" s="4">
        <v>17.220849999999999</v>
      </c>
      <c r="D10">
        <f t="shared" si="0"/>
        <v>1.1577671</v>
      </c>
      <c r="E10">
        <f t="shared" si="1"/>
        <v>1.1722085</v>
      </c>
    </row>
    <row r="11" spans="1:5" x14ac:dyDescent="0.4">
      <c r="A11">
        <v>2007</v>
      </c>
      <c r="B11" s="4">
        <v>5.5713470000000003</v>
      </c>
      <c r="C11" s="4">
        <v>9.8095359999999996</v>
      </c>
      <c r="D11">
        <f t="shared" si="0"/>
        <v>1.0557134699999999</v>
      </c>
      <c r="E11">
        <f t="shared" si="1"/>
        <v>1.0980953600000001</v>
      </c>
    </row>
    <row r="12" spans="1:5" x14ac:dyDescent="0.4">
      <c r="A12">
        <v>2008</v>
      </c>
      <c r="B12" s="4">
        <v>-36.920290000000001</v>
      </c>
      <c r="C12" s="4">
        <v>-32.944929999999999</v>
      </c>
      <c r="D12">
        <f t="shared" si="0"/>
        <v>0.6307971</v>
      </c>
      <c r="E12">
        <f t="shared" si="1"/>
        <v>0.67055069999999994</v>
      </c>
    </row>
    <row r="13" spans="1:5" x14ac:dyDescent="0.4">
      <c r="A13">
        <v>2009</v>
      </c>
      <c r="B13" s="4">
        <v>26.448139999999999</v>
      </c>
      <c r="C13" s="4">
        <v>35.039920000000002</v>
      </c>
      <c r="D13">
        <f t="shared" si="0"/>
        <v>1.2644814</v>
      </c>
      <c r="E13">
        <f t="shared" si="1"/>
        <v>1.3503992</v>
      </c>
    </row>
    <row r="14" spans="1:5" x14ac:dyDescent="0.4">
      <c r="A14">
        <v>2010</v>
      </c>
      <c r="B14" s="4">
        <v>15.05865</v>
      </c>
      <c r="C14" s="4">
        <v>17.575430000000001</v>
      </c>
      <c r="D14">
        <f t="shared" si="0"/>
        <v>1.1505865</v>
      </c>
      <c r="E14">
        <f t="shared" si="1"/>
        <v>1.1757542999999999</v>
      </c>
    </row>
    <row r="15" spans="1:5" x14ac:dyDescent="0.4">
      <c r="A15">
        <v>2011</v>
      </c>
      <c r="B15" s="4">
        <v>2.1055350000000002</v>
      </c>
      <c r="C15" s="4">
        <v>-8.7196429999999996</v>
      </c>
      <c r="D15">
        <f t="shared" si="0"/>
        <v>1.0210553499999999</v>
      </c>
      <c r="E15">
        <f t="shared" si="1"/>
        <v>0.91280357000000001</v>
      </c>
    </row>
    <row r="16" spans="1:5" x14ac:dyDescent="0.4">
      <c r="A16">
        <v>2012</v>
      </c>
      <c r="B16" s="4">
        <v>15.94286</v>
      </c>
      <c r="C16" s="4">
        <v>7.1626690000000002</v>
      </c>
      <c r="D16">
        <f t="shared" si="0"/>
        <v>1.1594286</v>
      </c>
      <c r="E16">
        <f t="shared" si="1"/>
        <v>1.07162669</v>
      </c>
    </row>
    <row r="17" spans="1:5" x14ac:dyDescent="0.4">
      <c r="A17">
        <v>2013</v>
      </c>
      <c r="B17" s="4">
        <v>32.370829999999998</v>
      </c>
      <c r="C17" s="4">
        <v>12.98021</v>
      </c>
      <c r="D17">
        <f t="shared" si="0"/>
        <v>1.3237083000000001</v>
      </c>
      <c r="E17">
        <f t="shared" si="1"/>
        <v>1.1298021</v>
      </c>
    </row>
    <row r="18" spans="1:5" x14ac:dyDescent="0.4">
      <c r="A18">
        <v>2014</v>
      </c>
      <c r="B18" s="4">
        <v>13.674289999999999</v>
      </c>
      <c r="C18" s="4">
        <v>10.54616</v>
      </c>
      <c r="D18">
        <f t="shared" si="0"/>
        <v>1.1367429</v>
      </c>
      <c r="E18">
        <f t="shared" si="1"/>
        <v>1.1054615999999999</v>
      </c>
    </row>
    <row r="19" spans="1:5" x14ac:dyDescent="0.4">
      <c r="A19">
        <v>2015</v>
      </c>
      <c r="B19" s="4">
        <v>1.3709420000000001</v>
      </c>
      <c r="C19" s="4">
        <v>-8.3256189999999997</v>
      </c>
      <c r="D19">
        <f t="shared" si="0"/>
        <v>1.0137094200000001</v>
      </c>
      <c r="E19">
        <f t="shared" si="1"/>
        <v>0.91674381000000005</v>
      </c>
    </row>
    <row r="20" spans="1:5" x14ac:dyDescent="0.4">
      <c r="A20">
        <v>2016</v>
      </c>
      <c r="B20" s="4">
        <v>11.9132</v>
      </c>
      <c r="C20" s="4">
        <v>21.019780000000001</v>
      </c>
      <c r="D20">
        <f t="shared" si="0"/>
        <v>1.119132</v>
      </c>
      <c r="E20">
        <f t="shared" si="1"/>
        <v>1.2101978</v>
      </c>
    </row>
    <row r="21" spans="1:5" x14ac:dyDescent="0.4">
      <c r="A21">
        <v>2017</v>
      </c>
      <c r="B21" s="4">
        <v>21.818580000000001</v>
      </c>
      <c r="C21" s="4">
        <v>9.0797290000000004</v>
      </c>
      <c r="D21">
        <f t="shared" si="0"/>
        <v>1.2181858000000001</v>
      </c>
      <c r="E21">
        <f t="shared" si="1"/>
        <v>1.09079729</v>
      </c>
    </row>
    <row r="22" spans="1:5" x14ac:dyDescent="0.4">
      <c r="A22">
        <v>2018</v>
      </c>
      <c r="B22" s="4">
        <v>-4.3946759999999996</v>
      </c>
      <c r="C22" s="4">
        <v>-8.8832780000000007</v>
      </c>
      <c r="D22">
        <f t="shared" si="0"/>
        <v>0.95605324000000003</v>
      </c>
      <c r="E22">
        <f t="shared" si="1"/>
        <v>0.91116722000000006</v>
      </c>
    </row>
    <row r="23" spans="1:5" x14ac:dyDescent="0.4">
      <c r="A23">
        <v>2019</v>
      </c>
      <c r="B23" s="4">
        <v>31.474350000000001</v>
      </c>
      <c r="C23" s="4">
        <v>22.887969999999999</v>
      </c>
      <c r="D23">
        <f t="shared" si="0"/>
        <v>1.3147435000000001</v>
      </c>
      <c r="E23">
        <f t="shared" si="1"/>
        <v>1.2288797</v>
      </c>
    </row>
    <row r="24" spans="1:5" x14ac:dyDescent="0.4">
      <c r="A24">
        <v>2020</v>
      </c>
      <c r="B24" s="4">
        <v>18.332190000000001</v>
      </c>
      <c r="C24" s="4">
        <v>5.5922960000000002</v>
      </c>
      <c r="D24">
        <f t="shared" si="0"/>
        <v>1.1833218999999999</v>
      </c>
      <c r="E24">
        <f t="shared" si="1"/>
        <v>1.05592296</v>
      </c>
    </row>
    <row r="25" spans="1:5" x14ac:dyDescent="0.4">
      <c r="A25">
        <v>2021</v>
      </c>
      <c r="B25" s="4">
        <v>28.678709999999999</v>
      </c>
      <c r="C25" s="4">
        <v>25.15155</v>
      </c>
      <c r="D25">
        <f t="shared" si="0"/>
        <v>1.2867871</v>
      </c>
      <c r="E25">
        <f t="shared" si="1"/>
        <v>1.2515155</v>
      </c>
    </row>
    <row r="26" spans="1:5" x14ac:dyDescent="0.4">
      <c r="A26">
        <v>2022</v>
      </c>
      <c r="B26" s="9">
        <v>-18.12689</v>
      </c>
      <c r="C26" s="9">
        <v>-5.7539870000000004</v>
      </c>
      <c r="D26">
        <f t="shared" si="0"/>
        <v>0.81873110000000004</v>
      </c>
      <c r="E26">
        <f t="shared" si="1"/>
        <v>0.94246012999999995</v>
      </c>
    </row>
    <row r="27" spans="1:5" x14ac:dyDescent="0.4">
      <c r="A27">
        <v>2023</v>
      </c>
      <c r="B27" s="4">
        <v>26.258659999999999</v>
      </c>
      <c r="C27" s="4">
        <v>11.827489999999999</v>
      </c>
      <c r="D27" s="10">
        <f t="shared" si="0"/>
        <v>1.2625866000000001</v>
      </c>
      <c r="E27" s="10">
        <f t="shared" si="1"/>
        <v>1.1182749000000001</v>
      </c>
    </row>
    <row r="29" spans="1:5" x14ac:dyDescent="0.4">
      <c r="A29" s="1" t="s">
        <v>11</v>
      </c>
      <c r="B29" s="6">
        <f>AVERAGE(B2:B27)</f>
        <v>9.9347018461538461</v>
      </c>
      <c r="C29" s="6">
        <f>AVERAGE(C2:C27)</f>
        <v>8.4110345384615375</v>
      </c>
      <c r="D29" s="3">
        <f>GEOMEAN(D2:D27)</f>
        <v>1.0829416873087001</v>
      </c>
      <c r="E29" s="3">
        <f>GEOMEAN(E2:E27)</f>
        <v>1.0716209032281285</v>
      </c>
    </row>
    <row r="30" spans="1:5" x14ac:dyDescent="0.4">
      <c r="A30" t="s">
        <v>12</v>
      </c>
      <c r="B30" s="2">
        <f>MEDIAN(B2:B27)</f>
        <v>14.36647</v>
      </c>
      <c r="C30" s="2">
        <f>MEDIAN(C2:C27)</f>
        <v>10.177848000000001</v>
      </c>
      <c r="D30" s="2"/>
      <c r="E30" s="2"/>
    </row>
    <row r="31" spans="1:5" x14ac:dyDescent="0.4">
      <c r="A31" t="s">
        <v>13</v>
      </c>
      <c r="B31" s="2">
        <f>MAX(B2:B27)</f>
        <v>32.370829999999998</v>
      </c>
      <c r="C31" s="2">
        <f>MAX(C2:C27)</f>
        <v>35.039920000000002</v>
      </c>
      <c r="D31" s="2"/>
      <c r="E31" s="2"/>
    </row>
    <row r="32" spans="1:5" x14ac:dyDescent="0.4">
      <c r="A32" t="s">
        <v>14</v>
      </c>
      <c r="B32" s="2">
        <f>MIN(B2:B27)</f>
        <v>-36.920290000000001</v>
      </c>
      <c r="C32" s="2">
        <f>MIN(C2:C27)</f>
        <v>-32.944929999999999</v>
      </c>
      <c r="D32" s="2">
        <v>7.3526999999999996</v>
      </c>
      <c r="E32" s="2"/>
    </row>
    <row r="33" spans="1:3" x14ac:dyDescent="0.4">
      <c r="A33" t="s">
        <v>15</v>
      </c>
      <c r="B33">
        <f>STDEV(B2:B27)</f>
        <v>18.151404914329508</v>
      </c>
      <c r="C33">
        <f>STDEV(C2:C27)</f>
        <v>16.110437740613364</v>
      </c>
    </row>
    <row r="34" spans="1:3" x14ac:dyDescent="0.4">
      <c r="A34" s="7" t="s">
        <v>16</v>
      </c>
      <c r="B34" s="8">
        <f>D29-1</f>
        <v>8.2941687308700107E-2</v>
      </c>
      <c r="C34" s="8">
        <f>E29-1</f>
        <v>7.162090322812853E-2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D - Figure 4 Data 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185</AucDocumentId>
    <AUCFileName xmlns="24b4dc9c-985f-4b06-881b-10995db5cfc7">24110_X[]_2020-01-20ExhibitD-Figure4Data-Jan2020_0185.xlsx</AUCFileName>
    <Applications xmlns="24b4dc9c-985f-4b06-881b-10995db5cfc7" xsi:nil="true"/>
    <DocumentStatus xmlns="24b4dc9c-985f-4b06-881b-10995db5cfc7">Active</DocumentStatus>
    <ExhibitNumberTemp xmlns="24b4dc9c-985f-4b06-881b-10995db5cfc7">24110-X0129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2020-01-20ExhibitD-Figure4Data-Jan2020.xlsx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2C9C6-6196-4C4C-AD03-C93D258DF7E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87C48DF-4F72-48F4-9F57-1BBFC61EAA30}">
  <ds:schemaRefs>
    <ds:schemaRef ds:uri="http://www.w3.org/XML/1998/namespace"/>
    <ds:schemaRef ds:uri="http://purl.org/dc/terms/"/>
    <ds:schemaRef ds:uri="http://schemas.microsoft.com/office/2006/documentManagement/types"/>
    <ds:schemaRef ds:uri="c396903c-eb40-4742-9f08-57bf89a1e85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4b4dc9c-985f-4b06-881b-10995db5cfc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E58BCE-C665-4580-9D72-9C5A1587CF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281569-D40B-46C1-B5EE-0CE232A5A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Grace</dc:creator>
  <cp:lastModifiedBy>Sean Cleary</cp:lastModifiedBy>
  <cp:lastPrinted>2016-02-23T16:25:18Z</cp:lastPrinted>
  <dcterms:created xsi:type="dcterms:W3CDTF">2016-02-23T15:38:14Z</dcterms:created>
  <dcterms:modified xsi:type="dcterms:W3CDTF">2024-07-13T20:49:58Z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24110_X[]_2020-01-20ExhibitD-Figure4Data-Jan2020_0185.xlsx</vt:lpwstr>
  </property>
</Properties>
</file>