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rqui\Dropbox\Business Files\Regulatory\EGD UNION MERGER\RATE APPS\EB-2024-0111\TECH CONF\COMPENDIUM\"/>
    </mc:Choice>
  </mc:AlternateContent>
  <xr:revisionPtr revIDLastSave="0" documentId="13_ncr:1_{4A95196C-2E74-418B-99EA-8BDF13FF2752}" xr6:coauthVersionLast="47" xr6:coauthVersionMax="47" xr10:uidLastSave="{00000000-0000-0000-0000-000000000000}"/>
  <bookViews>
    <workbookView xWindow="-110" yWindow="-110" windowWidth="19420" windowHeight="10300" xr2:uid="{A3BE373B-D90D-48F4-991D-361E0F6B19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0" i="1"/>
  <c r="Q29" i="1"/>
  <c r="Q28" i="1"/>
  <c r="Q26" i="1"/>
  <c r="Q25" i="1"/>
  <c r="Q24" i="1"/>
  <c r="Q23" i="1"/>
  <c r="Q22" i="1"/>
  <c r="Q21" i="1"/>
  <c r="R21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P18" i="1" l="1"/>
  <c r="P19" i="1" s="1"/>
  <c r="O18" i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Q32" i="1"/>
  <c r="R31" i="1"/>
  <c r="R30" i="1"/>
  <c r="R29" i="1"/>
  <c r="R28" i="1"/>
  <c r="R26" i="1"/>
  <c r="R25" i="1"/>
  <c r="R24" i="1"/>
  <c r="R23" i="1"/>
  <c r="R22" i="1"/>
  <c r="Q18" i="1"/>
  <c r="R18" i="1" s="1"/>
  <c r="R32" i="1" l="1"/>
  <c r="Q19" i="1"/>
  <c r="R37" i="1"/>
</calcChain>
</file>

<file path=xl/sharedStrings.xml><?xml version="1.0" encoding="utf-8"?>
<sst xmlns="http://schemas.openxmlformats.org/spreadsheetml/2006/main" count="91" uniqueCount="78">
  <si>
    <r>
      <rPr>
        <u/>
        <sz val="9"/>
        <rFont val="Arial"/>
        <family val="2"/>
      </rPr>
      <t>2024 Test Year Calculation of Storage (Injection)/Withdrawal Costs</t>
    </r>
  </si>
  <si>
    <t>Filed: 2023-03-08</t>
  </si>
  <si>
    <t>Line</t>
  </si>
  <si>
    <r>
      <rPr>
        <u/>
        <sz val="9"/>
        <rFont val="Arial"/>
        <family val="2"/>
      </rPr>
      <t>  No.   </t>
    </r>
  </si>
  <si>
    <r>
      <rPr>
        <sz val="9"/>
        <rFont val="Arial"/>
        <family val="2"/>
      </rPr>
      <t>Particulars (103m3)</t>
    </r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</si>
  <si>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</si>
  <si>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</si>
  <si>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</si>
  <si>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</si>
  <si>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</si>
  <si>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</si>
  <si>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</si>
  <si>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</si>
  <si>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</si>
  <si>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</si>
  <si>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</si>
  <si>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</si>
  <si>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</si>
  <si>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rPr>
        <sz val="9"/>
        <rFont val="Arial"/>
        <family val="2"/>
      </rPr>
      <t xml:space="preserve">Supplies (1)
</t>
    </r>
    <r>
      <rPr>
        <u/>
        <sz val="9"/>
        <rFont val="Arial"/>
        <family val="2"/>
      </rPr>
      <t>Throughput Forecast - Sales (2)</t>
    </r>
  </si>
  <si>
    <t>Rate 1</t>
  </si>
  <si>
    <t>Rate 6</t>
  </si>
  <si>
    <t>Rate 100</t>
  </si>
  <si>
    <t>Rate 110</t>
  </si>
  <si>
    <t>Rate 115</t>
  </si>
  <si>
    <t>Rate 135</t>
  </si>
  <si>
    <t>Rate 145</t>
  </si>
  <si>
    <t>Rate 170</t>
  </si>
  <si>
    <t>Rate 200</t>
  </si>
  <si>
    <t>Rate M1</t>
  </si>
  <si>
    <t>Rate M2</t>
  </si>
  <si>
    <t>Rate M4</t>
  </si>
  <si>
    <t>Rate M5</t>
  </si>
  <si>
    <t>Rate M7</t>
  </si>
  <si>
    <t>Rate M9</t>
  </si>
  <si>
    <t>Rate M10</t>
  </si>
  <si>
    <t>-</t>
  </si>
  <si>
    <t>Rate 01</t>
  </si>
  <si>
    <t>Rate 10</t>
  </si>
  <si>
    <t>Rate 20</t>
  </si>
  <si>
    <t>Rate 25</t>
  </si>
  <si>
    <t>Total Throughput Forecast</t>
  </si>
  <si>
    <r>
      <rPr>
        <u/>
        <sz val="9"/>
        <rFont val="Arial"/>
        <family val="2"/>
      </rPr>
      <t>Other Forecast (3)</t>
    </r>
    <r>
      <rPr>
        <sz val="9"/>
        <rFont val="Arial"/>
        <family val="2"/>
      </rPr>
      <t xml:space="preserve"> Company Use &amp; Other</t>
    </r>
  </si>
  <si>
    <t>BUNDLED GJ</t>
  </si>
  <si>
    <t>Unaccounted For Gas (UFG)</t>
  </si>
  <si>
    <t xml:space="preserve">T1 </t>
  </si>
  <si>
    <t>Compressor Fuel</t>
  </si>
  <si>
    <t>T2</t>
  </si>
  <si>
    <t>Customer Supplied Fuel</t>
  </si>
  <si>
    <t>T3</t>
  </si>
  <si>
    <t>Total Forecast</t>
  </si>
  <si>
    <t>Total Throughput Forecast - Sales</t>
  </si>
  <si>
    <t>Storage Fluctuation (4)</t>
  </si>
  <si>
    <t>Weighed Average Reference Price ($/103m3) (5)</t>
  </si>
  <si>
    <t>Storage (injection)/withdrawal costs ($ millions) (4)</t>
  </si>
  <si>
    <r>
      <rPr>
        <u/>
        <sz val="9"/>
        <rFont val="Arial"/>
        <family val="2"/>
      </rPr>
      <t>Notes:</t>
    </r>
  </si>
  <si>
    <t>(1)        Exhibit 4, Tab 2, Schedule 1, Attachment 1, page 3, line 17.</t>
  </si>
  <si>
    <t>(2)        Exhibit 3, Tab 3, Schedule 1, Attachment 8, pages 13 to 14, column (d).</t>
  </si>
  <si>
    <t>(3)        Exhibit 4, Tab 2, Schedule 1, Attachment 1, page 6, column (b), lines 5 to 8.</t>
  </si>
  <si>
    <t>(4)        Exhibit 4, Tab 2, Schedule 1, Attachment 1, page 4, line 2</t>
  </si>
  <si>
    <t>(5)        Exhibit 4, Tab 2, Schedule 2, Attachment 3, page 1, column (d), line 16.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</si>
  <si>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</si>
  <si>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</si>
  <si>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</si>
  <si>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</si>
  <si>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</si>
  <si>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</si>
  <si>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</si>
  <si>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</si>
  <si>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</si>
  <si>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</si>
  <si>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</si>
  <si>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</si>
  <si>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SUBTOTAL (103 M3)</t>
  </si>
  <si>
    <t>SUBTOTAL (GJ)</t>
  </si>
  <si>
    <t>BUNDLED &amp; SEMI GJ</t>
  </si>
  <si>
    <t>AGG EXCESS (10 3 M3)</t>
  </si>
  <si>
    <t xml:space="preserve">AGG EXCESS (TJ) @38.5 </t>
  </si>
  <si>
    <t>EB-2022-0200 Exhibit I.4.2-FRPO-97, Attachment 1. Page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</si>
</sst>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##0;###0"/>
    <numFmt numFmtId="165" formatCode="#,##0;#,##0"/>
    <numFmt numFmtId="167" formatCode="_(* #,##0_);_(* \(#,##0\);_(* &quot;-&quot;??_);_(@_)"/>
    <numFmt numFmtId="168" formatCode="###0.000;###0.000"/>
    <numFmt numFmtId="169" formatCode="###0.000_);\(###0.000\)"/>
    <numFmt numFmtId="172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Arial"/>
      <family val="2"/>
    </font>
    <font>
      <u/>
      <sz val="9"/>
      <name val="Arial"/>
      <family val="2"/>
    </font>
    <font>
      <sz val="9"/>
      <color rgb="FF000000"/>
      <name val="Times New Roman"/>
      <family val="1"/>
    </font>
    <font>
      <sz val="9"/>
      <name val="Georgia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165" fontId="6" fillId="0" borderId="0" xfId="0" applyNumberFormat="1" applyFont="1" applyAlignment="1">
      <alignment horizontal="left" vertical="top" wrapText="1"/>
    </xf>
    <xf numFmtId="165" fontId="6" fillId="0" borderId="0" xfId="0" applyNumberFormat="1" applyFont="1" applyAlignment="1">
      <alignment vertical="top" wrapText="1"/>
    </xf>
    <xf numFmtId="165" fontId="6" fillId="0" borderId="0" xfId="0" applyNumberFormat="1" applyFont="1" applyAlignment="1">
      <alignment horizontal="right" vertical="top" wrapText="1"/>
    </xf>
    <xf numFmtId="164" fontId="6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164" fontId="6" fillId="0" borderId="1" xfId="0" applyNumberFormat="1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165" fontId="6" fillId="0" borderId="3" xfId="0" applyNumberFormat="1" applyFont="1" applyBorder="1" applyAlignment="1">
      <alignment horizontal="left" vertical="top" wrapText="1"/>
    </xf>
    <xf numFmtId="165" fontId="6" fillId="0" borderId="3" xfId="0" applyNumberFormat="1" applyFont="1" applyBorder="1" applyAlignment="1">
      <alignment vertical="top" wrapText="1"/>
    </xf>
    <xf numFmtId="164" fontId="6" fillId="0" borderId="0" xfId="0" applyNumberFormat="1" applyFont="1" applyAlignment="1">
      <alignment vertical="center" wrapText="1"/>
    </xf>
    <xf numFmtId="165" fontId="6" fillId="0" borderId="2" xfId="0" applyNumberFormat="1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horizontal="left" vertical="top" wrapText="1"/>
    </xf>
    <xf numFmtId="37" fontId="6" fillId="0" borderId="1" xfId="0" applyNumberFormat="1" applyFont="1" applyBorder="1" applyAlignment="1">
      <alignment vertical="top" wrapText="1"/>
    </xf>
    <xf numFmtId="0" fontId="2" fillId="0" borderId="0" xfId="0" applyFont="1" applyAlignment="1">
      <alignment vertical="center" wrapText="1"/>
    </xf>
    <xf numFmtId="165" fontId="6" fillId="0" borderId="2" xfId="0" applyNumberFormat="1" applyFont="1" applyBorder="1" applyAlignment="1">
      <alignment horizontal="left" vertical="top" wrapText="1"/>
    </xf>
    <xf numFmtId="165" fontId="6" fillId="0" borderId="2" xfId="0" applyNumberFormat="1" applyFont="1" applyBorder="1" applyAlignment="1">
      <alignment vertical="top" wrapText="1"/>
    </xf>
    <xf numFmtId="37" fontId="6" fillId="0" borderId="2" xfId="0" applyNumberFormat="1" applyFont="1" applyBorder="1" applyAlignment="1">
      <alignment vertical="top" wrapText="1"/>
    </xf>
    <xf numFmtId="37" fontId="6" fillId="0" borderId="2" xfId="0" applyNumberFormat="1" applyFont="1" applyBorder="1" applyAlignment="1">
      <alignment horizontal="left" vertical="top" wrapText="1"/>
    </xf>
    <xf numFmtId="168" fontId="6" fillId="0" borderId="0" xfId="0" applyNumberFormat="1" applyFont="1" applyAlignment="1">
      <alignment horizontal="left" vertical="top" wrapText="1"/>
    </xf>
    <xf numFmtId="168" fontId="6" fillId="0" borderId="0" xfId="0" applyNumberFormat="1" applyFont="1" applyAlignment="1">
      <alignment vertical="top" wrapText="1"/>
    </xf>
    <xf numFmtId="169" fontId="6" fillId="0" borderId="0" xfId="0" applyNumberFormat="1" applyFont="1" applyAlignment="1">
      <alignment vertical="top" wrapText="1"/>
    </xf>
    <xf numFmtId="169" fontId="6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5" fontId="6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165" fontId="6" fillId="2" borderId="0" xfId="0" applyNumberFormat="1" applyFont="1" applyFill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165" fontId="6" fillId="2" borderId="3" xfId="0" applyNumberFormat="1" applyFont="1" applyFill="1" applyBorder="1" applyAlignment="1">
      <alignment vertical="top" wrapText="1"/>
    </xf>
    <xf numFmtId="167" fontId="0" fillId="2" borderId="0" xfId="1" applyNumberFormat="1" applyFont="1" applyFill="1" applyAlignment="1">
      <alignment horizontal="right" vertical="top"/>
    </xf>
    <xf numFmtId="167" fontId="0" fillId="2" borderId="0" xfId="0" applyNumberFormat="1" applyFill="1" applyAlignment="1">
      <alignment horizontal="left" vertical="top"/>
    </xf>
    <xf numFmtId="172" fontId="0" fillId="2" borderId="0" xfId="1" applyNumberFormat="1" applyFont="1" applyFill="1" applyAlignment="1">
      <alignment horizontal="left" vertical="top"/>
    </xf>
    <xf numFmtId="172" fontId="0" fillId="3" borderId="0" xfId="1" applyNumberFormat="1" applyFont="1" applyFill="1" applyAlignment="1">
      <alignment horizontal="left" vertical="top"/>
    </xf>
    <xf numFmtId="165" fontId="6" fillId="4" borderId="0" xfId="0" applyNumberFormat="1" applyFont="1" applyFill="1" applyAlignment="1">
      <alignment vertical="top" wrapText="1"/>
    </xf>
    <xf numFmtId="165" fontId="6" fillId="4" borderId="0" xfId="0" applyNumberFormat="1" applyFont="1" applyFill="1" applyAlignment="1">
      <alignment horizontal="center" vertical="center" wrapText="1"/>
    </xf>
    <xf numFmtId="0" fontId="0" fillId="4" borderId="0" xfId="0" applyFill="1" applyAlignment="1">
      <alignment horizontal="center" vertical="top" wrapText="1"/>
    </xf>
    <xf numFmtId="0" fontId="2" fillId="0" borderId="0" xfId="0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241E6-856D-4374-8706-3E78E2CB98C7}">
  <sheetPr>
    <pageSetUpPr fitToPage="1"/>
  </sheetPr>
  <dimension ref="A1:W50"/>
  <sheetViews>
    <sheetView tabSelected="1" topLeftCell="A35" workbookViewId="0">
      <selection activeCell="P44" sqref="P44"/>
    </sheetView>
  </sheetViews>
  <sheetFormatPr defaultRowHeight="14.5" x14ac:dyDescent="0.35"/>
  <cols>
    <col min="1" max="1" width="3.26953125" customWidth="1"/>
    <col min="2" max="2" width="4.1796875" customWidth="1"/>
    <col min="3" max="3" width="18.7265625" customWidth="1"/>
    <col min="4" max="4" width="8.6328125" customWidth="1"/>
    <col min="5" max="5" width="9.36328125" customWidth="1"/>
    <col min="6" max="6" width="8.54296875" customWidth="1"/>
    <col min="7" max="7" width="9.54296875" customWidth="1"/>
    <col min="8" max="8" width="8.6328125" customWidth="1"/>
    <col min="9" max="9" width="9.1796875" customWidth="1"/>
    <col min="10" max="10" width="8.54296875" customWidth="1"/>
    <col min="11" max="11" width="8.453125" customWidth="1"/>
    <col min="12" max="12" width="9.54296875" customWidth="1"/>
    <col min="13" max="13" width="8.6328125" customWidth="1"/>
    <col min="14" max="14" width="9.36328125" customWidth="1"/>
    <col min="16" max="16" width="10.453125" customWidth="1"/>
    <col min="17" max="17" width="11.54296875" customWidth="1"/>
    <col min="18" max="18" width="12.26953125" customWidth="1"/>
  </cols>
  <sheetData>
    <row r="1" spans="1:20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3"/>
    </row>
    <row r="2" spans="1:20" x14ac:dyDescent="0.3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"/>
      <c r="S2" s="3"/>
      <c r="T2" s="3"/>
    </row>
    <row r="3" spans="1:20" x14ac:dyDescent="0.35">
      <c r="A3" s="1" t="s">
        <v>77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  <c r="S3" s="3"/>
      <c r="T3" s="3"/>
    </row>
    <row r="4" spans="1:20" x14ac:dyDescent="0.35">
      <c r="A4" s="1" t="s">
        <v>2</v>
      </c>
      <c r="B4" s="1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</row>
    <row r="5" spans="1:20" x14ac:dyDescent="0.35">
      <c r="A5" s="4"/>
      <c r="B5" s="4"/>
      <c r="C5" s="4"/>
      <c r="D5" s="5" t="s">
        <v>5</v>
      </c>
      <c r="E5" s="5" t="s">
        <v>6</v>
      </c>
      <c r="F5" s="5" t="s">
        <v>7</v>
      </c>
      <c r="G5" s="6" t="s">
        <v>8</v>
      </c>
      <c r="H5" s="6" t="s">
        <v>9</v>
      </c>
      <c r="I5" s="6" t="s">
        <v>10</v>
      </c>
      <c r="J5" s="5" t="s">
        <v>11</v>
      </c>
      <c r="K5" s="6" t="s">
        <v>12</v>
      </c>
      <c r="L5" s="5" t="s">
        <v>13</v>
      </c>
      <c r="M5" s="6" t="s">
        <v>14</v>
      </c>
      <c r="N5" s="5" t="s">
        <v>15</v>
      </c>
      <c r="O5" s="5" t="s">
        <v>16</v>
      </c>
      <c r="P5" s="7" t="s">
        <v>17</v>
      </c>
      <c r="Q5" s="8"/>
      <c r="R5" s="3"/>
      <c r="S5" s="3"/>
      <c r="T5" s="3"/>
    </row>
    <row r="6" spans="1:20" x14ac:dyDescent="0.35">
      <c r="A6" s="9"/>
      <c r="B6" s="10"/>
      <c r="C6" s="4" t="s">
        <v>4</v>
      </c>
      <c r="D6" s="41" t="s">
        <v>60</v>
      </c>
      <c r="E6" s="41" t="s">
        <v>61</v>
      </c>
      <c r="F6" s="41" t="s">
        <v>62</v>
      </c>
      <c r="G6" s="41" t="s">
        <v>63</v>
      </c>
      <c r="H6" s="41" t="s">
        <v>64</v>
      </c>
      <c r="I6" s="41" t="s">
        <v>65</v>
      </c>
      <c r="J6" s="41" t="s">
        <v>66</v>
      </c>
      <c r="K6" s="41" t="s">
        <v>67</v>
      </c>
      <c r="L6" s="41" t="s">
        <v>68</v>
      </c>
      <c r="M6" s="41" t="s">
        <v>69</v>
      </c>
      <c r="N6" s="41" t="s">
        <v>70</v>
      </c>
      <c r="O6" s="41" t="s">
        <v>71</v>
      </c>
      <c r="P6" s="10"/>
      <c r="Q6" s="9"/>
      <c r="R6" s="3"/>
      <c r="S6" s="3"/>
      <c r="T6" s="3"/>
    </row>
    <row r="7" spans="1:20" ht="34.5" x14ac:dyDescent="0.35">
      <c r="A7" s="11">
        <v>1</v>
      </c>
      <c r="B7" s="11"/>
      <c r="C7" s="12" t="s">
        <v>18</v>
      </c>
      <c r="D7" s="13">
        <v>1447049</v>
      </c>
      <c r="E7" s="14">
        <v>1471478</v>
      </c>
      <c r="F7" s="13">
        <v>858984</v>
      </c>
      <c r="G7" s="14">
        <v>896239</v>
      </c>
      <c r="H7" s="14">
        <v>942565</v>
      </c>
      <c r="I7" s="14">
        <v>1178851</v>
      </c>
      <c r="J7" s="13">
        <v>1032252</v>
      </c>
      <c r="K7" s="14">
        <v>835293</v>
      </c>
      <c r="L7" s="13">
        <v>1085309</v>
      </c>
      <c r="M7" s="14">
        <v>1112475</v>
      </c>
      <c r="N7" s="13">
        <v>1084769</v>
      </c>
      <c r="O7" s="14">
        <v>1545799</v>
      </c>
      <c r="P7" s="14">
        <v>13491062</v>
      </c>
      <c r="Q7" s="52" t="s">
        <v>75</v>
      </c>
      <c r="R7" s="53" t="s">
        <v>76</v>
      </c>
      <c r="S7" s="3"/>
      <c r="T7" s="3"/>
    </row>
    <row r="8" spans="1:20" ht="8.5" customHeight="1" x14ac:dyDescent="0.35">
      <c r="A8" s="11"/>
      <c r="B8" s="11"/>
      <c r="C8" s="12"/>
      <c r="D8" s="13"/>
      <c r="E8" s="14"/>
      <c r="F8" s="13"/>
      <c r="G8" s="14"/>
      <c r="H8" s="14"/>
      <c r="I8" s="14"/>
      <c r="J8" s="13"/>
      <c r="K8" s="14"/>
      <c r="L8" s="13"/>
      <c r="M8" s="14"/>
      <c r="N8" s="13"/>
      <c r="O8" s="14"/>
      <c r="P8" s="14"/>
      <c r="S8" s="3"/>
      <c r="T8" s="3"/>
    </row>
    <row r="9" spans="1:20" x14ac:dyDescent="0.35">
      <c r="A9" s="11">
        <v>2</v>
      </c>
      <c r="B9" s="11"/>
      <c r="C9" s="8" t="s">
        <v>19</v>
      </c>
      <c r="D9" s="15">
        <v>912914</v>
      </c>
      <c r="E9" s="14">
        <v>797316</v>
      </c>
      <c r="F9" s="15">
        <v>680724</v>
      </c>
      <c r="G9" s="14">
        <v>417630</v>
      </c>
      <c r="H9" s="14">
        <v>184735</v>
      </c>
      <c r="I9" s="14">
        <v>97050</v>
      </c>
      <c r="J9" s="15">
        <v>97039</v>
      </c>
      <c r="K9" s="14">
        <v>97003</v>
      </c>
      <c r="L9" s="15">
        <v>98413</v>
      </c>
      <c r="M9" s="14">
        <v>250867</v>
      </c>
      <c r="N9" s="15">
        <v>526822</v>
      </c>
      <c r="O9" s="14">
        <v>755260</v>
      </c>
      <c r="P9" s="14">
        <v>4915774</v>
      </c>
      <c r="Q9" s="51">
        <f>(D9+E9+F9+N9+O9)-(P9*152/366)</f>
        <v>1631512.3715846995</v>
      </c>
      <c r="R9" s="49">
        <f>Q9*0.0385</f>
        <v>62813.226306010933</v>
      </c>
      <c r="S9" s="3"/>
      <c r="T9" s="3"/>
    </row>
    <row r="10" spans="1:20" x14ac:dyDescent="0.35">
      <c r="A10" s="11">
        <v>3</v>
      </c>
      <c r="B10" s="11"/>
      <c r="C10" s="8" t="s">
        <v>20</v>
      </c>
      <c r="D10" s="15">
        <v>496653</v>
      </c>
      <c r="E10" s="14">
        <v>490338</v>
      </c>
      <c r="F10" s="15">
        <v>430042</v>
      </c>
      <c r="G10" s="14">
        <v>284591</v>
      </c>
      <c r="H10" s="14">
        <v>153234</v>
      </c>
      <c r="I10" s="14">
        <v>87467</v>
      </c>
      <c r="J10" s="15">
        <v>66796</v>
      </c>
      <c r="K10" s="14">
        <v>66401</v>
      </c>
      <c r="L10" s="15">
        <v>89393</v>
      </c>
      <c r="M10" s="14">
        <v>138560</v>
      </c>
      <c r="N10" s="15">
        <v>264428</v>
      </c>
      <c r="O10" s="14">
        <v>402960</v>
      </c>
      <c r="P10" s="14">
        <v>2970864</v>
      </c>
      <c r="Q10" s="51">
        <f t="shared" ref="Q10:Q17" si="0">(D10+E10+F10+N10+O10)-(P10*152/366)</f>
        <v>850619.55737704923</v>
      </c>
      <c r="R10" s="50">
        <f t="shared" ref="R10:R17" si="1">Q10*0.0385</f>
        <v>32748.852959016396</v>
      </c>
      <c r="S10" s="3"/>
      <c r="T10" s="3"/>
    </row>
    <row r="11" spans="1:20" x14ac:dyDescent="0.35">
      <c r="A11" s="11">
        <v>4</v>
      </c>
      <c r="B11" s="11"/>
      <c r="C11" s="8" t="s">
        <v>21</v>
      </c>
      <c r="D11" s="15">
        <v>2090</v>
      </c>
      <c r="E11" s="14">
        <v>1997</v>
      </c>
      <c r="F11" s="15">
        <v>1723</v>
      </c>
      <c r="G11" s="14">
        <v>1452</v>
      </c>
      <c r="H11" s="14">
        <v>1123</v>
      </c>
      <c r="I11" s="11">
        <v>665</v>
      </c>
      <c r="J11" s="16">
        <v>698</v>
      </c>
      <c r="K11" s="11">
        <v>719</v>
      </c>
      <c r="L11" s="16">
        <v>577</v>
      </c>
      <c r="M11" s="11">
        <v>853</v>
      </c>
      <c r="N11" s="15">
        <v>1218</v>
      </c>
      <c r="O11" s="14">
        <v>1641</v>
      </c>
      <c r="P11" s="14">
        <v>14756</v>
      </c>
      <c r="Q11" s="51">
        <f t="shared" si="0"/>
        <v>2540.8251366120221</v>
      </c>
      <c r="R11" s="49">
        <f t="shared" si="1"/>
        <v>97.821767759562846</v>
      </c>
      <c r="S11" s="3"/>
      <c r="T11" s="3"/>
    </row>
    <row r="12" spans="1:20" x14ac:dyDescent="0.35">
      <c r="A12" s="11">
        <v>5</v>
      </c>
      <c r="B12" s="11"/>
      <c r="C12" s="8" t="s">
        <v>22</v>
      </c>
      <c r="D12" s="15">
        <v>9183</v>
      </c>
      <c r="E12" s="14">
        <v>11140</v>
      </c>
      <c r="F12" s="15">
        <v>10888</v>
      </c>
      <c r="G12" s="14">
        <v>8382</v>
      </c>
      <c r="H12" s="14">
        <v>7615</v>
      </c>
      <c r="I12" s="14">
        <v>7125</v>
      </c>
      <c r="J12" s="15">
        <v>6909</v>
      </c>
      <c r="K12" s="14">
        <v>6637</v>
      </c>
      <c r="L12" s="15">
        <v>7988</v>
      </c>
      <c r="M12" s="14">
        <v>7605</v>
      </c>
      <c r="N12" s="15">
        <v>9104</v>
      </c>
      <c r="O12" s="14">
        <v>9621</v>
      </c>
      <c r="P12" s="14">
        <v>102197</v>
      </c>
      <c r="Q12" s="51">
        <f t="shared" si="0"/>
        <v>7493.5300546448052</v>
      </c>
      <c r="R12" s="49">
        <f t="shared" si="1"/>
        <v>288.500907103825</v>
      </c>
      <c r="S12" s="3"/>
      <c r="T12" s="3"/>
    </row>
    <row r="13" spans="1:20" x14ac:dyDescent="0.35">
      <c r="A13" s="11">
        <v>6</v>
      </c>
      <c r="B13" s="11"/>
      <c r="C13" s="8" t="s">
        <v>23</v>
      </c>
      <c r="D13" s="16">
        <v>199</v>
      </c>
      <c r="E13" s="11">
        <v>190</v>
      </c>
      <c r="F13" s="16">
        <v>207</v>
      </c>
      <c r="G13" s="11">
        <v>160</v>
      </c>
      <c r="H13" s="11">
        <v>149</v>
      </c>
      <c r="I13" s="11">
        <v>125</v>
      </c>
      <c r="J13" s="16">
        <v>101</v>
      </c>
      <c r="K13" s="11">
        <v>30</v>
      </c>
      <c r="L13" s="16">
        <v>84</v>
      </c>
      <c r="M13" s="11">
        <v>98</v>
      </c>
      <c r="N13" s="16">
        <v>119</v>
      </c>
      <c r="O13" s="11">
        <v>190</v>
      </c>
      <c r="P13" s="14">
        <v>1651</v>
      </c>
      <c r="Q13" s="51">
        <f t="shared" si="0"/>
        <v>219.33879781420762</v>
      </c>
      <c r="R13" s="49">
        <f t="shared" si="1"/>
        <v>8.4445437158469936</v>
      </c>
      <c r="S13" s="3"/>
      <c r="T13" s="3"/>
    </row>
    <row r="14" spans="1:20" x14ac:dyDescent="0.35">
      <c r="A14" s="11">
        <v>7</v>
      </c>
      <c r="B14" s="11"/>
      <c r="C14" s="8" t="s">
        <v>24</v>
      </c>
      <c r="D14" s="16">
        <v>46</v>
      </c>
      <c r="E14" s="11">
        <v>47</v>
      </c>
      <c r="F14" s="16">
        <v>64</v>
      </c>
      <c r="G14" s="11">
        <v>180</v>
      </c>
      <c r="H14" s="11">
        <v>416</v>
      </c>
      <c r="I14" s="11">
        <v>444</v>
      </c>
      <c r="J14" s="16">
        <v>469</v>
      </c>
      <c r="K14" s="11">
        <v>578</v>
      </c>
      <c r="L14" s="16">
        <v>580</v>
      </c>
      <c r="M14" s="11">
        <v>582</v>
      </c>
      <c r="N14" s="16">
        <v>709</v>
      </c>
      <c r="O14" s="11">
        <v>276</v>
      </c>
      <c r="P14" s="14">
        <v>4392</v>
      </c>
      <c r="Q14" s="51">
        <f t="shared" si="0"/>
        <v>-682</v>
      </c>
      <c r="R14" s="49">
        <f t="shared" si="1"/>
        <v>-26.256999999999998</v>
      </c>
      <c r="S14" s="3"/>
      <c r="T14" s="3"/>
    </row>
    <row r="15" spans="1:20" x14ac:dyDescent="0.35">
      <c r="A15" s="11">
        <v>8</v>
      </c>
      <c r="B15" s="11"/>
      <c r="C15" s="8" t="s">
        <v>25</v>
      </c>
      <c r="D15" s="16">
        <v>92</v>
      </c>
      <c r="E15" s="11">
        <v>79</v>
      </c>
      <c r="F15" s="16">
        <v>86</v>
      </c>
      <c r="G15" s="11">
        <v>56</v>
      </c>
      <c r="H15" s="11">
        <v>47</v>
      </c>
      <c r="I15" s="11">
        <v>33</v>
      </c>
      <c r="J15" s="16">
        <v>17</v>
      </c>
      <c r="K15" s="11">
        <v>16</v>
      </c>
      <c r="L15" s="16">
        <v>15</v>
      </c>
      <c r="M15" s="11">
        <v>16</v>
      </c>
      <c r="N15" s="16">
        <v>31</v>
      </c>
      <c r="O15" s="11">
        <v>85</v>
      </c>
      <c r="P15" s="11">
        <v>574</v>
      </c>
      <c r="Q15" s="51">
        <f t="shared" si="0"/>
        <v>134.61748633879782</v>
      </c>
      <c r="R15" s="49">
        <f t="shared" si="1"/>
        <v>5.1827732240437161</v>
      </c>
      <c r="S15" s="3"/>
      <c r="T15" s="3"/>
    </row>
    <row r="16" spans="1:20" x14ac:dyDescent="0.35">
      <c r="A16" s="11">
        <v>9</v>
      </c>
      <c r="B16" s="11"/>
      <c r="C16" s="8" t="s">
        <v>26</v>
      </c>
      <c r="D16" s="16">
        <v>278</v>
      </c>
      <c r="E16" s="11">
        <v>539</v>
      </c>
      <c r="F16" s="16">
        <v>609</v>
      </c>
      <c r="G16" s="11">
        <v>528</v>
      </c>
      <c r="H16" s="11">
        <v>508</v>
      </c>
      <c r="I16" s="11">
        <v>440</v>
      </c>
      <c r="J16" s="16">
        <v>480</v>
      </c>
      <c r="K16" s="11">
        <v>128</v>
      </c>
      <c r="L16" s="16">
        <v>371</v>
      </c>
      <c r="M16" s="11">
        <v>484</v>
      </c>
      <c r="N16" s="16">
        <v>576</v>
      </c>
      <c r="O16" s="11">
        <v>421</v>
      </c>
      <c r="P16" s="14">
        <v>5360</v>
      </c>
      <c r="Q16" s="51">
        <f t="shared" si="0"/>
        <v>196.9890710382515</v>
      </c>
      <c r="R16" s="49">
        <f t="shared" si="1"/>
        <v>7.5840792349726822</v>
      </c>
      <c r="S16" s="3"/>
      <c r="T16" s="3"/>
    </row>
    <row r="17" spans="1:20" x14ac:dyDescent="0.35">
      <c r="A17" s="11">
        <v>10</v>
      </c>
      <c r="B17" s="11"/>
      <c r="C17" s="8" t="s">
        <v>27</v>
      </c>
      <c r="D17" s="15">
        <v>24387</v>
      </c>
      <c r="E17" s="14">
        <v>20828</v>
      </c>
      <c r="F17" s="15">
        <v>19251</v>
      </c>
      <c r="G17" s="14">
        <v>9882</v>
      </c>
      <c r="H17" s="14">
        <v>5404</v>
      </c>
      <c r="I17" s="14">
        <v>3879</v>
      </c>
      <c r="J17" s="15">
        <v>3390</v>
      </c>
      <c r="K17" s="14">
        <v>3840</v>
      </c>
      <c r="L17" s="15">
        <v>3896</v>
      </c>
      <c r="M17" s="14">
        <v>10162</v>
      </c>
      <c r="N17" s="15">
        <v>13538</v>
      </c>
      <c r="O17" s="14">
        <v>21850</v>
      </c>
      <c r="P17" s="14">
        <v>140306</v>
      </c>
      <c r="Q17" s="51">
        <f t="shared" si="0"/>
        <v>41584.841530054648</v>
      </c>
      <c r="R17" s="49">
        <f t="shared" si="1"/>
        <v>1601.0163989071038</v>
      </c>
      <c r="S17" s="3"/>
      <c r="T17" s="3"/>
    </row>
    <row r="18" spans="1:20" x14ac:dyDescent="0.35">
      <c r="A18" s="11"/>
      <c r="B18" s="11"/>
      <c r="C18" s="43" t="s">
        <v>72</v>
      </c>
      <c r="D18" s="42">
        <f>SUM(D9:D17)</f>
        <v>1445842</v>
      </c>
      <c r="E18" s="42">
        <f t="shared" ref="E18:Q18" si="2">SUM(E9:E17)</f>
        <v>1322474</v>
      </c>
      <c r="F18" s="42">
        <f t="shared" si="2"/>
        <v>1143594</v>
      </c>
      <c r="G18" s="42">
        <f t="shared" si="2"/>
        <v>722861</v>
      </c>
      <c r="H18" s="42">
        <f t="shared" si="2"/>
        <v>353231</v>
      </c>
      <c r="I18" s="42">
        <f t="shared" si="2"/>
        <v>197228</v>
      </c>
      <c r="J18" s="42">
        <f t="shared" si="2"/>
        <v>175899</v>
      </c>
      <c r="K18" s="42">
        <f t="shared" si="2"/>
        <v>175352</v>
      </c>
      <c r="L18" s="42">
        <f t="shared" si="2"/>
        <v>201317</v>
      </c>
      <c r="M18" s="42">
        <f t="shared" si="2"/>
        <v>409227</v>
      </c>
      <c r="N18" s="42">
        <f t="shared" si="2"/>
        <v>816545</v>
      </c>
      <c r="O18" s="42">
        <f t="shared" si="2"/>
        <v>1192304</v>
      </c>
      <c r="P18" s="42">
        <f t="shared" si="2"/>
        <v>8155874</v>
      </c>
      <c r="Q18" s="42">
        <f t="shared" si="2"/>
        <v>2533620.0710382513</v>
      </c>
      <c r="R18" s="49">
        <f>Q18*0.0385</f>
        <v>97544.372734972669</v>
      </c>
      <c r="S18" s="3"/>
      <c r="T18" s="3"/>
    </row>
    <row r="19" spans="1:20" x14ac:dyDescent="0.35">
      <c r="A19" s="11"/>
      <c r="B19" s="11"/>
      <c r="C19" s="43" t="s">
        <v>73</v>
      </c>
      <c r="D19" s="42">
        <f>D18*0.0385</f>
        <v>55664.917000000001</v>
      </c>
      <c r="E19" s="42">
        <f t="shared" ref="E19:Q19" si="3">E18*0.0385</f>
        <v>50915.248999999996</v>
      </c>
      <c r="F19" s="42">
        <f t="shared" si="3"/>
        <v>44028.368999999999</v>
      </c>
      <c r="G19" s="42">
        <f t="shared" si="3"/>
        <v>27830.148499999999</v>
      </c>
      <c r="H19" s="42">
        <f t="shared" si="3"/>
        <v>13599.3935</v>
      </c>
      <c r="I19" s="42">
        <f t="shared" si="3"/>
        <v>7593.2780000000002</v>
      </c>
      <c r="J19" s="42">
        <f t="shared" si="3"/>
        <v>6772.1115</v>
      </c>
      <c r="K19" s="42">
        <f t="shared" si="3"/>
        <v>6751.0519999999997</v>
      </c>
      <c r="L19" s="42">
        <f t="shared" si="3"/>
        <v>7750.7044999999998</v>
      </c>
      <c r="M19" s="42">
        <f t="shared" si="3"/>
        <v>15755.2395</v>
      </c>
      <c r="N19" s="42">
        <f t="shared" si="3"/>
        <v>31436.982499999998</v>
      </c>
      <c r="O19" s="42">
        <f t="shared" si="3"/>
        <v>45903.703999999998</v>
      </c>
      <c r="P19" s="42">
        <f t="shared" si="3"/>
        <v>314001.14899999998</v>
      </c>
      <c r="Q19" s="42">
        <f t="shared" si="3"/>
        <v>97544.372734972669</v>
      </c>
      <c r="R19" s="3"/>
      <c r="S19" s="3"/>
      <c r="T19" s="3"/>
    </row>
    <row r="20" spans="1:20" x14ac:dyDescent="0.35">
      <c r="A20" s="11"/>
      <c r="B20" s="11"/>
      <c r="C20" s="8"/>
      <c r="D20" s="15"/>
      <c r="E20" s="14"/>
      <c r="F20" s="15"/>
      <c r="G20" s="14"/>
      <c r="H20" s="14"/>
      <c r="I20" s="14"/>
      <c r="J20" s="15"/>
      <c r="K20" s="14"/>
      <c r="L20" s="15"/>
      <c r="M20" s="14"/>
      <c r="N20" s="15"/>
      <c r="O20" s="14"/>
      <c r="P20" s="14"/>
      <c r="Q20" s="14"/>
      <c r="R20" s="3"/>
      <c r="S20" s="3"/>
      <c r="T20" s="3"/>
    </row>
    <row r="21" spans="1:20" x14ac:dyDescent="0.35">
      <c r="A21" s="11">
        <v>11</v>
      </c>
      <c r="B21" s="11"/>
      <c r="C21" s="8" t="s">
        <v>28</v>
      </c>
      <c r="D21" s="15">
        <v>553831</v>
      </c>
      <c r="E21" s="14">
        <v>491421</v>
      </c>
      <c r="F21" s="15">
        <v>415680</v>
      </c>
      <c r="G21" s="14">
        <v>264631</v>
      </c>
      <c r="H21" s="14">
        <v>116930</v>
      </c>
      <c r="I21" s="14">
        <v>70780</v>
      </c>
      <c r="J21" s="15">
        <v>70276</v>
      </c>
      <c r="K21" s="14">
        <v>69050</v>
      </c>
      <c r="L21" s="15">
        <v>70995</v>
      </c>
      <c r="M21" s="14">
        <v>147673</v>
      </c>
      <c r="N21" s="15">
        <v>336566</v>
      </c>
      <c r="O21" s="14">
        <v>465452</v>
      </c>
      <c r="P21" s="44">
        <v>3073284</v>
      </c>
      <c r="Q21" s="51">
        <f t="shared" ref="Q21:Q31" si="4">(D21+E21+F21+N21+O21)-(P21*152/366)</f>
        <v>986613.47540983604</v>
      </c>
      <c r="R21" s="49">
        <f t="shared" ref="R21:R26" si="5">Q21*0.0385</f>
        <v>37984.618803278689</v>
      </c>
      <c r="S21" s="3"/>
      <c r="T21" s="3"/>
    </row>
    <row r="22" spans="1:20" x14ac:dyDescent="0.35">
      <c r="A22" s="11">
        <v>12</v>
      </c>
      <c r="B22" s="11"/>
      <c r="C22" s="8" t="s">
        <v>29</v>
      </c>
      <c r="D22" s="15">
        <v>70994</v>
      </c>
      <c r="E22" s="14">
        <v>100872</v>
      </c>
      <c r="F22" s="15">
        <v>86815</v>
      </c>
      <c r="G22" s="14">
        <v>67346</v>
      </c>
      <c r="H22" s="14">
        <v>28353</v>
      </c>
      <c r="I22" s="14">
        <v>27225</v>
      </c>
      <c r="J22" s="15">
        <v>30226</v>
      </c>
      <c r="K22" s="14">
        <v>21845</v>
      </c>
      <c r="L22" s="15">
        <v>22871</v>
      </c>
      <c r="M22" s="14">
        <v>50392</v>
      </c>
      <c r="N22" s="15">
        <v>86842</v>
      </c>
      <c r="O22" s="14">
        <v>94598</v>
      </c>
      <c r="P22" s="44">
        <v>688379</v>
      </c>
      <c r="Q22" s="51">
        <f t="shared" si="4"/>
        <v>154236.82513661199</v>
      </c>
      <c r="R22" s="49">
        <f t="shared" si="5"/>
        <v>5938.1177677595615</v>
      </c>
      <c r="S22" s="3"/>
      <c r="T22" s="3"/>
    </row>
    <row r="23" spans="1:20" x14ac:dyDescent="0.35">
      <c r="A23" s="11">
        <v>13</v>
      </c>
      <c r="B23" s="11"/>
      <c r="C23" s="8" t="s">
        <v>30</v>
      </c>
      <c r="D23" s="15">
        <v>6967</v>
      </c>
      <c r="E23" s="14">
        <v>6282</v>
      </c>
      <c r="F23" s="15">
        <v>5899</v>
      </c>
      <c r="G23" s="14">
        <v>4751</v>
      </c>
      <c r="H23" s="14">
        <v>4225</v>
      </c>
      <c r="I23" s="14">
        <v>3548</v>
      </c>
      <c r="J23" s="15">
        <v>3577</v>
      </c>
      <c r="K23" s="14">
        <v>3789</v>
      </c>
      <c r="L23" s="15">
        <v>4065</v>
      </c>
      <c r="M23" s="14">
        <v>4772</v>
      </c>
      <c r="N23" s="15">
        <v>5570</v>
      </c>
      <c r="O23" s="14">
        <v>5916</v>
      </c>
      <c r="P23" s="44">
        <v>59362</v>
      </c>
      <c r="Q23" s="51">
        <f t="shared" si="4"/>
        <v>5980.9289617486356</v>
      </c>
      <c r="R23" s="49">
        <f t="shared" si="5"/>
        <v>230.26576502732246</v>
      </c>
      <c r="S23" s="3"/>
      <c r="T23" s="3"/>
    </row>
    <row r="24" spans="1:20" x14ac:dyDescent="0.35">
      <c r="A24" s="11">
        <v>14</v>
      </c>
      <c r="B24" s="11"/>
      <c r="C24" s="8" t="s">
        <v>31</v>
      </c>
      <c r="D24" s="16">
        <v>172</v>
      </c>
      <c r="E24" s="11">
        <v>171</v>
      </c>
      <c r="F24" s="16">
        <v>125</v>
      </c>
      <c r="G24" s="11">
        <v>97</v>
      </c>
      <c r="H24" s="11">
        <v>145</v>
      </c>
      <c r="I24" s="11">
        <v>244</v>
      </c>
      <c r="J24" s="16">
        <v>167</v>
      </c>
      <c r="K24" s="11">
        <v>238</v>
      </c>
      <c r="L24" s="16">
        <v>182</v>
      </c>
      <c r="M24" s="11">
        <v>219</v>
      </c>
      <c r="N24" s="16">
        <v>224</v>
      </c>
      <c r="O24" s="11">
        <v>181</v>
      </c>
      <c r="P24" s="44">
        <v>2164</v>
      </c>
      <c r="Q24" s="51">
        <f t="shared" si="4"/>
        <v>-25.710382513661216</v>
      </c>
      <c r="R24" s="49">
        <f t="shared" si="5"/>
        <v>-0.98984972677595684</v>
      </c>
      <c r="S24" s="3"/>
      <c r="T24" s="3"/>
    </row>
    <row r="25" spans="1:20" x14ac:dyDescent="0.35">
      <c r="A25" s="11">
        <v>15</v>
      </c>
      <c r="B25" s="11"/>
      <c r="C25" s="8" t="s">
        <v>32</v>
      </c>
      <c r="D25" s="15">
        <v>4021</v>
      </c>
      <c r="E25" s="14">
        <v>3975</v>
      </c>
      <c r="F25" s="15">
        <v>3215</v>
      </c>
      <c r="G25" s="14">
        <v>2143</v>
      </c>
      <c r="H25" s="14">
        <v>1486</v>
      </c>
      <c r="I25" s="14">
        <v>1039</v>
      </c>
      <c r="J25" s="15">
        <v>1447</v>
      </c>
      <c r="K25" s="14">
        <v>4129</v>
      </c>
      <c r="L25" s="15">
        <v>6630</v>
      </c>
      <c r="M25" s="14">
        <v>2400</v>
      </c>
      <c r="N25" s="15">
        <v>2391</v>
      </c>
      <c r="O25" s="14">
        <v>2743</v>
      </c>
      <c r="P25" s="44">
        <v>35619</v>
      </c>
      <c r="Q25" s="51">
        <f t="shared" si="4"/>
        <v>1552.4098360655735</v>
      </c>
      <c r="R25" s="49">
        <f t="shared" si="5"/>
        <v>59.767778688524579</v>
      </c>
      <c r="S25" s="3"/>
      <c r="T25" s="3"/>
    </row>
    <row r="26" spans="1:20" x14ac:dyDescent="0.35">
      <c r="A26" s="11">
        <v>16</v>
      </c>
      <c r="B26" s="11"/>
      <c r="C26" s="8" t="s">
        <v>33</v>
      </c>
      <c r="D26" s="15">
        <v>2809</v>
      </c>
      <c r="E26" s="14">
        <v>3008</v>
      </c>
      <c r="F26" s="15">
        <v>1851</v>
      </c>
      <c r="G26" s="11">
        <v>969</v>
      </c>
      <c r="H26" s="11">
        <v>454</v>
      </c>
      <c r="I26" s="11">
        <v>61</v>
      </c>
      <c r="J26" s="16">
        <v>35</v>
      </c>
      <c r="K26" s="11">
        <v>80</v>
      </c>
      <c r="L26" s="16">
        <v>74</v>
      </c>
      <c r="M26" s="14">
        <v>1242</v>
      </c>
      <c r="N26" s="15">
        <v>2768</v>
      </c>
      <c r="O26" s="14">
        <v>2443</v>
      </c>
      <c r="P26" s="44">
        <v>15795</v>
      </c>
      <c r="Q26" s="51">
        <f t="shared" si="4"/>
        <v>6319.3278688524588</v>
      </c>
      <c r="R26" s="49">
        <f t="shared" si="5"/>
        <v>243.29412295081966</v>
      </c>
      <c r="S26" s="3"/>
      <c r="T26" s="3"/>
    </row>
    <row r="27" spans="1:20" x14ac:dyDescent="0.35">
      <c r="A27" s="11">
        <v>17</v>
      </c>
      <c r="B27" s="11"/>
      <c r="C27" s="8" t="s">
        <v>34</v>
      </c>
      <c r="D27" s="17" t="s">
        <v>35</v>
      </c>
      <c r="E27" s="8" t="s">
        <v>35</v>
      </c>
      <c r="F27" s="17" t="s">
        <v>35</v>
      </c>
      <c r="G27" s="8" t="s">
        <v>35</v>
      </c>
      <c r="H27" s="8" t="s">
        <v>35</v>
      </c>
      <c r="I27" s="8" t="s">
        <v>35</v>
      </c>
      <c r="J27" s="17" t="s">
        <v>35</v>
      </c>
      <c r="K27" s="8" t="s">
        <v>35</v>
      </c>
      <c r="L27" s="17" t="s">
        <v>35</v>
      </c>
      <c r="M27" s="8" t="s">
        <v>35</v>
      </c>
      <c r="N27" s="17" t="s">
        <v>35</v>
      </c>
      <c r="O27" s="8" t="s">
        <v>35</v>
      </c>
      <c r="P27" s="43" t="s">
        <v>35</v>
      </c>
      <c r="Q27" s="14"/>
      <c r="R27" s="3"/>
      <c r="S27" s="3"/>
    </row>
    <row r="28" spans="1:20" x14ac:dyDescent="0.35">
      <c r="A28" s="11">
        <v>18</v>
      </c>
      <c r="B28" s="11"/>
      <c r="C28" s="8" t="s">
        <v>36</v>
      </c>
      <c r="D28" s="15">
        <v>176454</v>
      </c>
      <c r="E28" s="14">
        <v>146464</v>
      </c>
      <c r="F28" s="15">
        <v>127186</v>
      </c>
      <c r="G28" s="14">
        <v>81641</v>
      </c>
      <c r="H28" s="14">
        <v>35721</v>
      </c>
      <c r="I28" s="14">
        <v>16166</v>
      </c>
      <c r="J28" s="15">
        <v>16282</v>
      </c>
      <c r="K28" s="14">
        <v>16838</v>
      </c>
      <c r="L28" s="15">
        <v>17308</v>
      </c>
      <c r="M28" s="14">
        <v>48096</v>
      </c>
      <c r="N28" s="15">
        <v>105188</v>
      </c>
      <c r="O28" s="14">
        <v>143868</v>
      </c>
      <c r="P28" s="44">
        <v>931213</v>
      </c>
      <c r="Q28" s="51">
        <f t="shared" si="4"/>
        <v>312426.73224043718</v>
      </c>
      <c r="R28" s="49">
        <f t="shared" ref="R28:R31" si="6">Q28*0.0385</f>
        <v>12028.429191256831</v>
      </c>
      <c r="S28" s="3"/>
      <c r="T28" s="3"/>
    </row>
    <row r="29" spans="1:20" x14ac:dyDescent="0.35">
      <c r="A29" s="11">
        <v>19</v>
      </c>
      <c r="B29" s="11"/>
      <c r="C29" s="8" t="s">
        <v>37</v>
      </c>
      <c r="D29" s="15">
        <v>25102</v>
      </c>
      <c r="E29" s="14">
        <v>23552</v>
      </c>
      <c r="F29" s="15">
        <v>21436</v>
      </c>
      <c r="G29" s="14">
        <v>14241</v>
      </c>
      <c r="H29" s="14">
        <v>6441</v>
      </c>
      <c r="I29" s="14">
        <v>5480</v>
      </c>
      <c r="J29" s="15">
        <v>7058</v>
      </c>
      <c r="K29" s="14">
        <v>5051</v>
      </c>
      <c r="L29" s="15">
        <v>5069</v>
      </c>
      <c r="M29" s="14">
        <v>10431</v>
      </c>
      <c r="N29" s="15">
        <v>18215</v>
      </c>
      <c r="O29" s="14">
        <v>22514</v>
      </c>
      <c r="P29" s="44">
        <v>164590</v>
      </c>
      <c r="Q29" s="51">
        <f t="shared" si="4"/>
        <v>42464.683060109295</v>
      </c>
      <c r="R29" s="49">
        <f t="shared" si="6"/>
        <v>1634.8902978142078</v>
      </c>
      <c r="S29" s="3"/>
      <c r="T29" s="3"/>
    </row>
    <row r="30" spans="1:20" x14ac:dyDescent="0.35">
      <c r="A30" s="11">
        <v>20</v>
      </c>
      <c r="B30" s="11"/>
      <c r="C30" s="8" t="s">
        <v>38</v>
      </c>
      <c r="D30" s="15">
        <v>1140</v>
      </c>
      <c r="E30" s="14">
        <v>1202</v>
      </c>
      <c r="F30" s="16">
        <v>955</v>
      </c>
      <c r="G30" s="11">
        <v>738</v>
      </c>
      <c r="H30" s="14">
        <v>1022</v>
      </c>
      <c r="I30" s="14">
        <v>1369</v>
      </c>
      <c r="J30" s="15">
        <v>1198</v>
      </c>
      <c r="K30" s="14">
        <v>1448</v>
      </c>
      <c r="L30" s="16">
        <v>697</v>
      </c>
      <c r="M30" s="14">
        <v>1018</v>
      </c>
      <c r="N30" s="15">
        <v>2211</v>
      </c>
      <c r="O30" s="14">
        <v>2633</v>
      </c>
      <c r="P30" s="44">
        <v>15631</v>
      </c>
      <c r="Q30" s="51">
        <f t="shared" si="4"/>
        <v>1649.4371584699456</v>
      </c>
      <c r="R30" s="49">
        <f t="shared" si="6"/>
        <v>63.503330601092905</v>
      </c>
      <c r="S30" s="3"/>
      <c r="T30" s="3"/>
    </row>
    <row r="31" spans="1:20" x14ac:dyDescent="0.35">
      <c r="A31" s="11">
        <v>21</v>
      </c>
      <c r="B31" s="11"/>
      <c r="C31" s="8" t="s">
        <v>39</v>
      </c>
      <c r="D31" s="18">
        <v>367</v>
      </c>
      <c r="E31" s="19">
        <v>156</v>
      </c>
      <c r="F31" s="18">
        <v>252</v>
      </c>
      <c r="G31" s="19">
        <v>102</v>
      </c>
      <c r="H31" s="19">
        <v>78</v>
      </c>
      <c r="I31" s="19">
        <v>80</v>
      </c>
      <c r="J31" s="18">
        <v>760</v>
      </c>
      <c r="K31" s="19">
        <v>569</v>
      </c>
      <c r="L31" s="18">
        <v>120</v>
      </c>
      <c r="M31" s="20">
        <v>1698</v>
      </c>
      <c r="N31" s="18">
        <v>966</v>
      </c>
      <c r="O31" s="19">
        <v>554</v>
      </c>
      <c r="P31" s="45">
        <v>5703</v>
      </c>
      <c r="Q31" s="51">
        <f t="shared" si="4"/>
        <v>-73.459016393442653</v>
      </c>
      <c r="R31" s="49">
        <f t="shared" si="6"/>
        <v>-2.8281721311475421</v>
      </c>
      <c r="S31" s="3"/>
      <c r="T31" s="3"/>
    </row>
    <row r="32" spans="1:20" ht="23" x14ac:dyDescent="0.35">
      <c r="A32" s="11">
        <v>22</v>
      </c>
      <c r="B32" s="11"/>
      <c r="C32" s="8" t="s">
        <v>40</v>
      </c>
      <c r="D32" s="22">
        <v>2287698</v>
      </c>
      <c r="E32" s="23">
        <v>2099576</v>
      </c>
      <c r="F32" s="22">
        <v>1807008</v>
      </c>
      <c r="G32" s="23">
        <v>1159521</v>
      </c>
      <c r="H32" s="23">
        <v>548084</v>
      </c>
      <c r="I32" s="23">
        <v>323221</v>
      </c>
      <c r="J32" s="22">
        <v>306925</v>
      </c>
      <c r="K32" s="23">
        <v>298389</v>
      </c>
      <c r="L32" s="22">
        <v>329328</v>
      </c>
      <c r="M32" s="23">
        <v>677168</v>
      </c>
      <c r="N32" s="22">
        <v>1377486</v>
      </c>
      <c r="O32" s="23">
        <v>1933207</v>
      </c>
      <c r="P32" s="46">
        <v>13147613</v>
      </c>
      <c r="Q32" s="44">
        <f t="shared" ref="Q32" si="7">(D32+E32+F32+N32+O32)-(P32*152/365)</f>
        <v>4029804.6547945207</v>
      </c>
      <c r="R32" s="47">
        <f>SUM(R18:RQ31)</f>
        <v>155723.44177049177</v>
      </c>
      <c r="S32" s="21" t="s">
        <v>42</v>
      </c>
      <c r="T32" s="3"/>
    </row>
    <row r="33" spans="1:23" ht="23" x14ac:dyDescent="0.35">
      <c r="A33" s="24">
        <v>23</v>
      </c>
      <c r="B33" s="24"/>
      <c r="C33" s="12" t="s">
        <v>41</v>
      </c>
      <c r="D33" s="25">
        <v>2927</v>
      </c>
      <c r="E33" s="26">
        <v>3002</v>
      </c>
      <c r="F33" s="25">
        <v>2988</v>
      </c>
      <c r="G33" s="26">
        <v>2718</v>
      </c>
      <c r="H33" s="26">
        <v>1697</v>
      </c>
      <c r="I33" s="27">
        <v>907</v>
      </c>
      <c r="J33" s="28">
        <v>620</v>
      </c>
      <c r="K33" s="27">
        <v>358</v>
      </c>
      <c r="L33" s="28">
        <v>420</v>
      </c>
      <c r="M33" s="27">
        <v>588</v>
      </c>
      <c r="N33" s="25">
        <v>1468</v>
      </c>
      <c r="O33" s="26">
        <v>2106</v>
      </c>
      <c r="P33" s="26">
        <v>19798</v>
      </c>
      <c r="Q33" s="26"/>
      <c r="R33" s="47"/>
      <c r="S33" s="21" t="s">
        <v>42</v>
      </c>
      <c r="T33" s="3"/>
    </row>
    <row r="34" spans="1:23" ht="23" x14ac:dyDescent="0.35">
      <c r="A34" s="11">
        <v>24</v>
      </c>
      <c r="B34" s="11"/>
      <c r="C34" s="8" t="s">
        <v>43</v>
      </c>
      <c r="D34" s="13">
        <v>44538</v>
      </c>
      <c r="E34" s="14">
        <v>41131</v>
      </c>
      <c r="F34" s="13">
        <v>38815</v>
      </c>
      <c r="G34" s="14">
        <v>28182</v>
      </c>
      <c r="H34" s="14">
        <v>18664</v>
      </c>
      <c r="I34" s="14">
        <v>13313</v>
      </c>
      <c r="J34" s="13">
        <v>14089</v>
      </c>
      <c r="K34" s="14">
        <v>12770</v>
      </c>
      <c r="L34" s="13">
        <v>12468</v>
      </c>
      <c r="M34" s="14">
        <v>16288</v>
      </c>
      <c r="N34" s="13">
        <v>26727</v>
      </c>
      <c r="O34" s="14">
        <v>35592</v>
      </c>
      <c r="P34" s="14">
        <v>302578</v>
      </c>
      <c r="Q34" s="14"/>
      <c r="R34" s="47">
        <v>1485</v>
      </c>
      <c r="S34" s="21" t="s">
        <v>44</v>
      </c>
      <c r="T34" s="3"/>
    </row>
    <row r="35" spans="1:23" x14ac:dyDescent="0.35">
      <c r="A35" s="11">
        <v>25</v>
      </c>
      <c r="B35" s="11"/>
      <c r="C35" s="8" t="s">
        <v>45</v>
      </c>
      <c r="D35" s="13">
        <v>30325</v>
      </c>
      <c r="E35" s="14">
        <v>31520</v>
      </c>
      <c r="F35" s="13">
        <v>32709</v>
      </c>
      <c r="G35" s="14">
        <v>9541</v>
      </c>
      <c r="H35" s="14">
        <v>4838</v>
      </c>
      <c r="I35" s="14">
        <v>5167</v>
      </c>
      <c r="J35" s="13">
        <v>8393</v>
      </c>
      <c r="K35" s="14">
        <v>11508</v>
      </c>
      <c r="L35" s="13">
        <v>10086</v>
      </c>
      <c r="M35" s="14">
        <v>12018</v>
      </c>
      <c r="N35" s="13">
        <v>14531</v>
      </c>
      <c r="O35" s="14">
        <v>21537</v>
      </c>
      <c r="P35" s="14">
        <v>192172</v>
      </c>
      <c r="Q35" s="14"/>
      <c r="R35" s="47">
        <v>9403</v>
      </c>
      <c r="S35" s="21" t="s">
        <v>46</v>
      </c>
      <c r="T35" s="3"/>
    </row>
    <row r="36" spans="1:23" x14ac:dyDescent="0.35">
      <c r="A36" s="11">
        <v>26</v>
      </c>
      <c r="B36" s="11"/>
      <c r="C36" s="8" t="s">
        <v>47</v>
      </c>
      <c r="D36" s="29">
        <v>-18769</v>
      </c>
      <c r="E36" s="30">
        <v>-15530</v>
      </c>
      <c r="F36" s="29">
        <v>-14322</v>
      </c>
      <c r="G36" s="30">
        <v>-10338</v>
      </c>
      <c r="H36" s="30">
        <v>-7819</v>
      </c>
      <c r="I36" s="30">
        <v>-8198</v>
      </c>
      <c r="J36" s="29">
        <v>-8707</v>
      </c>
      <c r="K36" s="30">
        <v>-9048</v>
      </c>
      <c r="L36" s="29">
        <v>-7230</v>
      </c>
      <c r="M36" s="30">
        <v>-9181</v>
      </c>
      <c r="N36" s="29">
        <v>-11390</v>
      </c>
      <c r="O36" s="30">
        <v>-14985</v>
      </c>
      <c r="P36" s="30">
        <v>-135518</v>
      </c>
      <c r="Q36" s="30"/>
      <c r="R36" s="47">
        <v>3206</v>
      </c>
      <c r="S36" s="21" t="s">
        <v>48</v>
      </c>
      <c r="T36" s="3"/>
    </row>
    <row r="37" spans="1:23" x14ac:dyDescent="0.35">
      <c r="A37" s="11">
        <v>27</v>
      </c>
      <c r="B37" s="11"/>
      <c r="C37" s="8" t="s">
        <v>49</v>
      </c>
      <c r="D37" s="22">
        <v>59021</v>
      </c>
      <c r="E37" s="23">
        <v>60123</v>
      </c>
      <c r="F37" s="22">
        <v>60190</v>
      </c>
      <c r="G37" s="23">
        <v>30104</v>
      </c>
      <c r="H37" s="23">
        <v>17380</v>
      </c>
      <c r="I37" s="23">
        <v>11188</v>
      </c>
      <c r="J37" s="22">
        <v>14395</v>
      </c>
      <c r="K37" s="23">
        <v>15588</v>
      </c>
      <c r="L37" s="22">
        <v>15743</v>
      </c>
      <c r="M37" s="23">
        <v>19713</v>
      </c>
      <c r="N37" s="22">
        <v>31335</v>
      </c>
      <c r="O37" s="23">
        <v>44249</v>
      </c>
      <c r="P37" s="23">
        <v>379029</v>
      </c>
      <c r="Q37" s="23"/>
      <c r="R37" s="48">
        <f>SUM(R33:R36)</f>
        <v>14094</v>
      </c>
      <c r="S37" s="21" t="s">
        <v>74</v>
      </c>
      <c r="T37" s="3"/>
    </row>
    <row r="38" spans="1:23" ht="23" x14ac:dyDescent="0.35">
      <c r="A38" s="24">
        <v>28</v>
      </c>
      <c r="B38" s="24"/>
      <c r="C38" s="8" t="s">
        <v>50</v>
      </c>
      <c r="D38" s="22">
        <v>2346719</v>
      </c>
      <c r="E38" s="23">
        <v>2159699</v>
      </c>
      <c r="F38" s="22">
        <v>1867198</v>
      </c>
      <c r="G38" s="23">
        <v>1189625</v>
      </c>
      <c r="H38" s="23">
        <v>565464</v>
      </c>
      <c r="I38" s="23">
        <v>334410</v>
      </c>
      <c r="J38" s="22">
        <v>321320</v>
      </c>
      <c r="K38" s="23">
        <v>313976</v>
      </c>
      <c r="L38" s="22">
        <v>345071</v>
      </c>
      <c r="M38" s="23">
        <v>696881</v>
      </c>
      <c r="N38" s="22">
        <v>1408822</v>
      </c>
      <c r="O38" s="23">
        <v>1977457</v>
      </c>
      <c r="P38" s="23">
        <v>13526642</v>
      </c>
      <c r="Q38" s="23"/>
      <c r="R38" s="3"/>
      <c r="S38" s="3"/>
      <c r="T38" s="3"/>
    </row>
    <row r="39" spans="1:23" x14ac:dyDescent="0.35">
      <c r="A39" s="11">
        <v>29</v>
      </c>
      <c r="B39" s="11"/>
      <c r="C39" s="31" t="s">
        <v>51</v>
      </c>
      <c r="D39" s="32">
        <v>899671</v>
      </c>
      <c r="E39" s="33">
        <v>688221</v>
      </c>
      <c r="F39" s="32">
        <v>1008214</v>
      </c>
      <c r="G39" s="33">
        <v>293387</v>
      </c>
      <c r="H39" s="34">
        <v>-377101</v>
      </c>
      <c r="I39" s="34">
        <v>-844441</v>
      </c>
      <c r="J39" s="35">
        <v>-710932</v>
      </c>
      <c r="K39" s="34">
        <v>-521316</v>
      </c>
      <c r="L39" s="35">
        <v>-740238</v>
      </c>
      <c r="M39" s="34">
        <v>-415594</v>
      </c>
      <c r="N39" s="32">
        <v>324053</v>
      </c>
      <c r="O39" s="33">
        <v>431658</v>
      </c>
      <c r="P39" s="33">
        <v>35580</v>
      </c>
      <c r="Q39" s="33"/>
      <c r="R39" s="3"/>
      <c r="S39" s="3"/>
      <c r="T39" s="3"/>
    </row>
    <row r="40" spans="1:23" ht="34.5" x14ac:dyDescent="0.35">
      <c r="A40" s="11">
        <v>30</v>
      </c>
      <c r="B40" s="11"/>
      <c r="C40" s="8" t="s">
        <v>52</v>
      </c>
      <c r="D40" s="36">
        <v>207.49299999999999</v>
      </c>
      <c r="E40" s="37">
        <v>207.49299999999999</v>
      </c>
      <c r="F40" s="36">
        <v>207.49299999999999</v>
      </c>
      <c r="G40" s="37">
        <v>207.49299999999999</v>
      </c>
      <c r="H40" s="37">
        <v>207.49299999999999</v>
      </c>
      <c r="I40" s="37">
        <v>207.49299999999999</v>
      </c>
      <c r="J40" s="36">
        <v>207.49299999999999</v>
      </c>
      <c r="K40" s="37">
        <v>207.49299999999999</v>
      </c>
      <c r="L40" s="36">
        <v>207.49299999999999</v>
      </c>
      <c r="M40" s="37">
        <v>207.49299999999999</v>
      </c>
      <c r="N40" s="36">
        <v>207.49299999999999</v>
      </c>
      <c r="O40" s="37">
        <v>207.49299999999999</v>
      </c>
      <c r="P40" s="37">
        <v>207.49299999999999</v>
      </c>
      <c r="Q40" s="54" t="s">
        <v>54</v>
      </c>
      <c r="R40" s="8"/>
      <c r="S40" s="12"/>
      <c r="T40" s="40"/>
      <c r="U40" s="12"/>
      <c r="V40" s="40"/>
      <c r="W40" s="12"/>
    </row>
    <row r="41" spans="1:23" ht="34.5" x14ac:dyDescent="0.35">
      <c r="A41" s="11">
        <v>31</v>
      </c>
      <c r="B41" s="11"/>
      <c r="C41" s="8" t="s">
        <v>53</v>
      </c>
      <c r="D41" s="36">
        <v>186.67599999999999</v>
      </c>
      <c r="E41" s="37">
        <v>142.80099999999999</v>
      </c>
      <c r="F41" s="36">
        <v>209.197</v>
      </c>
      <c r="G41" s="37">
        <v>60.875999999999998</v>
      </c>
      <c r="H41" s="38">
        <v>-78.245999999999995</v>
      </c>
      <c r="I41" s="38">
        <v>-175.21600000000001</v>
      </c>
      <c r="J41" s="39">
        <v>-147.51400000000001</v>
      </c>
      <c r="K41" s="38">
        <v>-108.17</v>
      </c>
      <c r="L41" s="39">
        <v>-153.59399999999999</v>
      </c>
      <c r="M41" s="38">
        <v>-86.233000000000004</v>
      </c>
      <c r="N41" s="36">
        <v>67.239000000000004</v>
      </c>
      <c r="O41" s="37">
        <v>89.566000000000003</v>
      </c>
      <c r="P41" s="37">
        <v>7.383</v>
      </c>
      <c r="Q41" s="1" t="s">
        <v>55</v>
      </c>
      <c r="R41" s="2"/>
      <c r="S41" s="2"/>
      <c r="T41" s="2"/>
      <c r="U41" s="2"/>
      <c r="V41" s="2"/>
      <c r="W41" s="2"/>
    </row>
    <row r="42" spans="1:23" x14ac:dyDescent="0.35">
      <c r="H42" s="12"/>
      <c r="I42" s="12"/>
      <c r="J42" s="40"/>
      <c r="K42" s="12"/>
      <c r="L42" s="40"/>
      <c r="M42" s="12"/>
      <c r="N42" s="40"/>
      <c r="O42" s="12"/>
      <c r="P42" s="12"/>
      <c r="Q42" s="1" t="s">
        <v>56</v>
      </c>
      <c r="R42" s="2"/>
      <c r="S42" s="2"/>
      <c r="T42" s="2"/>
      <c r="U42" s="2"/>
      <c r="V42" s="2"/>
      <c r="W42" s="2"/>
    </row>
    <row r="43" spans="1:23" x14ac:dyDescent="0.35">
      <c r="H43" s="2"/>
      <c r="I43" s="2"/>
      <c r="J43" s="2"/>
      <c r="K43" s="2"/>
      <c r="L43" s="2"/>
      <c r="M43" s="2"/>
      <c r="N43" s="2"/>
      <c r="O43" s="2"/>
      <c r="P43" s="2"/>
      <c r="Q43" s="1" t="s">
        <v>57</v>
      </c>
      <c r="R43" s="2"/>
      <c r="S43" s="2"/>
      <c r="T43" s="2"/>
      <c r="U43" s="2"/>
      <c r="V43" s="2"/>
      <c r="W43" s="2"/>
    </row>
    <row r="44" spans="1:23" x14ac:dyDescent="0.35">
      <c r="H44" s="2"/>
      <c r="I44" s="2"/>
      <c r="J44" s="2"/>
      <c r="K44" s="2"/>
      <c r="L44" s="2"/>
      <c r="M44" s="2"/>
      <c r="N44" s="2"/>
      <c r="O44" s="2"/>
      <c r="P44" s="2"/>
      <c r="Q44" s="1" t="s">
        <v>58</v>
      </c>
      <c r="R44" s="2"/>
      <c r="S44" s="2"/>
      <c r="T44" s="2"/>
      <c r="U44" s="2"/>
      <c r="V44" s="2"/>
      <c r="W44" s="2"/>
    </row>
    <row r="45" spans="1:23" x14ac:dyDescent="0.35">
      <c r="H45" s="2"/>
      <c r="I45" s="2"/>
      <c r="J45" s="2"/>
      <c r="K45" s="2"/>
      <c r="L45" s="2"/>
      <c r="M45" s="2"/>
      <c r="N45" s="2"/>
      <c r="O45" s="2"/>
      <c r="P45" s="2"/>
      <c r="Q45" s="1" t="s">
        <v>59</v>
      </c>
      <c r="R45" s="2"/>
      <c r="S45" s="2"/>
      <c r="T45" s="2"/>
      <c r="U45" s="2"/>
      <c r="V45" s="2"/>
      <c r="W45" s="2"/>
    </row>
    <row r="46" spans="1:23" x14ac:dyDescent="0.35">
      <c r="H46" s="2"/>
      <c r="I46" s="2"/>
      <c r="J46" s="2"/>
      <c r="K46" s="2"/>
      <c r="L46" s="2"/>
      <c r="M46" s="2"/>
      <c r="N46" s="2"/>
      <c r="O46" s="2"/>
      <c r="P46" s="2"/>
      <c r="Q46" s="2"/>
      <c r="R46" s="3"/>
      <c r="S46" s="3"/>
      <c r="T46" s="3"/>
    </row>
    <row r="47" spans="1:23" x14ac:dyDescent="0.35">
      <c r="H47" s="2"/>
      <c r="I47" s="2"/>
      <c r="J47" s="2"/>
      <c r="K47" s="2"/>
      <c r="L47" s="2"/>
      <c r="M47" s="2"/>
      <c r="N47" s="2"/>
      <c r="O47" s="2"/>
      <c r="P47" s="2"/>
      <c r="Q47" s="2"/>
      <c r="R47" s="3"/>
      <c r="S47" s="3"/>
      <c r="T47" s="3"/>
    </row>
    <row r="48" spans="1:23" x14ac:dyDescent="0.3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3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</sheetData>
  <pageMargins left="0.25" right="0.25" top="0.75" bottom="0.75" header="0.3" footer="0.3"/>
  <pageSetup scale="64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Quinn</dc:creator>
  <cp:lastModifiedBy>Dwayne Quinn</cp:lastModifiedBy>
  <cp:lastPrinted>2024-07-22T20:13:50Z</cp:lastPrinted>
  <dcterms:created xsi:type="dcterms:W3CDTF">2024-07-22T16:41:32Z</dcterms:created>
  <dcterms:modified xsi:type="dcterms:W3CDTF">2024-07-22T20:14:35Z</dcterms:modified>
</cp:coreProperties>
</file>