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nfiles\File Shares\InnPower\Private\Regulatory\2025 IRM\"/>
    </mc:Choice>
  </mc:AlternateContent>
  <xr:revisionPtr revIDLastSave="0" documentId="13_ncr:1_{D9E01286-E7E5-4EF6-A0DA-2F0713560B3C}" xr6:coauthVersionLast="47" xr6:coauthVersionMax="47" xr10:uidLastSave="{00000000-0000-0000-0000-000000000000}"/>
  <bookViews>
    <workbookView xWindow="-108" yWindow="-108" windowWidth="23256" windowHeight="12456" xr2:uid="{A8DDA8F0-90DA-4134-80C1-142B617C31B4}"/>
  </bookViews>
  <sheets>
    <sheet name="2023 Princ Adj" sheetId="1" r:id="rId1"/>
  </sheets>
  <definedNames>
    <definedName name="AS2DocOpenMode" hidden="1">"AS2DocumentEdit"</definedName>
    <definedName name="AS2HasNoAutoHeaderFooter" hidden="1">" "</definedName>
    <definedName name="_xlnm.Print_Area" localSheetId="0">'2023 Princ Adj'!$A$1:$L$106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3" i="1"/>
  <c r="F14" i="1"/>
  <c r="F15" i="1"/>
  <c r="D16" i="1"/>
  <c r="E16" i="1"/>
  <c r="F18" i="1"/>
  <c r="F19" i="1"/>
  <c r="D20" i="1"/>
  <c r="E20" i="1"/>
  <c r="F20" i="1"/>
  <c r="F22" i="1"/>
  <c r="F23" i="1"/>
  <c r="F24" i="1"/>
  <c r="F25" i="1"/>
  <c r="D26" i="1"/>
  <c r="E26" i="1"/>
  <c r="E58" i="1"/>
  <c r="G60" i="1" s="1"/>
  <c r="F58" i="1"/>
  <c r="G58" i="1"/>
  <c r="G86" i="1"/>
  <c r="D92" i="1"/>
  <c r="D93" i="1"/>
  <c r="D94" i="1"/>
  <c r="D95" i="1"/>
  <c r="D96" i="1"/>
  <c r="D97" i="1"/>
  <c r="D98" i="1"/>
  <c r="D99" i="1"/>
  <c r="D100" i="1"/>
  <c r="D101" i="1"/>
  <c r="D102" i="1"/>
  <c r="D103" i="1"/>
  <c r="F26" i="1" l="1"/>
  <c r="F16" i="1"/>
  <c r="E5" i="1"/>
  <c r="D104" i="1"/>
  <c r="G6" i="1" s="1"/>
  <c r="G5" i="1" s="1"/>
  <c r="F84" i="1"/>
  <c r="H84" i="1" s="1"/>
  <c r="F6" i="1" s="1"/>
  <c r="H6" i="1" s="1"/>
  <c r="F75" i="1"/>
  <c r="D5" i="1"/>
  <c r="H75" i="1"/>
  <c r="F86" i="1" l="1"/>
  <c r="H86" i="1"/>
  <c r="F5" i="1"/>
  <c r="H5" i="1" s="1"/>
</calcChain>
</file>

<file path=xl/sharedStrings.xml><?xml version="1.0" encoding="utf-8"?>
<sst xmlns="http://schemas.openxmlformats.org/spreadsheetml/2006/main" count="87" uniqueCount="79">
  <si>
    <t>Difference</t>
  </si>
  <si>
    <t>Updated Amounts</t>
  </si>
  <si>
    <t>Actual Non-RPP GA per GL</t>
  </si>
  <si>
    <t>Total Enery and GA</t>
  </si>
  <si>
    <t>Total Global Adjustment</t>
  </si>
  <si>
    <t>GA allocation correction</t>
  </si>
  <si>
    <t>Energy Sales Resale (Retail)-GA</t>
  </si>
  <si>
    <t>1.10.4055.???.800</t>
  </si>
  <si>
    <t>General Energy Sales &lt;50kW-GA</t>
  </si>
  <si>
    <t>1.10.4035.110.800</t>
  </si>
  <si>
    <t>General Energy Sales &gt;50kW-GA</t>
  </si>
  <si>
    <t>1.10.4035.115.800</t>
  </si>
  <si>
    <t>Street Lighting Energy Sales-GA</t>
  </si>
  <si>
    <t>1.10.4025.120.800</t>
  </si>
  <si>
    <t>Residential Energy Sales-GA</t>
  </si>
  <si>
    <t>1.10.4006.100.800</t>
  </si>
  <si>
    <t>Total Power</t>
  </si>
  <si>
    <t>Energy Sales (Retail)-GA Class A</t>
  </si>
  <si>
    <t>1.10.4055.027.801</t>
  </si>
  <si>
    <t>Energy Sales for Resale (Retailers)</t>
  </si>
  <si>
    <t>1.10.4055.150.001</t>
  </si>
  <si>
    <t>General Unmetered Scattered Load</t>
  </si>
  <si>
    <t>1.10.4035.111.000</t>
  </si>
  <si>
    <t>General Energy Sales &lt;50kW</t>
  </si>
  <si>
    <t>1.10.4035.110.000</t>
  </si>
  <si>
    <t>General Energy Sales &gt;50kW</t>
  </si>
  <si>
    <t>1.10.4035.115.000</t>
  </si>
  <si>
    <t>Sentinel Lighting Energy Sales</t>
  </si>
  <si>
    <t>1.10.4030.125.000</t>
  </si>
  <si>
    <t>Street Lighting Energy Sales</t>
  </si>
  <si>
    <t>1.10.4025.120.000</t>
  </si>
  <si>
    <t>Residential Energy Sales - TOU</t>
  </si>
  <si>
    <t>1.10.4006.105.000</t>
  </si>
  <si>
    <t>Residential Energy Sales</t>
  </si>
  <si>
    <t>1.10.4006.100.000</t>
  </si>
  <si>
    <t>Dec Unbilled Accrual (Estimated)</t>
  </si>
  <si>
    <t>Jan Billed for Dec (Actual)</t>
  </si>
  <si>
    <t xml:space="preserve">Variance-if POSITIVE we owe IESO </t>
  </si>
  <si>
    <r>
      <rPr>
        <b/>
        <sz val="11"/>
        <color indexed="8"/>
        <rFont val="Aptos Narrow"/>
        <family val="2"/>
        <scheme val="minor"/>
      </rPr>
      <t>RETAILER IBRS-RPP</t>
    </r>
    <r>
      <rPr>
        <sz val="11"/>
        <color theme="1"/>
        <rFont val="Aptos Narrow"/>
        <family val="2"/>
        <scheme val="minor"/>
      </rPr>
      <t xml:space="preserve"> (Retailer IBR's Billed to Innisfil)</t>
    </r>
  </si>
  <si>
    <r>
      <rPr>
        <b/>
        <sz val="11"/>
        <color indexed="8"/>
        <rFont val="Aptos Narrow"/>
        <family val="2"/>
        <scheme val="minor"/>
      </rPr>
      <t>RETAILER RPP CHARGED</t>
    </r>
    <r>
      <rPr>
        <sz val="11"/>
        <color theme="1"/>
        <rFont val="Aptos Narrow"/>
        <family val="2"/>
        <scheme val="minor"/>
      </rPr>
      <t xml:space="preserve"> (Invoiced to RPP Retailer Customers)</t>
    </r>
  </si>
  <si>
    <t>Total Wholesale includes sss &amp; ret rpp global adj</t>
  </si>
  <si>
    <r>
      <rPr>
        <b/>
        <sz val="11"/>
        <color indexed="8"/>
        <rFont val="Aptos Narrow"/>
        <family val="2"/>
        <scheme val="minor"/>
      </rPr>
      <t>SSS RPP WAP Calculated</t>
    </r>
    <r>
      <rPr>
        <sz val="11"/>
        <color theme="1"/>
        <rFont val="Aptos Narrow"/>
        <family val="2"/>
        <scheme val="minor"/>
      </rPr>
      <t xml:space="preserve"> (Market Pricing Calculated)</t>
    </r>
  </si>
  <si>
    <r>
      <rPr>
        <b/>
        <sz val="11"/>
        <color indexed="8"/>
        <rFont val="Aptos Narrow"/>
        <family val="2"/>
        <scheme val="minor"/>
      </rPr>
      <t>SSS RPP CHARGED</t>
    </r>
    <r>
      <rPr>
        <sz val="11"/>
        <color theme="1"/>
        <rFont val="Aptos Narrow"/>
        <family val="2"/>
        <scheme val="minor"/>
      </rPr>
      <t xml:space="preserve"> (</t>
    </r>
    <r>
      <rPr>
        <sz val="11"/>
        <rFont val="Aptos Narrow"/>
        <family val="2"/>
        <scheme val="minor"/>
      </rPr>
      <t>Invoiced to SSS RPP Customers</t>
    </r>
    <r>
      <rPr>
        <sz val="11"/>
        <color theme="1"/>
        <rFont val="Aptos Narrow"/>
        <family val="2"/>
        <scheme val="minor"/>
      </rPr>
      <t>)</t>
    </r>
  </si>
  <si>
    <t>ULO</t>
  </si>
  <si>
    <t>TIERED</t>
  </si>
  <si>
    <t>TOU</t>
  </si>
  <si>
    <t>2023 December</t>
  </si>
  <si>
    <t xml:space="preserve">December RPP Settlement </t>
  </si>
  <si>
    <t>ultra low peak</t>
  </si>
  <si>
    <t>on  peak</t>
  </si>
  <si>
    <t>mid peak</t>
  </si>
  <si>
    <t>off peak</t>
  </si>
  <si>
    <t xml:space="preserve"> Tier 2 </t>
  </si>
  <si>
    <t xml:space="preserve"> Tier 1 </t>
  </si>
  <si>
    <t>DIFFERENCE</t>
  </si>
  <si>
    <t>ESTIMATE</t>
  </si>
  <si>
    <t>ACTUALS</t>
  </si>
  <si>
    <t>N/A</t>
  </si>
  <si>
    <t>Total Principal Adjustment</t>
  </si>
  <si>
    <t>RPP vs. Non-RPP Allocation</t>
  </si>
  <si>
    <t>Unbilled vs Actual Difference</t>
  </si>
  <si>
    <t>RPP Settlement - 2nd True-Up</t>
  </si>
  <si>
    <t>RPP Settlement - 1st True-Up</t>
  </si>
  <si>
    <t>COP Accrual vs. Actual GA - Per IESO bill</t>
  </si>
  <si>
    <t>2023 1588/1589 Principal Adjustment</t>
  </si>
  <si>
    <t>1. and 2.  RPP Settlement - 1st and 2nd True-Up</t>
  </si>
  <si>
    <t>1. 1st True-up</t>
  </si>
  <si>
    <t>2.  2nd True-up</t>
  </si>
  <si>
    <t>Net From Customer Billing</t>
  </si>
  <si>
    <t>RPV Billed to Customers</t>
  </si>
  <si>
    <t>Net Owing</t>
  </si>
  <si>
    <t>Previously Claimed</t>
  </si>
  <si>
    <t>Net Reconciliation</t>
  </si>
  <si>
    <r>
      <rPr>
        <b/>
        <i/>
        <sz val="11"/>
        <rFont val="Aptos Narrow"/>
        <family val="2"/>
        <scheme val="minor"/>
      </rPr>
      <t>Global Adjustment</t>
    </r>
    <r>
      <rPr>
        <b/>
        <i/>
        <sz val="11"/>
        <color indexed="10"/>
        <rFont val="Aptos Narrow"/>
        <family val="2"/>
        <scheme val="minor"/>
      </rPr>
      <t xml:space="preserve"> </t>
    </r>
  </si>
  <si>
    <t>SSS Variance</t>
  </si>
  <si>
    <t>3. Unbilled vs Actual Difference</t>
  </si>
  <si>
    <t>4. RPP vs. Non-RPP Allocation</t>
  </si>
  <si>
    <t>Total</t>
  </si>
  <si>
    <t>Revenue for December consumption recorded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</si>
</sst>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&quot;$&quot;#,##0.00;[Red]&quot;$&quot;#,##0.00"/>
    <numFmt numFmtId="165" formatCode="&quot;$&quot;#,##0.00_);[Red]\(&quot;$&quot;#,##0.00\)"/>
    <numFmt numFmtId="166" formatCode="&quot;$&quot;#,##0.00"/>
    <numFmt numFmtId="167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indexed="10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5" borderId="0" xfId="0" applyFill="1"/>
    <xf numFmtId="43" fontId="0" fillId="5" borderId="0" xfId="1" applyFont="1" applyFill="1"/>
    <xf numFmtId="0" fontId="13" fillId="5" borderId="0" xfId="0" applyFont="1" applyFill="1"/>
    <xf numFmtId="0" fontId="4" fillId="5" borderId="2" xfId="0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167" fontId="5" fillId="5" borderId="0" xfId="2" applyNumberFormat="1" applyFont="1" applyFill="1"/>
    <xf numFmtId="167" fontId="9" fillId="6" borderId="0" xfId="2" applyNumberFormat="1" applyFont="1" applyFill="1"/>
    <xf numFmtId="4" fontId="0" fillId="5" borderId="0" xfId="0" applyNumberFormat="1" applyFill="1"/>
    <xf numFmtId="0" fontId="9" fillId="4" borderId="0" xfId="0" applyFont="1" applyFill="1"/>
    <xf numFmtId="0" fontId="9" fillId="5" borderId="0" xfId="0" applyFont="1" applyFill="1" applyAlignment="1">
      <alignment horizontal="center"/>
    </xf>
    <xf numFmtId="167" fontId="5" fillId="5" borderId="0" xfId="2" applyNumberFormat="1" applyFont="1" applyFill="1" applyBorder="1"/>
    <xf numFmtId="2" fontId="0" fillId="5" borderId="0" xfId="0" applyNumberFormat="1" applyFill="1"/>
    <xf numFmtId="167" fontId="5" fillId="5" borderId="2" xfId="2" applyNumberFormat="1" applyFont="1" applyFill="1" applyBorder="1"/>
    <xf numFmtId="43" fontId="9" fillId="5" borderId="7" xfId="0" applyNumberFormat="1" applyFont="1" applyFill="1" applyBorder="1"/>
    <xf numFmtId="167" fontId="9" fillId="5" borderId="7" xfId="2" applyNumberFormat="1" applyFont="1" applyFill="1" applyBorder="1"/>
    <xf numFmtId="43" fontId="9" fillId="5" borderId="0" xfId="0" applyNumberFormat="1" applyFont="1" applyFill="1"/>
    <xf numFmtId="0" fontId="11" fillId="0" borderId="0" xfId="0" applyFont="1"/>
    <xf numFmtId="0" fontId="8" fillId="5" borderId="0" xfId="0" applyFont="1" applyFill="1"/>
    <xf numFmtId="166" fontId="0" fillId="5" borderId="0" xfId="0" applyNumberFormat="1" applyFill="1"/>
    <xf numFmtId="0" fontId="9" fillId="5" borderId="0" xfId="0" applyFont="1" applyFill="1"/>
    <xf numFmtId="0" fontId="7" fillId="5" borderId="0" xfId="0" applyFont="1" applyFill="1"/>
    <xf numFmtId="166" fontId="7" fillId="5" borderId="5" xfId="0" applyNumberFormat="1" applyFont="1" applyFill="1" applyBorder="1"/>
    <xf numFmtId="166" fontId="7" fillId="5" borderId="0" xfId="0" applyNumberFormat="1" applyFont="1" applyFill="1"/>
    <xf numFmtId="0" fontId="4" fillId="5" borderId="0" xfId="0" applyFont="1" applyFill="1"/>
    <xf numFmtId="0" fontId="4" fillId="5" borderId="8" xfId="0" applyFont="1" applyFill="1" applyBorder="1"/>
    <xf numFmtId="10" fontId="0" fillId="5" borderId="0" xfId="0" applyNumberFormat="1" applyFill="1"/>
    <xf numFmtId="0" fontId="0" fillId="5" borderId="0" xfId="0" applyFill="1" applyAlignment="1">
      <alignment wrapText="1"/>
    </xf>
    <xf numFmtId="165" fontId="4" fillId="5" borderId="2" xfId="1" applyNumberFormat="1" applyFont="1" applyFill="1" applyBorder="1" applyAlignment="1">
      <alignment horizontal="center" wrapText="1"/>
    </xf>
    <xf numFmtId="43" fontId="4" fillId="5" borderId="2" xfId="1" applyFont="1" applyFill="1" applyBorder="1" applyAlignment="1">
      <alignment horizontal="center" wrapText="1"/>
    </xf>
    <xf numFmtId="0" fontId="5" fillId="5" borderId="0" xfId="4" applyFont="1" applyFill="1" applyAlignment="1">
      <alignment horizontal="center"/>
    </xf>
    <xf numFmtId="0" fontId="5" fillId="5" borderId="0" xfId="4" applyFont="1" applyFill="1"/>
    <xf numFmtId="0" fontId="5" fillId="5" borderId="0" xfId="4" applyFont="1" applyFill="1" applyAlignment="1">
      <alignment horizontal="left"/>
    </xf>
    <xf numFmtId="43" fontId="5" fillId="5" borderId="0" xfId="3" applyFont="1" applyFill="1" applyBorder="1" applyAlignment="1">
      <alignment horizontal="center"/>
    </xf>
    <xf numFmtId="43" fontId="5" fillId="5" borderId="0" xfId="3" applyFont="1" applyFill="1" applyAlignment="1">
      <alignment horizontal="center"/>
    </xf>
    <xf numFmtId="165" fontId="0" fillId="5" borderId="0" xfId="1" applyNumberFormat="1" applyFont="1" applyFill="1" applyBorder="1" applyAlignment="1">
      <alignment horizontal="right"/>
    </xf>
    <xf numFmtId="165" fontId="0" fillId="5" borderId="0" xfId="1" applyNumberFormat="1" applyFont="1" applyFill="1"/>
    <xf numFmtId="0" fontId="5" fillId="5" borderId="0" xfId="4" quotePrefix="1" applyFont="1" applyFill="1"/>
    <xf numFmtId="164" fontId="0" fillId="5" borderId="0" xfId="0" applyNumberFormat="1" applyFill="1"/>
    <xf numFmtId="43" fontId="5" fillId="5" borderId="0" xfId="3" applyFont="1" applyFill="1" applyAlignment="1">
      <alignment horizontal="right"/>
    </xf>
    <xf numFmtId="8" fontId="0" fillId="5" borderId="0" xfId="0" applyNumberFormat="1" applyFill="1"/>
    <xf numFmtId="166" fontId="5" fillId="5" borderId="0" xfId="0" applyNumberFormat="1" applyFont="1" applyFill="1"/>
    <xf numFmtId="166" fontId="0" fillId="7" borderId="6" xfId="0" applyNumberFormat="1" applyFill="1" applyBorder="1"/>
    <xf numFmtId="166" fontId="4" fillId="7" borderId="6" xfId="0" applyNumberFormat="1" applyFont="1" applyFill="1" applyBorder="1"/>
    <xf numFmtId="165" fontId="0" fillId="5" borderId="1" xfId="1" applyNumberFormat="1" applyFont="1" applyFill="1" applyBorder="1" applyAlignment="1">
      <alignment horizontal="right"/>
    </xf>
    <xf numFmtId="4" fontId="0" fillId="5" borderId="2" xfId="0" applyNumberFormat="1" applyFill="1" applyBorder="1"/>
    <xf numFmtId="4" fontId="5" fillId="5" borderId="2" xfId="0" applyNumberFormat="1" applyFont="1" applyFill="1" applyBorder="1"/>
    <xf numFmtId="14" fontId="0" fillId="5" borderId="0" xfId="0" applyNumberFormat="1" applyFill="1"/>
    <xf numFmtId="4" fontId="3" fillId="5" borderId="0" xfId="0" applyNumberFormat="1" applyFont="1" applyFill="1"/>
    <xf numFmtId="0" fontId="4" fillId="5" borderId="9" xfId="0" applyFont="1" applyFill="1" applyBorder="1" applyAlignment="1">
      <alignment horizontal="center" wrapText="1"/>
    </xf>
    <xf numFmtId="167" fontId="9" fillId="8" borderId="8" xfId="2" applyNumberFormat="1" applyFont="1" applyFill="1" applyBorder="1"/>
    <xf numFmtId="0" fontId="4" fillId="5" borderId="2" xfId="0" applyFont="1" applyFill="1" applyBorder="1" applyAlignment="1">
      <alignment horizontal="center"/>
    </xf>
    <xf numFmtId="167" fontId="9" fillId="5" borderId="0" xfId="2" applyNumberFormat="1" applyFont="1" applyFill="1" applyBorder="1"/>
    <xf numFmtId="4" fontId="4" fillId="8" borderId="1" xfId="0" applyNumberFormat="1" applyFont="1" applyFill="1" applyBorder="1"/>
    <xf numFmtId="165" fontId="4" fillId="8" borderId="1" xfId="1" applyNumberFormat="1" applyFont="1" applyFill="1" applyBorder="1" applyAlignment="1">
      <alignment horizontal="right"/>
    </xf>
    <xf numFmtId="165" fontId="4" fillId="5" borderId="1" xfId="1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</cellXfs>
  <cellStyles count="5">
    <cellStyle name="Comma" xfId="1" builtinId="3"/>
    <cellStyle name="Comma 4" xfId="3" xr:uid="{4C02BFAF-0702-4131-9AFC-7AB45AE56BFE}"/>
    <cellStyle name="Good" xfId="2" builtinId="26"/>
    <cellStyle name="Normal" xfId="0" builtinId="0"/>
    <cellStyle name="Normal 4" xfId="4" xr:uid="{A7916FC9-588A-4F65-8910-98BB8B0A1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91B8-9CAF-4C48-A7EB-DAE21B9BB8E9}">
  <sheetPr>
    <pageSetUpPr fitToPage="1"/>
  </sheetPr>
  <dimension ref="A2:AC111"/>
  <sheetViews>
    <sheetView tabSelected="1" zoomScaleNormal="100" workbookViewId="0">
      <selection activeCell="J8" sqref="J8"/>
    </sheetView>
  </sheetViews>
  <sheetFormatPr defaultRowHeight="14.4" x14ac:dyDescent="0.3"/>
  <cols>
    <col min="1" max="1" width="2.5546875" style="1" customWidth="1"/>
    <col min="2" max="2" width="12.88671875" style="1" customWidth="1"/>
    <col min="3" max="3" width="23.109375" style="1" bestFit="1" customWidth="1"/>
    <col min="4" max="5" width="17.5546875" style="1" customWidth="1"/>
    <col min="6" max="6" width="18.5546875" style="1" customWidth="1"/>
    <col min="7" max="7" width="18.5546875" style="2" customWidth="1"/>
    <col min="8" max="13" width="17.5546875" style="1" customWidth="1"/>
    <col min="14" max="14" width="8.88671875" style="1"/>
    <col min="15" max="15" width="13.109375" style="1" bestFit="1" customWidth="1"/>
    <col min="16" max="16" width="14" style="1" bestFit="1" customWidth="1"/>
    <col min="17" max="17" width="12.88671875" style="1" bestFit="1" customWidth="1"/>
    <col min="18" max="18" width="14" style="1" bestFit="1" customWidth="1"/>
    <col min="19" max="19" width="11.109375" style="1" bestFit="1" customWidth="1"/>
    <col min="20" max="20" width="8.88671875" style="1"/>
    <col min="21" max="21" width="17.109375" style="1" bestFit="1" customWidth="1"/>
    <col min="22" max="22" width="13.44140625" style="1" bestFit="1" customWidth="1"/>
    <col min="23" max="16384" width="8.88671875" style="1"/>
  </cols>
  <sheetData>
    <row r="2" spans="2:29" x14ac:dyDescent="0.3">
      <c r="B2" s="3" t="s">
        <v>64</v>
      </c>
    </row>
    <row r="4" spans="2:29" ht="28.8" x14ac:dyDescent="0.3">
      <c r="C4" s="4" t="s">
        <v>63</v>
      </c>
      <c r="D4" s="4" t="s">
        <v>62</v>
      </c>
      <c r="E4" s="4" t="s">
        <v>61</v>
      </c>
      <c r="F4" s="4" t="s">
        <v>60</v>
      </c>
      <c r="G4" s="5" t="s">
        <v>59</v>
      </c>
      <c r="H4" s="4" t="s">
        <v>58</v>
      </c>
    </row>
    <row r="5" spans="2:29" x14ac:dyDescent="0.3">
      <c r="B5" s="6">
        <v>1588</v>
      </c>
      <c r="C5" s="6" t="s">
        <v>57</v>
      </c>
      <c r="D5" s="7">
        <f>F16+F20+F26</f>
        <v>30523.947174994359</v>
      </c>
      <c r="E5" s="7">
        <f>E58+F58+G58</f>
        <v>-252.45467585161424</v>
      </c>
      <c r="F5" s="7">
        <f>H75</f>
        <v>0</v>
      </c>
      <c r="G5" s="7">
        <f>-G6</f>
        <v>-15646.094117303379</v>
      </c>
      <c r="H5" s="8">
        <f>SUM(D5:G5)</f>
        <v>14625.398381839364</v>
      </c>
    </row>
    <row r="6" spans="2:29" x14ac:dyDescent="0.3">
      <c r="B6" s="6">
        <v>1589</v>
      </c>
      <c r="C6" s="6" t="s">
        <v>57</v>
      </c>
      <c r="F6" s="7">
        <f>H84</f>
        <v>0</v>
      </c>
      <c r="G6" s="7">
        <f>D104</f>
        <v>15646.094117303379</v>
      </c>
      <c r="H6" s="8">
        <f>SUM(D6:G6)</f>
        <v>15646.094117303379</v>
      </c>
    </row>
    <row r="7" spans="2:29" x14ac:dyDescent="0.3">
      <c r="G7" s="7"/>
    </row>
    <row r="8" spans="2:29" x14ac:dyDescent="0.3">
      <c r="B8" s="9"/>
      <c r="C8" s="9"/>
      <c r="D8" s="9"/>
      <c r="G8" s="1"/>
      <c r="U8" s="2"/>
      <c r="V8" s="2"/>
      <c r="W8" s="2"/>
      <c r="X8" s="2"/>
      <c r="Y8" s="2"/>
      <c r="Z8" s="2"/>
      <c r="AA8" s="2"/>
      <c r="AB8" s="2"/>
      <c r="AC8" s="2"/>
    </row>
    <row r="9" spans="2:29" x14ac:dyDescent="0.3">
      <c r="B9" s="57" t="s">
        <v>65</v>
      </c>
      <c r="C9" s="58"/>
      <c r="D9" s="58"/>
      <c r="E9" s="58"/>
      <c r="F9" s="58"/>
      <c r="G9" s="58"/>
      <c r="H9" s="59"/>
    </row>
    <row r="10" spans="2:29" x14ac:dyDescent="0.3">
      <c r="G10" s="1"/>
    </row>
    <row r="11" spans="2:29" x14ac:dyDescent="0.3">
      <c r="B11" s="10" t="s">
        <v>66</v>
      </c>
      <c r="C11" s="10" t="s">
        <v>47</v>
      </c>
      <c r="D11" s="11" t="s">
        <v>56</v>
      </c>
      <c r="E11" s="11" t="s">
        <v>55</v>
      </c>
      <c r="F11" s="11" t="s">
        <v>54</v>
      </c>
      <c r="G11" s="1"/>
    </row>
    <row r="12" spans="2:29" x14ac:dyDescent="0.3">
      <c r="G12" s="1"/>
    </row>
    <row r="13" spans="2:29" x14ac:dyDescent="0.3">
      <c r="C13" s="1" t="s">
        <v>51</v>
      </c>
      <c r="D13" s="7">
        <v>-114288.14405278699</v>
      </c>
      <c r="E13" s="7">
        <v>-133690.22</v>
      </c>
      <c r="F13" s="12">
        <f>D13-E13</f>
        <v>19402.075947213016</v>
      </c>
      <c r="G13" s="1"/>
    </row>
    <row r="14" spans="2:29" x14ac:dyDescent="0.3">
      <c r="C14" s="1" t="s">
        <v>50</v>
      </c>
      <c r="D14" s="7">
        <v>68763.692957223771</v>
      </c>
      <c r="E14" s="7">
        <v>64375.88</v>
      </c>
      <c r="F14" s="12">
        <f>D14-E14</f>
        <v>4387.812957223774</v>
      </c>
      <c r="G14" s="1"/>
      <c r="J14" s="13"/>
    </row>
    <row r="15" spans="2:29" x14ac:dyDescent="0.3">
      <c r="C15" s="1" t="s">
        <v>49</v>
      </c>
      <c r="D15" s="7">
        <v>265456.45368468342</v>
      </c>
      <c r="E15" s="7">
        <v>260909.38</v>
      </c>
      <c r="F15" s="14">
        <f>D15-E15</f>
        <v>4547.0736846834188</v>
      </c>
      <c r="G15" s="1"/>
    </row>
    <row r="16" spans="2:29" x14ac:dyDescent="0.3">
      <c r="D16" s="15">
        <f>SUM(D12:D15)</f>
        <v>219932.00258912021</v>
      </c>
      <c r="E16" s="15">
        <f>SUM(E12:E15)</f>
        <v>191595.04</v>
      </c>
      <c r="F16" s="16">
        <f>SUM(F12:F15)</f>
        <v>28336.962589120209</v>
      </c>
      <c r="G16" s="1"/>
    </row>
    <row r="17" spans="2:10" x14ac:dyDescent="0.3">
      <c r="D17" s="17"/>
      <c r="E17" s="17"/>
      <c r="F17" s="17"/>
      <c r="G17" s="1"/>
    </row>
    <row r="18" spans="2:10" x14ac:dyDescent="0.3">
      <c r="C18" s="1" t="s">
        <v>53</v>
      </c>
      <c r="D18" s="7">
        <v>6733.3340099342749</v>
      </c>
      <c r="E18" s="7">
        <v>5153.7700000000004</v>
      </c>
      <c r="F18" s="12">
        <f>D18-E18</f>
        <v>1579.5640099342745</v>
      </c>
      <c r="G18" s="1"/>
    </row>
    <row r="19" spans="2:10" x14ac:dyDescent="0.3">
      <c r="C19" s="1" t="s">
        <v>52</v>
      </c>
      <c r="D19" s="7">
        <v>11933.252685939875</v>
      </c>
      <c r="E19" s="7">
        <v>11346.02</v>
      </c>
      <c r="F19" s="14">
        <f>D19-E19</f>
        <v>587.2326859398745</v>
      </c>
      <c r="G19" s="1"/>
    </row>
    <row r="20" spans="2:10" x14ac:dyDescent="0.3">
      <c r="D20" s="15">
        <f>SUM(D18:D19)</f>
        <v>18666.58669587415</v>
      </c>
      <c r="E20" s="15">
        <f>SUM(E18:E19)</f>
        <v>16499.79</v>
      </c>
      <c r="F20" s="16">
        <f>SUM(F18:F19)</f>
        <v>2166.796695874149</v>
      </c>
      <c r="G20" s="1"/>
    </row>
    <row r="21" spans="2:10" x14ac:dyDescent="0.3">
      <c r="G21" s="1"/>
    </row>
    <row r="22" spans="2:10" x14ac:dyDescent="0.3">
      <c r="C22" s="1" t="s">
        <v>51</v>
      </c>
      <c r="D22" s="7">
        <v>-33.621639999999019</v>
      </c>
      <c r="E22" s="7">
        <v>-38.28</v>
      </c>
      <c r="F22" s="12">
        <f>D22-E22</f>
        <v>4.6583600000009824</v>
      </c>
      <c r="G22" s="1"/>
    </row>
    <row r="23" spans="2:10" x14ac:dyDescent="0.3">
      <c r="C23" s="1" t="s">
        <v>50</v>
      </c>
      <c r="D23" s="7">
        <v>62.366930000000025</v>
      </c>
      <c r="E23" s="7">
        <v>58.49</v>
      </c>
      <c r="F23" s="12">
        <f>D23-E23</f>
        <v>3.8769300000000229</v>
      </c>
      <c r="G23" s="1"/>
      <c r="J23" s="13"/>
    </row>
    <row r="24" spans="2:10" x14ac:dyDescent="0.3">
      <c r="C24" s="1" t="s">
        <v>49</v>
      </c>
      <c r="D24" s="7">
        <v>267.42819999999909</v>
      </c>
      <c r="E24" s="7">
        <v>265.43</v>
      </c>
      <c r="F24" s="12">
        <f>D24-E24</f>
        <v>1.9981999999990876</v>
      </c>
      <c r="G24" s="1"/>
    </row>
    <row r="25" spans="2:10" x14ac:dyDescent="0.3">
      <c r="C25" s="1" t="s">
        <v>48</v>
      </c>
      <c r="D25" s="7">
        <v>-448.62560000000002</v>
      </c>
      <c r="E25" s="7">
        <v>-458.28</v>
      </c>
      <c r="F25" s="12">
        <f>D25-E25</f>
        <v>9.6543999999999528</v>
      </c>
      <c r="G25" s="1"/>
    </row>
    <row r="26" spans="2:10" x14ac:dyDescent="0.3">
      <c r="D26" s="16">
        <f>SUM(D22:D25)</f>
        <v>-152.45210999999989</v>
      </c>
      <c r="E26" s="16">
        <f>SUM(E22:E25)</f>
        <v>-172.64</v>
      </c>
      <c r="F26" s="16">
        <f>SUM(F22:F25)</f>
        <v>20.187890000000046</v>
      </c>
      <c r="G26" s="1"/>
    </row>
    <row r="27" spans="2:10" x14ac:dyDescent="0.3">
      <c r="D27" s="53"/>
      <c r="E27" s="53"/>
      <c r="F27" s="53"/>
      <c r="G27" s="1"/>
    </row>
    <row r="28" spans="2:10" ht="15" thickBot="1" x14ac:dyDescent="0.35">
      <c r="D28" s="7"/>
      <c r="E28" s="26" t="s">
        <v>77</v>
      </c>
      <c r="F28" s="51">
        <f>F16+F20+F26</f>
        <v>30523.947174994359</v>
      </c>
      <c r="G28" s="1"/>
    </row>
    <row r="29" spans="2:10" ht="15" thickTop="1" x14ac:dyDescent="0.3">
      <c r="G29" s="1"/>
    </row>
    <row r="30" spans="2:10" x14ac:dyDescent="0.3">
      <c r="B30" s="10" t="s">
        <v>67</v>
      </c>
      <c r="C30" s="10" t="s">
        <v>47</v>
      </c>
      <c r="G30" s="1"/>
    </row>
    <row r="31" spans="2:10" x14ac:dyDescent="0.3">
      <c r="G31" s="1"/>
    </row>
    <row r="32" spans="2:10" x14ac:dyDescent="0.3">
      <c r="E32" s="60" t="s">
        <v>46</v>
      </c>
      <c r="F32" s="60"/>
      <c r="G32" s="1"/>
    </row>
    <row r="33" spans="2:7" x14ac:dyDescent="0.3">
      <c r="E33" s="52" t="s">
        <v>45</v>
      </c>
      <c r="F33" s="52" t="s">
        <v>44</v>
      </c>
      <c r="G33" s="52" t="s">
        <v>43</v>
      </c>
    </row>
    <row r="34" spans="2:7" x14ac:dyDescent="0.3">
      <c r="B34" s="1" t="s">
        <v>42</v>
      </c>
      <c r="E34" s="20">
        <v>2230449.4224548885</v>
      </c>
      <c r="F34" s="41">
        <v>187405.26679774214</v>
      </c>
      <c r="G34" s="41">
        <v>1256.24</v>
      </c>
    </row>
    <row r="35" spans="2:7" x14ac:dyDescent="0.3">
      <c r="E35" s="20"/>
      <c r="G35" s="1"/>
    </row>
    <row r="36" spans="2:7" x14ac:dyDescent="0.3">
      <c r="B36" s="1" t="s">
        <v>41</v>
      </c>
      <c r="E36" s="20">
        <v>640813.79930202523</v>
      </c>
      <c r="F36" s="41">
        <v>53577.287923336247</v>
      </c>
      <c r="G36" s="41">
        <v>456.07</v>
      </c>
    </row>
    <row r="37" spans="2:7" x14ac:dyDescent="0.3">
      <c r="B37" s="18" t="s">
        <v>73</v>
      </c>
      <c r="E37" s="9">
        <v>1370955.5028246006</v>
      </c>
      <c r="F37" s="9">
        <v>114138.5296128</v>
      </c>
      <c r="G37" s="9">
        <v>976.05167659999995</v>
      </c>
    </row>
    <row r="38" spans="2:7" x14ac:dyDescent="0.3">
      <c r="B38" s="19"/>
      <c r="E38" s="20"/>
      <c r="G38" s="1"/>
    </row>
    <row r="39" spans="2:7" x14ac:dyDescent="0.3">
      <c r="B39" s="21" t="s">
        <v>40</v>
      </c>
      <c r="E39" s="42">
        <v>2011769.3021266258</v>
      </c>
      <c r="F39" s="42">
        <v>167715.81753613625</v>
      </c>
      <c r="G39" s="42">
        <v>1432.1216766</v>
      </c>
    </row>
    <row r="40" spans="2:7" x14ac:dyDescent="0.3">
      <c r="B40" s="19"/>
      <c r="E40" s="20"/>
      <c r="F40" s="20"/>
      <c r="G40" s="20"/>
    </row>
    <row r="41" spans="2:7" ht="15" thickBot="1" x14ac:dyDescent="0.35">
      <c r="B41" s="22" t="s">
        <v>74</v>
      </c>
      <c r="E41" s="23">
        <v>218680.12032826268</v>
      </c>
      <c r="F41" s="23">
        <v>19689.449261605885</v>
      </c>
      <c r="G41" s="23">
        <v>-175.88167659999999</v>
      </c>
    </row>
    <row r="42" spans="2:7" ht="15" thickTop="1" x14ac:dyDescent="0.3">
      <c r="E42" s="20"/>
      <c r="F42" s="20"/>
      <c r="G42" s="20"/>
    </row>
    <row r="43" spans="2:7" x14ac:dyDescent="0.3">
      <c r="B43" t="s">
        <v>39</v>
      </c>
      <c r="E43" s="43">
        <v>0</v>
      </c>
      <c r="F43" s="43">
        <v>0</v>
      </c>
      <c r="G43" s="43">
        <v>0</v>
      </c>
    </row>
    <row r="44" spans="2:7" x14ac:dyDescent="0.3">
      <c r="E44" s="20"/>
      <c r="F44" s="20"/>
      <c r="G44" s="20"/>
    </row>
    <row r="45" spans="2:7" x14ac:dyDescent="0.3">
      <c r="B45" t="s">
        <v>38</v>
      </c>
      <c r="E45" s="44">
        <v>0</v>
      </c>
      <c r="F45" s="44">
        <v>0</v>
      </c>
      <c r="G45" s="44">
        <v>0</v>
      </c>
    </row>
    <row r="46" spans="2:7" x14ac:dyDescent="0.3">
      <c r="E46" s="20"/>
      <c r="F46" s="20"/>
      <c r="G46" s="20"/>
    </row>
    <row r="47" spans="2:7" ht="15" thickBot="1" x14ac:dyDescent="0.35">
      <c r="B47" s="22" t="s">
        <v>37</v>
      </c>
      <c r="E47" s="23">
        <v>0</v>
      </c>
      <c r="F47" s="23">
        <v>0</v>
      </c>
      <c r="G47" s="23">
        <v>0</v>
      </c>
    </row>
    <row r="48" spans="2:7" ht="15" thickTop="1" x14ac:dyDescent="0.3">
      <c r="B48" s="22"/>
      <c r="E48" s="24"/>
      <c r="F48" s="24"/>
      <c r="G48" s="24"/>
    </row>
    <row r="49" spans="1:8" x14ac:dyDescent="0.3">
      <c r="E49" s="20"/>
      <c r="F49" s="20"/>
      <c r="G49" s="20"/>
    </row>
    <row r="50" spans="1:8" x14ac:dyDescent="0.3">
      <c r="B50" s="1" t="s">
        <v>68</v>
      </c>
      <c r="E50" s="20">
        <v>218680.12032826268</v>
      </c>
      <c r="F50" s="20">
        <v>19689.449261605885</v>
      </c>
      <c r="G50" s="20">
        <v>-175.88167659999999</v>
      </c>
    </row>
    <row r="51" spans="1:8" x14ac:dyDescent="0.3">
      <c r="E51" s="20"/>
      <c r="F51" s="20"/>
      <c r="G51" s="20"/>
    </row>
    <row r="52" spans="1:8" x14ac:dyDescent="0.3">
      <c r="B52" s="1" t="s">
        <v>69</v>
      </c>
      <c r="E52" s="1">
        <v>0</v>
      </c>
      <c r="F52" s="1">
        <v>0</v>
      </c>
      <c r="G52" s="1">
        <v>0</v>
      </c>
    </row>
    <row r="53" spans="1:8" x14ac:dyDescent="0.3">
      <c r="E53" s="20"/>
      <c r="F53" s="20"/>
      <c r="G53" s="20"/>
    </row>
    <row r="54" spans="1:8" x14ac:dyDescent="0.3">
      <c r="B54" s="1" t="s">
        <v>70</v>
      </c>
      <c r="E54" s="20">
        <v>218680.12032826268</v>
      </c>
      <c r="F54" s="20">
        <v>19689.449261605885</v>
      </c>
      <c r="G54" s="20">
        <v>-175.88167659999999</v>
      </c>
    </row>
    <row r="55" spans="1:8" x14ac:dyDescent="0.3">
      <c r="E55" s="20"/>
      <c r="F55" s="20"/>
      <c r="G55" s="20"/>
    </row>
    <row r="56" spans="1:8" x14ac:dyDescent="0.3">
      <c r="B56" s="1" t="s">
        <v>71</v>
      </c>
      <c r="E56" s="41">
        <v>219932.00258912018</v>
      </c>
      <c r="F56" s="41">
        <v>18666.59</v>
      </c>
      <c r="G56" s="20">
        <v>-152.44999999999999</v>
      </c>
    </row>
    <row r="57" spans="1:8" x14ac:dyDescent="0.3">
      <c r="E57" s="20"/>
      <c r="F57" s="20"/>
      <c r="G57" s="20"/>
    </row>
    <row r="58" spans="1:8" ht="15" thickBot="1" x14ac:dyDescent="0.35">
      <c r="B58" s="25" t="s">
        <v>72</v>
      </c>
      <c r="E58" s="23">
        <f>E54-E56</f>
        <v>-1251.8822608574992</v>
      </c>
      <c r="F58" s="23">
        <f>F54-F56</f>
        <v>1022.859261605885</v>
      </c>
      <c r="G58" s="23">
        <f>G54-G56</f>
        <v>-23.431676600000003</v>
      </c>
    </row>
    <row r="59" spans="1:8" ht="15" thickTop="1" x14ac:dyDescent="0.3">
      <c r="B59" s="25"/>
      <c r="E59" s="24"/>
      <c r="F59" s="24"/>
      <c r="G59" s="24"/>
    </row>
    <row r="60" spans="1:8" ht="15" thickBot="1" x14ac:dyDescent="0.35">
      <c r="F60" s="26" t="s">
        <v>77</v>
      </c>
      <c r="G60" s="51">
        <f>SUM(E58:G58)</f>
        <v>-252.45467585161424</v>
      </c>
    </row>
    <row r="61" spans="1:8" ht="15" thickTop="1" x14ac:dyDescent="0.3">
      <c r="C61" s="27"/>
      <c r="G61" s="1"/>
    </row>
    <row r="62" spans="1:8" x14ac:dyDescent="0.3">
      <c r="A62"/>
      <c r="B62" s="57" t="s">
        <v>75</v>
      </c>
      <c r="C62" s="58"/>
      <c r="D62" s="58"/>
      <c r="E62" s="58"/>
      <c r="F62" s="58"/>
      <c r="G62" s="58"/>
      <c r="H62" s="59"/>
    </row>
    <row r="64" spans="1:8" s="28" customFormat="1" ht="28.8" x14ac:dyDescent="0.3">
      <c r="F64" s="29" t="s">
        <v>36</v>
      </c>
      <c r="G64" s="30" t="s">
        <v>35</v>
      </c>
      <c r="H64" s="30" t="s">
        <v>0</v>
      </c>
    </row>
    <row r="65" spans="3:9" x14ac:dyDescent="0.3">
      <c r="C65" s="31" t="s">
        <v>34</v>
      </c>
      <c r="D65" s="32" t="s">
        <v>33</v>
      </c>
      <c r="E65" s="32"/>
      <c r="F65" s="36">
        <v>-1997845.34</v>
      </c>
      <c r="G65" s="37"/>
      <c r="I65" s="1" t="s">
        <v>78</v>
      </c>
    </row>
    <row r="66" spans="3:9" x14ac:dyDescent="0.3">
      <c r="C66" s="31" t="s">
        <v>32</v>
      </c>
      <c r="D66" s="32" t="s">
        <v>31</v>
      </c>
      <c r="E66" s="32"/>
      <c r="F66" s="36">
        <v>0</v>
      </c>
      <c r="G66" s="37"/>
    </row>
    <row r="67" spans="3:9" x14ac:dyDescent="0.3">
      <c r="C67" s="31" t="s">
        <v>30</v>
      </c>
      <c r="D67" s="32" t="s">
        <v>29</v>
      </c>
      <c r="E67" s="32"/>
      <c r="F67" s="36">
        <v>-2397.0700000000002</v>
      </c>
      <c r="G67" s="37"/>
    </row>
    <row r="68" spans="3:9" x14ac:dyDescent="0.3">
      <c r="C68" s="31" t="s">
        <v>28</v>
      </c>
      <c r="D68" s="32" t="s">
        <v>27</v>
      </c>
      <c r="E68" s="32"/>
      <c r="F68" s="36">
        <v>-577.42999999999995</v>
      </c>
      <c r="G68" s="37"/>
    </row>
    <row r="69" spans="3:9" x14ac:dyDescent="0.3">
      <c r="C69" s="31" t="s">
        <v>26</v>
      </c>
      <c r="D69" s="32" t="s">
        <v>25</v>
      </c>
      <c r="E69" s="32"/>
      <c r="F69" s="36">
        <v>-157215.67999999999</v>
      </c>
      <c r="G69" s="37"/>
    </row>
    <row r="70" spans="3:9" x14ac:dyDescent="0.3">
      <c r="C70" s="31" t="s">
        <v>24</v>
      </c>
      <c r="D70" s="32" t="s">
        <v>23</v>
      </c>
      <c r="E70" s="32"/>
      <c r="F70" s="36">
        <v>-431383.92</v>
      </c>
      <c r="G70" s="37"/>
    </row>
    <row r="71" spans="3:9" x14ac:dyDescent="0.3">
      <c r="C71" s="31" t="s">
        <v>22</v>
      </c>
      <c r="D71" s="32" t="s">
        <v>21</v>
      </c>
      <c r="E71" s="32"/>
      <c r="F71" s="36">
        <v>-3825.62</v>
      </c>
      <c r="G71" s="37"/>
    </row>
    <row r="72" spans="3:9" x14ac:dyDescent="0.3">
      <c r="C72" s="31" t="s">
        <v>20</v>
      </c>
      <c r="D72" s="32" t="s">
        <v>19</v>
      </c>
      <c r="E72" s="32"/>
      <c r="F72" s="36">
        <v>-30500.760000000002</v>
      </c>
      <c r="G72" s="37"/>
    </row>
    <row r="73" spans="3:9" x14ac:dyDescent="0.3">
      <c r="C73" s="31" t="s">
        <v>18</v>
      </c>
      <c r="D73" s="32" t="s">
        <v>17</v>
      </c>
      <c r="E73" s="32"/>
      <c r="F73" s="36"/>
      <c r="G73" s="37"/>
    </row>
    <row r="74" spans="3:9" x14ac:dyDescent="0.3">
      <c r="C74" s="32"/>
      <c r="D74" s="32" t="s">
        <v>5</v>
      </c>
      <c r="E74" s="32"/>
      <c r="F74" s="36"/>
      <c r="G74" s="37"/>
    </row>
    <row r="75" spans="3:9" x14ac:dyDescent="0.3">
      <c r="C75" s="32"/>
      <c r="D75" s="33" t="s">
        <v>16</v>
      </c>
      <c r="E75" s="32"/>
      <c r="F75" s="45">
        <f>SUM(F65:F74)</f>
        <v>-2623745.8199999998</v>
      </c>
      <c r="G75" s="45">
        <v>-2623745.8199999998</v>
      </c>
      <c r="H75" s="56">
        <f>F75-G75</f>
        <v>0</v>
      </c>
    </row>
    <row r="76" spans="3:9" x14ac:dyDescent="0.3">
      <c r="C76" s="32"/>
      <c r="D76" s="33"/>
      <c r="E76" s="32"/>
      <c r="F76" s="34"/>
    </row>
    <row r="77" spans="3:9" x14ac:dyDescent="0.3">
      <c r="C77" s="32"/>
      <c r="D77" s="31"/>
      <c r="E77" s="32"/>
      <c r="F77" s="35"/>
    </row>
    <row r="78" spans="3:9" x14ac:dyDescent="0.3">
      <c r="C78" s="31" t="s">
        <v>15</v>
      </c>
      <c r="D78" s="32" t="s">
        <v>14</v>
      </c>
      <c r="E78" s="32"/>
      <c r="F78" s="36">
        <v>0</v>
      </c>
      <c r="G78" s="37"/>
    </row>
    <row r="79" spans="3:9" x14ac:dyDescent="0.3">
      <c r="C79" s="31" t="s">
        <v>13</v>
      </c>
      <c r="D79" s="32" t="s">
        <v>12</v>
      </c>
      <c r="E79" s="32"/>
      <c r="F79" s="36">
        <v>-7118.99</v>
      </c>
      <c r="G79" s="37"/>
    </row>
    <row r="80" spans="3:9" x14ac:dyDescent="0.3">
      <c r="C80" s="31" t="s">
        <v>11</v>
      </c>
      <c r="D80" s="32" t="s">
        <v>10</v>
      </c>
      <c r="E80" s="32"/>
      <c r="F80" s="36">
        <v>-289851.84000000003</v>
      </c>
      <c r="G80" s="37"/>
    </row>
    <row r="81" spans="1:29" x14ac:dyDescent="0.3">
      <c r="C81" s="31" t="s">
        <v>9</v>
      </c>
      <c r="D81" s="32" t="s">
        <v>8</v>
      </c>
      <c r="E81" s="32"/>
      <c r="F81" s="36">
        <v>0</v>
      </c>
      <c r="G81" s="37"/>
    </row>
    <row r="82" spans="1:29" x14ac:dyDescent="0.3">
      <c r="C82" s="31" t="s">
        <v>7</v>
      </c>
      <c r="D82" s="32" t="s">
        <v>6</v>
      </c>
      <c r="E82" s="32"/>
      <c r="F82" s="36">
        <v>-81581.11</v>
      </c>
      <c r="G82" s="37"/>
    </row>
    <row r="83" spans="1:29" x14ac:dyDescent="0.3">
      <c r="C83" s="32"/>
      <c r="D83" s="32" t="s">
        <v>5</v>
      </c>
      <c r="E83" s="32"/>
      <c r="F83" s="36"/>
      <c r="G83" s="37"/>
    </row>
    <row r="84" spans="1:29" x14ac:dyDescent="0.3">
      <c r="C84" s="38"/>
      <c r="D84" s="32" t="s">
        <v>4</v>
      </c>
      <c r="E84" s="32"/>
      <c r="F84" s="45">
        <f>SUM(F78:F83)</f>
        <v>-378551.94</v>
      </c>
      <c r="G84" s="45">
        <v>-378551.94000000006</v>
      </c>
      <c r="H84" s="56">
        <f>F84-G84</f>
        <v>0</v>
      </c>
    </row>
    <row r="85" spans="1:29" x14ac:dyDescent="0.3">
      <c r="C85" s="38"/>
      <c r="D85" s="32"/>
      <c r="E85" s="32"/>
      <c r="F85" s="36"/>
    </row>
    <row r="86" spans="1:29" x14ac:dyDescent="0.3">
      <c r="C86" s="38"/>
      <c r="D86" s="32"/>
      <c r="E86" s="32" t="s">
        <v>3</v>
      </c>
      <c r="F86" s="45">
        <f>F75+F84</f>
        <v>-3002297.76</v>
      </c>
      <c r="G86" s="45">
        <f>G75+G84</f>
        <v>-3002297.76</v>
      </c>
      <c r="H86" s="55">
        <f>H75+H84</f>
        <v>0</v>
      </c>
      <c r="I86" s="39"/>
    </row>
    <row r="87" spans="1:29" x14ac:dyDescent="0.3">
      <c r="C87" s="38"/>
      <c r="D87" s="32"/>
      <c r="E87" s="32"/>
      <c r="F87" s="36"/>
      <c r="G87" s="36"/>
      <c r="H87" s="36"/>
      <c r="J87" s="39"/>
    </row>
    <row r="88" spans="1:29" x14ac:dyDescent="0.3">
      <c r="C88" s="32"/>
      <c r="D88" s="32"/>
      <c r="E88" s="32"/>
      <c r="F88" s="40"/>
    </row>
    <row r="89" spans="1:29" x14ac:dyDescent="0.3">
      <c r="A89"/>
      <c r="B89" s="57" t="s">
        <v>76</v>
      </c>
      <c r="C89" s="58"/>
      <c r="D89" s="58"/>
      <c r="E89" s="58"/>
      <c r="F89" s="58"/>
      <c r="G89" s="58"/>
      <c r="H89" s="59"/>
    </row>
    <row r="90" spans="1:29" ht="15" thickBot="1" x14ac:dyDescent="0.35"/>
    <row r="91" spans="1:29" ht="30" thickTop="1" thickBot="1" x14ac:dyDescent="0.35">
      <c r="B91" s="50" t="s">
        <v>2</v>
      </c>
      <c r="C91" s="50" t="s">
        <v>1</v>
      </c>
      <c r="D91" s="50" t="s">
        <v>0</v>
      </c>
      <c r="G91" s="1"/>
      <c r="X91" s="2"/>
      <c r="Y91" s="2"/>
      <c r="Z91" s="2"/>
      <c r="AA91" s="2"/>
      <c r="AB91" s="2"/>
      <c r="AC91" s="2"/>
    </row>
    <row r="92" spans="1:29" x14ac:dyDescent="0.3">
      <c r="B92" s="9">
        <v>246555.61643849927</v>
      </c>
      <c r="C92" s="9">
        <v>246555.61643850047</v>
      </c>
      <c r="D92" s="9">
        <f t="shared" ref="D92:D103" si="0">C92-B92</f>
        <v>1.1932570487260818E-9</v>
      </c>
      <c r="F92" s="9"/>
      <c r="G92" s="9"/>
      <c r="X92" s="2"/>
      <c r="Y92" s="2"/>
      <c r="Z92" s="2"/>
      <c r="AA92" s="2"/>
      <c r="AB92" s="2"/>
      <c r="AC92" s="2"/>
    </row>
    <row r="93" spans="1:29" x14ac:dyDescent="0.3">
      <c r="B93" s="9">
        <v>345299.11861249967</v>
      </c>
      <c r="C93" s="9">
        <v>345299.11861249967</v>
      </c>
      <c r="D93" s="9">
        <f t="shared" si="0"/>
        <v>0</v>
      </c>
      <c r="F93" s="9"/>
      <c r="G93" s="9"/>
      <c r="X93" s="2"/>
      <c r="Y93" s="2"/>
      <c r="Z93" s="2"/>
      <c r="AA93" s="2"/>
      <c r="AB93" s="2"/>
      <c r="AC93" s="2"/>
    </row>
    <row r="94" spans="1:29" x14ac:dyDescent="0.3">
      <c r="B94" s="9">
        <v>377901.77364510071</v>
      </c>
      <c r="C94" s="9">
        <v>377901.77364510013</v>
      </c>
      <c r="D94" s="9">
        <f t="shared" si="0"/>
        <v>-5.8207660913467407E-10</v>
      </c>
      <c r="F94" s="9"/>
      <c r="G94" s="9"/>
      <c r="X94" s="2"/>
      <c r="Y94" s="2"/>
      <c r="Z94" s="2"/>
      <c r="AA94" s="2"/>
      <c r="AB94" s="2"/>
      <c r="AC94" s="2"/>
    </row>
    <row r="95" spans="1:29" x14ac:dyDescent="0.3">
      <c r="B95" s="9">
        <v>404517.35263219988</v>
      </c>
      <c r="C95" s="9">
        <v>404517.35263219947</v>
      </c>
      <c r="D95" s="9">
        <f t="shared" si="0"/>
        <v>0</v>
      </c>
      <c r="F95" s="9"/>
      <c r="G95" s="9"/>
      <c r="X95" s="2"/>
      <c r="Y95" s="2"/>
      <c r="Z95" s="2"/>
      <c r="AA95" s="2"/>
      <c r="AB95" s="2"/>
      <c r="AC95" s="2"/>
    </row>
    <row r="96" spans="1:29" x14ac:dyDescent="0.3">
      <c r="B96" s="9">
        <v>442261.7666664006</v>
      </c>
      <c r="C96" s="9">
        <v>445546.60765660036</v>
      </c>
      <c r="D96" s="9">
        <f t="shared" si="0"/>
        <v>3284.8409901997657</v>
      </c>
      <c r="F96" s="9"/>
      <c r="G96" s="9"/>
      <c r="X96" s="2"/>
      <c r="Y96" s="2"/>
      <c r="Z96" s="2"/>
      <c r="AA96" s="2"/>
      <c r="AB96" s="2"/>
      <c r="AC96" s="2"/>
    </row>
    <row r="97" spans="2:29" x14ac:dyDescent="0.3">
      <c r="B97" s="9">
        <v>382105.70629230118</v>
      </c>
      <c r="C97" s="9">
        <v>382105.70629230153</v>
      </c>
      <c r="D97" s="9">
        <f t="shared" si="0"/>
        <v>0</v>
      </c>
      <c r="F97" s="9"/>
      <c r="G97" s="9"/>
      <c r="X97" s="2"/>
      <c r="Y97" s="2"/>
      <c r="Z97" s="2"/>
      <c r="AA97" s="2"/>
      <c r="AB97" s="2"/>
      <c r="AC97" s="2"/>
    </row>
    <row r="98" spans="2:29" x14ac:dyDescent="0.3">
      <c r="B98" s="9">
        <v>233637.68000650007</v>
      </c>
      <c r="C98" s="9">
        <v>237988.1217168002</v>
      </c>
      <c r="D98" s="9">
        <f t="shared" si="0"/>
        <v>4350.4417103001324</v>
      </c>
      <c r="F98" s="9"/>
      <c r="G98" s="9"/>
      <c r="X98" s="2"/>
      <c r="Y98" s="2"/>
      <c r="Z98" s="2"/>
      <c r="AA98" s="2"/>
      <c r="AB98" s="2"/>
      <c r="AC98" s="2"/>
    </row>
    <row r="99" spans="2:29" x14ac:dyDescent="0.3">
      <c r="B99" s="9">
        <v>343265.6413726001</v>
      </c>
      <c r="C99" s="9">
        <v>349785.53195420088</v>
      </c>
      <c r="D99" s="9">
        <f t="shared" si="0"/>
        <v>6519.8905816007755</v>
      </c>
      <c r="F99" s="9"/>
      <c r="G99" s="9"/>
      <c r="X99" s="2"/>
      <c r="Y99" s="2"/>
      <c r="Z99" s="2"/>
      <c r="AA99" s="2"/>
      <c r="AB99" s="2"/>
      <c r="AC99" s="2"/>
    </row>
    <row r="100" spans="2:29" x14ac:dyDescent="0.3">
      <c r="B100" s="9">
        <v>228501.72261069916</v>
      </c>
      <c r="C100" s="9">
        <v>228502.03633949955</v>
      </c>
      <c r="D100" s="9">
        <f t="shared" si="0"/>
        <v>0.31372880039270967</v>
      </c>
      <c r="F100" s="9"/>
      <c r="G100" s="9"/>
      <c r="X100" s="2"/>
      <c r="Y100" s="2"/>
      <c r="Z100" s="2"/>
      <c r="AA100" s="2"/>
      <c r="AB100" s="2"/>
      <c r="AC100" s="2"/>
    </row>
    <row r="101" spans="2:29" x14ac:dyDescent="0.3">
      <c r="B101" s="9">
        <v>376039.78192760103</v>
      </c>
      <c r="C101" s="9">
        <v>377125.18727800361</v>
      </c>
      <c r="D101" s="9">
        <f t="shared" si="0"/>
        <v>1085.4053504025796</v>
      </c>
      <c r="F101" s="9"/>
      <c r="G101" s="9"/>
      <c r="X101" s="2"/>
      <c r="Y101" s="2"/>
      <c r="Z101" s="2"/>
      <c r="AA101" s="2"/>
      <c r="AB101" s="2"/>
      <c r="AC101" s="2"/>
    </row>
    <row r="102" spans="2:29" x14ac:dyDescent="0.3">
      <c r="B102" s="9">
        <v>317744.19854100019</v>
      </c>
      <c r="C102" s="9">
        <v>317929.09297899966</v>
      </c>
      <c r="D102" s="9">
        <f t="shared" si="0"/>
        <v>184.89443799946457</v>
      </c>
      <c r="F102" s="9"/>
      <c r="G102" s="9"/>
      <c r="X102" s="2"/>
      <c r="Y102" s="2"/>
      <c r="Z102" s="2"/>
      <c r="AA102" s="2"/>
      <c r="AB102" s="2"/>
      <c r="AC102" s="2"/>
    </row>
    <row r="103" spans="2:29" x14ac:dyDescent="0.3">
      <c r="B103" s="46">
        <v>298774.7003779994</v>
      </c>
      <c r="C103" s="46">
        <v>298995.00769599905</v>
      </c>
      <c r="D103" s="9">
        <f t="shared" si="0"/>
        <v>220.30731799965724</v>
      </c>
      <c r="F103" s="9"/>
      <c r="G103" s="9"/>
      <c r="X103" s="2"/>
      <c r="Y103" s="2"/>
      <c r="Z103" s="2"/>
      <c r="AA103" s="2"/>
      <c r="AB103" s="2"/>
      <c r="AC103" s="2"/>
    </row>
    <row r="104" spans="2:29" x14ac:dyDescent="0.3">
      <c r="B104" s="47">
        <v>3996605.0591234011</v>
      </c>
      <c r="C104" s="46">
        <v>4012251.153240704</v>
      </c>
      <c r="D104" s="54">
        <f>SUM(D92:D103)</f>
        <v>15646.094117303379</v>
      </c>
      <c r="G104" s="1"/>
      <c r="X104" s="2"/>
      <c r="Y104" s="2"/>
      <c r="Z104" s="2"/>
      <c r="AA104" s="2"/>
      <c r="AB104" s="2"/>
      <c r="AC104" s="2"/>
    </row>
    <row r="105" spans="2:29" x14ac:dyDescent="0.3">
      <c r="B105" s="48"/>
      <c r="C105" s="9"/>
      <c r="D105" s="49"/>
      <c r="G105" s="1"/>
      <c r="X105" s="2"/>
      <c r="Y105" s="2"/>
      <c r="Z105" s="2"/>
      <c r="AA105" s="2"/>
      <c r="AB105" s="2"/>
      <c r="AC105" s="2"/>
    </row>
    <row r="106" spans="2:29" x14ac:dyDescent="0.3">
      <c r="B106" s="48"/>
      <c r="C106" s="9"/>
      <c r="D106" s="49"/>
      <c r="G106" s="1"/>
      <c r="X106" s="2"/>
      <c r="Y106" s="2"/>
      <c r="Z106" s="2"/>
      <c r="AA106" s="2"/>
      <c r="AB106" s="2"/>
      <c r="AC106" s="2"/>
    </row>
    <row r="107" spans="2:29" x14ac:dyDescent="0.3">
      <c r="B107" s="9"/>
      <c r="C107" s="9"/>
      <c r="D107" s="9"/>
      <c r="G107" s="1"/>
      <c r="X107" s="2"/>
      <c r="Y107" s="2"/>
      <c r="Z107" s="2"/>
      <c r="AA107" s="2"/>
      <c r="AB107" s="2"/>
      <c r="AC107" s="2"/>
    </row>
    <row r="108" spans="2:29" x14ac:dyDescent="0.3">
      <c r="G108" s="1"/>
    </row>
    <row r="109" spans="2:29" x14ac:dyDescent="0.3">
      <c r="G109" s="1"/>
    </row>
    <row r="110" spans="2:29" x14ac:dyDescent="0.3">
      <c r="G110" s="1"/>
    </row>
    <row r="111" spans="2:29" x14ac:dyDescent="0.3">
      <c r="G111" s="1"/>
    </row>
  </sheetData>
  <mergeCells count="4">
    <mergeCell ref="B9:H9"/>
    <mergeCell ref="E32:F32"/>
    <mergeCell ref="B62:H62"/>
    <mergeCell ref="B89:H89"/>
  </mergeCells>
  <pageMargins left="0.70866141732283472" right="0.70866141732283472" top="0.74803149606299213" bottom="0.74803149606299213" header="0.31496062992125984" footer="0.31496062992125984"/>
  <pageSetup scale="41" fitToWidth="0" orientation="portrait" r:id="rId1"/>
  <rowBreaks count="1" manualBreakCount="1">
    <brk id="61" max="22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Princ Adj</vt:lpstr>
      <vt:lpstr>'2023 Princ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Laura Hampton</cp:lastModifiedBy>
  <cp:lastPrinted>2024-08-14T14:04:34Z</cp:lastPrinted>
  <dcterms:created xsi:type="dcterms:W3CDTF">2024-08-14T13:52:34Z</dcterms:created>
  <dcterms:modified xsi:type="dcterms:W3CDTF">2024-08-14T14:04:39Z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