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Rates\_Alectra\Rate Applications\EDR Rate Applications\2025 EDR Application\0. Applications and Adjudication Process\A. Complete Application and Evidence_IRM\Attachments\"/>
    </mc:Choice>
  </mc:AlternateContent>
  <xr:revisionPtr revIDLastSave="0" documentId="13_ncr:1_{F8E1628A-F37C-47B6-9E4F-F3AC83BFA53C}" xr6:coauthVersionLast="47" xr6:coauthVersionMax="47" xr10:uidLastSave="{00000000-0000-0000-0000-000000000000}"/>
  <bookViews>
    <workbookView xWindow="19090" yWindow="-110" windowWidth="19420" windowHeight="11620" xr2:uid="{3BD94247-747A-46AE-8BCC-E2CF8C7C620C}"/>
  </bookViews>
  <sheets>
    <sheet name="ESM Application Tables" sheetId="3" r:id="rId1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ACT995">#REF!</definedName>
    <definedName name="______ACT995">#REF!</definedName>
    <definedName name="_____ACT995">#REF!</definedName>
    <definedName name="____ACT995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xlcn.WorksheetConnection_T9A2C161" hidden="1">#REF!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ORCOMPLEAS">#REF!</definedName>
    <definedName name="AMORDEFERRED">#REF!</definedName>
    <definedName name="AMORLEASEHOLD">#REF!</definedName>
    <definedName name="AMOROFFLEAS">#REF!</definedName>
    <definedName name="amort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PPENDIX">#REF!</definedName>
    <definedName name="AR">#REF!</definedName>
    <definedName name="AR_sales">#REF!</definedName>
    <definedName name="area1">#REF!,#REF!,#REF!,#REF!,#REF!,#REF!</definedName>
    <definedName name="area2">#REF!,#REF!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hidden="1">{#N/A,#N/A,FALSE,"Aging Summary";#N/A,#N/A,FALSE,"Ratio Analysis";#N/A,#N/A,FALSE,"Test 120 Day Accts";#N/A,#N/A,FALSE,"Tickmarks"}</definedName>
    <definedName name="ASSETADJ">#REF!</definedName>
    <definedName name="AssetNum">#REF!</definedName>
    <definedName name="ASSETS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_LDCLIST">#REF!</definedName>
    <definedName name="Billed">#REF!</definedName>
    <definedName name="BillingCollecting">#REF!</definedName>
    <definedName name="Bk_of_Cda">#REF!</definedName>
    <definedName name="BLDGCAPBUD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ranch">#REF!</definedName>
    <definedName name="BridgeYear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inessUnitList">#REF!</definedName>
    <definedName name="C_">#REF!</definedName>
    <definedName name="cafe_validation_temp" hidden="1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EB">#REF!</definedName>
    <definedName name="capsupplier">#REF!</definedName>
    <definedName name="CASH">#REF!</definedName>
    <definedName name="Cash2">#REF!</definedName>
    <definedName name="CASHFLOW">#REF!</definedName>
    <definedName name="cashfull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>#REF!</definedName>
    <definedName name="CFLOW">#REF!</definedName>
    <definedName name="CG_FLEET_BURDEN">#REF!</definedName>
    <definedName name="CG_MAT_BURDEN">#REF!</definedName>
    <definedName name="CHANGES">#REF!</definedName>
    <definedName name="CIQWBGuid" hidden="1">"b2a64c6c-42e0-40ff-84b5-17e326ba1c46"</definedName>
    <definedName name="CITY">#REF!</definedName>
    <definedName name="CIVA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O_LIST">#REF!</definedName>
    <definedName name="Comp">#REF!</definedName>
    <definedName name="COMP_IS">#REF!</definedName>
    <definedName name="Company10">#REF!</definedName>
    <definedName name="Company12">#REF!</definedName>
    <definedName name="CompanyList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ustomerAdministration">#REF!</definedName>
    <definedName name="CustomerCount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TA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E_LIST">#REF!</definedName>
    <definedName name="date_modelstar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hidden="1">{#N/A,#N/A,FALSE,"Aging Summary";#N/A,#N/A,FALSE,"Ratio Analysis";#N/A,#N/A,FALSE,"Test 120 Day Accts";#N/A,#N/A,FALSE,"Tickmarks"}</definedName>
    <definedName name="DEBT">#REF!</definedName>
    <definedName name="deferrals">#REF!</definedName>
    <definedName name="Deloitte_Asset_Code">#REF!</definedName>
    <definedName name="Departments">#REF!</definedName>
    <definedName name="DEPBYYR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ividend">#REF!</definedName>
    <definedName name="DOWNINSTRS">#REF!</definedName>
    <definedName name="Driver">#REF!</definedName>
    <definedName name="DVA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F">(((1+Real_Return)^Probable_Life)-(1+Real_Return)^#REF!)</definedName>
    <definedName name="EMP_LIST">#REF!</definedName>
    <definedName name="EQUITY">#REF!</definedName>
    <definedName name="ERR_INDEX_ACCT">#REF!</definedName>
    <definedName name="Essbase_Ret">#REF!</definedName>
    <definedName name="etet" hidden="1">#REF!</definedName>
    <definedName name="EV__LASTREFTIME__" hidden="1">39729.3809143519</definedName>
    <definedName name="EV_Active">#REF!</definedName>
    <definedName name="EV_ES">#REF!</definedName>
    <definedName name="EV_HOBNI">#REF!</definedName>
    <definedName name="EV_Horizon">#REF!</definedName>
    <definedName name="EV_PS">#REF!</definedName>
    <definedName name="ExchangeRate">#REF!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ags_retestingyears">#REF!</definedName>
    <definedName name="flags_retestingyearsMerge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S_LINES">#REF!</definedName>
    <definedName name="FTE">#REF!</definedName>
    <definedName name="FTPT">#REF!</definedName>
    <definedName name="FullYrBudget">#REF!</definedName>
    <definedName name="FVD">#REF!</definedName>
    <definedName name="fvsv">#REF!</definedName>
    <definedName name="g" hidden="1">{#N/A,#N/A,FALSE,"Aging Summary";#N/A,#N/A,FALSE,"Ratio Analysis";#N/A,#N/A,FALSE,"Test 120 Day Accts";#N/A,#N/A,FALSE,"Tickmarks"}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lookup">#REF!</definedName>
    <definedName name="GLname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ME">#REF!</definedName>
    <definedName name="HoursAvail">#REF!</definedName>
    <definedName name="HVDS_LOW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t">#REF!</definedName>
    <definedName name="INV">#REF!</definedName>
    <definedName name="INV_JRNL">#REF!</definedName>
    <definedName name="Iowa_Depreciation">#REF!</definedName>
    <definedName name="Iowa_UL_arra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list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DC_LIST">#REF!</definedName>
    <definedName name="LDCLIST">#REF!</definedName>
    <definedName name="LEAD">#REF!</definedName>
    <definedName name="LEASHOLDIMPROV">#REF!</definedName>
    <definedName name="LHI_UL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ocation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imum_Percent_Good">#REF!</definedName>
    <definedName name="MM" hidden="1">#N/A</definedName>
    <definedName name="mmm">#REF!</definedName>
    <definedName name="model_name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PYR">#REF!</definedName>
    <definedName name="MRATE">#REF!</definedName>
    <definedName name="MSColorIndexBegin">#REF!</definedName>
    <definedName name="MULT">#REF!</definedName>
    <definedName name="MUNICPCAPBUD">#REF!</definedName>
    <definedName name="n" hidden="1">{#N/A,#N/A,FALSE,"Aging Summary";#N/A,#N/A,FALSE,"Ratio Analysis";#N/A,#N/A,FALSE,"Test 120 Day Accts";#N/A,#N/A,FALSE,"Tickmarks"}</definedName>
    <definedName name="NA">"NA "</definedName>
    <definedName name="name_client">#REF!</definedName>
    <definedName name="NBV">#REF!</definedName>
    <definedName name="NBV_DISPOSALS">#REF!</definedName>
    <definedName name="NCCA">#REF!</definedName>
    <definedName name="NETINT">#REF!</definedName>
    <definedName name="NM">"NM  "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NvsAnswerCol">"[B0096.xls]Sheet1!$A$8:$A$426"</definedName>
    <definedName name="NvsASD">"V2012-03-31"</definedName>
    <definedName name="NvsAutoDrillOk">"VN"</definedName>
    <definedName name="NvsElapsedTime">0.000219907407881692</definedName>
    <definedName name="NvsEndTime">41024.7565267361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"%,X,RZF..Normal,CZF.."</definedName>
    <definedName name="NvsPanelBusUnit">"V"</definedName>
    <definedName name="NvsPanelEffdt">"V1916-01-01"</definedName>
    <definedName name="NvsPanelSetid">"VOLGCO"</definedName>
    <definedName name="NvsReqBU">"VOLGCO"</definedName>
    <definedName name="NvsReqBUOnly">"VY"</definedName>
    <definedName name="NvsTransLed">"VN"</definedName>
    <definedName name="NvsTreeASD">"V2012-03-31"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GRAM_CODE">"PROGRAM_TBL"</definedName>
    <definedName name="NvsValTbl.PROJECT_ID">"PROJECT_TBL_VW"</definedName>
    <definedName name="NvsValTbl.SCENARIO">"BD_SCENARIO_TBL"</definedName>
    <definedName name="o" hidden="1">{#N/A,#N/A,FALSE,"New Depr Sch-150% DB";#N/A,#N/A,FALSE,"Cash Flows RLP";#N/A,#N/A,FALSE,"IRR";#N/A,#N/A,FALSE,"Proforma IS";#N/A,#N/A,FALSE,"Assumptions"}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T_STATS">#REF!</definedName>
    <definedName name="oo" hidden="1">{#N/A,#N/A,FALSE,"Aging Summary";#N/A,#N/A,FALSE,"Ratio Analysis";#N/A,#N/A,FALSE,"Test 120 Day Accts";#N/A,#N/A,FALSE,"Tickmarks"}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rder" hidden="1">255</definedName>
    <definedName name="OrderCou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revenue">#REF!</definedName>
    <definedName name="othNYbud">#REF!</definedName>
    <definedName name="othPYACT">#REF!</definedName>
    <definedName name="OTHSTART">#REF!</definedName>
    <definedName name="p" hidden="1">{#N/A,#N/A,FALSE,"Aging Summary";#N/A,#N/A,FALSE,"Ratio Analysis";#N/A,#N/A,FALSE,"Test 120 Day Accts";#N/A,#N/A,FALSE,"Tickmarks"}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l_Workbook_GUID" hidden="1">"CJIDBG9LAGS8VPF2DQK4XUW3"</definedName>
    <definedName name="PBT">#REF!</definedName>
    <definedName name="PC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Surviving">INDEX(#REF!,MATCH(ROUND(#REF!/#REF!*100,0),#REF!,0))</definedName>
    <definedName name="PERFORM">#REF!</definedName>
    <definedName name="PERIOD_CUTOFF">#REF!</definedName>
    <definedName name="PG">(1+Real_Return)^Probable_Life-1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'ESM Application Tables'!$B$1:$G$40</definedName>
    <definedName name="_xlnm.Print_Area">#REF!</definedName>
    <definedName name="print_end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pref">[0]!Printpref</definedName>
    <definedName name="PRINTPROJN">#REF!</definedName>
    <definedName name="PRINTSCH">#REF!</definedName>
    <definedName name="PRIOR">#REF!</definedName>
    <definedName name="PRNTAREA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T">#N/A</definedName>
    <definedName name="PTI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equity">#REF!</definedName>
    <definedName name="rate_grip">#REF!</definedName>
    <definedName name="rate_inflation_capex">#REF!</definedName>
    <definedName name="rate_inflation_otherrevenue">#REF!</definedName>
    <definedName name="rate_inflation_rate">#REF!</definedName>
    <definedName name="rate_longtermdebt">#REF!</definedName>
    <definedName name="Rate_Riders">#REF!</definedName>
    <definedName name="rate_shorttermdebt">#REF!</definedName>
    <definedName name="rate_wacc">#REF!</definedName>
    <definedName name="Ratebase">#REF!</definedName>
    <definedName name="RateBase_Gov">#REF!</definedName>
    <definedName name="RateBase_HOBNI">#REF!</definedName>
    <definedName name="ratedescription">#REF!</definedName>
    <definedName name="ratio_equity">#REF!</definedName>
    <definedName name="ratio_longtermdebt">#REF!</definedName>
    <definedName name="ratio_shorttermdeb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over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N">#REF!</definedName>
    <definedName name="Retearn">#REF!</definedName>
    <definedName name="REV">#REF!</definedName>
    <definedName name="RIA_ADJ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sa" hidden="1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enario_No">#REF!</definedName>
    <definedName name="SCHANGES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TINEL">#REF!</definedName>
    <definedName name="SENTINEL_1">#REF!</definedName>
    <definedName name="Service_Factor">(1-Service_Life)*(Probable_Life-#REF!)/Probable_Life+Service_Life</definedName>
    <definedName name="Service_Life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rdfg" hidden="1">{#N/A,#N/A,FALSE,"Aging Summary";#N/A,#N/A,FALSE,"Ratio Analysis";#N/A,#N/A,FALSE,"Test 120 Day Accts";#N/A,#N/A,FALSE,"Tickmarks"}</definedName>
    <definedName name="sss">#REF!</definedName>
    <definedName name="St._Thomas_Energy_Inc.">#REF!</definedName>
    <definedName name="Start_20">#REF!</definedName>
    <definedName name="Start_31">#REF!</definedName>
    <definedName name="Start_32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MMARY">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halfyearrule">#REF!</definedName>
    <definedName name="switch_merge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xYear">#REF!</definedName>
    <definedName name="TELECAPBUD">#REF!</definedName>
    <definedName name="temp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imelineEnersourcePaste">#REF!</definedName>
    <definedName name="TimelineHOBPaste">#REF!</definedName>
    <definedName name="TimelineHorizonPaste">#REF!</definedName>
    <definedName name="TimelinePowerstreamPaste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R">#REF!</definedName>
    <definedName name="TRANBUD">#REF!</definedName>
    <definedName name="TRANEND">#REF!</definedName>
    <definedName name="transportation_costs">#REF!</definedName>
    <definedName name="TRANSTART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WENTY_FIVE_YEAR_CLUB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SD">#REF!</definedName>
    <definedName name="UsefulLife">#REF!</definedName>
    <definedName name="USOA">#REF!</definedName>
    <definedName name="USoATB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lookup">#REF!</definedName>
    <definedName name="VEHLEASCAPBUD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mployee">#REF!</definedName>
    <definedName name="WHEATCAPBUD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ing_Version">"Retrieve_1"</definedName>
    <definedName name="workname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K_by_Peer_Group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converge">#REF!</definedName>
    <definedName name="YEAR_LIST">#REF!</definedName>
    <definedName name="year_modelstart">#REF!</definedName>
    <definedName name="year_pvbase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D18" i="3"/>
  <c r="E36" i="3" l="1"/>
  <c r="D39" i="3"/>
  <c r="D38" i="3"/>
  <c r="D37" i="3"/>
  <c r="D36" i="3"/>
  <c r="E39" i="3"/>
  <c r="E38" i="3"/>
  <c r="E37" i="3"/>
  <c r="D32" i="3"/>
  <c r="D28" i="3" l="1"/>
  <c r="D29" i="3"/>
  <c r="D30" i="3"/>
  <c r="E33" i="3" s="1"/>
  <c r="D31" i="3"/>
  <c r="C20" i="3"/>
  <c r="D20" i="3" s="1"/>
  <c r="D13" i="3"/>
  <c r="C13" i="3"/>
  <c r="E5" i="3"/>
  <c r="E40" i="3" l="1"/>
  <c r="D22" i="3" s="1"/>
  <c r="D14" i="3"/>
  <c r="E6" i="3"/>
  <c r="E7" i="3" s="1"/>
  <c r="E8" i="3" s="1"/>
  <c r="D7" i="3"/>
  <c r="D8" i="3" s="1"/>
  <c r="C21" i="3"/>
  <c r="C23" i="3" s="1"/>
  <c r="C7" i="3"/>
  <c r="G7" i="3" s="1"/>
  <c r="G5" i="3"/>
  <c r="E11" i="3"/>
  <c r="G11" i="3" s="1"/>
  <c r="E18" i="3" s="1"/>
  <c r="C14" i="3"/>
  <c r="E12" i="3"/>
  <c r="E22" i="3" l="1"/>
  <c r="D21" i="3"/>
  <c r="C8" i="3"/>
  <c r="G6" i="3"/>
  <c r="E13" i="3"/>
  <c r="G13" i="3" s="1"/>
  <c r="E20" i="3" s="1"/>
  <c r="E21" i="3" s="1"/>
  <c r="E23" i="3" s="1"/>
  <c r="G12" i="3"/>
  <c r="E19" i="3" s="1"/>
  <c r="E14" i="3"/>
  <c r="D23" i="3" l="1"/>
</calcChain>
</file>

<file path=xl/sharedStrings.xml><?xml version="1.0" encoding="utf-8"?>
<sst xmlns="http://schemas.openxmlformats.org/spreadsheetml/2006/main" count="52" uniqueCount="31">
  <si>
    <t>Deemed ROE</t>
  </si>
  <si>
    <t>ERZ</t>
  </si>
  <si>
    <t>BRZ</t>
  </si>
  <si>
    <t>GRZ</t>
  </si>
  <si>
    <t>PRZ</t>
  </si>
  <si>
    <t>HRZ</t>
  </si>
  <si>
    <t>Rate Base</t>
  </si>
  <si>
    <t>Achieved ROE % (A/B)</t>
  </si>
  <si>
    <t>Consolidated</t>
  </si>
  <si>
    <t>AUC 4 RZs</t>
  </si>
  <si>
    <t>2017 RRR ROE 2.1.5.6</t>
  </si>
  <si>
    <t>2018 RRR ROE 2.1.5.6</t>
  </si>
  <si>
    <t>Guelph</t>
  </si>
  <si>
    <t>Weighting Factor</t>
  </si>
  <si>
    <t>2018 Weighting Factor</t>
  </si>
  <si>
    <t>2017 
Weighting Factor</t>
  </si>
  <si>
    <t>Difference</t>
  </si>
  <si>
    <t>Summary for Deemed ROE</t>
  </si>
  <si>
    <t>Deemed Equity Portion of Rate Base ($)</t>
  </si>
  <si>
    <t>Weighted Average Deemed ROE Calculation</t>
  </si>
  <si>
    <t>Deemed 
ROE</t>
  </si>
  <si>
    <t>Alectra Weighted Deemed ROE (5 RZs)</t>
  </si>
  <si>
    <t>Alectra Weighted Deemed ROE (4 RZs)</t>
  </si>
  <si>
    <t>Weighting Factor
AUC 4 RZs</t>
  </si>
  <si>
    <t>Alectra 
Consolidated</t>
  </si>
  <si>
    <t>Rate Base (RB)</t>
  </si>
  <si>
    <t>Regulated Deemed Equity (40% of RB) (B)</t>
  </si>
  <si>
    <t>Alectra Utilities</t>
  </si>
  <si>
    <t>Adjusted Regulated Net Income (A)</t>
  </si>
  <si>
    <t>2025 IRM Application - ESM Calculation</t>
  </si>
  <si>
    <t>2023 RRR ROE 2.1.5.6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</si>
</sst>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mediumGray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5" applyFont="1" applyBorder="1" applyAlignment="1">
      <alignment vertical="top"/>
    </xf>
    <xf numFmtId="0" fontId="4" fillId="0" borderId="1" xfId="5" applyFont="1" applyBorder="1" applyAlignment="1">
      <alignment vertical="top"/>
    </xf>
    <xf numFmtId="3" fontId="5" fillId="0" borderId="1" xfId="5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3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0" fontId="6" fillId="0" borderId="1" xfId="1" applyNumberFormat="1" applyFont="1" applyBorder="1" applyAlignment="1">
      <alignment vertical="top"/>
    </xf>
    <xf numFmtId="0" fontId="4" fillId="0" borderId="0" xfId="5" applyFont="1" applyAlignment="1">
      <alignment vertical="top"/>
    </xf>
    <xf numFmtId="0" fontId="2" fillId="0" borderId="1" xfId="3" applyFont="1" applyBorder="1"/>
    <xf numFmtId="43" fontId="2" fillId="0" borderId="1" xfId="6" applyFont="1" applyBorder="1"/>
    <xf numFmtId="10" fontId="2" fillId="0" borderId="1" xfId="0" applyNumberFormat="1" applyFont="1" applyBorder="1"/>
    <xf numFmtId="0" fontId="4" fillId="0" borderId="1" xfId="3" applyFont="1" applyBorder="1"/>
    <xf numFmtId="10" fontId="4" fillId="0" borderId="1" xfId="0" applyNumberFormat="1" applyFont="1" applyBorder="1"/>
    <xf numFmtId="0" fontId="4" fillId="3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7" fillId="0" borderId="0" xfId="0" applyFont="1"/>
    <xf numFmtId="0" fontId="3" fillId="2" borderId="1" xfId="3" applyFont="1" applyFill="1" applyBorder="1"/>
    <xf numFmtId="0" fontId="3" fillId="2" borderId="1" xfId="5" applyFont="1" applyFill="1" applyBorder="1" applyAlignment="1">
      <alignment horizontal="center" wrapText="1"/>
    </xf>
    <xf numFmtId="0" fontId="4" fillId="0" borderId="0" xfId="0" applyFont="1"/>
  </cellXfs>
  <cellStyles count="7">
    <cellStyle name="Comma" xfId="6" builtinId="3"/>
    <cellStyle name="Comma 2" xfId="4" xr:uid="{28373BD0-1DA9-4D99-9063-9D02E6131B23}"/>
    <cellStyle name="Normal" xfId="0" builtinId="0"/>
    <cellStyle name="Normal 10 10" xfId="3" xr:uid="{5FE77057-DBBA-434D-9917-2049A433C1F2}"/>
    <cellStyle name="Normal 181 17" xfId="2" xr:uid="{19BC9BCB-6C55-4F1E-AD75-ECD2ACF9A508}"/>
    <cellStyle name="Normal 420" xfId="5" xr:uid="{C056F8BE-13C0-4CC6-A75D-FEECA03746A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70A9-A27E-49D5-849F-3A1EA8A5B012}">
  <dimension ref="B1:G40"/>
  <sheetViews>
    <sheetView showGridLines="0" tabSelected="1" topLeftCell="A8" zoomScaleNormal="100" zoomScaleSheetLayoutView="100" workbookViewId="0">
      <selection activeCell="B18" sqref="B18"/>
    </sheetView>
  </sheetViews>
  <sheetFormatPr defaultColWidth="9.140625" defaultRowHeight="14.25" x14ac:dyDescent="0.2"/>
  <cols>
    <col min="1" max="1" width="9.140625" style="1"/>
    <col min="2" max="2" width="47.140625" style="1" customWidth="1"/>
    <col min="3" max="3" width="16" style="1" customWidth="1"/>
    <col min="4" max="4" width="14.28515625" style="1" bestFit="1" customWidth="1"/>
    <col min="5" max="5" width="14.5703125" style="1" bestFit="1" customWidth="1"/>
    <col min="6" max="6" width="1.140625" style="1" customWidth="1"/>
    <col min="7" max="7" width="18.42578125" style="1" bestFit="1" customWidth="1"/>
    <col min="8" max="16384" width="9.140625" style="1"/>
  </cols>
  <sheetData>
    <row r="1" spans="2:7" ht="15" x14ac:dyDescent="0.25">
      <c r="B1" s="23" t="s">
        <v>27</v>
      </c>
    </row>
    <row r="2" spans="2:7" ht="15" x14ac:dyDescent="0.25">
      <c r="B2" s="23" t="s">
        <v>29</v>
      </c>
    </row>
    <row r="3" spans="2:7" x14ac:dyDescent="0.2">
      <c r="C3" s="5"/>
      <c r="D3" s="5"/>
    </row>
    <row r="4" spans="2:7" ht="30" x14ac:dyDescent="0.25">
      <c r="B4" s="16" t="s">
        <v>10</v>
      </c>
      <c r="C4" s="17" t="s">
        <v>9</v>
      </c>
      <c r="D4" s="17" t="s">
        <v>12</v>
      </c>
      <c r="E4" s="18" t="s">
        <v>24</v>
      </c>
      <c r="G4" s="19" t="s">
        <v>23</v>
      </c>
    </row>
    <row r="5" spans="2:7" x14ac:dyDescent="0.2">
      <c r="B5" s="2" t="s">
        <v>28</v>
      </c>
      <c r="C5" s="4">
        <v>92065393.890000001</v>
      </c>
      <c r="D5" s="4">
        <v>5839597.3700000001</v>
      </c>
      <c r="E5" s="6">
        <f>C5+D5</f>
        <v>97904991.260000005</v>
      </c>
      <c r="G5" s="7">
        <f>C5/E5</f>
        <v>0.94035444674631385</v>
      </c>
    </row>
    <row r="6" spans="2:7" x14ac:dyDescent="0.2">
      <c r="B6" s="2" t="s">
        <v>25</v>
      </c>
      <c r="C6" s="4">
        <v>2731011247.239994</v>
      </c>
      <c r="D6" s="4">
        <v>150463474.96649998</v>
      </c>
      <c r="E6" s="6">
        <f>C6+D6</f>
        <v>2881474722.2064939</v>
      </c>
      <c r="G6" s="7">
        <f>C6/E6</f>
        <v>0.94778247617203382</v>
      </c>
    </row>
    <row r="7" spans="2:7" x14ac:dyDescent="0.2">
      <c r="B7" s="2" t="s">
        <v>26</v>
      </c>
      <c r="C7" s="4">
        <f>C6*40%</f>
        <v>1092404498.8959978</v>
      </c>
      <c r="D7" s="4">
        <f>D6*40%</f>
        <v>60185389.986599997</v>
      </c>
      <c r="E7" s="4">
        <f>E6*40%</f>
        <v>1152589888.8825977</v>
      </c>
      <c r="G7" s="7">
        <f>C7/E7</f>
        <v>0.94778247617203382</v>
      </c>
    </row>
    <row r="8" spans="2:7" ht="15" x14ac:dyDescent="0.2">
      <c r="B8" s="3" t="s">
        <v>7</v>
      </c>
      <c r="C8" s="8">
        <f>C5/C7</f>
        <v>8.4277750579609317E-2</v>
      </c>
      <c r="D8" s="8">
        <f>D5/D7</f>
        <v>9.7026826133388186E-2</v>
      </c>
      <c r="E8" s="8">
        <f>E5/E7</f>
        <v>8.4943475736123319E-2</v>
      </c>
    </row>
    <row r="10" spans="2:7" ht="30" x14ac:dyDescent="0.25">
      <c r="B10" s="16" t="s">
        <v>11</v>
      </c>
      <c r="C10" s="17" t="s">
        <v>9</v>
      </c>
      <c r="D10" s="17" t="s">
        <v>12</v>
      </c>
      <c r="E10" s="18" t="s">
        <v>24</v>
      </c>
      <c r="G10" s="19" t="s">
        <v>23</v>
      </c>
    </row>
    <row r="11" spans="2:7" x14ac:dyDescent="0.2">
      <c r="B11" s="2" t="s">
        <v>28</v>
      </c>
      <c r="C11" s="4">
        <v>88414587.989999995</v>
      </c>
      <c r="D11" s="4">
        <v>5072738.5999999996</v>
      </c>
      <c r="E11" s="6">
        <f>C11+D11</f>
        <v>93487326.589999989</v>
      </c>
      <c r="G11" s="7">
        <f>C11/E11</f>
        <v>0.94573875641725103</v>
      </c>
    </row>
    <row r="12" spans="2:7" x14ac:dyDescent="0.2">
      <c r="B12" s="2" t="s">
        <v>25</v>
      </c>
      <c r="C12" s="4">
        <v>2885572415.5424876</v>
      </c>
      <c r="D12" s="4">
        <v>154944539.39625001</v>
      </c>
      <c r="E12" s="6">
        <f>C12+D12</f>
        <v>3040516954.9387379</v>
      </c>
      <c r="G12" s="7">
        <f>C12/E12</f>
        <v>0.9490400673002094</v>
      </c>
    </row>
    <row r="13" spans="2:7" x14ac:dyDescent="0.2">
      <c r="B13" s="2" t="s">
        <v>26</v>
      </c>
      <c r="C13" s="4">
        <f>C12*40%</f>
        <v>1154228966.216995</v>
      </c>
      <c r="D13" s="4">
        <f>D12*40%</f>
        <v>61977815.75850001</v>
      </c>
      <c r="E13" s="4">
        <f>E12*40%</f>
        <v>1216206781.9754951</v>
      </c>
      <c r="G13" s="7">
        <f>C13/E13</f>
        <v>0.9490400673002094</v>
      </c>
    </row>
    <row r="14" spans="2:7" ht="15" x14ac:dyDescent="0.2">
      <c r="B14" s="3" t="s">
        <v>7</v>
      </c>
      <c r="C14" s="8">
        <f>C11/C13</f>
        <v>7.66005624341419E-2</v>
      </c>
      <c r="D14" s="8">
        <f>D11/D13</f>
        <v>8.1847650452320009E-2</v>
      </c>
      <c r="E14" s="8">
        <f>E11/E13</f>
        <v>7.6867953686418133E-2</v>
      </c>
    </row>
    <row r="16" spans="2:7" ht="45" x14ac:dyDescent="0.25">
      <c r="B16" s="20"/>
      <c r="C16" s="20"/>
      <c r="D16" s="18" t="s">
        <v>15</v>
      </c>
      <c r="E16" s="18" t="s">
        <v>14</v>
      </c>
    </row>
    <row r="17" spans="2:5" ht="15" x14ac:dyDescent="0.25">
      <c r="B17" s="16" t="s">
        <v>30</v>
      </c>
      <c r="C17" s="17" t="s">
        <v>8</v>
      </c>
      <c r="D17" s="17" t="s">
        <v>9</v>
      </c>
      <c r="E17" s="17" t="s">
        <v>9</v>
      </c>
    </row>
    <row r="18" spans="2:5" x14ac:dyDescent="0.2">
      <c r="B18" s="2" t="s">
        <v>28</v>
      </c>
      <c r="C18" s="4">
        <v>109567603.85803354</v>
      </c>
      <c r="D18" s="4">
        <f>C18*G5</f>
        <v>103032383.50724041</v>
      </c>
      <c r="E18" s="4">
        <f>C18*G11</f>
        <v>103622329.41631463</v>
      </c>
    </row>
    <row r="19" spans="2:5" x14ac:dyDescent="0.2">
      <c r="B19" s="2" t="s">
        <v>6</v>
      </c>
      <c r="C19" s="4">
        <v>3629115486.520751</v>
      </c>
      <c r="D19" s="4">
        <f>C19*G6</f>
        <v>3439612062.1289124</v>
      </c>
      <c r="E19" s="4">
        <f>C19*G12</f>
        <v>3444176005.5678859</v>
      </c>
    </row>
    <row r="20" spans="2:5" x14ac:dyDescent="0.2">
      <c r="B20" s="2" t="s">
        <v>26</v>
      </c>
      <c r="C20" s="4">
        <f>C19*40%</f>
        <v>1451646194.6083004</v>
      </c>
      <c r="D20" s="4">
        <f>C20*G7</f>
        <v>1375844824.8515651</v>
      </c>
      <c r="E20" s="4">
        <f>C20*G13</f>
        <v>1377670402.2271543</v>
      </c>
    </row>
    <row r="21" spans="2:5" ht="15" x14ac:dyDescent="0.2">
      <c r="B21" s="3" t="s">
        <v>7</v>
      </c>
      <c r="C21" s="8">
        <f>C18/C20</f>
        <v>7.5478173858746833E-2</v>
      </c>
      <c r="D21" s="8">
        <f t="shared" ref="D21:E21" si="0">D18/D20</f>
        <v>7.4886630851234412E-2</v>
      </c>
      <c r="E21" s="8">
        <f t="shared" si="0"/>
        <v>7.5215617065444579E-2</v>
      </c>
    </row>
    <row r="22" spans="2:5" ht="15" x14ac:dyDescent="0.2">
      <c r="B22" s="3" t="s">
        <v>0</v>
      </c>
      <c r="C22" s="8">
        <v>8.9499999999999996E-2</v>
      </c>
      <c r="D22" s="8">
        <f>E40</f>
        <v>8.9356524662137782E-2</v>
      </c>
      <c r="E22" s="8">
        <f>E40</f>
        <v>8.9356524662137782E-2</v>
      </c>
    </row>
    <row r="23" spans="2:5" ht="15" x14ac:dyDescent="0.2">
      <c r="B23" s="3" t="s">
        <v>16</v>
      </c>
      <c r="C23" s="8">
        <f>C21-C22</f>
        <v>-1.4021826141253163E-2</v>
      </c>
      <c r="D23" s="8">
        <f t="shared" ref="D23:E23" si="1">D21-D22</f>
        <v>-1.446989381090337E-2</v>
      </c>
      <c r="E23" s="8">
        <f t="shared" si="1"/>
        <v>-1.4140907596693203E-2</v>
      </c>
    </row>
    <row r="25" spans="2:5" ht="15" x14ac:dyDescent="0.2">
      <c r="B25" s="9" t="s">
        <v>17</v>
      </c>
    </row>
    <row r="27" spans="2:5" ht="47.25" customHeight="1" x14ac:dyDescent="0.25">
      <c r="B27" s="21" t="s">
        <v>19</v>
      </c>
      <c r="C27" s="22" t="s">
        <v>18</v>
      </c>
      <c r="D27" s="22" t="s">
        <v>13</v>
      </c>
      <c r="E27" s="22" t="s">
        <v>20</v>
      </c>
    </row>
    <row r="28" spans="2:5" x14ac:dyDescent="0.2">
      <c r="B28" s="10" t="s">
        <v>1</v>
      </c>
      <c r="C28" s="4">
        <v>249399133.35054109</v>
      </c>
      <c r="D28" s="11">
        <f>C28/SUM($C$28:$C$32)</f>
        <v>0.22125456198882107</v>
      </c>
      <c r="E28" s="12">
        <v>8.9300000000000004E-2</v>
      </c>
    </row>
    <row r="29" spans="2:5" x14ac:dyDescent="0.2">
      <c r="B29" s="10" t="s">
        <v>2</v>
      </c>
      <c r="C29" s="4">
        <v>161847409</v>
      </c>
      <c r="D29" s="11">
        <f>C29/SUM($C$28:$C$32)</f>
        <v>0.143583007311372</v>
      </c>
      <c r="E29" s="12">
        <v>9.2999999999999999E-2</v>
      </c>
    </row>
    <row r="30" spans="2:5" x14ac:dyDescent="0.2">
      <c r="B30" s="10" t="s">
        <v>3</v>
      </c>
      <c r="C30" s="4">
        <v>60556692</v>
      </c>
      <c r="D30" s="11">
        <f>C30/SUM($C$28:$C$32)</f>
        <v>5.3722898648247752E-2</v>
      </c>
      <c r="E30" s="12">
        <v>9.1899999999999996E-2</v>
      </c>
    </row>
    <row r="31" spans="2:5" x14ac:dyDescent="0.2">
      <c r="B31" s="10" t="s">
        <v>4</v>
      </c>
      <c r="C31" s="4">
        <v>433122065</v>
      </c>
      <c r="D31" s="11">
        <f>C31/SUM($C$28:$C$32)</f>
        <v>0.38424444981761513</v>
      </c>
      <c r="E31" s="12">
        <v>8.7800000000000003E-2</v>
      </c>
    </row>
    <row r="32" spans="2:5" x14ac:dyDescent="0.2">
      <c r="B32" s="10" t="s">
        <v>5</v>
      </c>
      <c r="C32" s="4">
        <v>222279180</v>
      </c>
      <c r="D32" s="11">
        <f>C32/SUM($C$28:$C$32)</f>
        <v>0.19719508223394402</v>
      </c>
      <c r="E32" s="12">
        <v>8.9800000000000005E-2</v>
      </c>
    </row>
    <row r="33" spans="2:5" ht="15" x14ac:dyDescent="0.25">
      <c r="B33" s="13" t="s">
        <v>21</v>
      </c>
      <c r="C33" s="15"/>
      <c r="D33" s="15"/>
      <c r="E33" s="14">
        <f>SUMPRODUCT(D28:D32,E28:E32)</f>
        <v>8.9493167529928072E-2</v>
      </c>
    </row>
    <row r="35" spans="2:5" ht="60" x14ac:dyDescent="0.25">
      <c r="B35" s="21" t="s">
        <v>19</v>
      </c>
      <c r="C35" s="22" t="s">
        <v>18</v>
      </c>
      <c r="D35" s="22" t="s">
        <v>13</v>
      </c>
      <c r="E35" s="22" t="s">
        <v>20</v>
      </c>
    </row>
    <row r="36" spans="2:5" x14ac:dyDescent="0.2">
      <c r="B36" s="10" t="s">
        <v>1</v>
      </c>
      <c r="C36" s="4">
        <v>249399133.35054109</v>
      </c>
      <c r="D36" s="11">
        <f>C36/SUM($C$36:$C$39)</f>
        <v>0.23381582590634392</v>
      </c>
      <c r="E36" s="12">
        <f>E28</f>
        <v>8.9300000000000004E-2</v>
      </c>
    </row>
    <row r="37" spans="2:5" x14ac:dyDescent="0.2">
      <c r="B37" s="10" t="s">
        <v>2</v>
      </c>
      <c r="C37" s="4">
        <v>161847409</v>
      </c>
      <c r="D37" s="11">
        <f t="shared" ref="D37:D39" si="2">C37/SUM($C$36:$C$39)</f>
        <v>0.15173463154319633</v>
      </c>
      <c r="E37" s="12">
        <f>E29</f>
        <v>9.2999999999999999E-2</v>
      </c>
    </row>
    <row r="38" spans="2:5" x14ac:dyDescent="0.2">
      <c r="B38" s="10" t="s">
        <v>4</v>
      </c>
      <c r="C38" s="4">
        <v>433122065</v>
      </c>
      <c r="D38" s="11">
        <f t="shared" si="2"/>
        <v>0.40605912292363811</v>
      </c>
      <c r="E38" s="12">
        <f>E31</f>
        <v>8.7800000000000003E-2</v>
      </c>
    </row>
    <row r="39" spans="2:5" x14ac:dyDescent="0.2">
      <c r="B39" s="10" t="s">
        <v>5</v>
      </c>
      <c r="C39" s="4">
        <v>222279180</v>
      </c>
      <c r="D39" s="11">
        <f t="shared" si="2"/>
        <v>0.20839041962682156</v>
      </c>
      <c r="E39" s="12">
        <f>E32</f>
        <v>8.9800000000000005E-2</v>
      </c>
    </row>
    <row r="40" spans="2:5" ht="15" x14ac:dyDescent="0.25">
      <c r="B40" s="13" t="s">
        <v>22</v>
      </c>
      <c r="C40" s="15"/>
      <c r="D40" s="15"/>
      <c r="E40" s="14">
        <f>SUMPRODUCT(D36:D39,E36:E39)</f>
        <v>8.9356524662137782E-2</v>
      </c>
    </row>
  </sheetData>
  <pageMargins left="0.7" right="0.7" top="0.75" bottom="0.75" header="0.3" footer="0.3"/>
  <pageSetup scale="81" orientation="portrait" r:id="rId1"/>
  <ignoredErrors>
    <ignoredError sqref="D36:D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ESM Application Tables</vt:lpstr>
      <vt:lpstr>'ESM Application Tables'!Print_Area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Angela Yan</cp:lastModifiedBy>
  <cp:lastPrinted>2023-08-16T16:06:57Z</cp:lastPrinted>
  <dcterms:created xsi:type="dcterms:W3CDTF">2023-08-08T14:31:44Z</dcterms:created>
  <dcterms:modified xsi:type="dcterms:W3CDTF">2024-08-14T18:10:15Z</dcterms:modified>
</cp:coreProperties>
</file>