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weradvisoryllc.sharepoint.com/sites/Proposals/Shared Documents/05 Client Projects/Electricity Distributors Association/EDA-23-12-F-ON - Future LDC/03 Analysis and Models/Follow-up - version for OEB Cost of Capital/"/>
    </mc:Choice>
  </mc:AlternateContent>
  <xr:revisionPtr revIDLastSave="2187" documentId="8_{FCD7C9B3-C80D-4169-9937-CF13EF79B98C}" xr6:coauthVersionLast="47" xr6:coauthVersionMax="47" xr10:uidLastSave="{5CAEBBE2-C29D-42C9-94D6-2A0021083109}"/>
  <bookViews>
    <workbookView xWindow="-110" yWindow="-110" windowWidth="38620" windowHeight="21220" tabRatio="824" xr2:uid="{4C646017-C678-447C-99D3-F1CBC98AC85C}"/>
  </bookViews>
  <sheets>
    <sheet name="2015-2022 Peak vs Capital" sheetId="13" r:id="rId1"/>
    <sheet name="CPI" sheetId="22" r:id="rId2"/>
    <sheet name="2022P2D Demand Forecast" sheetId="3" r:id="rId3"/>
    <sheet name="2024APO Demand Forecast" sheetId="15" r:id="rId4"/>
    <sheet name="P2D Cost Forecast" sheetId="12" r:id="rId5"/>
    <sheet name="APO Cost Forecast" sheetId="17" r:id="rId6"/>
    <sheet name="Result" sheetId="20" r:id="rId7"/>
  </sheets>
  <externalReferences>
    <externalReference r:id="rId8"/>
  </externalReferences>
  <definedNames>
    <definedName name="_xlnm._FilterDatabase" localSheetId="0" hidden="1">'2015-2022 Peak vs Capital'!$A$4:$G$4</definedName>
    <definedName name="_xlnm._FilterDatabase" localSheetId="3" hidden="1">'2024APO Demand Forecast'!#REF!</definedName>
    <definedName name="_xlnm.Print_Area" localSheetId="2">'2022P2D Demand Forecast'!$A$2:$AE$7</definedName>
    <definedName name="return.ERROR">[1]Workbook_LU!$G$9</definedName>
    <definedName name="return.NA">[1]Workbook_LU!$G$8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0" l="1"/>
  <c r="B4" i="20"/>
  <c r="C3" i="20"/>
  <c r="C4" i="20"/>
  <c r="J6" i="13"/>
  <c r="J7" i="13"/>
  <c r="J8" i="13"/>
  <c r="J9" i="13"/>
  <c r="J10" i="13"/>
  <c r="J11" i="13"/>
  <c r="J12" i="13"/>
  <c r="J5" i="13"/>
  <c r="E22" i="3"/>
  <c r="D22" i="3" s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G3" i="17"/>
  <c r="H3" i="17"/>
  <c r="G4" i="17"/>
  <c r="H4" i="17"/>
  <c r="B18" i="15"/>
  <c r="B19" i="15"/>
  <c r="C19" i="15"/>
  <c r="C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F19" i="15"/>
  <c r="G19" i="15"/>
  <c r="H19" i="15"/>
  <c r="I19" i="15"/>
  <c r="J19" i="15"/>
  <c r="K19" i="15"/>
  <c r="L19" i="15"/>
  <c r="M19" i="15"/>
  <c r="N19" i="15"/>
  <c r="O19" i="15"/>
  <c r="P19" i="15"/>
  <c r="Q19" i="15"/>
  <c r="R19" i="15"/>
  <c r="S19" i="15"/>
  <c r="T19" i="15"/>
  <c r="U19" i="15"/>
  <c r="V19" i="15"/>
  <c r="W19" i="15"/>
  <c r="X19" i="15"/>
  <c r="Y19" i="15"/>
  <c r="Z19" i="15"/>
  <c r="AA19" i="15"/>
  <c r="AB19" i="15"/>
  <c r="AC19" i="15"/>
  <c r="E19" i="15"/>
  <c r="E18" i="15"/>
  <c r="D19" i="15"/>
  <c r="D18" i="15"/>
  <c r="F5" i="13"/>
  <c r="K3" i="17" l="1"/>
  <c r="L3" i="17"/>
  <c r="O3" i="17"/>
  <c r="S3" i="17"/>
  <c r="T3" i="17"/>
  <c r="W3" i="17"/>
  <c r="X3" i="17"/>
  <c r="Z3" i="17"/>
  <c r="AD3" i="17"/>
  <c r="AE3" i="17"/>
  <c r="AF3" i="17"/>
  <c r="J4" i="17"/>
  <c r="L4" i="17"/>
  <c r="M4" i="17"/>
  <c r="R4" i="17"/>
  <c r="S4" i="17"/>
  <c r="X4" i="17"/>
  <c r="Z4" i="17"/>
  <c r="AC4" i="17"/>
  <c r="AE4" i="17"/>
  <c r="AH4" i="17"/>
  <c r="I4" i="17"/>
  <c r="J3" i="17"/>
  <c r="M3" i="17"/>
  <c r="N3" i="17"/>
  <c r="P3" i="17"/>
  <c r="Q3" i="17"/>
  <c r="R3" i="17"/>
  <c r="V3" i="17"/>
  <c r="Y3" i="17"/>
  <c r="AA3" i="17"/>
  <c r="AB3" i="17"/>
  <c r="AH3" i="17"/>
  <c r="N4" i="17"/>
  <c r="O4" i="17"/>
  <c r="P4" i="17"/>
  <c r="Q4" i="17"/>
  <c r="U4" i="17"/>
  <c r="V4" i="17"/>
  <c r="W4" i="17"/>
  <c r="Y4" i="17"/>
  <c r="AA4" i="17"/>
  <c r="AB4" i="17"/>
  <c r="AD4" i="17"/>
  <c r="AG4" i="17"/>
  <c r="I3" i="17"/>
  <c r="AI61" i="17"/>
  <c r="F61" i="17"/>
  <c r="AI60" i="17"/>
  <c r="F60" i="17"/>
  <c r="AI59" i="17"/>
  <c r="F59" i="17"/>
  <c r="AI58" i="17"/>
  <c r="F58" i="17"/>
  <c r="AI57" i="17"/>
  <c r="F57" i="17"/>
  <c r="AI56" i="17"/>
  <c r="F56" i="17"/>
  <c r="AI55" i="17"/>
  <c r="F55" i="17"/>
  <c r="AI54" i="17"/>
  <c r="F54" i="17"/>
  <c r="AI53" i="17"/>
  <c r="F53" i="17"/>
  <c r="AI52" i="17"/>
  <c r="F52" i="17"/>
  <c r="AI51" i="17"/>
  <c r="F51" i="17"/>
  <c r="AI50" i="17"/>
  <c r="F50" i="17"/>
  <c r="AI49" i="17"/>
  <c r="F49" i="17"/>
  <c r="AI48" i="17"/>
  <c r="F48" i="17"/>
  <c r="AI47" i="17"/>
  <c r="F47" i="17"/>
  <c r="AI46" i="17"/>
  <c r="F46" i="17"/>
  <c r="AI45" i="17"/>
  <c r="F45" i="17"/>
  <c r="AI44" i="17"/>
  <c r="F44" i="17"/>
  <c r="AI43" i="17"/>
  <c r="F43" i="17"/>
  <c r="AI42" i="17"/>
  <c r="F42" i="17"/>
  <c r="AI41" i="17"/>
  <c r="F41" i="17"/>
  <c r="AI40" i="17"/>
  <c r="F40" i="17"/>
  <c r="AI39" i="17"/>
  <c r="F39" i="17"/>
  <c r="AI38" i="17"/>
  <c r="F38" i="17"/>
  <c r="AI37" i="17"/>
  <c r="F37" i="17"/>
  <c r="AI36" i="17"/>
  <c r="F36" i="17"/>
  <c r="AI35" i="17"/>
  <c r="F35" i="17"/>
  <c r="AI34" i="17"/>
  <c r="F34" i="17"/>
  <c r="AI33" i="17"/>
  <c r="F33" i="17"/>
  <c r="AI32" i="17"/>
  <c r="F32" i="17"/>
  <c r="AI31" i="17"/>
  <c r="F31" i="17"/>
  <c r="AI30" i="17"/>
  <c r="F30" i="17"/>
  <c r="AI29" i="17"/>
  <c r="F29" i="17"/>
  <c r="AI28" i="17"/>
  <c r="F28" i="17"/>
  <c r="AI27" i="17"/>
  <c r="F27" i="17"/>
  <c r="AI26" i="17"/>
  <c r="F26" i="17"/>
  <c r="AI25" i="17"/>
  <c r="F25" i="17"/>
  <c r="AI24" i="17"/>
  <c r="F24" i="17"/>
  <c r="AI23" i="17"/>
  <c r="F23" i="17"/>
  <c r="AI22" i="17"/>
  <c r="F22" i="17"/>
  <c r="AI21" i="17"/>
  <c r="F21" i="17"/>
  <c r="AI20" i="17"/>
  <c r="F20" i="17"/>
  <c r="AI19" i="17"/>
  <c r="F19" i="17"/>
  <c r="AI18" i="17"/>
  <c r="F18" i="17"/>
  <c r="AI17" i="17"/>
  <c r="F17" i="17"/>
  <c r="AI16" i="17"/>
  <c r="F16" i="17"/>
  <c r="AI15" i="17"/>
  <c r="F15" i="17"/>
  <c r="AI14" i="17"/>
  <c r="F14" i="17"/>
  <c r="AI13" i="17"/>
  <c r="F13" i="17"/>
  <c r="AI12" i="17"/>
  <c r="F12" i="17"/>
  <c r="AI11" i="17"/>
  <c r="F11" i="17"/>
  <c r="AI10" i="17"/>
  <c r="F10" i="17"/>
  <c r="AI9" i="17"/>
  <c r="F9" i="17"/>
  <c r="AI8" i="17"/>
  <c r="F8" i="17"/>
  <c r="G5" i="13"/>
  <c r="G6" i="13"/>
  <c r="G7" i="13"/>
  <c r="G8" i="13"/>
  <c r="G9" i="13"/>
  <c r="G10" i="13"/>
  <c r="G11" i="13"/>
  <c r="F6" i="13"/>
  <c r="G12" i="13"/>
  <c r="F7" i="13"/>
  <c r="F13" i="13"/>
  <c r="G13" i="13"/>
  <c r="F8" i="13"/>
  <c r="G14" i="13"/>
  <c r="F9" i="13"/>
  <c r="F15" i="13"/>
  <c r="G15" i="13"/>
  <c r="F16" i="13"/>
  <c r="G16" i="13"/>
  <c r="F51" i="13"/>
  <c r="G17" i="13"/>
  <c r="F12" i="13"/>
  <c r="G18" i="13"/>
  <c r="G19" i="13"/>
  <c r="F20" i="13"/>
  <c r="G20" i="13"/>
  <c r="F21" i="13"/>
  <c r="G21" i="13"/>
  <c r="G22" i="13"/>
  <c r="F23" i="13"/>
  <c r="G23" i="13"/>
  <c r="F24" i="13"/>
  <c r="G24" i="13"/>
  <c r="F25" i="13"/>
  <c r="G25" i="13"/>
  <c r="G26" i="13"/>
  <c r="G27" i="13"/>
  <c r="G28" i="13"/>
  <c r="F29" i="13"/>
  <c r="G29" i="13"/>
  <c r="G30" i="13"/>
  <c r="F31" i="13"/>
  <c r="G31" i="13"/>
  <c r="F32" i="13"/>
  <c r="G32" i="13"/>
  <c r="F33" i="13"/>
  <c r="G33" i="13"/>
  <c r="G34" i="13"/>
  <c r="G35" i="13"/>
  <c r="G36" i="13"/>
  <c r="F37" i="13"/>
  <c r="G37" i="13"/>
  <c r="G38" i="13"/>
  <c r="G39" i="13"/>
  <c r="F40" i="13"/>
  <c r="G40" i="13"/>
  <c r="F41" i="13"/>
  <c r="G41" i="13"/>
  <c r="G42" i="13"/>
  <c r="G43" i="13"/>
  <c r="G44" i="13"/>
  <c r="G45" i="13"/>
  <c r="G46" i="13"/>
  <c r="F47" i="13"/>
  <c r="G47" i="13"/>
  <c r="F48" i="13"/>
  <c r="G48" i="13"/>
  <c r="G49" i="13"/>
  <c r="G50" i="13"/>
  <c r="G51" i="13"/>
  <c r="F52" i="13"/>
  <c r="G52" i="13"/>
  <c r="F53" i="13"/>
  <c r="G53" i="13"/>
  <c r="G54" i="13"/>
  <c r="F55" i="13"/>
  <c r="G55" i="13"/>
  <c r="F56" i="13"/>
  <c r="G56" i="13"/>
  <c r="F57" i="13"/>
  <c r="G57" i="13"/>
  <c r="G58" i="13"/>
  <c r="G59" i="13"/>
  <c r="F60" i="13"/>
  <c r="G60" i="13"/>
  <c r="F61" i="13"/>
  <c r="G61" i="13"/>
  <c r="G62" i="13"/>
  <c r="G63" i="13"/>
  <c r="F64" i="13"/>
  <c r="G64" i="13"/>
  <c r="F65" i="13"/>
  <c r="G65" i="13"/>
  <c r="G66" i="13"/>
  <c r="G67" i="13"/>
  <c r="G68" i="13"/>
  <c r="F69" i="13"/>
  <c r="G69" i="13"/>
  <c r="G70" i="13"/>
  <c r="F71" i="13"/>
  <c r="G71" i="13"/>
  <c r="F72" i="13"/>
  <c r="G72" i="13"/>
  <c r="F73" i="13"/>
  <c r="G73" i="13"/>
  <c r="G74" i="13"/>
  <c r="G75" i="13"/>
  <c r="F76" i="13"/>
  <c r="G76" i="13"/>
  <c r="F77" i="13"/>
  <c r="G77" i="13"/>
  <c r="G78" i="13"/>
  <c r="F79" i="13"/>
  <c r="G79" i="13"/>
  <c r="F80" i="13"/>
  <c r="G80" i="13"/>
  <c r="F81" i="13"/>
  <c r="G81" i="13"/>
  <c r="G82" i="13"/>
  <c r="G83" i="13"/>
  <c r="F84" i="13"/>
  <c r="G84" i="13"/>
  <c r="F85" i="13"/>
  <c r="G85" i="13"/>
  <c r="G86" i="13"/>
  <c r="F87" i="13"/>
  <c r="G87" i="13"/>
  <c r="F88" i="13"/>
  <c r="G88" i="13"/>
  <c r="F89" i="13"/>
  <c r="G89" i="13"/>
  <c r="G90" i="13"/>
  <c r="G91" i="13"/>
  <c r="F92" i="13"/>
  <c r="G92" i="13"/>
  <c r="G93" i="13"/>
  <c r="G94" i="13"/>
  <c r="F95" i="13"/>
  <c r="G95" i="13"/>
  <c r="G96" i="13"/>
  <c r="F97" i="13"/>
  <c r="G97" i="13"/>
  <c r="G98" i="13"/>
  <c r="G99" i="13"/>
  <c r="F100" i="13"/>
  <c r="G100" i="13"/>
  <c r="F101" i="13"/>
  <c r="G101" i="13"/>
  <c r="G102" i="13"/>
  <c r="F103" i="13"/>
  <c r="G103" i="13"/>
  <c r="F104" i="13"/>
  <c r="G104" i="13"/>
  <c r="F105" i="13"/>
  <c r="G105" i="13"/>
  <c r="G106" i="13"/>
  <c r="G107" i="13"/>
  <c r="F108" i="13"/>
  <c r="G108" i="13"/>
  <c r="F109" i="13"/>
  <c r="G109" i="13"/>
  <c r="G110" i="13"/>
  <c r="F111" i="13"/>
  <c r="G111" i="13"/>
  <c r="F112" i="13"/>
  <c r="G112" i="13"/>
  <c r="F113" i="13"/>
  <c r="G113" i="13"/>
  <c r="G114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G122" i="13"/>
  <c r="G123" i="13"/>
  <c r="F124" i="13"/>
  <c r="G124" i="13"/>
  <c r="F125" i="13"/>
  <c r="G125" i="13"/>
  <c r="G126" i="13"/>
  <c r="F127" i="13"/>
  <c r="G127" i="13"/>
  <c r="F128" i="13"/>
  <c r="G128" i="13"/>
  <c r="F129" i="13"/>
  <c r="G129" i="13"/>
  <c r="G130" i="13"/>
  <c r="G131" i="13"/>
  <c r="F132" i="13"/>
  <c r="G132" i="13"/>
  <c r="F133" i="13"/>
  <c r="G133" i="13"/>
  <c r="G134" i="13"/>
  <c r="F135" i="13"/>
  <c r="G135" i="13"/>
  <c r="F136" i="13"/>
  <c r="G136" i="13"/>
  <c r="F137" i="13"/>
  <c r="G137" i="13"/>
  <c r="F138" i="13"/>
  <c r="G138" i="13"/>
  <c r="G139" i="13"/>
  <c r="F140" i="13"/>
  <c r="G140" i="13"/>
  <c r="F141" i="13"/>
  <c r="G141" i="13"/>
  <c r="G142" i="13"/>
  <c r="F143" i="13"/>
  <c r="G143" i="13"/>
  <c r="F144" i="13"/>
  <c r="G144" i="13"/>
  <c r="F145" i="13"/>
  <c r="G145" i="13"/>
  <c r="G146" i="13"/>
  <c r="F147" i="13"/>
  <c r="G147" i="13"/>
  <c r="F148" i="13"/>
  <c r="G148" i="13"/>
  <c r="F149" i="13"/>
  <c r="G149" i="13"/>
  <c r="F150" i="13"/>
  <c r="G150" i="13"/>
  <c r="G151" i="13"/>
  <c r="F152" i="13"/>
  <c r="G152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G161" i="13"/>
  <c r="F162" i="13"/>
  <c r="G162" i="13"/>
  <c r="F163" i="13"/>
  <c r="G163" i="13"/>
  <c r="G164" i="13"/>
  <c r="F165" i="13"/>
  <c r="G165" i="13"/>
  <c r="F166" i="13"/>
  <c r="G166" i="13"/>
  <c r="F167" i="13"/>
  <c r="G167" i="13"/>
  <c r="G168" i="13"/>
  <c r="F169" i="13"/>
  <c r="G169" i="13"/>
  <c r="F170" i="13"/>
  <c r="G170" i="13"/>
  <c r="G171" i="13"/>
  <c r="F172" i="13"/>
  <c r="G172" i="13"/>
  <c r="F173" i="13"/>
  <c r="G173" i="13"/>
  <c r="F174" i="13"/>
  <c r="G174" i="13"/>
  <c r="F175" i="13"/>
  <c r="G175" i="13"/>
  <c r="G176" i="13"/>
  <c r="F177" i="13"/>
  <c r="G177" i="13"/>
  <c r="F178" i="13"/>
  <c r="G178" i="13"/>
  <c r="G179" i="13"/>
  <c r="F180" i="13"/>
  <c r="G180" i="13"/>
  <c r="F181" i="13"/>
  <c r="G181" i="13"/>
  <c r="F182" i="13"/>
  <c r="G182" i="13"/>
  <c r="F183" i="13"/>
  <c r="G183" i="13"/>
  <c r="G184" i="13"/>
  <c r="F185" i="13"/>
  <c r="G185" i="13"/>
  <c r="F186" i="13"/>
  <c r="G186" i="13"/>
  <c r="G187" i="13"/>
  <c r="F188" i="13"/>
  <c r="G188" i="13"/>
  <c r="F189" i="13"/>
  <c r="G189" i="13"/>
  <c r="F190" i="13"/>
  <c r="G190" i="13"/>
  <c r="F191" i="13"/>
  <c r="G191" i="13"/>
  <c r="G192" i="13"/>
  <c r="F193" i="13"/>
  <c r="G193" i="13"/>
  <c r="F194" i="13"/>
  <c r="G194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G203" i="13"/>
  <c r="F204" i="13"/>
  <c r="G204" i="13"/>
  <c r="F205" i="13"/>
  <c r="G205" i="13"/>
  <c r="F206" i="13"/>
  <c r="G206" i="13"/>
  <c r="F207" i="13"/>
  <c r="G207" i="13"/>
  <c r="G208" i="13"/>
  <c r="F209" i="13"/>
  <c r="G209" i="13"/>
  <c r="F210" i="13"/>
  <c r="G210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G245" i="13"/>
  <c r="F246" i="13"/>
  <c r="G246" i="13"/>
  <c r="F247" i="13"/>
  <c r="G247" i="13"/>
  <c r="F248" i="13"/>
  <c r="G248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AI9" i="12"/>
  <c r="AI10" i="12"/>
  <c r="AI11" i="12"/>
  <c r="AI12" i="12"/>
  <c r="AI13" i="12"/>
  <c r="AI14" i="12"/>
  <c r="AI15" i="12"/>
  <c r="AI16" i="12"/>
  <c r="AI17" i="12"/>
  <c r="AI18" i="12"/>
  <c r="AI19" i="12"/>
  <c r="AI20" i="12"/>
  <c r="AI21" i="12"/>
  <c r="AI22" i="12"/>
  <c r="AI23" i="12"/>
  <c r="AI24" i="12"/>
  <c r="AI25" i="12"/>
  <c r="AI26" i="12"/>
  <c r="AI27" i="12"/>
  <c r="AI28" i="12"/>
  <c r="AI29" i="12"/>
  <c r="AI30" i="12"/>
  <c r="AI31" i="12"/>
  <c r="AI32" i="12"/>
  <c r="AI33" i="12"/>
  <c r="AI34" i="12"/>
  <c r="AI35" i="12"/>
  <c r="AI36" i="12"/>
  <c r="AI37" i="12"/>
  <c r="AI38" i="12"/>
  <c r="AI39" i="12"/>
  <c r="AI40" i="12"/>
  <c r="AI41" i="12"/>
  <c r="AI42" i="12"/>
  <c r="AI43" i="12"/>
  <c r="AI44" i="12"/>
  <c r="AI45" i="12"/>
  <c r="AI46" i="12"/>
  <c r="AI47" i="12"/>
  <c r="AI48" i="12"/>
  <c r="AI49" i="12"/>
  <c r="AI50" i="12"/>
  <c r="AI51" i="12"/>
  <c r="AI52" i="12"/>
  <c r="AI53" i="12"/>
  <c r="AI54" i="12"/>
  <c r="AI55" i="12"/>
  <c r="AI56" i="12"/>
  <c r="AI57" i="12"/>
  <c r="AI58" i="12"/>
  <c r="AI59" i="12"/>
  <c r="AI60" i="12"/>
  <c r="AI61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AE4" i="12"/>
  <c r="AF4" i="12"/>
  <c r="AG4" i="12"/>
  <c r="AH4" i="12"/>
  <c r="I4" i="12"/>
  <c r="H4" i="12" s="1"/>
  <c r="G4" i="12" s="1"/>
  <c r="AI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8" i="12"/>
  <c r="F249" i="13"/>
  <c r="F245" i="13"/>
  <c r="F153" i="13"/>
  <c r="F86" i="13"/>
  <c r="F334" i="13"/>
  <c r="F62" i="13"/>
  <c r="F38" i="13"/>
  <c r="F428" i="13"/>
  <c r="F302" i="13"/>
  <c r="F257" i="13"/>
  <c r="F369" i="13"/>
  <c r="F164" i="13"/>
  <c r="F28" i="13"/>
  <c r="F310" i="13"/>
  <c r="F265" i="13"/>
  <c r="F102" i="13"/>
  <c r="F70" i="13"/>
  <c r="F377" i="13"/>
  <c r="F341" i="13"/>
  <c r="F227" i="13"/>
  <c r="F219" i="13"/>
  <c r="F211" i="13"/>
  <c r="F203" i="13"/>
  <c r="F195" i="13"/>
  <c r="F187" i="13"/>
  <c r="F179" i="13"/>
  <c r="F171" i="13"/>
  <c r="F110" i="13"/>
  <c r="F46" i="13"/>
  <c r="F126" i="13"/>
  <c r="F78" i="13"/>
  <c r="F22" i="13"/>
  <c r="F14" i="13"/>
  <c r="F412" i="13"/>
  <c r="F385" i="13"/>
  <c r="F349" i="13"/>
  <c r="F286" i="13"/>
  <c r="F238" i="13"/>
  <c r="F146" i="13"/>
  <c r="F142" i="13"/>
  <c r="F134" i="13"/>
  <c r="F54" i="13"/>
  <c r="F30" i="13"/>
  <c r="F17" i="13"/>
  <c r="F398" i="13"/>
  <c r="F326" i="13"/>
  <c r="F272" i="13"/>
  <c r="F96" i="13"/>
  <c r="F68" i="13"/>
  <c r="F63" i="13"/>
  <c r="F49" i="13"/>
  <c r="F44" i="13"/>
  <c r="F39" i="13"/>
  <c r="F18" i="13"/>
  <c r="F42" i="13"/>
  <c r="F45" i="13"/>
  <c r="F66" i="13"/>
  <c r="F90" i="13"/>
  <c r="F93" i="13"/>
  <c r="F114" i="13"/>
  <c r="F34" i="13"/>
  <c r="F58" i="13"/>
  <c r="F82" i="13"/>
  <c r="F106" i="13"/>
  <c r="F130" i="13"/>
  <c r="F10" i="13"/>
  <c r="F26" i="13"/>
  <c r="F50" i="13"/>
  <c r="F74" i="13"/>
  <c r="F98" i="13"/>
  <c r="F122" i="13"/>
  <c r="AE22" i="3"/>
  <c r="AH3" i="12" s="1"/>
  <c r="AD22" i="3"/>
  <c r="AG3" i="12" s="1"/>
  <c r="AC22" i="3"/>
  <c r="AF3" i="12" s="1"/>
  <c r="AB22" i="3"/>
  <c r="AE3" i="12" s="1"/>
  <c r="AA22" i="3"/>
  <c r="AD3" i="12" s="1"/>
  <c r="Z22" i="3"/>
  <c r="AC3" i="12" s="1"/>
  <c r="Y22" i="3"/>
  <c r="AB3" i="12" s="1"/>
  <c r="X22" i="3"/>
  <c r="AA3" i="12" s="1"/>
  <c r="W22" i="3"/>
  <c r="Z3" i="12" s="1"/>
  <c r="V22" i="3"/>
  <c r="Y3" i="12" s="1"/>
  <c r="U22" i="3"/>
  <c r="X3" i="12" s="1"/>
  <c r="T22" i="3"/>
  <c r="W3" i="12" s="1"/>
  <c r="S22" i="3"/>
  <c r="V3" i="12" s="1"/>
  <c r="R22" i="3"/>
  <c r="U3" i="12" s="1"/>
  <c r="Q22" i="3"/>
  <c r="T3" i="12" s="1"/>
  <c r="P22" i="3"/>
  <c r="S3" i="12" s="1"/>
  <c r="O22" i="3"/>
  <c r="R3" i="12" s="1"/>
  <c r="N22" i="3"/>
  <c r="Q3" i="12" s="1"/>
  <c r="M22" i="3"/>
  <c r="P3" i="12" s="1"/>
  <c r="L22" i="3"/>
  <c r="O3" i="12" s="1"/>
  <c r="K22" i="3"/>
  <c r="N3" i="12" s="1"/>
  <c r="J22" i="3"/>
  <c r="M3" i="12" s="1"/>
  <c r="I22" i="3"/>
  <c r="L3" i="12" s="1"/>
  <c r="H22" i="3"/>
  <c r="K3" i="12" s="1"/>
  <c r="G22" i="3"/>
  <c r="J3" i="12" s="1"/>
  <c r="F22" i="3"/>
  <c r="I3" i="12" s="1"/>
  <c r="H3" i="12" s="1"/>
  <c r="G3" i="12" s="1"/>
  <c r="AC3" i="17" l="1"/>
  <c r="K4" i="17"/>
  <c r="G10" i="12"/>
  <c r="H10" i="12" s="1"/>
  <c r="G43" i="12"/>
  <c r="K12" i="13"/>
  <c r="K10" i="13"/>
  <c r="K11" i="13"/>
  <c r="K9" i="13"/>
  <c r="K8" i="13"/>
  <c r="K7" i="13"/>
  <c r="K6" i="13"/>
  <c r="K5" i="13"/>
  <c r="L5" i="13"/>
  <c r="L9" i="13"/>
  <c r="M9" i="13" s="1"/>
  <c r="L8" i="13"/>
  <c r="L7" i="13"/>
  <c r="L10" i="13"/>
  <c r="M10" i="13" s="1"/>
  <c r="L6" i="13"/>
  <c r="M6" i="13" s="1"/>
  <c r="F151" i="13"/>
  <c r="F107" i="13"/>
  <c r="F99" i="13"/>
  <c r="F91" i="13"/>
  <c r="F83" i="13"/>
  <c r="F75" i="13"/>
  <c r="F67" i="13"/>
  <c r="F184" i="13"/>
  <c r="F208" i="13"/>
  <c r="F115" i="13"/>
  <c r="F36" i="13"/>
  <c r="L12" i="13" s="1"/>
  <c r="M12" i="13" s="1"/>
  <c r="F176" i="13"/>
  <c r="F94" i="13"/>
  <c r="F161" i="13"/>
  <c r="F35" i="13"/>
  <c r="F11" i="13"/>
  <c r="F27" i="13"/>
  <c r="F168" i="13"/>
  <c r="F43" i="13"/>
  <c r="F19" i="13"/>
  <c r="F192" i="13"/>
  <c r="F131" i="13"/>
  <c r="F123" i="13"/>
  <c r="F59" i="13"/>
  <c r="F139" i="13"/>
  <c r="G61" i="12"/>
  <c r="G34" i="12"/>
  <c r="G41" i="12"/>
  <c r="G17" i="12"/>
  <c r="G14" i="12"/>
  <c r="G24" i="12"/>
  <c r="G36" i="12"/>
  <c r="G46" i="12"/>
  <c r="G22" i="12"/>
  <c r="G39" i="12"/>
  <c r="G30" i="12"/>
  <c r="AJ50" i="12"/>
  <c r="AJ14" i="12"/>
  <c r="AJ61" i="12"/>
  <c r="AJ58" i="12"/>
  <c r="AJ44" i="12"/>
  <c r="AJ20" i="12"/>
  <c r="AJ49" i="12"/>
  <c r="AJ32" i="12"/>
  <c r="AJ25" i="12"/>
  <c r="AJ13" i="12"/>
  <c r="AJ34" i="12"/>
  <c r="AJ31" i="12"/>
  <c r="AJ30" i="12"/>
  <c r="AJ60" i="12"/>
  <c r="AJ22" i="12"/>
  <c r="AJ53" i="12"/>
  <c r="AJ48" i="12"/>
  <c r="AJ10" i="12"/>
  <c r="AJ41" i="12"/>
  <c r="AJ52" i="12"/>
  <c r="AJ12" i="12"/>
  <c r="AJ27" i="12"/>
  <c r="AJ24" i="12"/>
  <c r="AJ39" i="12"/>
  <c r="AJ59" i="12"/>
  <c r="AJ57" i="12"/>
  <c r="AJ43" i="12"/>
  <c r="AJ45" i="12"/>
  <c r="AJ19" i="12"/>
  <c r="AJ40" i="12"/>
  <c r="AJ51" i="12"/>
  <c r="AJ26" i="12"/>
  <c r="AJ15" i="12"/>
  <c r="AJ8" i="12"/>
  <c r="AJ54" i="12"/>
  <c r="AJ28" i="12"/>
  <c r="AJ42" i="12"/>
  <c r="AJ35" i="12"/>
  <c r="AJ23" i="12"/>
  <c r="AJ11" i="12"/>
  <c r="AJ33" i="12"/>
  <c r="AJ21" i="12"/>
  <c r="AJ9" i="12"/>
  <c r="AJ38" i="12"/>
  <c r="G23" i="12"/>
  <c r="AJ37" i="12"/>
  <c r="G32" i="12"/>
  <c r="AJ47" i="12"/>
  <c r="AJ36" i="12"/>
  <c r="G31" i="12"/>
  <c r="AJ46" i="12"/>
  <c r="G45" i="12"/>
  <c r="G26" i="12"/>
  <c r="G28" i="12"/>
  <c r="G8" i="12"/>
  <c r="G33" i="12"/>
  <c r="G56" i="12"/>
  <c r="G20" i="12"/>
  <c r="G9" i="12"/>
  <c r="G21" i="12"/>
  <c r="G19" i="12"/>
  <c r="G57" i="12"/>
  <c r="G40" i="12"/>
  <c r="G52" i="12"/>
  <c r="G54" i="12"/>
  <c r="G48" i="12"/>
  <c r="G42" i="12"/>
  <c r="G38" i="12"/>
  <c r="G18" i="12"/>
  <c r="G55" i="12"/>
  <c r="G47" i="12"/>
  <c r="G12" i="12"/>
  <c r="G53" i="12"/>
  <c r="G16" i="12"/>
  <c r="G58" i="12"/>
  <c r="G35" i="12"/>
  <c r="G27" i="12"/>
  <c r="G44" i="12"/>
  <c r="G29" i="12"/>
  <c r="G11" i="12"/>
  <c r="G37" i="12"/>
  <c r="G25" i="12"/>
  <c r="AJ56" i="12"/>
  <c r="G51" i="12"/>
  <c r="G50" i="12"/>
  <c r="AJ55" i="12"/>
  <c r="G49" i="12"/>
  <c r="G60" i="12"/>
  <c r="G59" i="12"/>
  <c r="G15" i="12"/>
  <c r="AJ29" i="12"/>
  <c r="AJ18" i="12"/>
  <c r="AJ17" i="12"/>
  <c r="G13" i="12"/>
  <c r="AJ16" i="12"/>
  <c r="AF4" i="17"/>
  <c r="T4" i="17"/>
  <c r="AG3" i="17"/>
  <c r="U3" i="17"/>
  <c r="AJ19" i="17"/>
  <c r="AJ9" i="17"/>
  <c r="AK9" i="17" s="1"/>
  <c r="AJ25" i="17"/>
  <c r="AJ10" i="17"/>
  <c r="AJ22" i="17"/>
  <c r="AJ57" i="17"/>
  <c r="AJ17" i="17"/>
  <c r="AJ39" i="17"/>
  <c r="AJ38" i="17"/>
  <c r="AJ12" i="17"/>
  <c r="AJ45" i="17"/>
  <c r="AJ15" i="17"/>
  <c r="AJ29" i="17"/>
  <c r="AJ50" i="17"/>
  <c r="AJ60" i="17"/>
  <c r="AJ23" i="17"/>
  <c r="AJ14" i="17"/>
  <c r="AJ54" i="17"/>
  <c r="AJ49" i="17"/>
  <c r="AJ43" i="17"/>
  <c r="AJ20" i="17"/>
  <c r="AJ56" i="17"/>
  <c r="G26" i="17"/>
  <c r="G49" i="17"/>
  <c r="G50" i="17"/>
  <c r="G19" i="17"/>
  <c r="G20" i="17"/>
  <c r="G46" i="17"/>
  <c r="G42" i="17"/>
  <c r="G16" i="17"/>
  <c r="G58" i="17"/>
  <c r="G22" i="17"/>
  <c r="G54" i="17"/>
  <c r="G47" i="17"/>
  <c r="G61" i="17"/>
  <c r="G18" i="17"/>
  <c r="G41" i="17"/>
  <c r="G12" i="17"/>
  <c r="G39" i="17"/>
  <c r="G11" i="17"/>
  <c r="G24" i="17"/>
  <c r="G40" i="17"/>
  <c r="G44" i="17"/>
  <c r="G53" i="17"/>
  <c r="G35" i="17"/>
  <c r="G9" i="17"/>
  <c r="G28" i="17"/>
  <c r="G56" i="17"/>
  <c r="G59" i="17"/>
  <c r="G27" i="17"/>
  <c r="G17" i="17"/>
  <c r="G57" i="17"/>
  <c r="G14" i="17"/>
  <c r="G15" i="17"/>
  <c r="G30" i="17"/>
  <c r="G23" i="17"/>
  <c r="G25" i="17"/>
  <c r="G37" i="17"/>
  <c r="G33" i="17"/>
  <c r="G60" i="17"/>
  <c r="G8" i="17"/>
  <c r="G21" i="17"/>
  <c r="G36" i="17"/>
  <c r="G45" i="17"/>
  <c r="G51" i="17"/>
  <c r="G34" i="17"/>
  <c r="G43" i="17"/>
  <c r="G48" i="17"/>
  <c r="G52" i="17"/>
  <c r="G10" i="17"/>
  <c r="G13" i="17"/>
  <c r="G32" i="17"/>
  <c r="G55" i="17"/>
  <c r="G38" i="17"/>
  <c r="G29" i="17"/>
  <c r="G31" i="17"/>
  <c r="AJ27" i="17"/>
  <c r="AJ41" i="17"/>
  <c r="AJ32" i="17"/>
  <c r="AJ61" i="17"/>
  <c r="AJ28" i="17"/>
  <c r="AJ13" i="17"/>
  <c r="AJ48" i="17"/>
  <c r="AJ8" i="17"/>
  <c r="AJ51" i="17"/>
  <c r="AJ53" i="17"/>
  <c r="AJ42" i="17"/>
  <c r="AJ11" i="17"/>
  <c r="AJ21" i="17"/>
  <c r="AJ18" i="17"/>
  <c r="AJ31" i="17"/>
  <c r="AJ58" i="17"/>
  <c r="AJ40" i="17"/>
  <c r="AJ24" i="17"/>
  <c r="AJ44" i="17"/>
  <c r="AJ55" i="17"/>
  <c r="AJ47" i="17"/>
  <c r="AJ37" i="17"/>
  <c r="AJ46" i="17"/>
  <c r="AJ30" i="17"/>
  <c r="AJ16" i="17"/>
  <c r="AJ35" i="17"/>
  <c r="AJ36" i="17"/>
  <c r="AJ26" i="17"/>
  <c r="AJ34" i="17"/>
  <c r="AJ33" i="17"/>
  <c r="AJ52" i="17"/>
  <c r="AJ59" i="17"/>
  <c r="H43" i="12" l="1"/>
  <c r="I43" i="12" s="1"/>
  <c r="H24" i="12"/>
  <c r="I24" i="12" s="1"/>
  <c r="H17" i="12"/>
  <c r="H41" i="12"/>
  <c r="I10" i="12"/>
  <c r="J10" i="12" s="1"/>
  <c r="H14" i="12"/>
  <c r="I14" i="12" s="1"/>
  <c r="H39" i="12"/>
  <c r="H22" i="12"/>
  <c r="I22" i="12" s="1"/>
  <c r="M8" i="13"/>
  <c r="M5" i="13"/>
  <c r="M7" i="13"/>
  <c r="L11" i="13"/>
  <c r="M11" i="13" s="1"/>
  <c r="H30" i="12"/>
  <c r="H61" i="12"/>
  <c r="H46" i="12"/>
  <c r="H36" i="12"/>
  <c r="I36" i="12" s="1"/>
  <c r="H34" i="12"/>
  <c r="AK45" i="17"/>
  <c r="AL45" i="17" s="1"/>
  <c r="AK20" i="17"/>
  <c r="AL20" i="17" s="1"/>
  <c r="AK38" i="17"/>
  <c r="AK43" i="17"/>
  <c r="AL43" i="17" s="1"/>
  <c r="AK39" i="17"/>
  <c r="AK49" i="17"/>
  <c r="AL49" i="17" s="1"/>
  <c r="AK17" i="17"/>
  <c r="AL17" i="17" s="1"/>
  <c r="AK29" i="17"/>
  <c r="AL29" i="17" s="1"/>
  <c r="AK14" i="17"/>
  <c r="AL14" i="17" s="1"/>
  <c r="AK22" i="17"/>
  <c r="AK54" i="17"/>
  <c r="AK23" i="17"/>
  <c r="AL23" i="17" s="1"/>
  <c r="AK10" i="17"/>
  <c r="AL10" i="17" s="1"/>
  <c r="AK57" i="17"/>
  <c r="AL57" i="17" s="1"/>
  <c r="AK60" i="17"/>
  <c r="AK25" i="17"/>
  <c r="AL25" i="17" s="1"/>
  <c r="AK19" i="17"/>
  <c r="AL19" i="17" s="1"/>
  <c r="AK50" i="17"/>
  <c r="AL50" i="17" s="1"/>
  <c r="AK15" i="17"/>
  <c r="AK56" i="17"/>
  <c r="AK12" i="17"/>
  <c r="H58" i="17"/>
  <c r="H50" i="17"/>
  <c r="H16" i="17"/>
  <c r="H61" i="17"/>
  <c r="H26" i="17"/>
  <c r="H46" i="17"/>
  <c r="H42" i="17"/>
  <c r="H18" i="17"/>
  <c r="H19" i="17"/>
  <c r="H47" i="17"/>
  <c r="H54" i="17"/>
  <c r="H20" i="17"/>
  <c r="H12" i="12"/>
  <c r="H60" i="12"/>
  <c r="AK56" i="12"/>
  <c r="H47" i="12"/>
  <c r="H9" i="12"/>
  <c r="AK54" i="12"/>
  <c r="AK24" i="12"/>
  <c r="AK34" i="12"/>
  <c r="H25" i="12"/>
  <c r="H55" i="12"/>
  <c r="H20" i="12"/>
  <c r="AK8" i="12"/>
  <c r="AK27" i="12"/>
  <c r="AK13" i="12"/>
  <c r="AK31" i="12"/>
  <c r="H15" i="12"/>
  <c r="H18" i="12"/>
  <c r="H56" i="12"/>
  <c r="AK38" i="12"/>
  <c r="AK15" i="12"/>
  <c r="AK25" i="12"/>
  <c r="H51" i="12"/>
  <c r="H11" i="12"/>
  <c r="H38" i="12"/>
  <c r="H33" i="12"/>
  <c r="H32" i="12"/>
  <c r="AK26" i="12"/>
  <c r="AK52" i="12"/>
  <c r="AK32" i="12"/>
  <c r="H21" i="12"/>
  <c r="AK39" i="12"/>
  <c r="H37" i="12"/>
  <c r="AK12" i="12"/>
  <c r="H29" i="12"/>
  <c r="H42" i="12"/>
  <c r="H8" i="12"/>
  <c r="AK36" i="12"/>
  <c r="AK37" i="12"/>
  <c r="AK9" i="12"/>
  <c r="AK51" i="12"/>
  <c r="AK41" i="12"/>
  <c r="AK49" i="12"/>
  <c r="AK55" i="12"/>
  <c r="H44" i="12"/>
  <c r="H48" i="12"/>
  <c r="H28" i="12"/>
  <c r="AK21" i="12"/>
  <c r="AK40" i="12"/>
  <c r="AK10" i="12"/>
  <c r="AK20" i="12"/>
  <c r="H49" i="12"/>
  <c r="H54" i="12"/>
  <c r="H26" i="12"/>
  <c r="AK47" i="12"/>
  <c r="AK33" i="12"/>
  <c r="AK19" i="12"/>
  <c r="AK48" i="12"/>
  <c r="AK44" i="12"/>
  <c r="AK28" i="12"/>
  <c r="H59" i="12"/>
  <c r="H35" i="12"/>
  <c r="H52" i="12"/>
  <c r="H45" i="12"/>
  <c r="AK46" i="12"/>
  <c r="AK11" i="12"/>
  <c r="AK45" i="12"/>
  <c r="AK53" i="12"/>
  <c r="AK58" i="12"/>
  <c r="AK17" i="12"/>
  <c r="H27" i="12"/>
  <c r="H58" i="12"/>
  <c r="H40" i="12"/>
  <c r="H23" i="12"/>
  <c r="AK23" i="12"/>
  <c r="AK43" i="12"/>
  <c r="AK22" i="12"/>
  <c r="AK61" i="12"/>
  <c r="H13" i="12"/>
  <c r="AK16" i="12"/>
  <c r="AK18" i="12"/>
  <c r="H16" i="12"/>
  <c r="H57" i="12"/>
  <c r="AK35" i="12"/>
  <c r="AK57" i="12"/>
  <c r="AK60" i="12"/>
  <c r="AK14" i="12"/>
  <c r="AK29" i="12"/>
  <c r="H50" i="12"/>
  <c r="H53" i="12"/>
  <c r="H19" i="12"/>
  <c r="H31" i="12"/>
  <c r="AK42" i="12"/>
  <c r="AK59" i="12"/>
  <c r="AK30" i="12"/>
  <c r="AK50" i="12"/>
  <c r="H49" i="17"/>
  <c r="H22" i="17"/>
  <c r="H52" i="17"/>
  <c r="AK16" i="17"/>
  <c r="AK21" i="17"/>
  <c r="AK27" i="17"/>
  <c r="H48" i="17"/>
  <c r="H23" i="17"/>
  <c r="H53" i="17"/>
  <c r="H35" i="17"/>
  <c r="AK30" i="17"/>
  <c r="H43" i="17"/>
  <c r="H30" i="17"/>
  <c r="H44" i="17"/>
  <c r="AK18" i="17"/>
  <c r="AK11" i="17"/>
  <c r="AK46" i="17"/>
  <c r="AK42" i="17"/>
  <c r="H34" i="17"/>
  <c r="H15" i="17"/>
  <c r="H40" i="17"/>
  <c r="AL9" i="17"/>
  <c r="AK37" i="17"/>
  <c r="AK53" i="17"/>
  <c r="H51" i="17"/>
  <c r="H14" i="17"/>
  <c r="H24" i="17"/>
  <c r="AK41" i="17"/>
  <c r="AK51" i="17"/>
  <c r="AK59" i="17"/>
  <c r="AK55" i="17"/>
  <c r="AK8" i="17"/>
  <c r="H29" i="17"/>
  <c r="H36" i="17"/>
  <c r="H17" i="17"/>
  <c r="H39" i="17"/>
  <c r="H31" i="17"/>
  <c r="AK52" i="17"/>
  <c r="AK44" i="17"/>
  <c r="AK48" i="17"/>
  <c r="H38" i="17"/>
  <c r="H21" i="17"/>
  <c r="H27" i="17"/>
  <c r="H12" i="17"/>
  <c r="AK33" i="17"/>
  <c r="AK24" i="17"/>
  <c r="AK13" i="17"/>
  <c r="H55" i="17"/>
  <c r="H8" i="17"/>
  <c r="H59" i="17"/>
  <c r="H41" i="17"/>
  <c r="H25" i="17"/>
  <c r="H11" i="17"/>
  <c r="AK34" i="17"/>
  <c r="AK40" i="17"/>
  <c r="AK28" i="17"/>
  <c r="H32" i="17"/>
  <c r="H60" i="17"/>
  <c r="H56" i="17"/>
  <c r="AK35" i="17"/>
  <c r="AK47" i="17"/>
  <c r="H57" i="17"/>
  <c r="AK26" i="17"/>
  <c r="AK58" i="17"/>
  <c r="AK61" i="17"/>
  <c r="H13" i="17"/>
  <c r="H33" i="17"/>
  <c r="H28" i="17"/>
  <c r="H45" i="17"/>
  <c r="AK36" i="17"/>
  <c r="AK31" i="17"/>
  <c r="AK32" i="17"/>
  <c r="H10" i="17"/>
  <c r="H37" i="17"/>
  <c r="H9" i="17"/>
  <c r="M14" i="13" l="1"/>
  <c r="BN43" i="12"/>
  <c r="BN9" i="17"/>
  <c r="BN10" i="12"/>
  <c r="BN52" i="12"/>
  <c r="BN54" i="12"/>
  <c r="BN58" i="12"/>
  <c r="BN21" i="17"/>
  <c r="BN10" i="17"/>
  <c r="BN45" i="17"/>
  <c r="BN29" i="17"/>
  <c r="BN15" i="17"/>
  <c r="BN37" i="17"/>
  <c r="BN40" i="12"/>
  <c r="BN14" i="17"/>
  <c r="BN12" i="17"/>
  <c r="BN23" i="17"/>
  <c r="BN13" i="17"/>
  <c r="BN27" i="17"/>
  <c r="BN48" i="17"/>
  <c r="BN46" i="17"/>
  <c r="BN59" i="17"/>
  <c r="BN49" i="17"/>
  <c r="BN32" i="17"/>
  <c r="BN17" i="17"/>
  <c r="BN58" i="17"/>
  <c r="BN55" i="17"/>
  <c r="BN36" i="17"/>
  <c r="BN35" i="17"/>
  <c r="BN53" i="17"/>
  <c r="BN52" i="17"/>
  <c r="BN22" i="17"/>
  <c r="BN61" i="17"/>
  <c r="BN24" i="17"/>
  <c r="BN56" i="17"/>
  <c r="BN30" i="17"/>
  <c r="I16" i="17"/>
  <c r="J16" i="17" s="1"/>
  <c r="BN16" i="17"/>
  <c r="BN39" i="17"/>
  <c r="BN47" i="17"/>
  <c r="BN34" i="17"/>
  <c r="BN19" i="17"/>
  <c r="BN40" i="17"/>
  <c r="BN38" i="17"/>
  <c r="BN18" i="17"/>
  <c r="BN42" i="17"/>
  <c r="BN61" i="12"/>
  <c r="BN31" i="12"/>
  <c r="BN50" i="12"/>
  <c r="BN26" i="12"/>
  <c r="BN21" i="12"/>
  <c r="BN56" i="12"/>
  <c r="BN17" i="12"/>
  <c r="BN13" i="12"/>
  <c r="BN18" i="12"/>
  <c r="BN41" i="12"/>
  <c r="BN16" i="12"/>
  <c r="BN51" i="12"/>
  <c r="BN20" i="12"/>
  <c r="BN44" i="12"/>
  <c r="BN55" i="12"/>
  <c r="BN53" i="12"/>
  <c r="BN37" i="12"/>
  <c r="BN35" i="12"/>
  <c r="BN49" i="12"/>
  <c r="I41" i="12"/>
  <c r="J41" i="12" s="1"/>
  <c r="BN15" i="12"/>
  <c r="BN9" i="12"/>
  <c r="BN22" i="12"/>
  <c r="BN24" i="12"/>
  <c r="BN57" i="12"/>
  <c r="I17" i="12"/>
  <c r="BN32" i="12"/>
  <c r="BN47" i="12"/>
  <c r="BN45" i="12"/>
  <c r="BN42" i="12"/>
  <c r="BN38" i="12"/>
  <c r="BN60" i="12"/>
  <c r="BN36" i="12"/>
  <c r="BN23" i="12"/>
  <c r="BN33" i="12"/>
  <c r="BN34" i="12"/>
  <c r="BN39" i="12"/>
  <c r="BN19" i="12"/>
  <c r="BN28" i="12"/>
  <c r="BN29" i="12"/>
  <c r="BN11" i="12"/>
  <c r="BN12" i="12"/>
  <c r="BN46" i="12"/>
  <c r="BN14" i="12"/>
  <c r="BN25" i="12"/>
  <c r="BN8" i="12"/>
  <c r="I30" i="12"/>
  <c r="BN30" i="12"/>
  <c r="I39" i="12"/>
  <c r="I34" i="12"/>
  <c r="I26" i="17"/>
  <c r="J26" i="17" s="1"/>
  <c r="I50" i="17"/>
  <c r="I58" i="17"/>
  <c r="I61" i="12"/>
  <c r="I46" i="12"/>
  <c r="I61" i="17"/>
  <c r="AL56" i="17"/>
  <c r="AL39" i="17"/>
  <c r="AL22" i="17"/>
  <c r="AL54" i="17"/>
  <c r="AL60" i="17"/>
  <c r="AL38" i="17"/>
  <c r="AL12" i="17"/>
  <c r="AL15" i="17"/>
  <c r="I46" i="17"/>
  <c r="J46" i="17" s="1"/>
  <c r="I42" i="17"/>
  <c r="I47" i="17"/>
  <c r="I54" i="17"/>
  <c r="I20" i="17"/>
  <c r="BO20" i="17" s="1"/>
  <c r="I18" i="17"/>
  <c r="I19" i="17"/>
  <c r="BO19" i="17" s="1"/>
  <c r="I22" i="17"/>
  <c r="I49" i="17"/>
  <c r="BO49" i="17" s="1"/>
  <c r="I19" i="12"/>
  <c r="I58" i="12"/>
  <c r="AL44" i="12"/>
  <c r="AL52" i="12"/>
  <c r="J36" i="12"/>
  <c r="I57" i="12"/>
  <c r="I27" i="12"/>
  <c r="AL58" i="12"/>
  <c r="AL11" i="12"/>
  <c r="I33" i="12"/>
  <c r="I18" i="12"/>
  <c r="J34" i="12"/>
  <c r="I20" i="12"/>
  <c r="AL54" i="12"/>
  <c r="I54" i="12"/>
  <c r="AL25" i="12"/>
  <c r="AL22" i="12"/>
  <c r="BO22" i="12" s="1"/>
  <c r="AL40" i="12"/>
  <c r="I48" i="12"/>
  <c r="AL51" i="12"/>
  <c r="I29" i="12"/>
  <c r="AL39" i="12"/>
  <c r="I51" i="12"/>
  <c r="AL10" i="12"/>
  <c r="BO10" i="12" s="1"/>
  <c r="AL50" i="12"/>
  <c r="AL30" i="12"/>
  <c r="K10" i="12"/>
  <c r="I53" i="12"/>
  <c r="AL14" i="12"/>
  <c r="BO14" i="12" s="1"/>
  <c r="AL35" i="12"/>
  <c r="AL53" i="12"/>
  <c r="I52" i="12"/>
  <c r="AL48" i="12"/>
  <c r="AL47" i="12"/>
  <c r="J24" i="12"/>
  <c r="AL36" i="12"/>
  <c r="BO36" i="12" s="1"/>
  <c r="AL8" i="12"/>
  <c r="I9" i="12"/>
  <c r="I60" i="12"/>
  <c r="AL42" i="12"/>
  <c r="AL16" i="12"/>
  <c r="I23" i="12"/>
  <c r="AL20" i="12"/>
  <c r="AL49" i="12"/>
  <c r="AL12" i="12"/>
  <c r="AL26" i="12"/>
  <c r="I38" i="12"/>
  <c r="AL57" i="12"/>
  <c r="AL55" i="12"/>
  <c r="I35" i="12"/>
  <c r="AL28" i="12"/>
  <c r="I44" i="12"/>
  <c r="I8" i="12"/>
  <c r="I21" i="12"/>
  <c r="J22" i="12"/>
  <c r="AL31" i="12"/>
  <c r="I55" i="12"/>
  <c r="AL34" i="12"/>
  <c r="I47" i="12"/>
  <c r="AL61" i="12"/>
  <c r="AL33" i="12"/>
  <c r="AL56" i="12"/>
  <c r="AL29" i="12"/>
  <c r="AL23" i="12"/>
  <c r="I45" i="12"/>
  <c r="AL27" i="12"/>
  <c r="I31" i="12"/>
  <c r="I16" i="12"/>
  <c r="AL17" i="12"/>
  <c r="AL15" i="12"/>
  <c r="AL43" i="12"/>
  <c r="BO43" i="12" s="1"/>
  <c r="AL46" i="12"/>
  <c r="I59" i="12"/>
  <c r="AL19" i="12"/>
  <c r="I26" i="12"/>
  <c r="AL21" i="12"/>
  <c r="AL9" i="12"/>
  <c r="I13" i="12"/>
  <c r="I50" i="12"/>
  <c r="I56" i="12"/>
  <c r="AL41" i="12"/>
  <c r="I49" i="12"/>
  <c r="AL24" i="12"/>
  <c r="BO24" i="12" s="1"/>
  <c r="AL59" i="12"/>
  <c r="I28" i="12"/>
  <c r="J14" i="12"/>
  <c r="AL32" i="12"/>
  <c r="I11" i="12"/>
  <c r="I15" i="12"/>
  <c r="AL13" i="12"/>
  <c r="I25" i="12"/>
  <c r="I12" i="12"/>
  <c r="AL60" i="12"/>
  <c r="AL18" i="12"/>
  <c r="I40" i="12"/>
  <c r="J17" i="12"/>
  <c r="AL45" i="12"/>
  <c r="J43" i="12"/>
  <c r="AL37" i="12"/>
  <c r="I42" i="12"/>
  <c r="I37" i="12"/>
  <c r="I32" i="12"/>
  <c r="AL38" i="12"/>
  <c r="I45" i="17"/>
  <c r="BO45" i="17" s="1"/>
  <c r="AM19" i="17"/>
  <c r="I36" i="17"/>
  <c r="I30" i="17"/>
  <c r="I35" i="17"/>
  <c r="AM23" i="17"/>
  <c r="AM50" i="17"/>
  <c r="AL51" i="17"/>
  <c r="I14" i="17"/>
  <c r="BO14" i="17" s="1"/>
  <c r="AL37" i="17"/>
  <c r="AL46" i="17"/>
  <c r="I10" i="17"/>
  <c r="BO10" i="17" s="1"/>
  <c r="AL36" i="17"/>
  <c r="AL44" i="17"/>
  <c r="I39" i="17"/>
  <c r="AL55" i="17"/>
  <c r="AM9" i="17"/>
  <c r="I15" i="17"/>
  <c r="AL11" i="17"/>
  <c r="I23" i="17"/>
  <c r="BO23" i="17" s="1"/>
  <c r="AL28" i="17"/>
  <c r="I21" i="17"/>
  <c r="I43" i="17"/>
  <c r="BO43" i="17" s="1"/>
  <c r="AL21" i="17"/>
  <c r="AL40" i="17"/>
  <c r="I41" i="17"/>
  <c r="AL33" i="17"/>
  <c r="I38" i="17"/>
  <c r="I29" i="17"/>
  <c r="BO29" i="17" s="1"/>
  <c r="I34" i="17"/>
  <c r="I48" i="17"/>
  <c r="AM43" i="17"/>
  <c r="I13" i="17"/>
  <c r="AL18" i="17"/>
  <c r="AL26" i="17"/>
  <c r="I28" i="17"/>
  <c r="AM10" i="17"/>
  <c r="I55" i="17"/>
  <c r="AL8" i="17"/>
  <c r="AL59" i="17"/>
  <c r="I51" i="17"/>
  <c r="I9" i="17"/>
  <c r="BO9" i="17" s="1"/>
  <c r="AL32" i="17"/>
  <c r="AM25" i="17"/>
  <c r="I12" i="17"/>
  <c r="AL52" i="17"/>
  <c r="AL41" i="17"/>
  <c r="AL16" i="17"/>
  <c r="AL47" i="17"/>
  <c r="I25" i="17"/>
  <c r="BO25" i="17" s="1"/>
  <c r="AL24" i="17"/>
  <c r="AL61" i="17"/>
  <c r="AM57" i="17"/>
  <c r="I60" i="17"/>
  <c r="I11" i="17"/>
  <c r="AL35" i="17"/>
  <c r="AL13" i="17"/>
  <c r="I31" i="17"/>
  <c r="I17" i="17"/>
  <c r="BO17" i="17" s="1"/>
  <c r="I56" i="17"/>
  <c r="I37" i="17"/>
  <c r="I24" i="17"/>
  <c r="AL53" i="17"/>
  <c r="AL30" i="17"/>
  <c r="AL31" i="17"/>
  <c r="AM45" i="17"/>
  <c r="AL34" i="17"/>
  <c r="AM17" i="17"/>
  <c r="I27" i="17"/>
  <c r="AL48" i="17"/>
  <c r="AM29" i="17"/>
  <c r="AM20" i="17"/>
  <c r="AL42" i="17"/>
  <c r="I44" i="17"/>
  <c r="AL27" i="17"/>
  <c r="I33" i="17"/>
  <c r="I57" i="17"/>
  <c r="BO57" i="17" s="1"/>
  <c r="AM49" i="17"/>
  <c r="I59" i="17"/>
  <c r="AM14" i="17"/>
  <c r="I53" i="17"/>
  <c r="I52" i="17"/>
  <c r="AL58" i="17"/>
  <c r="I32" i="17"/>
  <c r="I8" i="17"/>
  <c r="I40" i="17"/>
  <c r="BN11" i="17" l="1"/>
  <c r="BN44" i="17"/>
  <c r="BN51" i="17"/>
  <c r="BN33" i="17"/>
  <c r="BN28" i="17"/>
  <c r="BN31" i="17"/>
  <c r="BN50" i="17"/>
  <c r="BN57" i="17"/>
  <c r="BN48" i="12"/>
  <c r="BN20" i="17"/>
  <c r="BN8" i="17"/>
  <c r="BN43" i="17"/>
  <c r="BN41" i="17"/>
  <c r="BN27" i="12"/>
  <c r="BN60" i="17"/>
  <c r="BN54" i="17"/>
  <c r="BN26" i="17"/>
  <c r="BN25" i="17"/>
  <c r="BN59" i="12"/>
  <c r="BL8" i="12"/>
  <c r="BL59" i="12"/>
  <c r="BL52" i="12"/>
  <c r="BL48" i="17"/>
  <c r="BL53" i="12"/>
  <c r="BL57" i="17"/>
  <c r="BL14" i="17"/>
  <c r="BL50" i="17"/>
  <c r="BL44" i="12"/>
  <c r="BL15" i="12"/>
  <c r="BL50" i="12"/>
  <c r="BL58" i="12"/>
  <c r="BL40" i="12"/>
  <c r="BL54" i="17"/>
  <c r="BL41" i="12"/>
  <c r="BL38" i="12"/>
  <c r="BL46" i="12"/>
  <c r="BL28" i="12"/>
  <c r="BL60" i="17"/>
  <c r="BL29" i="12"/>
  <c r="BL16" i="17"/>
  <c r="BL20" i="17"/>
  <c r="BL56" i="17"/>
  <c r="BL20" i="12"/>
  <c r="BL31" i="12"/>
  <c r="BL26" i="12"/>
  <c r="BL34" i="12"/>
  <c r="BL16" i="12"/>
  <c r="BL13" i="17"/>
  <c r="BL17" i="12"/>
  <c r="BL22" i="17"/>
  <c r="BL23" i="17"/>
  <c r="BL59" i="17"/>
  <c r="BL19" i="12"/>
  <c r="BL14" i="12"/>
  <c r="BL22" i="12"/>
  <c r="BL19" i="17"/>
  <c r="BL9" i="17"/>
  <c r="BL28" i="17"/>
  <c r="BL26" i="17"/>
  <c r="BL54" i="12"/>
  <c r="BL61" i="12"/>
  <c r="BL24" i="12"/>
  <c r="BL25" i="17"/>
  <c r="BL15" i="17"/>
  <c r="BL34" i="17"/>
  <c r="BL29" i="17"/>
  <c r="BL10" i="12"/>
  <c r="BL42" i="12"/>
  <c r="BL49" i="12"/>
  <c r="BL37" i="12"/>
  <c r="BL12" i="12"/>
  <c r="BL18" i="17"/>
  <c r="BL37" i="17"/>
  <c r="BL27" i="17"/>
  <c r="BL46" i="17"/>
  <c r="BL35" i="17"/>
  <c r="BL45" i="12"/>
  <c r="BL18" i="12"/>
  <c r="BL60" i="12"/>
  <c r="BL24" i="17"/>
  <c r="BL43" i="17"/>
  <c r="BL33" i="17"/>
  <c r="BL52" i="17"/>
  <c r="BL38" i="17"/>
  <c r="BL33" i="12"/>
  <c r="BL43" i="12"/>
  <c r="BL47" i="12"/>
  <c r="BL31" i="17"/>
  <c r="BL32" i="17"/>
  <c r="BL30" i="12"/>
  <c r="BL25" i="12"/>
  <c r="BL13" i="12"/>
  <c r="BL36" i="12"/>
  <c r="BL30" i="17"/>
  <c r="BL49" i="17"/>
  <c r="BL39" i="17"/>
  <c r="BL58" i="17"/>
  <c r="BL41" i="17"/>
  <c r="BL21" i="12"/>
  <c r="BL51" i="12"/>
  <c r="BL53" i="17"/>
  <c r="BL12" i="17"/>
  <c r="BL21" i="17"/>
  <c r="BL40" i="17"/>
  <c r="BL57" i="12"/>
  <c r="BL23" i="12"/>
  <c r="BL35" i="12"/>
  <c r="BL36" i="17"/>
  <c r="BL55" i="17"/>
  <c r="BL45" i="17"/>
  <c r="BL8" i="17"/>
  <c r="BL44" i="17"/>
  <c r="BL9" i="12"/>
  <c r="BL39" i="12"/>
  <c r="BL17" i="17"/>
  <c r="BL55" i="12"/>
  <c r="BL11" i="12"/>
  <c r="BL48" i="12"/>
  <c r="BL42" i="17"/>
  <c r="BL61" i="17"/>
  <c r="BL51" i="17"/>
  <c r="BL11" i="17"/>
  <c r="BL47" i="17"/>
  <c r="BL56" i="12"/>
  <c r="BL27" i="12"/>
  <c r="BL10" i="17"/>
  <c r="BL32" i="12"/>
  <c r="BM14" i="17"/>
  <c r="BM33" i="17"/>
  <c r="BM52" i="17"/>
  <c r="BM12" i="17"/>
  <c r="BM28" i="17"/>
  <c r="BM57" i="17"/>
  <c r="BM58" i="12"/>
  <c r="BM36" i="12"/>
  <c r="BM30" i="12"/>
  <c r="BM41" i="12"/>
  <c r="BM40" i="17"/>
  <c r="BM13" i="12"/>
  <c r="BM60" i="17"/>
  <c r="BM35" i="17"/>
  <c r="BM19" i="17"/>
  <c r="BM10" i="17"/>
  <c r="BM11" i="17"/>
  <c r="BM61" i="12"/>
  <c r="BM15" i="12"/>
  <c r="BM56" i="12"/>
  <c r="BM46" i="17"/>
  <c r="BM56" i="17"/>
  <c r="BM10" i="12"/>
  <c r="BM38" i="12"/>
  <c r="BM16" i="17"/>
  <c r="BM54" i="17"/>
  <c r="BM55" i="17"/>
  <c r="BM37" i="17"/>
  <c r="BM29" i="17"/>
  <c r="BM53" i="12"/>
  <c r="BM29" i="12"/>
  <c r="BM59" i="12"/>
  <c r="BM61" i="17"/>
  <c r="BM26" i="17"/>
  <c r="BM51" i="17"/>
  <c r="BM19" i="12"/>
  <c r="BM21" i="17"/>
  <c r="BM45" i="12"/>
  <c r="BM23" i="12"/>
  <c r="BM44" i="17"/>
  <c r="BM8" i="17"/>
  <c r="BM9" i="17"/>
  <c r="BM36" i="17"/>
  <c r="BM12" i="12"/>
  <c r="BM42" i="12"/>
  <c r="BM35" i="12"/>
  <c r="BM14" i="12"/>
  <c r="BM8" i="12"/>
  <c r="BM55" i="12"/>
  <c r="BM24" i="12"/>
  <c r="BM38" i="17"/>
  <c r="BM20" i="12"/>
  <c r="BM50" i="17"/>
  <c r="BM50" i="12"/>
  <c r="BM46" i="12"/>
  <c r="BM58" i="17"/>
  <c r="BM59" i="17"/>
  <c r="BM47" i="17"/>
  <c r="BM17" i="17"/>
  <c r="BM21" i="12"/>
  <c r="BM52" i="12"/>
  <c r="BM51" i="12"/>
  <c r="BM60" i="12"/>
  <c r="BM48" i="17"/>
  <c r="BM27" i="12"/>
  <c r="BM49" i="12"/>
  <c r="BM57" i="12"/>
  <c r="BM43" i="12"/>
  <c r="BM15" i="17"/>
  <c r="BM41" i="17"/>
  <c r="BM23" i="17"/>
  <c r="BM39" i="17"/>
  <c r="BM9" i="12"/>
  <c r="BM47" i="12"/>
  <c r="BM40" i="12"/>
  <c r="BM39" i="12"/>
  <c r="BM43" i="17"/>
  <c r="BM22" i="17"/>
  <c r="BM54" i="12"/>
  <c r="BM44" i="12"/>
  <c r="BM11" i="12"/>
  <c r="BM24" i="17"/>
  <c r="BM32" i="17"/>
  <c r="BM53" i="17"/>
  <c r="BM20" i="17"/>
  <c r="BM32" i="12"/>
  <c r="BM37" i="12"/>
  <c r="BM34" i="12"/>
  <c r="BM25" i="17"/>
  <c r="BM42" i="17"/>
  <c r="BM17" i="12"/>
  <c r="BM48" i="12"/>
  <c r="BM33" i="12"/>
  <c r="BM45" i="17"/>
  <c r="BM49" i="17"/>
  <c r="BM34" i="17"/>
  <c r="BM16" i="12"/>
  <c r="BM25" i="12"/>
  <c r="BM28" i="12"/>
  <c r="BM22" i="12"/>
  <c r="BM31" i="12"/>
  <c r="BM13" i="17"/>
  <c r="BM30" i="17"/>
  <c r="BM27" i="17"/>
  <c r="BM18" i="17"/>
  <c r="BM31" i="17"/>
  <c r="BM18" i="12"/>
  <c r="BM26" i="12"/>
  <c r="BO61" i="12"/>
  <c r="BO8" i="12"/>
  <c r="BO44" i="12"/>
  <c r="BO47" i="12"/>
  <c r="BO12" i="12"/>
  <c r="BO39" i="17"/>
  <c r="BO31" i="17"/>
  <c r="BO45" i="12"/>
  <c r="BO28" i="17"/>
  <c r="BO33" i="17"/>
  <c r="BO48" i="17"/>
  <c r="BO40" i="17"/>
  <c r="BO44" i="17"/>
  <c r="BO8" i="17"/>
  <c r="BO53" i="17"/>
  <c r="BO27" i="17"/>
  <c r="BO54" i="17"/>
  <c r="BO47" i="17"/>
  <c r="BO59" i="17"/>
  <c r="BO12" i="17"/>
  <c r="BO21" i="17"/>
  <c r="BO24" i="17"/>
  <c r="BO51" i="17"/>
  <c r="BO35" i="17"/>
  <c r="BO30" i="17"/>
  <c r="BO55" i="17"/>
  <c r="BO37" i="17"/>
  <c r="BO38" i="17"/>
  <c r="BO32" i="17"/>
  <c r="BO56" i="17"/>
  <c r="BO36" i="17"/>
  <c r="BO22" i="17"/>
  <c r="BO41" i="17"/>
  <c r="BO52" i="17"/>
  <c r="BO18" i="17"/>
  <c r="BO16" i="17"/>
  <c r="J61" i="17"/>
  <c r="BO61" i="17"/>
  <c r="BO42" i="17"/>
  <c r="BO11" i="17"/>
  <c r="BO46" i="17"/>
  <c r="J58" i="17"/>
  <c r="BO58" i="17"/>
  <c r="BO13" i="17"/>
  <c r="BO60" i="17"/>
  <c r="J50" i="17"/>
  <c r="BP50" i="17" s="1"/>
  <c r="BO50" i="17"/>
  <c r="BO34" i="17"/>
  <c r="BO15" i="17"/>
  <c r="BO26" i="17"/>
  <c r="BO28" i="12"/>
  <c r="BO35" i="12"/>
  <c r="BO11" i="12"/>
  <c r="BO40" i="12"/>
  <c r="BO51" i="12"/>
  <c r="BO49" i="12"/>
  <c r="BO38" i="12"/>
  <c r="BO19" i="12"/>
  <c r="BO39" i="12"/>
  <c r="BO33" i="12"/>
  <c r="BO56" i="12"/>
  <c r="BO55" i="12"/>
  <c r="BO29" i="12"/>
  <c r="BO30" i="12"/>
  <c r="BO52" i="12"/>
  <c r="BO25" i="12"/>
  <c r="BO32" i="12"/>
  <c r="BO48" i="12"/>
  <c r="BO27" i="12"/>
  <c r="BO50" i="12"/>
  <c r="BO16" i="12"/>
  <c r="BO57" i="12"/>
  <c r="BO37" i="12"/>
  <c r="BO13" i="12"/>
  <c r="BO31" i="12"/>
  <c r="BO42" i="12"/>
  <c r="BO15" i="12"/>
  <c r="BO21" i="12"/>
  <c r="BO23" i="12"/>
  <c r="BO46" i="12"/>
  <c r="BO18" i="12"/>
  <c r="BO26" i="12"/>
  <c r="BO53" i="12"/>
  <c r="BO60" i="12"/>
  <c r="BO54" i="12"/>
  <c r="J39" i="12"/>
  <c r="K39" i="12" s="1"/>
  <c r="BO59" i="12"/>
  <c r="BO9" i="12"/>
  <c r="BO58" i="12"/>
  <c r="BO41" i="12"/>
  <c r="BO20" i="12"/>
  <c r="BO34" i="12"/>
  <c r="BO17" i="12"/>
  <c r="J30" i="12"/>
  <c r="K30" i="12" s="1"/>
  <c r="J42" i="17"/>
  <c r="J47" i="17"/>
  <c r="J61" i="12"/>
  <c r="J46" i="12"/>
  <c r="AM54" i="17"/>
  <c r="AM22" i="17"/>
  <c r="AM39" i="17"/>
  <c r="AM56" i="17"/>
  <c r="AM38" i="17"/>
  <c r="AM60" i="17"/>
  <c r="AM12" i="17"/>
  <c r="AM15" i="17"/>
  <c r="J18" i="17"/>
  <c r="J54" i="17"/>
  <c r="J22" i="17"/>
  <c r="J20" i="17"/>
  <c r="BP20" i="17" s="1"/>
  <c r="J49" i="17"/>
  <c r="BP49" i="17" s="1"/>
  <c r="J19" i="17"/>
  <c r="BP19" i="17" s="1"/>
  <c r="AM61" i="12"/>
  <c r="K17" i="12"/>
  <c r="J25" i="12"/>
  <c r="J28" i="12"/>
  <c r="AM43" i="12"/>
  <c r="BP43" i="12" s="1"/>
  <c r="J55" i="12"/>
  <c r="J29" i="12"/>
  <c r="K34" i="12"/>
  <c r="AM44" i="12"/>
  <c r="AM40" i="12"/>
  <c r="AM38" i="12"/>
  <c r="J11" i="12"/>
  <c r="AM21" i="12"/>
  <c r="L10" i="12"/>
  <c r="K41" i="12"/>
  <c r="J49" i="12"/>
  <c r="J56" i="12"/>
  <c r="J50" i="12"/>
  <c r="J45" i="12"/>
  <c r="AM28" i="12"/>
  <c r="AM42" i="12"/>
  <c r="AM35" i="12"/>
  <c r="AM25" i="12"/>
  <c r="J18" i="12"/>
  <c r="J27" i="12"/>
  <c r="J32" i="12"/>
  <c r="J40" i="12"/>
  <c r="AM31" i="12"/>
  <c r="AM57" i="12"/>
  <c r="AM8" i="12"/>
  <c r="K24" i="12"/>
  <c r="AM51" i="12"/>
  <c r="AM37" i="12"/>
  <c r="AM9" i="12"/>
  <c r="AM46" i="12"/>
  <c r="AM33" i="12"/>
  <c r="J35" i="12"/>
  <c r="AM49" i="12"/>
  <c r="J52" i="12"/>
  <c r="AM14" i="12"/>
  <c r="BP14" i="12" s="1"/>
  <c r="AM30" i="12"/>
  <c r="AM39" i="12"/>
  <c r="J48" i="12"/>
  <c r="J20" i="12"/>
  <c r="K36" i="12"/>
  <c r="J58" i="12"/>
  <c r="AM24" i="12"/>
  <c r="BP24" i="12" s="1"/>
  <c r="J16" i="12"/>
  <c r="J21" i="12"/>
  <c r="AM13" i="12"/>
  <c r="AM32" i="12"/>
  <c r="AM59" i="12"/>
  <c r="AM23" i="12"/>
  <c r="J8" i="12"/>
  <c r="BP8" i="12" s="1"/>
  <c r="J42" i="12"/>
  <c r="AM58" i="12"/>
  <c r="K43" i="12"/>
  <c r="AM60" i="12"/>
  <c r="J26" i="12"/>
  <c r="BP26" i="12" s="1"/>
  <c r="J37" i="12"/>
  <c r="AM18" i="12"/>
  <c r="J12" i="12"/>
  <c r="K14" i="12"/>
  <c r="J13" i="12"/>
  <c r="AM19" i="12"/>
  <c r="J31" i="12"/>
  <c r="K22" i="12"/>
  <c r="AM26" i="12"/>
  <c r="AM16" i="12"/>
  <c r="AM10" i="12"/>
  <c r="BP10" i="12" s="1"/>
  <c r="J15" i="12"/>
  <c r="AM41" i="12"/>
  <c r="BP41" i="12" s="1"/>
  <c r="AM15" i="12"/>
  <c r="J60" i="12"/>
  <c r="AM22" i="12"/>
  <c r="BP22" i="12" s="1"/>
  <c r="J54" i="12"/>
  <c r="AM11" i="12"/>
  <c r="J57" i="12"/>
  <c r="J19" i="12"/>
  <c r="AM27" i="12"/>
  <c r="AM48" i="12"/>
  <c r="J47" i="12"/>
  <c r="J38" i="12"/>
  <c r="AM54" i="12"/>
  <c r="AM45" i="12"/>
  <c r="J44" i="12"/>
  <c r="AM55" i="12"/>
  <c r="AM20" i="12"/>
  <c r="AM53" i="12"/>
  <c r="AM50" i="12"/>
  <c r="J33" i="12"/>
  <c r="AM12" i="12"/>
  <c r="AM56" i="12"/>
  <c r="J23" i="12"/>
  <c r="AM36" i="12"/>
  <c r="BP36" i="12" s="1"/>
  <c r="J51" i="12"/>
  <c r="J59" i="12"/>
  <c r="AM17" i="12"/>
  <c r="BP17" i="12" s="1"/>
  <c r="AM29" i="12"/>
  <c r="AM34" i="12"/>
  <c r="BP34" i="12" s="1"/>
  <c r="J9" i="12"/>
  <c r="AM47" i="12"/>
  <c r="J53" i="12"/>
  <c r="AM52" i="12"/>
  <c r="J37" i="17"/>
  <c r="AM31" i="17"/>
  <c r="J51" i="17"/>
  <c r="AN10" i="17"/>
  <c r="AM26" i="17"/>
  <c r="BP26" i="17" s="1"/>
  <c r="AM18" i="17"/>
  <c r="AN43" i="17"/>
  <c r="J29" i="17"/>
  <c r="BP29" i="17" s="1"/>
  <c r="AM28" i="17"/>
  <c r="K58" i="17"/>
  <c r="AN23" i="17"/>
  <c r="J30" i="17"/>
  <c r="AM42" i="17"/>
  <c r="AN49" i="17"/>
  <c r="AM27" i="17"/>
  <c r="AN20" i="17"/>
  <c r="J17" i="17"/>
  <c r="BP17" i="17" s="1"/>
  <c r="AM13" i="17"/>
  <c r="AM24" i="17"/>
  <c r="J12" i="17"/>
  <c r="AN9" i="17"/>
  <c r="J39" i="17"/>
  <c r="J14" i="17"/>
  <c r="BP14" i="17" s="1"/>
  <c r="AN19" i="17"/>
  <c r="J27" i="17"/>
  <c r="AM53" i="17"/>
  <c r="J56" i="17"/>
  <c r="J11" i="17"/>
  <c r="K26" i="17"/>
  <c r="AM59" i="17"/>
  <c r="AM40" i="17"/>
  <c r="AM36" i="17"/>
  <c r="AN50" i="17"/>
  <c r="J8" i="17"/>
  <c r="J53" i="17"/>
  <c r="AN57" i="17"/>
  <c r="J28" i="17"/>
  <c r="J43" i="17"/>
  <c r="BP43" i="17" s="1"/>
  <c r="AM11" i="17"/>
  <c r="AM58" i="17"/>
  <c r="AM16" i="17"/>
  <c r="BP16" i="17" s="1"/>
  <c r="J55" i="17"/>
  <c r="AM51" i="17"/>
  <c r="J57" i="17"/>
  <c r="BP57" i="17" s="1"/>
  <c r="J31" i="17"/>
  <c r="J25" i="17"/>
  <c r="BP25" i="17" s="1"/>
  <c r="AM32" i="17"/>
  <c r="J34" i="17"/>
  <c r="AM33" i="17"/>
  <c r="J52" i="17"/>
  <c r="AM34" i="17"/>
  <c r="AN14" i="17"/>
  <c r="AN17" i="17"/>
  <c r="J33" i="17"/>
  <c r="AN29" i="17"/>
  <c r="J24" i="17"/>
  <c r="AM61" i="17"/>
  <c r="AM47" i="17"/>
  <c r="AM52" i="17"/>
  <c r="AM8" i="17"/>
  <c r="J48" i="17"/>
  <c r="J23" i="17"/>
  <c r="BP23" i="17" s="1"/>
  <c r="AM44" i="17"/>
  <c r="J35" i="17"/>
  <c r="AM46" i="17"/>
  <c r="BP46" i="17" s="1"/>
  <c r="J44" i="17"/>
  <c r="AN45" i="17"/>
  <c r="AM30" i="17"/>
  <c r="K16" i="17"/>
  <c r="AM48" i="17"/>
  <c r="K46" i="17"/>
  <c r="AM41" i="17"/>
  <c r="J9" i="17"/>
  <c r="BP9" i="17" s="1"/>
  <c r="J38" i="17"/>
  <c r="J15" i="17"/>
  <c r="AM55" i="17"/>
  <c r="J10" i="17"/>
  <c r="BP10" i="17" s="1"/>
  <c r="J45" i="17"/>
  <c r="BP45" i="17" s="1"/>
  <c r="J59" i="17"/>
  <c r="AN25" i="17"/>
  <c r="J13" i="17"/>
  <c r="J21" i="17"/>
  <c r="J32" i="17"/>
  <c r="J40" i="17"/>
  <c r="AM35" i="17"/>
  <c r="J60" i="17"/>
  <c r="J41" i="17"/>
  <c r="AM37" i="17"/>
  <c r="J36" i="17"/>
  <c r="AM21" i="17"/>
  <c r="BP21" i="12" l="1"/>
  <c r="BP44" i="12"/>
  <c r="BP27" i="12"/>
  <c r="BP37" i="12"/>
  <c r="BP16" i="12"/>
  <c r="BP13" i="12"/>
  <c r="BP58" i="12"/>
  <c r="BP42" i="12"/>
  <c r="BP60" i="17"/>
  <c r="BP11" i="17"/>
  <c r="BP32" i="17"/>
  <c r="BP49" i="12"/>
  <c r="BP35" i="12"/>
  <c r="BP47" i="12"/>
  <c r="BP24" i="17"/>
  <c r="BP38" i="17"/>
  <c r="BP27" i="17"/>
  <c r="BP13" i="17"/>
  <c r="BP59" i="17"/>
  <c r="BP12" i="17"/>
  <c r="BP61" i="17"/>
  <c r="BP56" i="17"/>
  <c r="BP51" i="17"/>
  <c r="BP28" i="17"/>
  <c r="BP37" i="17"/>
  <c r="BP22" i="17"/>
  <c r="BP34" i="17"/>
  <c r="K61" i="17"/>
  <c r="L61" i="17" s="1"/>
  <c r="BP30" i="17"/>
  <c r="BP54" i="17"/>
  <c r="BP40" i="17"/>
  <c r="BP21" i="17"/>
  <c r="BP53" i="17"/>
  <c r="BP18" i="17"/>
  <c r="BP48" i="17"/>
  <c r="BP47" i="17"/>
  <c r="BP8" i="17"/>
  <c r="BP39" i="17"/>
  <c r="K42" i="17"/>
  <c r="L42" i="17" s="1"/>
  <c r="BP42" i="17"/>
  <c r="BP31" i="17"/>
  <c r="BP58" i="17"/>
  <c r="BP44" i="17"/>
  <c r="BP36" i="17"/>
  <c r="K50" i="17"/>
  <c r="BQ50" i="17" s="1"/>
  <c r="BP33" i="17"/>
  <c r="K47" i="17"/>
  <c r="L47" i="17" s="1"/>
  <c r="BP55" i="17"/>
  <c r="BP41" i="17"/>
  <c r="BP15" i="17"/>
  <c r="BP35" i="17"/>
  <c r="BP52" i="17"/>
  <c r="BP54" i="12"/>
  <c r="BP56" i="12"/>
  <c r="BP28" i="12"/>
  <c r="BP52" i="12"/>
  <c r="BP40" i="12"/>
  <c r="BP60" i="12"/>
  <c r="BP51" i="12"/>
  <c r="BP12" i="12"/>
  <c r="BP32" i="12"/>
  <c r="BP33" i="12"/>
  <c r="BP9" i="12"/>
  <c r="BP48" i="12"/>
  <c r="BP15" i="12"/>
  <c r="BP23" i="12"/>
  <c r="BP38" i="12"/>
  <c r="BP18" i="12"/>
  <c r="BP11" i="12"/>
  <c r="BP46" i="12"/>
  <c r="BP53" i="12"/>
  <c r="BP61" i="12"/>
  <c r="BP30" i="12"/>
  <c r="BP39" i="12"/>
  <c r="BP19" i="12"/>
  <c r="BP20" i="12"/>
  <c r="BP57" i="12"/>
  <c r="BP45" i="12"/>
  <c r="BP29" i="12"/>
  <c r="BP31" i="12"/>
  <c r="BP50" i="12"/>
  <c r="BP55" i="12"/>
  <c r="BP59" i="12"/>
  <c r="BP25" i="12"/>
  <c r="K18" i="17"/>
  <c r="K61" i="12"/>
  <c r="K46" i="12"/>
  <c r="AN39" i="17"/>
  <c r="AN15" i="17"/>
  <c r="AN22" i="17"/>
  <c r="AN56" i="17"/>
  <c r="AN12" i="17"/>
  <c r="AN60" i="17"/>
  <c r="AN38" i="17"/>
  <c r="AN54" i="17"/>
  <c r="K54" i="17"/>
  <c r="K22" i="17"/>
  <c r="K49" i="17"/>
  <c r="BQ49" i="17" s="1"/>
  <c r="K19" i="17"/>
  <c r="BQ19" i="17" s="1"/>
  <c r="K20" i="17"/>
  <c r="BQ20" i="17" s="1"/>
  <c r="L30" i="12"/>
  <c r="AN41" i="12"/>
  <c r="BQ41" i="12" s="1"/>
  <c r="AN50" i="12"/>
  <c r="AN54" i="12"/>
  <c r="K57" i="12"/>
  <c r="AN26" i="12"/>
  <c r="K26" i="12"/>
  <c r="AN49" i="12"/>
  <c r="K32" i="12"/>
  <c r="K18" i="12"/>
  <c r="L17" i="12"/>
  <c r="K20" i="12"/>
  <c r="AN34" i="12"/>
  <c r="BQ34" i="12" s="1"/>
  <c r="K59" i="12"/>
  <c r="AN19" i="12"/>
  <c r="AN59" i="12"/>
  <c r="K21" i="12"/>
  <c r="K48" i="12"/>
  <c r="AN46" i="12"/>
  <c r="K50" i="12"/>
  <c r="AN20" i="12"/>
  <c r="AN30" i="12"/>
  <c r="BQ30" i="12" s="1"/>
  <c r="AN36" i="12"/>
  <c r="BQ36" i="12" s="1"/>
  <c r="AN55" i="12"/>
  <c r="K38" i="12"/>
  <c r="K12" i="12"/>
  <c r="K58" i="12"/>
  <c r="K35" i="12"/>
  <c r="AN8" i="12"/>
  <c r="AN42" i="12"/>
  <c r="K29" i="12"/>
  <c r="AN48" i="12"/>
  <c r="AN15" i="12"/>
  <c r="K15" i="12"/>
  <c r="AN10" i="12"/>
  <c r="BQ10" i="12" s="1"/>
  <c r="AN58" i="12"/>
  <c r="AN14" i="12"/>
  <c r="BQ14" i="12" s="1"/>
  <c r="AN51" i="12"/>
  <c r="L41" i="12"/>
  <c r="AN43" i="12"/>
  <c r="BQ43" i="12" s="1"/>
  <c r="AN38" i="12"/>
  <c r="AN52" i="12"/>
  <c r="K33" i="12"/>
  <c r="AN53" i="12"/>
  <c r="AN45" i="12"/>
  <c r="AN22" i="12"/>
  <c r="BQ22" i="12" s="1"/>
  <c r="L22" i="12"/>
  <c r="K13" i="12"/>
  <c r="K8" i="12"/>
  <c r="AN21" i="12"/>
  <c r="AN40" i="12"/>
  <c r="K28" i="12"/>
  <c r="AN29" i="12"/>
  <c r="K23" i="12"/>
  <c r="L39" i="12"/>
  <c r="AN60" i="12"/>
  <c r="AN9" i="12"/>
  <c r="K11" i="12"/>
  <c r="K25" i="12"/>
  <c r="AN47" i="12"/>
  <c r="K44" i="12"/>
  <c r="AN11" i="12"/>
  <c r="K42" i="12"/>
  <c r="AN32" i="12"/>
  <c r="K16" i="12"/>
  <c r="L36" i="12"/>
  <c r="K52" i="12"/>
  <c r="AN57" i="12"/>
  <c r="K27" i="12"/>
  <c r="AN31" i="12"/>
  <c r="K51" i="12"/>
  <c r="AN27" i="12"/>
  <c r="K60" i="12"/>
  <c r="AN16" i="12"/>
  <c r="AN18" i="12"/>
  <c r="AN39" i="12"/>
  <c r="BQ39" i="12" s="1"/>
  <c r="L24" i="12"/>
  <c r="AN25" i="12"/>
  <c r="K56" i="12"/>
  <c r="M10" i="12"/>
  <c r="AN61" i="12"/>
  <c r="AN33" i="12"/>
  <c r="AN12" i="12"/>
  <c r="K54" i="12"/>
  <c r="AN13" i="12"/>
  <c r="K45" i="12"/>
  <c r="K9" i="12"/>
  <c r="AN17" i="12"/>
  <c r="BQ17" i="12" s="1"/>
  <c r="AN56" i="12"/>
  <c r="K47" i="12"/>
  <c r="K19" i="12"/>
  <c r="L14" i="12"/>
  <c r="K37" i="12"/>
  <c r="L43" i="12"/>
  <c r="K40" i="12"/>
  <c r="AN28" i="12"/>
  <c r="K53" i="12"/>
  <c r="K31" i="12"/>
  <c r="AN24" i="12"/>
  <c r="BQ24" i="12" s="1"/>
  <c r="L34" i="12"/>
  <c r="AN23" i="12"/>
  <c r="AN37" i="12"/>
  <c r="AN35" i="12"/>
  <c r="K49" i="12"/>
  <c r="BQ49" i="12" s="1"/>
  <c r="AN44" i="12"/>
  <c r="K55" i="12"/>
  <c r="K9" i="17"/>
  <c r="BQ9" i="17" s="1"/>
  <c r="AN44" i="17"/>
  <c r="AN8" i="17"/>
  <c r="AO14" i="17"/>
  <c r="K52" i="17"/>
  <c r="K27" i="17"/>
  <c r="K39" i="17"/>
  <c r="AN26" i="17"/>
  <c r="BQ26" i="17" s="1"/>
  <c r="AN41" i="17"/>
  <c r="AO45" i="17"/>
  <c r="AN52" i="17"/>
  <c r="K57" i="17"/>
  <c r="BQ57" i="17" s="1"/>
  <c r="K43" i="17"/>
  <c r="BQ43" i="17" s="1"/>
  <c r="AN59" i="17"/>
  <c r="K56" i="17"/>
  <c r="AO9" i="17"/>
  <c r="AO20" i="17"/>
  <c r="AN11" i="17"/>
  <c r="K45" i="17"/>
  <c r="BQ45" i="17" s="1"/>
  <c r="AN13" i="17"/>
  <c r="AO43" i="17"/>
  <c r="K36" i="17"/>
  <c r="K40" i="17"/>
  <c r="AN48" i="17"/>
  <c r="K33" i="17"/>
  <c r="K60" i="17"/>
  <c r="K24" i="17"/>
  <c r="AN16" i="17"/>
  <c r="BQ16" i="17" s="1"/>
  <c r="AN27" i="17"/>
  <c r="K59" i="17"/>
  <c r="K55" i="17"/>
  <c r="K38" i="17"/>
  <c r="BQ38" i="17" s="1"/>
  <c r="AN33" i="17"/>
  <c r="K28" i="17"/>
  <c r="K53" i="17"/>
  <c r="AO50" i="17"/>
  <c r="K30" i="17"/>
  <c r="AO10" i="17"/>
  <c r="AN55" i="17"/>
  <c r="AN21" i="17"/>
  <c r="K32" i="17"/>
  <c r="K13" i="17"/>
  <c r="K10" i="17"/>
  <c r="BQ10" i="17" s="1"/>
  <c r="L16" i="17"/>
  <c r="K44" i="17"/>
  <c r="K23" i="17"/>
  <c r="BQ23" i="17" s="1"/>
  <c r="K48" i="17"/>
  <c r="AN47" i="17"/>
  <c r="K31" i="17"/>
  <c r="AN42" i="17"/>
  <c r="AN35" i="17"/>
  <c r="K35" i="17"/>
  <c r="L26" i="17"/>
  <c r="AO19" i="17"/>
  <c r="AN18" i="17"/>
  <c r="K15" i="17"/>
  <c r="L58" i="17"/>
  <c r="AN37" i="17"/>
  <c r="K21" i="17"/>
  <c r="AO25" i="17"/>
  <c r="L46" i="17"/>
  <c r="AO29" i="17"/>
  <c r="AN34" i="17"/>
  <c r="AN32" i="17"/>
  <c r="AN36" i="17"/>
  <c r="K12" i="17"/>
  <c r="AO49" i="17"/>
  <c r="K29" i="17"/>
  <c r="BQ29" i="17" s="1"/>
  <c r="K51" i="17"/>
  <c r="K11" i="17"/>
  <c r="AN53" i="17"/>
  <c r="K17" i="17"/>
  <c r="BQ17" i="17" s="1"/>
  <c r="AO23" i="17"/>
  <c r="AN46" i="17"/>
  <c r="BQ46" i="17" s="1"/>
  <c r="AN51" i="17"/>
  <c r="K41" i="17"/>
  <c r="AN30" i="17"/>
  <c r="AN61" i="17"/>
  <c r="AO17" i="17"/>
  <c r="K34" i="17"/>
  <c r="K25" i="17"/>
  <c r="BQ25" i="17" s="1"/>
  <c r="AN40" i="17"/>
  <c r="K14" i="17"/>
  <c r="BQ14" i="17" s="1"/>
  <c r="AN24" i="17"/>
  <c r="AN28" i="17"/>
  <c r="AN31" i="17"/>
  <c r="K37" i="17"/>
  <c r="AN58" i="17"/>
  <c r="BQ58" i="17" s="1"/>
  <c r="AO57" i="17"/>
  <c r="K8" i="17"/>
  <c r="BQ15" i="12" l="1"/>
  <c r="BQ55" i="12"/>
  <c r="BQ28" i="12"/>
  <c r="BQ58" i="12"/>
  <c r="L50" i="17"/>
  <c r="M50" i="17" s="1"/>
  <c r="BQ61" i="17"/>
  <c r="BQ32" i="17"/>
  <c r="BQ34" i="17"/>
  <c r="BQ12" i="17"/>
  <c r="BQ13" i="17"/>
  <c r="BQ24" i="17"/>
  <c r="BQ22" i="17"/>
  <c r="BQ12" i="12"/>
  <c r="BQ47" i="12"/>
  <c r="BQ56" i="17"/>
  <c r="BQ11" i="17"/>
  <c r="BQ28" i="17"/>
  <c r="BQ51" i="17"/>
  <c r="BQ8" i="17"/>
  <c r="BQ53" i="17"/>
  <c r="BQ15" i="17"/>
  <c r="BQ36" i="17"/>
  <c r="BQ44" i="17"/>
  <c r="BQ59" i="17"/>
  <c r="BQ41" i="17"/>
  <c r="BQ35" i="17"/>
  <c r="BQ39" i="17"/>
  <c r="BQ60" i="17"/>
  <c r="BQ40" i="17"/>
  <c r="BQ55" i="17"/>
  <c r="BQ54" i="17"/>
  <c r="BQ42" i="17"/>
  <c r="BQ37" i="17"/>
  <c r="BQ27" i="17"/>
  <c r="BQ47" i="17"/>
  <c r="BQ52" i="17"/>
  <c r="BQ31" i="17"/>
  <c r="L18" i="17"/>
  <c r="M18" i="17" s="1"/>
  <c r="BQ18" i="17"/>
  <c r="BQ30" i="17"/>
  <c r="BQ21" i="17"/>
  <c r="BQ48" i="17"/>
  <c r="BQ33" i="17"/>
  <c r="BQ23" i="12"/>
  <c r="BQ48" i="12"/>
  <c r="BQ9" i="12"/>
  <c r="BQ44" i="12"/>
  <c r="BQ31" i="12"/>
  <c r="BQ53" i="12"/>
  <c r="BQ45" i="12"/>
  <c r="BQ60" i="12"/>
  <c r="BQ56" i="12"/>
  <c r="BQ29" i="12"/>
  <c r="BQ35" i="12"/>
  <c r="BQ42" i="12"/>
  <c r="BQ38" i="12"/>
  <c r="BQ11" i="12"/>
  <c r="BQ46" i="12"/>
  <c r="BQ37" i="12"/>
  <c r="BQ27" i="12"/>
  <c r="BQ54" i="12"/>
  <c r="BQ13" i="12"/>
  <c r="BQ20" i="12"/>
  <c r="BQ40" i="12"/>
  <c r="BQ51" i="12"/>
  <c r="BQ25" i="12"/>
  <c r="BQ61" i="12"/>
  <c r="BQ18" i="12"/>
  <c r="BQ32" i="12"/>
  <c r="BQ50" i="12"/>
  <c r="BQ19" i="12"/>
  <c r="BQ52" i="12"/>
  <c r="BQ33" i="12"/>
  <c r="BQ26" i="12"/>
  <c r="BQ16" i="12"/>
  <c r="BQ21" i="12"/>
  <c r="BQ57" i="12"/>
  <c r="BQ59" i="12"/>
  <c r="BQ8" i="12"/>
  <c r="I2" i="12"/>
  <c r="G2" i="17"/>
  <c r="F2" i="17"/>
  <c r="H2" i="12"/>
  <c r="F2" i="12"/>
  <c r="G2" i="12"/>
  <c r="L61" i="12"/>
  <c r="L46" i="12"/>
  <c r="AO15" i="17"/>
  <c r="AO60" i="17"/>
  <c r="AO22" i="17"/>
  <c r="AO54" i="17"/>
  <c r="AO38" i="17"/>
  <c r="AO12" i="17"/>
  <c r="AO56" i="17"/>
  <c r="AO39" i="17"/>
  <c r="L54" i="17"/>
  <c r="M54" i="17" s="1"/>
  <c r="L22" i="17"/>
  <c r="L20" i="17"/>
  <c r="BR20" i="17" s="1"/>
  <c r="L49" i="17"/>
  <c r="BR49" i="17" s="1"/>
  <c r="L19" i="17"/>
  <c r="BR19" i="17" s="1"/>
  <c r="M42" i="17"/>
  <c r="L37" i="12"/>
  <c r="L53" i="12"/>
  <c r="N10" i="12"/>
  <c r="AO21" i="12"/>
  <c r="L55" i="12"/>
  <c r="L40" i="12"/>
  <c r="L47" i="12"/>
  <c r="AO17" i="12"/>
  <c r="BR17" i="12" s="1"/>
  <c r="AO33" i="12"/>
  <c r="AO16" i="12"/>
  <c r="L44" i="12"/>
  <c r="AO45" i="12"/>
  <c r="AO51" i="12"/>
  <c r="AO58" i="12"/>
  <c r="AO15" i="12"/>
  <c r="L29" i="12"/>
  <c r="L12" i="12"/>
  <c r="AO49" i="12"/>
  <c r="AO50" i="12"/>
  <c r="L13" i="12"/>
  <c r="M17" i="12"/>
  <c r="L42" i="12"/>
  <c r="L28" i="12"/>
  <c r="AO43" i="12"/>
  <c r="BR43" i="12" s="1"/>
  <c r="AO34" i="12"/>
  <c r="BR34" i="12" s="1"/>
  <c r="L54" i="12"/>
  <c r="L56" i="12"/>
  <c r="L51" i="12"/>
  <c r="AO9" i="12"/>
  <c r="M22" i="12"/>
  <c r="L35" i="12"/>
  <c r="AO36" i="12"/>
  <c r="BR36" i="12" s="1"/>
  <c r="L48" i="12"/>
  <c r="L57" i="12"/>
  <c r="AO59" i="12"/>
  <c r="AO24" i="12"/>
  <c r="BR24" i="12" s="1"/>
  <c r="M36" i="12"/>
  <c r="AO35" i="12"/>
  <c r="AO23" i="12"/>
  <c r="M14" i="12"/>
  <c r="L9" i="12"/>
  <c r="BR9" i="12" s="1"/>
  <c r="AO39" i="12"/>
  <c r="BR39" i="12" s="1"/>
  <c r="M39" i="12"/>
  <c r="J2" i="12"/>
  <c r="L50" i="12"/>
  <c r="L26" i="12"/>
  <c r="L27" i="12"/>
  <c r="L25" i="12"/>
  <c r="AO53" i="12"/>
  <c r="AO14" i="12"/>
  <c r="BR14" i="12" s="1"/>
  <c r="AO10" i="12"/>
  <c r="BR10" i="12" s="1"/>
  <c r="AO19" i="12"/>
  <c r="AO41" i="12"/>
  <c r="BR41" i="12" s="1"/>
  <c r="AO44" i="12"/>
  <c r="L16" i="12"/>
  <c r="M41" i="12"/>
  <c r="AO54" i="12"/>
  <c r="AO8" i="12"/>
  <c r="AO46" i="12"/>
  <c r="AO28" i="12"/>
  <c r="AO61" i="12"/>
  <c r="L60" i="12"/>
  <c r="L23" i="12"/>
  <c r="L8" i="12"/>
  <c r="AO42" i="12"/>
  <c r="L38" i="12"/>
  <c r="L20" i="12"/>
  <c r="L18" i="12"/>
  <c r="L31" i="12"/>
  <c r="L45" i="12"/>
  <c r="AO25" i="12"/>
  <c r="AO31" i="12"/>
  <c r="AO57" i="12"/>
  <c r="L11" i="12"/>
  <c r="AO52" i="12"/>
  <c r="AO48" i="12"/>
  <c r="AO30" i="12"/>
  <c r="BR30" i="12" s="1"/>
  <c r="AO37" i="12"/>
  <c r="AO13" i="12"/>
  <c r="AO56" i="12"/>
  <c r="L33" i="12"/>
  <c r="BR33" i="12" s="1"/>
  <c r="L58" i="12"/>
  <c r="L21" i="12"/>
  <c r="M43" i="12"/>
  <c r="AO18" i="12"/>
  <c r="AO11" i="12"/>
  <c r="AO47" i="12"/>
  <c r="AO40" i="12"/>
  <c r="AO22" i="12"/>
  <c r="BR22" i="12" s="1"/>
  <c r="L59" i="12"/>
  <c r="L32" i="12"/>
  <c r="M30" i="12"/>
  <c r="M24" i="12"/>
  <c r="AO32" i="12"/>
  <c r="AO29" i="12"/>
  <c r="AO20" i="12"/>
  <c r="L49" i="12"/>
  <c r="M34" i="12"/>
  <c r="L19" i="12"/>
  <c r="AO12" i="12"/>
  <c r="AO27" i="12"/>
  <c r="L52" i="12"/>
  <c r="AO60" i="12"/>
  <c r="AO38" i="12"/>
  <c r="L15" i="12"/>
  <c r="AO55" i="12"/>
  <c r="AO26" i="12"/>
  <c r="AP43" i="17"/>
  <c r="AO58" i="17"/>
  <c r="BR58" i="17" s="1"/>
  <c r="AP49" i="17"/>
  <c r="L60" i="17"/>
  <c r="AO52" i="17"/>
  <c r="AO40" i="17"/>
  <c r="AP9" i="17"/>
  <c r="L43" i="17"/>
  <c r="BR43" i="17" s="1"/>
  <c r="L59" i="17"/>
  <c r="AO37" i="17"/>
  <c r="L38" i="17"/>
  <c r="AO51" i="17"/>
  <c r="L17" i="17"/>
  <c r="BR17" i="17" s="1"/>
  <c r="AP29" i="17"/>
  <c r="AP25" i="17"/>
  <c r="AO18" i="17"/>
  <c r="L48" i="17"/>
  <c r="AP50" i="17"/>
  <c r="L40" i="17"/>
  <c r="AO8" i="17"/>
  <c r="L28" i="17"/>
  <c r="L8" i="17"/>
  <c r="AO30" i="17"/>
  <c r="L31" i="17"/>
  <c r="L32" i="17"/>
  <c r="AO33" i="17"/>
  <c r="AO13" i="17"/>
  <c r="AP45" i="17"/>
  <c r="AO26" i="17"/>
  <c r="BR26" i="17" s="1"/>
  <c r="L37" i="17"/>
  <c r="AO55" i="17"/>
  <c r="L51" i="17"/>
  <c r="M58" i="17"/>
  <c r="M47" i="17"/>
  <c r="L27" i="17"/>
  <c r="L52" i="17"/>
  <c r="M46" i="17"/>
  <c r="L30" i="17"/>
  <c r="AO48" i="17"/>
  <c r="L34" i="17"/>
  <c r="M16" i="17"/>
  <c r="AO11" i="17"/>
  <c r="AO46" i="17"/>
  <c r="BR46" i="17" s="1"/>
  <c r="AO32" i="17"/>
  <c r="L21" i="17"/>
  <c r="L35" i="17"/>
  <c r="L23" i="17"/>
  <c r="BR23" i="17" s="1"/>
  <c r="AO21" i="17"/>
  <c r="AO35" i="17"/>
  <c r="H2" i="17"/>
  <c r="AP57" i="17"/>
  <c r="AO31" i="17"/>
  <c r="AO24" i="17"/>
  <c r="AP17" i="17"/>
  <c r="L41" i="17"/>
  <c r="L29" i="17"/>
  <c r="BR29" i="17" s="1"/>
  <c r="AP19" i="17"/>
  <c r="L55" i="17"/>
  <c r="AO27" i="17"/>
  <c r="L24" i="17"/>
  <c r="L33" i="17"/>
  <c r="L56" i="17"/>
  <c r="AO41" i="17"/>
  <c r="AO44" i="17"/>
  <c r="L45" i="17"/>
  <c r="BR45" i="17" s="1"/>
  <c r="L14" i="17"/>
  <c r="BR14" i="17" s="1"/>
  <c r="L11" i="17"/>
  <c r="L15" i="17"/>
  <c r="AO42" i="17"/>
  <c r="BR42" i="17" s="1"/>
  <c r="L10" i="17"/>
  <c r="BR10" i="17" s="1"/>
  <c r="AP10" i="17"/>
  <c r="L36" i="17"/>
  <c r="L57" i="17"/>
  <c r="BR57" i="17" s="1"/>
  <c r="AP14" i="17"/>
  <c r="AO53" i="17"/>
  <c r="L12" i="17"/>
  <c r="AO61" i="17"/>
  <c r="BR61" i="17" s="1"/>
  <c r="AP23" i="17"/>
  <c r="M61" i="17"/>
  <c r="AO16" i="17"/>
  <c r="BR16" i="17" s="1"/>
  <c r="AP20" i="17"/>
  <c r="L9" i="17"/>
  <c r="BR9" i="17" s="1"/>
  <c r="AO28" i="17"/>
  <c r="L25" i="17"/>
  <c r="BR25" i="17" s="1"/>
  <c r="AO36" i="17"/>
  <c r="AO34" i="17"/>
  <c r="M26" i="17"/>
  <c r="AO47" i="17"/>
  <c r="BR47" i="17" s="1"/>
  <c r="L44" i="17"/>
  <c r="L13" i="17"/>
  <c r="L53" i="17"/>
  <c r="AO59" i="17"/>
  <c r="L39" i="17"/>
  <c r="BR52" i="12" l="1"/>
  <c r="BR32" i="12"/>
  <c r="BR16" i="12"/>
  <c r="BR59" i="12"/>
  <c r="BR23" i="12"/>
  <c r="BR25" i="12"/>
  <c r="BR50" i="12"/>
  <c r="BR39" i="17"/>
  <c r="BR50" i="17"/>
  <c r="BR53" i="17"/>
  <c r="BR44" i="17"/>
  <c r="BR13" i="12"/>
  <c r="BR55" i="17"/>
  <c r="BR35" i="17"/>
  <c r="BR8" i="17"/>
  <c r="BR40" i="17"/>
  <c r="BR27" i="17"/>
  <c r="BR56" i="17"/>
  <c r="BR51" i="17"/>
  <c r="BR15" i="17"/>
  <c r="BR11" i="17"/>
  <c r="BS50" i="17"/>
  <c r="BR30" i="17"/>
  <c r="BR60" i="17"/>
  <c r="BR24" i="17"/>
  <c r="BR52" i="17"/>
  <c r="BR31" i="17"/>
  <c r="BR33" i="17"/>
  <c r="BR32" i="17"/>
  <c r="BR28" i="17"/>
  <c r="BR38" i="17"/>
  <c r="BR13" i="17"/>
  <c r="BR41" i="17"/>
  <c r="BR59" i="17"/>
  <c r="BR22" i="17"/>
  <c r="BR21" i="17"/>
  <c r="BR37" i="17"/>
  <c r="BR54" i="17"/>
  <c r="BR12" i="17"/>
  <c r="BR18" i="17"/>
  <c r="BR36" i="17"/>
  <c r="BR34" i="17"/>
  <c r="BR48" i="17"/>
  <c r="BR18" i="12"/>
  <c r="BR51" i="12"/>
  <c r="BR21" i="12"/>
  <c r="BR19" i="12"/>
  <c r="BR58" i="12"/>
  <c r="BR15" i="12"/>
  <c r="BR31" i="12"/>
  <c r="BR48" i="12"/>
  <c r="BR61" i="12"/>
  <c r="BR20" i="12"/>
  <c r="BR35" i="12"/>
  <c r="BR47" i="12"/>
  <c r="BR40" i="12"/>
  <c r="BR38" i="12"/>
  <c r="BR12" i="12"/>
  <c r="BR55" i="12"/>
  <c r="BR29" i="12"/>
  <c r="BR56" i="12"/>
  <c r="BR11" i="12"/>
  <c r="BR60" i="12"/>
  <c r="BR54" i="12"/>
  <c r="BR53" i="12"/>
  <c r="BR49" i="12"/>
  <c r="BR37" i="12"/>
  <c r="BR27" i="12"/>
  <c r="BR28" i="12"/>
  <c r="BR44" i="12"/>
  <c r="BR45" i="12"/>
  <c r="BR26" i="12"/>
  <c r="BR57" i="12"/>
  <c r="BR42" i="12"/>
  <c r="BR46" i="12"/>
  <c r="BR8" i="12"/>
  <c r="M46" i="12"/>
  <c r="M61" i="12"/>
  <c r="AP56" i="17"/>
  <c r="AP38" i="17"/>
  <c r="AP22" i="17"/>
  <c r="AP60" i="17"/>
  <c r="AP39" i="17"/>
  <c r="AP54" i="17"/>
  <c r="BS54" i="17" s="1"/>
  <c r="AP15" i="17"/>
  <c r="AP12" i="17"/>
  <c r="M22" i="17"/>
  <c r="I2" i="17"/>
  <c r="M20" i="17"/>
  <c r="BS20" i="17" s="1"/>
  <c r="M19" i="17"/>
  <c r="BS19" i="17" s="1"/>
  <c r="N42" i="17"/>
  <c r="M49" i="17"/>
  <c r="BS49" i="17" s="1"/>
  <c r="M45" i="12"/>
  <c r="AP9" i="12"/>
  <c r="AP34" i="12"/>
  <c r="BS34" i="12" s="1"/>
  <c r="M44" i="12"/>
  <c r="AP60" i="12"/>
  <c r="AP29" i="12"/>
  <c r="AP47" i="12"/>
  <c r="N43" i="12"/>
  <c r="M58" i="12"/>
  <c r="AP57" i="12"/>
  <c r="M20" i="12"/>
  <c r="AP54" i="12"/>
  <c r="M26" i="12"/>
  <c r="AP39" i="12"/>
  <c r="BS39" i="12" s="1"/>
  <c r="AP17" i="12"/>
  <c r="BS17" i="12" s="1"/>
  <c r="M60" i="12"/>
  <c r="AP23" i="12"/>
  <c r="M54" i="12"/>
  <c r="M42" i="12"/>
  <c r="AP58" i="12"/>
  <c r="AP56" i="12"/>
  <c r="AP32" i="12"/>
  <c r="AP22" i="12"/>
  <c r="BS22" i="12" s="1"/>
  <c r="AP37" i="12"/>
  <c r="AP48" i="12"/>
  <c r="M8" i="12"/>
  <c r="AP46" i="12"/>
  <c r="N41" i="12"/>
  <c r="M25" i="12"/>
  <c r="N39" i="12"/>
  <c r="M9" i="12"/>
  <c r="AP24" i="12"/>
  <c r="BS24" i="12" s="1"/>
  <c r="AP51" i="12"/>
  <c r="M55" i="12"/>
  <c r="M53" i="12"/>
  <c r="O10" i="12"/>
  <c r="AP44" i="12"/>
  <c r="M15" i="12"/>
  <c r="M52" i="12"/>
  <c r="AP12" i="12"/>
  <c r="M49" i="12"/>
  <c r="M32" i="12"/>
  <c r="AP13" i="12"/>
  <c r="AP31" i="12"/>
  <c r="AP19" i="12"/>
  <c r="AP14" i="12"/>
  <c r="BS14" i="12" s="1"/>
  <c r="M48" i="12"/>
  <c r="M29" i="12"/>
  <c r="AP50" i="12"/>
  <c r="AP26" i="12"/>
  <c r="M19" i="12"/>
  <c r="M11" i="12"/>
  <c r="M31" i="12"/>
  <c r="M38" i="12"/>
  <c r="AP61" i="12"/>
  <c r="N22" i="12"/>
  <c r="AP25" i="12"/>
  <c r="AP35" i="12"/>
  <c r="AP43" i="12"/>
  <c r="BS43" i="12" s="1"/>
  <c r="AP15" i="12"/>
  <c r="M47" i="12"/>
  <c r="AP21" i="12"/>
  <c r="AP28" i="12"/>
  <c r="M35" i="12"/>
  <c r="M40" i="12"/>
  <c r="AP11" i="12"/>
  <c r="AP52" i="12"/>
  <c r="M23" i="12"/>
  <c r="AP8" i="12"/>
  <c r="M51" i="12"/>
  <c r="N24" i="12"/>
  <c r="M33" i="12"/>
  <c r="M16" i="12"/>
  <c r="AP53" i="12"/>
  <c r="M50" i="12"/>
  <c r="AP36" i="12"/>
  <c r="BS36" i="12" s="1"/>
  <c r="N17" i="12"/>
  <c r="AP16" i="12"/>
  <c r="M37" i="12"/>
  <c r="M59" i="12"/>
  <c r="M28" i="12"/>
  <c r="AP49" i="12"/>
  <c r="AP45" i="12"/>
  <c r="AP18" i="12"/>
  <c r="M21" i="12"/>
  <c r="K2" i="12"/>
  <c r="M27" i="12"/>
  <c r="AP38" i="12"/>
  <c r="AP20" i="12"/>
  <c r="AP40" i="12"/>
  <c r="M18" i="12"/>
  <c r="N14" i="12"/>
  <c r="AP59" i="12"/>
  <c r="M13" i="12"/>
  <c r="AP33" i="12"/>
  <c r="M56" i="12"/>
  <c r="AP55" i="12"/>
  <c r="AP27" i="12"/>
  <c r="N34" i="12"/>
  <c r="N30" i="12"/>
  <c r="AP30" i="12"/>
  <c r="BS30" i="12" s="1"/>
  <c r="AP42" i="12"/>
  <c r="AP41" i="12"/>
  <c r="BS41" i="12" s="1"/>
  <c r="AP10" i="12"/>
  <c r="BS10" i="12" s="1"/>
  <c r="N36" i="12"/>
  <c r="M57" i="12"/>
  <c r="BS57" i="12" s="1"/>
  <c r="M12" i="12"/>
  <c r="AP59" i="17"/>
  <c r="AQ20" i="17"/>
  <c r="AQ19" i="17"/>
  <c r="N58" i="17"/>
  <c r="M43" i="17"/>
  <c r="BS43" i="17" s="1"/>
  <c r="AP34" i="17"/>
  <c r="AP53" i="17"/>
  <c r="AP35" i="17"/>
  <c r="M23" i="17"/>
  <c r="BS23" i="17" s="1"/>
  <c r="M21" i="17"/>
  <c r="AP13" i="17"/>
  <c r="AQ9" i="17"/>
  <c r="AP52" i="17"/>
  <c r="AP31" i="17"/>
  <c r="M32" i="17"/>
  <c r="AP28" i="17"/>
  <c r="AQ17" i="17"/>
  <c r="AP32" i="17"/>
  <c r="M34" i="17"/>
  <c r="N46" i="17"/>
  <c r="N47" i="17"/>
  <c r="M51" i="17"/>
  <c r="AP51" i="17"/>
  <c r="M59" i="17"/>
  <c r="AP42" i="17"/>
  <c r="BS42" i="17" s="1"/>
  <c r="M53" i="17"/>
  <c r="M14" i="17"/>
  <c r="BS14" i="17" s="1"/>
  <c r="M31" i="17"/>
  <c r="N18" i="17"/>
  <c r="AP58" i="17"/>
  <c r="BS58" i="17" s="1"/>
  <c r="M44" i="17"/>
  <c r="AP36" i="17"/>
  <c r="N61" i="17"/>
  <c r="AP61" i="17"/>
  <c r="BS61" i="17" s="1"/>
  <c r="AQ14" i="17"/>
  <c r="M57" i="17"/>
  <c r="BS57" i="17" s="1"/>
  <c r="AP44" i="17"/>
  <c r="M56" i="17"/>
  <c r="M29" i="17"/>
  <c r="BS29" i="17" s="1"/>
  <c r="AQ57" i="17"/>
  <c r="AP11" i="17"/>
  <c r="M52" i="17"/>
  <c r="AP26" i="17"/>
  <c r="BS26" i="17" s="1"/>
  <c r="AP18" i="17"/>
  <c r="BS18" i="17" s="1"/>
  <c r="AQ10" i="17"/>
  <c r="AP47" i="17"/>
  <c r="BS47" i="17" s="1"/>
  <c r="M36" i="17"/>
  <c r="M15" i="17"/>
  <c r="AP27" i="17"/>
  <c r="M35" i="17"/>
  <c r="M8" i="17"/>
  <c r="AQ50" i="17"/>
  <c r="M24" i="17"/>
  <c r="AP30" i="17"/>
  <c r="M9" i="17"/>
  <c r="BS9" i="17" s="1"/>
  <c r="AP55" i="17"/>
  <c r="AP33" i="17"/>
  <c r="M38" i="17"/>
  <c r="AP8" i="17"/>
  <c r="M33" i="17"/>
  <c r="AP46" i="17"/>
  <c r="BS46" i="17" s="1"/>
  <c r="AP48" i="17"/>
  <c r="M60" i="17"/>
  <c r="M40" i="17"/>
  <c r="N26" i="17"/>
  <c r="M55" i="17"/>
  <c r="M30" i="17"/>
  <c r="AQ45" i="17"/>
  <c r="M28" i="17"/>
  <c r="N50" i="17"/>
  <c r="AQ43" i="17"/>
  <c r="M12" i="17"/>
  <c r="M10" i="17"/>
  <c r="BS10" i="17" s="1"/>
  <c r="M39" i="17"/>
  <c r="BS39" i="17" s="1"/>
  <c r="M11" i="17"/>
  <c r="M45" i="17"/>
  <c r="BS45" i="17" s="1"/>
  <c r="AP41" i="17"/>
  <c r="N16" i="17"/>
  <c r="M48" i="17"/>
  <c r="AQ25" i="17"/>
  <c r="M17" i="17"/>
  <c r="BS17" i="17" s="1"/>
  <c r="M13" i="17"/>
  <c r="M25" i="17"/>
  <c r="BS25" i="17" s="1"/>
  <c r="AP16" i="17"/>
  <c r="BS16" i="17" s="1"/>
  <c r="AQ23" i="17"/>
  <c r="N54" i="17"/>
  <c r="M41" i="17"/>
  <c r="AP24" i="17"/>
  <c r="AP21" i="17"/>
  <c r="M27" i="17"/>
  <c r="M37" i="17"/>
  <c r="AQ29" i="17"/>
  <c r="AP37" i="17"/>
  <c r="AP40" i="17"/>
  <c r="AQ49" i="17"/>
  <c r="BS35" i="12" l="1"/>
  <c r="BS9" i="12"/>
  <c r="BS60" i="12"/>
  <c r="BS23" i="12"/>
  <c r="BS35" i="17"/>
  <c r="BS55" i="17"/>
  <c r="BS60" i="17"/>
  <c r="BS13" i="17"/>
  <c r="BS38" i="17"/>
  <c r="BS8" i="17"/>
  <c r="BS59" i="17"/>
  <c r="BS27" i="17"/>
  <c r="BS52" i="17"/>
  <c r="BS11" i="17"/>
  <c r="BS41" i="17"/>
  <c r="BT50" i="17"/>
  <c r="BS51" i="17"/>
  <c r="BS21" i="17"/>
  <c r="BS15" i="17"/>
  <c r="BS28" i="17"/>
  <c r="BS37" i="17"/>
  <c r="BS48" i="17"/>
  <c r="BS30" i="17"/>
  <c r="BS44" i="17"/>
  <c r="BS34" i="17"/>
  <c r="BS22" i="17"/>
  <c r="BS12" i="17"/>
  <c r="BS24" i="17"/>
  <c r="BS40" i="17"/>
  <c r="BS31" i="17"/>
  <c r="BS32" i="17"/>
  <c r="BS56" i="17"/>
  <c r="BS53" i="17"/>
  <c r="BS33" i="17"/>
  <c r="BS36" i="17"/>
  <c r="BS21" i="12"/>
  <c r="BS56" i="12"/>
  <c r="BS12" i="12"/>
  <c r="BS51" i="12"/>
  <c r="BS31" i="12"/>
  <c r="BS11" i="12"/>
  <c r="BS27" i="12"/>
  <c r="BS52" i="12"/>
  <c r="BS16" i="12"/>
  <c r="BS47" i="12"/>
  <c r="BS26" i="12"/>
  <c r="BS45" i="12"/>
  <c r="BS29" i="12"/>
  <c r="BS53" i="12"/>
  <c r="BS20" i="12"/>
  <c r="BS13" i="12"/>
  <c r="BS28" i="12"/>
  <c r="BS58" i="12"/>
  <c r="BS61" i="12"/>
  <c r="BS59" i="12"/>
  <c r="BS46" i="12"/>
  <c r="BS18" i="12"/>
  <c r="BS37" i="12"/>
  <c r="BS42" i="12"/>
  <c r="BS55" i="12"/>
  <c r="BS38" i="12"/>
  <c r="BS32" i="12"/>
  <c r="BS54" i="12"/>
  <c r="BS48" i="12"/>
  <c r="BS40" i="12"/>
  <c r="BS49" i="12"/>
  <c r="BS25" i="12"/>
  <c r="BS44" i="12"/>
  <c r="BS50" i="12"/>
  <c r="BS19" i="12"/>
  <c r="BS15" i="12"/>
  <c r="BS8" i="12"/>
  <c r="BS33" i="12"/>
  <c r="N61" i="12"/>
  <c r="N46" i="12"/>
  <c r="AQ54" i="17"/>
  <c r="BT54" i="17" s="1"/>
  <c r="AQ38" i="17"/>
  <c r="AQ39" i="17"/>
  <c r="AQ60" i="17"/>
  <c r="AQ15" i="17"/>
  <c r="AQ56" i="17"/>
  <c r="AQ12" i="17"/>
  <c r="AQ22" i="17"/>
  <c r="N22" i="17"/>
  <c r="O42" i="17"/>
  <c r="N49" i="17"/>
  <c r="BT49" i="17" s="1"/>
  <c r="N20" i="17"/>
  <c r="BT20" i="17" s="1"/>
  <c r="N19" i="17"/>
  <c r="BT19" i="17" s="1"/>
  <c r="AQ50" i="12"/>
  <c r="N32" i="12"/>
  <c r="N52" i="12"/>
  <c r="AQ54" i="12"/>
  <c r="N44" i="12"/>
  <c r="AQ9" i="12"/>
  <c r="O24" i="12"/>
  <c r="AQ8" i="12"/>
  <c r="N47" i="12"/>
  <c r="O22" i="12"/>
  <c r="N38" i="12"/>
  <c r="N19" i="12"/>
  <c r="N48" i="12"/>
  <c r="P10" i="12"/>
  <c r="N42" i="12"/>
  <c r="AQ23" i="12"/>
  <c r="N58" i="12"/>
  <c r="N16" i="12"/>
  <c r="N60" i="12"/>
  <c r="AQ21" i="12"/>
  <c r="AQ41" i="12"/>
  <c r="BT41" i="12" s="1"/>
  <c r="AQ35" i="12"/>
  <c r="O34" i="12"/>
  <c r="N56" i="12"/>
  <c r="N13" i="12"/>
  <c r="N18" i="12"/>
  <c r="AQ51" i="12"/>
  <c r="N9" i="12"/>
  <c r="AQ37" i="12"/>
  <c r="AQ33" i="12"/>
  <c r="N55" i="12"/>
  <c r="AQ46" i="12"/>
  <c r="AQ17" i="12"/>
  <c r="BT17" i="12" s="1"/>
  <c r="N28" i="12"/>
  <c r="AQ43" i="12"/>
  <c r="BT43" i="12" s="1"/>
  <c r="AQ11" i="12"/>
  <c r="AQ42" i="12"/>
  <c r="N50" i="12"/>
  <c r="N23" i="12"/>
  <c r="BT23" i="12" s="1"/>
  <c r="AQ28" i="12"/>
  <c r="N15" i="12"/>
  <c r="AQ56" i="12"/>
  <c r="AQ39" i="12"/>
  <c r="BT39" i="12" s="1"/>
  <c r="AQ29" i="12"/>
  <c r="N45" i="12"/>
  <c r="AQ16" i="12"/>
  <c r="N31" i="12"/>
  <c r="N49" i="12"/>
  <c r="O39" i="12"/>
  <c r="O30" i="12"/>
  <c r="AQ49" i="12"/>
  <c r="AQ44" i="12"/>
  <c r="N12" i="12"/>
  <c r="AQ18" i="12"/>
  <c r="N57" i="12"/>
  <c r="AQ10" i="12"/>
  <c r="BT10" i="12" s="1"/>
  <c r="AQ20" i="12"/>
  <c r="N21" i="12"/>
  <c r="N59" i="12"/>
  <c r="O17" i="12"/>
  <c r="N51" i="12"/>
  <c r="AQ25" i="12"/>
  <c r="AQ14" i="12"/>
  <c r="BT14" i="12" s="1"/>
  <c r="AQ31" i="12"/>
  <c r="AQ22" i="12"/>
  <c r="BT22" i="12" s="1"/>
  <c r="N54" i="12"/>
  <c r="N26" i="12"/>
  <c r="N20" i="12"/>
  <c r="O43" i="12"/>
  <c r="AQ12" i="12"/>
  <c r="AQ40" i="12"/>
  <c r="L2" i="12"/>
  <c r="AQ36" i="12"/>
  <c r="BT36" i="12" s="1"/>
  <c r="N8" i="12"/>
  <c r="AQ45" i="12"/>
  <c r="N40" i="12"/>
  <c r="AQ15" i="12"/>
  <c r="N29" i="12"/>
  <c r="N53" i="12"/>
  <c r="O41" i="12"/>
  <c r="AQ34" i="12"/>
  <c r="BT34" i="12" s="1"/>
  <c r="AQ61" i="12"/>
  <c r="AQ13" i="12"/>
  <c r="AQ55" i="12"/>
  <c r="N37" i="12"/>
  <c r="O36" i="12"/>
  <c r="AQ30" i="12"/>
  <c r="BT30" i="12" s="1"/>
  <c r="O14" i="12"/>
  <c r="AQ24" i="12"/>
  <c r="BT24" i="12" s="1"/>
  <c r="N27" i="12"/>
  <c r="AQ32" i="12"/>
  <c r="AQ59" i="12"/>
  <c r="AQ26" i="12"/>
  <c r="AQ57" i="12"/>
  <c r="AQ60" i="12"/>
  <c r="N35" i="12"/>
  <c r="AQ27" i="12"/>
  <c r="AQ38" i="12"/>
  <c r="AQ53" i="12"/>
  <c r="N33" i="12"/>
  <c r="AQ52" i="12"/>
  <c r="N11" i="12"/>
  <c r="AQ19" i="12"/>
  <c r="N25" i="12"/>
  <c r="AQ48" i="12"/>
  <c r="AQ58" i="12"/>
  <c r="AQ47" i="12"/>
  <c r="N41" i="17"/>
  <c r="AR45" i="17"/>
  <c r="N55" i="17"/>
  <c r="AQ46" i="17"/>
  <c r="BT46" i="17" s="1"/>
  <c r="O18" i="17"/>
  <c r="AR57" i="17"/>
  <c r="O47" i="17"/>
  <c r="AQ33" i="17"/>
  <c r="N9" i="17"/>
  <c r="BT9" i="17" s="1"/>
  <c r="AQ61" i="17"/>
  <c r="BT61" i="17" s="1"/>
  <c r="N59" i="17"/>
  <c r="AQ16" i="17"/>
  <c r="BT16" i="17" s="1"/>
  <c r="O50" i="17"/>
  <c r="AQ44" i="17"/>
  <c r="AR9" i="17"/>
  <c r="N21" i="17"/>
  <c r="AR20" i="17"/>
  <c r="O26" i="17"/>
  <c r="AQ37" i="17"/>
  <c r="N37" i="17"/>
  <c r="AQ21" i="17"/>
  <c r="N17" i="17"/>
  <c r="BT17" i="17" s="1"/>
  <c r="AQ41" i="17"/>
  <c r="N30" i="17"/>
  <c r="AQ47" i="17"/>
  <c r="BT47" i="17" s="1"/>
  <c r="N44" i="17"/>
  <c r="BT44" i="17" s="1"/>
  <c r="N31" i="17"/>
  <c r="AQ51" i="17"/>
  <c r="N32" i="17"/>
  <c r="AQ34" i="17"/>
  <c r="N60" i="17"/>
  <c r="AQ8" i="17"/>
  <c r="AQ55" i="17"/>
  <c r="N15" i="17"/>
  <c r="AQ58" i="17"/>
  <c r="BT58" i="17" s="1"/>
  <c r="N53" i="17"/>
  <c r="AR17" i="17"/>
  <c r="N23" i="17"/>
  <c r="BT23" i="17" s="1"/>
  <c r="AQ32" i="17"/>
  <c r="AQ30" i="17"/>
  <c r="N35" i="17"/>
  <c r="N52" i="17"/>
  <c r="N29" i="17"/>
  <c r="BT29" i="17" s="1"/>
  <c r="O61" i="17"/>
  <c r="O46" i="17"/>
  <c r="AR49" i="17"/>
  <c r="O16" i="17"/>
  <c r="AR50" i="17"/>
  <c r="N36" i="17"/>
  <c r="N57" i="17"/>
  <c r="BT57" i="17" s="1"/>
  <c r="AQ42" i="17"/>
  <c r="BT42" i="17" s="1"/>
  <c r="AQ31" i="17"/>
  <c r="AQ59" i="17"/>
  <c r="N11" i="17"/>
  <c r="N25" i="17"/>
  <c r="BT25" i="17" s="1"/>
  <c r="AR29" i="17"/>
  <c r="N33" i="17"/>
  <c r="AQ18" i="17"/>
  <c r="BT18" i="17" s="1"/>
  <c r="N10" i="17"/>
  <c r="BT10" i="17" s="1"/>
  <c r="AQ53" i="17"/>
  <c r="AQ24" i="17"/>
  <c r="AR25" i="17"/>
  <c r="N13" i="17"/>
  <c r="N39" i="17"/>
  <c r="AR43" i="17"/>
  <c r="AQ11" i="17"/>
  <c r="AR14" i="17"/>
  <c r="N51" i="17"/>
  <c r="AR19" i="17"/>
  <c r="O58" i="17"/>
  <c r="AQ40" i="17"/>
  <c r="N12" i="17"/>
  <c r="AR23" i="17"/>
  <c r="N48" i="17"/>
  <c r="N45" i="17"/>
  <c r="BT45" i="17" s="1"/>
  <c r="AQ48" i="17"/>
  <c r="N38" i="17"/>
  <c r="N24" i="17"/>
  <c r="J2" i="17"/>
  <c r="AQ27" i="17"/>
  <c r="N56" i="17"/>
  <c r="AQ36" i="17"/>
  <c r="N34" i="17"/>
  <c r="AQ52" i="17"/>
  <c r="AQ13" i="17"/>
  <c r="N43" i="17"/>
  <c r="BT43" i="17" s="1"/>
  <c r="N40" i="17"/>
  <c r="O54" i="17"/>
  <c r="N28" i="17"/>
  <c r="N27" i="17"/>
  <c r="N8" i="17"/>
  <c r="AR10" i="17"/>
  <c r="AQ26" i="17"/>
  <c r="BT26" i="17" s="1"/>
  <c r="N14" i="17"/>
  <c r="BT14" i="17" s="1"/>
  <c r="AQ28" i="17"/>
  <c r="AQ35" i="17"/>
  <c r="BT13" i="12" l="1"/>
  <c r="BT54" i="12"/>
  <c r="BT49" i="12"/>
  <c r="BT45" i="12"/>
  <c r="BT53" i="12"/>
  <c r="BT51" i="17"/>
  <c r="BT56" i="17"/>
  <c r="BT22" i="17"/>
  <c r="BT12" i="17"/>
  <c r="BT60" i="17"/>
  <c r="BT32" i="17"/>
  <c r="BT35" i="12"/>
  <c r="BT59" i="12"/>
  <c r="BT31" i="12"/>
  <c r="BT56" i="12"/>
  <c r="BT19" i="12"/>
  <c r="BT48" i="12"/>
  <c r="BT21" i="12"/>
  <c r="BT37" i="17"/>
  <c r="BU50" i="17"/>
  <c r="BT41" i="17"/>
  <c r="BT15" i="17"/>
  <c r="BT52" i="17"/>
  <c r="BT38" i="17"/>
  <c r="BT28" i="17"/>
  <c r="BT40" i="17"/>
  <c r="BT33" i="17"/>
  <c r="BT8" i="17"/>
  <c r="BT35" i="17"/>
  <c r="BT24" i="17"/>
  <c r="BT27" i="17"/>
  <c r="BT39" i="17"/>
  <c r="BT21" i="17"/>
  <c r="BT13" i="17"/>
  <c r="BT31" i="17"/>
  <c r="BT55" i="17"/>
  <c r="BT11" i="17"/>
  <c r="BT48" i="17"/>
  <c r="BT53" i="17"/>
  <c r="BT36" i="17"/>
  <c r="BT30" i="17"/>
  <c r="BT34" i="17"/>
  <c r="BT59" i="17"/>
  <c r="BT8" i="12"/>
  <c r="BT52" i="12"/>
  <c r="BT46" i="12"/>
  <c r="BT20" i="12"/>
  <c r="BT27" i="12"/>
  <c r="BT29" i="12"/>
  <c r="BT33" i="12"/>
  <c r="BT9" i="12"/>
  <c r="BT28" i="12"/>
  <c r="BT25" i="12"/>
  <c r="BT47" i="12"/>
  <c r="BT61" i="12"/>
  <c r="BT26" i="12"/>
  <c r="BT57" i="12"/>
  <c r="BT38" i="12"/>
  <c r="BT60" i="12"/>
  <c r="BT11" i="12"/>
  <c r="BT55" i="12"/>
  <c r="BT12" i="12"/>
  <c r="BT15" i="12"/>
  <c r="BT16" i="12"/>
  <c r="BT40" i="12"/>
  <c r="BT58" i="12"/>
  <c r="BT44" i="12"/>
  <c r="BT50" i="12"/>
  <c r="BT42" i="12"/>
  <c r="BT37" i="12"/>
  <c r="BT51" i="12"/>
  <c r="BT18" i="12"/>
  <c r="BT32" i="12"/>
  <c r="O61" i="12"/>
  <c r="O46" i="12"/>
  <c r="AR22" i="17"/>
  <c r="AR15" i="17"/>
  <c r="AR12" i="17"/>
  <c r="AR54" i="17"/>
  <c r="BU54" i="17" s="1"/>
  <c r="AR60" i="17"/>
  <c r="AR38" i="17"/>
  <c r="AR39" i="17"/>
  <c r="AR56" i="17"/>
  <c r="O22" i="17"/>
  <c r="O49" i="17"/>
  <c r="BU49" i="17" s="1"/>
  <c r="O19" i="17"/>
  <c r="BU19" i="17" s="1"/>
  <c r="O20" i="17"/>
  <c r="BU20" i="17" s="1"/>
  <c r="P42" i="17"/>
  <c r="AR15" i="12"/>
  <c r="O12" i="12"/>
  <c r="P30" i="12"/>
  <c r="O23" i="12"/>
  <c r="O9" i="12"/>
  <c r="O16" i="12"/>
  <c r="AR9" i="12"/>
  <c r="AR60" i="12"/>
  <c r="AR36" i="12"/>
  <c r="BU36" i="12" s="1"/>
  <c r="P43" i="12"/>
  <c r="O54" i="12"/>
  <c r="AR10" i="12"/>
  <c r="BU10" i="12" s="1"/>
  <c r="AR56" i="12"/>
  <c r="AR46" i="12"/>
  <c r="P34" i="12"/>
  <c r="O48" i="12"/>
  <c r="P22" i="12"/>
  <c r="O52" i="12"/>
  <c r="AR47" i="12"/>
  <c r="AR24" i="12"/>
  <c r="BU24" i="12" s="1"/>
  <c r="O28" i="12"/>
  <c r="O18" i="12"/>
  <c r="P24" i="12"/>
  <c r="AR26" i="12"/>
  <c r="AR58" i="12"/>
  <c r="AR32" i="12"/>
  <c r="P14" i="12"/>
  <c r="O40" i="12"/>
  <c r="M2" i="12"/>
  <c r="O49" i="12"/>
  <c r="AR16" i="12"/>
  <c r="O15" i="12"/>
  <c r="AR42" i="12"/>
  <c r="AR21" i="12"/>
  <c r="AR25" i="12"/>
  <c r="AR43" i="12"/>
  <c r="BU43" i="12" s="1"/>
  <c r="AR41" i="12"/>
  <c r="BU41" i="12" s="1"/>
  <c r="AR30" i="12"/>
  <c r="BU30" i="12" s="1"/>
  <c r="AR31" i="12"/>
  <c r="AR27" i="12"/>
  <c r="AR34" i="12"/>
  <c r="BU34" i="12" s="1"/>
  <c r="O53" i="12"/>
  <c r="AR40" i="12"/>
  <c r="O20" i="12"/>
  <c r="O50" i="12"/>
  <c r="AR37" i="12"/>
  <c r="O44" i="12"/>
  <c r="AR45" i="12"/>
  <c r="O56" i="12"/>
  <c r="AR13" i="12"/>
  <c r="O8" i="12"/>
  <c r="AR22" i="12"/>
  <c r="BU22" i="12" s="1"/>
  <c r="AR14" i="12"/>
  <c r="BU14" i="12" s="1"/>
  <c r="O51" i="12"/>
  <c r="O21" i="12"/>
  <c r="O57" i="12"/>
  <c r="AR44" i="12"/>
  <c r="O13" i="12"/>
  <c r="O32" i="12"/>
  <c r="AR61" i="12"/>
  <c r="O45" i="12"/>
  <c r="AR23" i="12"/>
  <c r="AR29" i="12"/>
  <c r="O42" i="12"/>
  <c r="O33" i="12"/>
  <c r="AR48" i="12"/>
  <c r="O11" i="12"/>
  <c r="P36" i="12"/>
  <c r="O29" i="12"/>
  <c r="O55" i="12"/>
  <c r="AR51" i="12"/>
  <c r="AR35" i="12"/>
  <c r="O60" i="12"/>
  <c r="O47" i="12"/>
  <c r="O59" i="12"/>
  <c r="AR8" i="12"/>
  <c r="AR55" i="12"/>
  <c r="AR19" i="12"/>
  <c r="AR57" i="12"/>
  <c r="AR59" i="12"/>
  <c r="O27" i="12"/>
  <c r="P17" i="12"/>
  <c r="AR11" i="12"/>
  <c r="O58" i="12"/>
  <c r="Q10" i="12"/>
  <c r="O19" i="12"/>
  <c r="AR54" i="12"/>
  <c r="AR38" i="12"/>
  <c r="AR50" i="12"/>
  <c r="AR53" i="12"/>
  <c r="P41" i="12"/>
  <c r="O26" i="12"/>
  <c r="AR18" i="12"/>
  <c r="P39" i="12"/>
  <c r="O31" i="12"/>
  <c r="AR39" i="12"/>
  <c r="BU39" i="12" s="1"/>
  <c r="AR28" i="12"/>
  <c r="AR17" i="12"/>
  <c r="BU17" i="12" s="1"/>
  <c r="O25" i="12"/>
  <c r="AR52" i="12"/>
  <c r="O35" i="12"/>
  <c r="O37" i="12"/>
  <c r="AR12" i="12"/>
  <c r="AR20" i="12"/>
  <c r="AR49" i="12"/>
  <c r="AR33" i="12"/>
  <c r="O38" i="12"/>
  <c r="AR48" i="17"/>
  <c r="O57" i="17"/>
  <c r="BU57" i="17" s="1"/>
  <c r="O52" i="17"/>
  <c r="O21" i="17"/>
  <c r="O27" i="17"/>
  <c r="AR40" i="17"/>
  <c r="P46" i="17"/>
  <c r="AR28" i="17"/>
  <c r="P16" i="17"/>
  <c r="O40" i="17"/>
  <c r="O39" i="17"/>
  <c r="O10" i="17"/>
  <c r="BU10" i="17" s="1"/>
  <c r="P47" i="17"/>
  <c r="AS10" i="17"/>
  <c r="O56" i="17"/>
  <c r="AS14" i="17"/>
  <c r="AR42" i="17"/>
  <c r="BU42" i="17" s="1"/>
  <c r="AS49" i="17"/>
  <c r="P61" i="17"/>
  <c r="O53" i="17"/>
  <c r="O15" i="17"/>
  <c r="P26" i="17"/>
  <c r="AS45" i="17"/>
  <c r="AR24" i="17"/>
  <c r="O33" i="17"/>
  <c r="O36" i="17"/>
  <c r="AR32" i="17"/>
  <c r="O31" i="17"/>
  <c r="AR61" i="17"/>
  <c r="BU61" i="17" s="1"/>
  <c r="O14" i="17"/>
  <c r="BU14" i="17" s="1"/>
  <c r="O24" i="17"/>
  <c r="AS23" i="17"/>
  <c r="K2" i="17"/>
  <c r="O28" i="17"/>
  <c r="O45" i="17"/>
  <c r="BU45" i="17" s="1"/>
  <c r="P58" i="17"/>
  <c r="O11" i="17"/>
  <c r="O60" i="17"/>
  <c r="AR21" i="17"/>
  <c r="P18" i="17"/>
  <c r="O51" i="17"/>
  <c r="AR37" i="17"/>
  <c r="AS25" i="17"/>
  <c r="AR52" i="17"/>
  <c r="O25" i="17"/>
  <c r="BU25" i="17" s="1"/>
  <c r="AS29" i="17"/>
  <c r="O32" i="17"/>
  <c r="AR35" i="17"/>
  <c r="O8" i="17"/>
  <c r="O43" i="17"/>
  <c r="BU43" i="17" s="1"/>
  <c r="O38" i="17"/>
  <c r="AR59" i="17"/>
  <c r="O23" i="17"/>
  <c r="BU23" i="17" s="1"/>
  <c r="AR44" i="17"/>
  <c r="O9" i="17"/>
  <c r="BU9" i="17" s="1"/>
  <c r="AS57" i="17"/>
  <c r="AR46" i="17"/>
  <c r="BU46" i="17" s="1"/>
  <c r="AR13" i="17"/>
  <c r="AR31" i="17"/>
  <c r="O30" i="17"/>
  <c r="AS9" i="17"/>
  <c r="O34" i="17"/>
  <c r="AR27" i="17"/>
  <c r="O12" i="17"/>
  <c r="O13" i="17"/>
  <c r="AR18" i="17"/>
  <c r="BU18" i="17" s="1"/>
  <c r="AR30" i="17"/>
  <c r="AR55" i="17"/>
  <c r="O44" i="17"/>
  <c r="AR34" i="17"/>
  <c r="O35" i="17"/>
  <c r="AS19" i="17"/>
  <c r="AR11" i="17"/>
  <c r="AR53" i="17"/>
  <c r="AS50" i="17"/>
  <c r="AR58" i="17"/>
  <c r="BU58" i="17" s="1"/>
  <c r="AR41" i="17"/>
  <c r="AR26" i="17"/>
  <c r="BU26" i="17" s="1"/>
  <c r="AR36" i="17"/>
  <c r="AS43" i="17"/>
  <c r="O29" i="17"/>
  <c r="BU29" i="17" s="1"/>
  <c r="AS17" i="17"/>
  <c r="AR51" i="17"/>
  <c r="O37" i="17"/>
  <c r="O59" i="17"/>
  <c r="AR33" i="17"/>
  <c r="P54" i="17"/>
  <c r="O48" i="17"/>
  <c r="AR8" i="17"/>
  <c r="AS20" i="17"/>
  <c r="P50" i="17"/>
  <c r="O41" i="17"/>
  <c r="AR47" i="17"/>
  <c r="BU47" i="17" s="1"/>
  <c r="O17" i="17"/>
  <c r="BU17" i="17" s="1"/>
  <c r="AR16" i="17"/>
  <c r="BU16" i="17" s="1"/>
  <c r="O55" i="17"/>
  <c r="BU58" i="12" l="1"/>
  <c r="BU55" i="12"/>
  <c r="BU54" i="12"/>
  <c r="BU27" i="12"/>
  <c r="BU29" i="12"/>
  <c r="BU57" i="12"/>
  <c r="BU15" i="12"/>
  <c r="BU60" i="17"/>
  <c r="BU32" i="17"/>
  <c r="BU28" i="17"/>
  <c r="BU39" i="17"/>
  <c r="BU40" i="17"/>
  <c r="BU44" i="17"/>
  <c r="BU41" i="17"/>
  <c r="BU53" i="17"/>
  <c r="BV50" i="17"/>
  <c r="BU13" i="12"/>
  <c r="BU50" i="12"/>
  <c r="BU46" i="12"/>
  <c r="BU28" i="12"/>
  <c r="BU38" i="17"/>
  <c r="BU15" i="17"/>
  <c r="BU35" i="17"/>
  <c r="BU24" i="17"/>
  <c r="BU27" i="17"/>
  <c r="BU13" i="17"/>
  <c r="BU56" i="17"/>
  <c r="BU59" i="17"/>
  <c r="BU33" i="17"/>
  <c r="BU48" i="17"/>
  <c r="BU12" i="17"/>
  <c r="BU31" i="17"/>
  <c r="BU21" i="17"/>
  <c r="BU51" i="17"/>
  <c r="BU52" i="17"/>
  <c r="BU22" i="17"/>
  <c r="BU34" i="17"/>
  <c r="BU36" i="17"/>
  <c r="BU8" i="17"/>
  <c r="BU11" i="17"/>
  <c r="BU55" i="17"/>
  <c r="BU37" i="17"/>
  <c r="BU30" i="17"/>
  <c r="BU61" i="12"/>
  <c r="BU11" i="12"/>
  <c r="BU51" i="12"/>
  <c r="BU40" i="12"/>
  <c r="BU9" i="12"/>
  <c r="BU25" i="12"/>
  <c r="BU26" i="12"/>
  <c r="BU35" i="12"/>
  <c r="BU19" i="12"/>
  <c r="BU47" i="12"/>
  <c r="BU60" i="12"/>
  <c r="BU20" i="12"/>
  <c r="BU21" i="12"/>
  <c r="BU18" i="12"/>
  <c r="BU37" i="12"/>
  <c r="BU53" i="12"/>
  <c r="BU49" i="12"/>
  <c r="BU33" i="12"/>
  <c r="BU52" i="12"/>
  <c r="BU16" i="12"/>
  <c r="BU42" i="12"/>
  <c r="BU59" i="12"/>
  <c r="BU48" i="12"/>
  <c r="BU23" i="12"/>
  <c r="BU45" i="12"/>
  <c r="BU56" i="12"/>
  <c r="BU12" i="12"/>
  <c r="BU38" i="12"/>
  <c r="BU31" i="12"/>
  <c r="BU32" i="12"/>
  <c r="BU44" i="12"/>
  <c r="BU8" i="12"/>
  <c r="P22" i="17"/>
  <c r="P61" i="12"/>
  <c r="P46" i="12"/>
  <c r="AS60" i="17"/>
  <c r="AS54" i="17"/>
  <c r="BV54" i="17" s="1"/>
  <c r="AS22" i="17"/>
  <c r="AS39" i="17"/>
  <c r="AS15" i="17"/>
  <c r="AS56" i="17"/>
  <c r="AS38" i="17"/>
  <c r="AS12" i="17"/>
  <c r="Q42" i="17"/>
  <c r="P19" i="17"/>
  <c r="BV19" i="17" s="1"/>
  <c r="P20" i="17"/>
  <c r="BV20" i="17" s="1"/>
  <c r="P49" i="17"/>
  <c r="BV49" i="17" s="1"/>
  <c r="P28" i="12"/>
  <c r="AS33" i="12"/>
  <c r="R10" i="12"/>
  <c r="AS22" i="12"/>
  <c r="BV22" i="12" s="1"/>
  <c r="P15" i="12"/>
  <c r="AS56" i="12"/>
  <c r="P9" i="12"/>
  <c r="AS52" i="12"/>
  <c r="AS38" i="12"/>
  <c r="AS11" i="12"/>
  <c r="N2" i="12"/>
  <c r="AS21" i="12"/>
  <c r="AS24" i="12"/>
  <c r="BV24" i="12" s="1"/>
  <c r="Q22" i="12"/>
  <c r="AS60" i="12"/>
  <c r="P60" i="12"/>
  <c r="AS61" i="12"/>
  <c r="P21" i="12"/>
  <c r="AS34" i="12"/>
  <c r="BV34" i="12" s="1"/>
  <c r="AS18" i="12"/>
  <c r="AS53" i="12"/>
  <c r="P55" i="12"/>
  <c r="AS23" i="12"/>
  <c r="P44" i="12"/>
  <c r="AS25" i="12"/>
  <c r="Q24" i="12"/>
  <c r="P12" i="12"/>
  <c r="AS12" i="12"/>
  <c r="AS54" i="12"/>
  <c r="AS35" i="12"/>
  <c r="P50" i="12"/>
  <c r="AS58" i="12"/>
  <c r="AS26" i="12"/>
  <c r="Q36" i="12"/>
  <c r="AS17" i="12"/>
  <c r="BV17" i="12" s="1"/>
  <c r="AS55" i="12"/>
  <c r="P32" i="12"/>
  <c r="P51" i="12"/>
  <c r="P8" i="12"/>
  <c r="P56" i="12"/>
  <c r="AS40" i="12"/>
  <c r="Q14" i="12"/>
  <c r="P26" i="12"/>
  <c r="Q17" i="12"/>
  <c r="P11" i="12"/>
  <c r="P45" i="12"/>
  <c r="P18" i="12"/>
  <c r="P13" i="12"/>
  <c r="P54" i="12"/>
  <c r="AS39" i="12"/>
  <c r="BV39" i="12" s="1"/>
  <c r="P59" i="12"/>
  <c r="AS44" i="12"/>
  <c r="Q43" i="12"/>
  <c r="P38" i="12"/>
  <c r="P37" i="12"/>
  <c r="P25" i="12"/>
  <c r="AS28" i="12"/>
  <c r="Q39" i="12"/>
  <c r="AS57" i="12"/>
  <c r="P47" i="12"/>
  <c r="P42" i="12"/>
  <c r="AS16" i="12"/>
  <c r="AS47" i="12"/>
  <c r="AS10" i="12"/>
  <c r="BV10" i="12" s="1"/>
  <c r="P29" i="12"/>
  <c r="P48" i="12"/>
  <c r="P23" i="12"/>
  <c r="P31" i="12"/>
  <c r="P58" i="12"/>
  <c r="AS59" i="12"/>
  <c r="AS27" i="12"/>
  <c r="Q41" i="12"/>
  <c r="AS50" i="12"/>
  <c r="P19" i="12"/>
  <c r="AS41" i="12"/>
  <c r="BV41" i="12" s="1"/>
  <c r="P49" i="12"/>
  <c r="AS46" i="12"/>
  <c r="AS9" i="12"/>
  <c r="AS45" i="12"/>
  <c r="P20" i="12"/>
  <c r="AS19" i="12"/>
  <c r="AS49" i="12"/>
  <c r="AS20" i="12"/>
  <c r="P35" i="12"/>
  <c r="AS51" i="12"/>
  <c r="AS29" i="12"/>
  <c r="P57" i="12"/>
  <c r="AS14" i="12"/>
  <c r="BV14" i="12" s="1"/>
  <c r="P52" i="12"/>
  <c r="AS36" i="12"/>
  <c r="BV36" i="12" s="1"/>
  <c r="Q30" i="12"/>
  <c r="P33" i="12"/>
  <c r="P40" i="12"/>
  <c r="AS30" i="12"/>
  <c r="BV30" i="12" s="1"/>
  <c r="AS8" i="12"/>
  <c r="P53" i="12"/>
  <c r="P27" i="12"/>
  <c r="AS48" i="12"/>
  <c r="AS13" i="12"/>
  <c r="AS37" i="12"/>
  <c r="AS31" i="12"/>
  <c r="AS43" i="12"/>
  <c r="BV43" i="12" s="1"/>
  <c r="AS42" i="12"/>
  <c r="AS32" i="12"/>
  <c r="Q34" i="12"/>
  <c r="P16" i="12"/>
  <c r="AS15" i="12"/>
  <c r="AS16" i="17"/>
  <c r="BV16" i="17" s="1"/>
  <c r="AS55" i="17"/>
  <c r="Q54" i="17"/>
  <c r="AS47" i="17"/>
  <c r="BV47" i="17" s="1"/>
  <c r="P41" i="17"/>
  <c r="AT20" i="17"/>
  <c r="AS34" i="17"/>
  <c r="P30" i="17"/>
  <c r="P24" i="17"/>
  <c r="Q47" i="17"/>
  <c r="P52" i="17"/>
  <c r="P9" i="17"/>
  <c r="BV9" i="17" s="1"/>
  <c r="P13" i="17"/>
  <c r="AT45" i="17"/>
  <c r="P40" i="17"/>
  <c r="AS53" i="17"/>
  <c r="P23" i="17"/>
  <c r="BV23" i="17" s="1"/>
  <c r="AS30" i="17"/>
  <c r="AS31" i="17"/>
  <c r="AT25" i="17"/>
  <c r="P60" i="17"/>
  <c r="P36" i="17"/>
  <c r="P56" i="17"/>
  <c r="BV56" i="17" s="1"/>
  <c r="AS35" i="17"/>
  <c r="AS37" i="17"/>
  <c r="P14" i="17"/>
  <c r="BV14" i="17" s="1"/>
  <c r="AT49" i="17"/>
  <c r="P43" i="17"/>
  <c r="BV43" i="17" s="1"/>
  <c r="P25" i="17"/>
  <c r="BV25" i="17" s="1"/>
  <c r="Q18" i="17"/>
  <c r="Q58" i="17"/>
  <c r="P31" i="17"/>
  <c r="BV31" i="17" s="1"/>
  <c r="P10" i="17"/>
  <c r="BV10" i="17" s="1"/>
  <c r="Q16" i="17"/>
  <c r="P27" i="17"/>
  <c r="P57" i="17"/>
  <c r="BV57" i="17" s="1"/>
  <c r="L2" i="17"/>
  <c r="AS40" i="17"/>
  <c r="AS46" i="17"/>
  <c r="BV46" i="17" s="1"/>
  <c r="P28" i="17"/>
  <c r="Q50" i="17"/>
  <c r="AS51" i="17"/>
  <c r="P12" i="17"/>
  <c r="BV12" i="17" s="1"/>
  <c r="P33" i="17"/>
  <c r="P15" i="17"/>
  <c r="AT10" i="17"/>
  <c r="Q46" i="17"/>
  <c r="P38" i="17"/>
  <c r="AS61" i="17"/>
  <c r="BV61" i="17" s="1"/>
  <c r="Q61" i="17"/>
  <c r="AS8" i="17"/>
  <c r="AS26" i="17"/>
  <c r="BV26" i="17" s="1"/>
  <c r="P17" i="17"/>
  <c r="BV17" i="17" s="1"/>
  <c r="AS58" i="17"/>
  <c r="BV58" i="17" s="1"/>
  <c r="P35" i="17"/>
  <c r="P44" i="17"/>
  <c r="AS18" i="17"/>
  <c r="BV18" i="17" s="1"/>
  <c r="AS59" i="17"/>
  <c r="P45" i="17"/>
  <c r="BV45" i="17" s="1"/>
  <c r="Q26" i="17"/>
  <c r="AS41" i="17"/>
  <c r="AT29" i="17"/>
  <c r="AS42" i="17"/>
  <c r="BV42" i="17" s="1"/>
  <c r="P29" i="17"/>
  <c r="BV29" i="17" s="1"/>
  <c r="AS33" i="17"/>
  <c r="AS27" i="17"/>
  <c r="AT9" i="17"/>
  <c r="AS44" i="17"/>
  <c r="P8" i="17"/>
  <c r="P32" i="17"/>
  <c r="AS52" i="17"/>
  <c r="P51" i="17"/>
  <c r="AS24" i="17"/>
  <c r="P39" i="17"/>
  <c r="AT19" i="17"/>
  <c r="P34" i="17"/>
  <c r="P55" i="17"/>
  <c r="P48" i="17"/>
  <c r="P59" i="17"/>
  <c r="AT43" i="17"/>
  <c r="AT50" i="17"/>
  <c r="AS11" i="17"/>
  <c r="AS13" i="17"/>
  <c r="AT57" i="17"/>
  <c r="AS21" i="17"/>
  <c r="AT23" i="17"/>
  <c r="AS32" i="17"/>
  <c r="P53" i="17"/>
  <c r="BV53" i="17" s="1"/>
  <c r="AS28" i="17"/>
  <c r="P21" i="17"/>
  <c r="AS48" i="17"/>
  <c r="P37" i="17"/>
  <c r="AT17" i="17"/>
  <c r="AS36" i="17"/>
  <c r="P11" i="17"/>
  <c r="AT14" i="17"/>
  <c r="BV37" i="12" l="1"/>
  <c r="BV50" i="12"/>
  <c r="BV16" i="12"/>
  <c r="BV38" i="12"/>
  <c r="BV40" i="17"/>
  <c r="BV33" i="17"/>
  <c r="BV11" i="17"/>
  <c r="BV27" i="17"/>
  <c r="BV8" i="17"/>
  <c r="BV15" i="17"/>
  <c r="BV22" i="17"/>
  <c r="BV55" i="17"/>
  <c r="BV48" i="12"/>
  <c r="BV60" i="12"/>
  <c r="BV51" i="12"/>
  <c r="BV33" i="12"/>
  <c r="BV25" i="12"/>
  <c r="BV60" i="17"/>
  <c r="BV30" i="17"/>
  <c r="BV35" i="17"/>
  <c r="BV59" i="17"/>
  <c r="BV44" i="17"/>
  <c r="BV51" i="17"/>
  <c r="BV38" i="17"/>
  <c r="BV13" i="17"/>
  <c r="BV52" i="17"/>
  <c r="BV32" i="17"/>
  <c r="BV36" i="17"/>
  <c r="BV37" i="17"/>
  <c r="BV21" i="17"/>
  <c r="BV48" i="17"/>
  <c r="BW50" i="17"/>
  <c r="BV41" i="17"/>
  <c r="BV24" i="17"/>
  <c r="BV34" i="17"/>
  <c r="BV28" i="17"/>
  <c r="BV39" i="17"/>
  <c r="BV26" i="12"/>
  <c r="BV49" i="12"/>
  <c r="BV56" i="12"/>
  <c r="BV58" i="12"/>
  <c r="BV19" i="12"/>
  <c r="BV35" i="12"/>
  <c r="BV47" i="12"/>
  <c r="BV13" i="12"/>
  <c r="BV44" i="12"/>
  <c r="BV18" i="12"/>
  <c r="BV46" i="12"/>
  <c r="BV40" i="12"/>
  <c r="BV45" i="12"/>
  <c r="BV61" i="12"/>
  <c r="BV11" i="12"/>
  <c r="BV20" i="12"/>
  <c r="BV31" i="12"/>
  <c r="BV23" i="12"/>
  <c r="BV9" i="12"/>
  <c r="BV21" i="12"/>
  <c r="BV55" i="12"/>
  <c r="BV52" i="12"/>
  <c r="BV29" i="12"/>
  <c r="BV15" i="12"/>
  <c r="BV57" i="12"/>
  <c r="BV59" i="12"/>
  <c r="BV8" i="12"/>
  <c r="BV12" i="12"/>
  <c r="BV27" i="12"/>
  <c r="BV53" i="12"/>
  <c r="BV42" i="12"/>
  <c r="BV54" i="12"/>
  <c r="BV32" i="12"/>
  <c r="BV28" i="12"/>
  <c r="Q22" i="17"/>
  <c r="Q46" i="12"/>
  <c r="Q61" i="12"/>
  <c r="AT56" i="17"/>
  <c r="AT15" i="17"/>
  <c r="AT39" i="17"/>
  <c r="AT54" i="17"/>
  <c r="BW54" i="17" s="1"/>
  <c r="AT60" i="17"/>
  <c r="AT22" i="17"/>
  <c r="AT12" i="17"/>
  <c r="AT38" i="17"/>
  <c r="Q19" i="17"/>
  <c r="BW19" i="17" s="1"/>
  <c r="Q49" i="17"/>
  <c r="BW49" i="17" s="1"/>
  <c r="Q20" i="17"/>
  <c r="BW20" i="17" s="1"/>
  <c r="R42" i="17"/>
  <c r="AT27" i="12"/>
  <c r="R24" i="12"/>
  <c r="R34" i="12"/>
  <c r="AT37" i="12"/>
  <c r="AT8" i="12"/>
  <c r="AT19" i="12"/>
  <c r="R43" i="12"/>
  <c r="AT40" i="12"/>
  <c r="AT55" i="12"/>
  <c r="Q60" i="12"/>
  <c r="S10" i="12"/>
  <c r="AT29" i="12"/>
  <c r="AT59" i="12"/>
  <c r="Q51" i="12"/>
  <c r="AT54" i="12"/>
  <c r="AT24" i="12"/>
  <c r="BW24" i="12" s="1"/>
  <c r="Q27" i="12"/>
  <c r="Q23" i="12"/>
  <c r="AT39" i="12"/>
  <c r="BW39" i="12" s="1"/>
  <c r="Q45" i="12"/>
  <c r="AT26" i="12"/>
  <c r="Q50" i="12"/>
  <c r="AT23" i="12"/>
  <c r="Q15" i="12"/>
  <c r="Q42" i="12"/>
  <c r="AT43" i="12"/>
  <c r="BW43" i="12" s="1"/>
  <c r="AT41" i="12"/>
  <c r="BW41" i="12" s="1"/>
  <c r="R39" i="12"/>
  <c r="Q37" i="12"/>
  <c r="Q54" i="12"/>
  <c r="BW54" i="12" s="1"/>
  <c r="Q26" i="12"/>
  <c r="AT17" i="12"/>
  <c r="BW17" i="12" s="1"/>
  <c r="AT25" i="12"/>
  <c r="Q55" i="12"/>
  <c r="AT33" i="12"/>
  <c r="AT50" i="12"/>
  <c r="AT13" i="12"/>
  <c r="Q33" i="12"/>
  <c r="AT51" i="12"/>
  <c r="Q20" i="12"/>
  <c r="AT44" i="12"/>
  <c r="Q56" i="12"/>
  <c r="AT18" i="12"/>
  <c r="AT60" i="12"/>
  <c r="AT11" i="12"/>
  <c r="AT52" i="12"/>
  <c r="AT15" i="12"/>
  <c r="AT36" i="12"/>
  <c r="BW36" i="12" s="1"/>
  <c r="AT14" i="12"/>
  <c r="BW14" i="12" s="1"/>
  <c r="AT20" i="12"/>
  <c r="AT10" i="12"/>
  <c r="BW10" i="12" s="1"/>
  <c r="Q11" i="12"/>
  <c r="Q32" i="12"/>
  <c r="AT12" i="12"/>
  <c r="Q9" i="12"/>
  <c r="Q40" i="12"/>
  <c r="Q57" i="12"/>
  <c r="Q19" i="12"/>
  <c r="R41" i="12"/>
  <c r="Q58" i="12"/>
  <c r="AT16" i="12"/>
  <c r="Q47" i="12"/>
  <c r="Q38" i="12"/>
  <c r="Q18" i="12"/>
  <c r="AT61" i="12"/>
  <c r="AT22" i="12"/>
  <c r="BW22" i="12" s="1"/>
  <c r="Q28" i="12"/>
  <c r="AT42" i="12"/>
  <c r="AT9" i="12"/>
  <c r="AT32" i="12"/>
  <c r="AT31" i="12"/>
  <c r="AT30" i="12"/>
  <c r="BW30" i="12" s="1"/>
  <c r="Q52" i="12"/>
  <c r="AT46" i="12"/>
  <c r="Q48" i="12"/>
  <c r="AT28" i="12"/>
  <c r="Q59" i="12"/>
  <c r="Q12" i="12"/>
  <c r="BW12" i="12" s="1"/>
  <c r="Q16" i="12"/>
  <c r="BW16" i="12" s="1"/>
  <c r="Q49" i="12"/>
  <c r="Q13" i="12"/>
  <c r="AT35" i="12"/>
  <c r="Q44" i="12"/>
  <c r="AT34" i="12"/>
  <c r="BW34" i="12" s="1"/>
  <c r="R22" i="12"/>
  <c r="AT21" i="12"/>
  <c r="O2" i="12"/>
  <c r="R17" i="12"/>
  <c r="AT53" i="12"/>
  <c r="Q53" i="12"/>
  <c r="Q35" i="12"/>
  <c r="AT49" i="12"/>
  <c r="AT45" i="12"/>
  <c r="AT57" i="12"/>
  <c r="Q8" i="12"/>
  <c r="R36" i="12"/>
  <c r="AT58" i="12"/>
  <c r="AT48" i="12"/>
  <c r="R30" i="12"/>
  <c r="Q31" i="12"/>
  <c r="Q29" i="12"/>
  <c r="AT47" i="12"/>
  <c r="Q25" i="12"/>
  <c r="R14" i="12"/>
  <c r="Q21" i="12"/>
  <c r="AT38" i="12"/>
  <c r="AT56" i="12"/>
  <c r="AU14" i="17"/>
  <c r="AU43" i="17"/>
  <c r="AU9" i="17"/>
  <c r="AU29" i="17"/>
  <c r="AT59" i="17"/>
  <c r="AT26" i="17"/>
  <c r="BW26" i="17" s="1"/>
  <c r="Q56" i="17"/>
  <c r="R47" i="17"/>
  <c r="M2" i="17"/>
  <c r="AT58" i="17"/>
  <c r="BW58" i="17" s="1"/>
  <c r="AU25" i="17"/>
  <c r="Q30" i="17"/>
  <c r="AT55" i="17"/>
  <c r="Q21" i="17"/>
  <c r="Q51" i="17"/>
  <c r="AT27" i="17"/>
  <c r="Q33" i="17"/>
  <c r="Q27" i="17"/>
  <c r="Q40" i="17"/>
  <c r="Q29" i="17"/>
  <c r="BW29" i="17" s="1"/>
  <c r="AT40" i="17"/>
  <c r="Q41" i="17"/>
  <c r="AT21" i="17"/>
  <c r="Q8" i="17"/>
  <c r="AT32" i="17"/>
  <c r="AT11" i="17"/>
  <c r="Q59" i="17"/>
  <c r="AT61" i="17"/>
  <c r="BW61" i="17" s="1"/>
  <c r="AU10" i="17"/>
  <c r="R50" i="17"/>
  <c r="Q31" i="17"/>
  <c r="Q36" i="17"/>
  <c r="Q39" i="17"/>
  <c r="AT35" i="17"/>
  <c r="AT31" i="17"/>
  <c r="Q23" i="17"/>
  <c r="BW23" i="17" s="1"/>
  <c r="Q24" i="17"/>
  <c r="AT34" i="17"/>
  <c r="AU57" i="17"/>
  <c r="AU50" i="17"/>
  <c r="AT41" i="17"/>
  <c r="Q45" i="17"/>
  <c r="BW45" i="17" s="1"/>
  <c r="Q38" i="17"/>
  <c r="BW38" i="17" s="1"/>
  <c r="Q12" i="17"/>
  <c r="BW12" i="17" s="1"/>
  <c r="Q28" i="17"/>
  <c r="Q25" i="17"/>
  <c r="BW25" i="17" s="1"/>
  <c r="AT47" i="17"/>
  <c r="BW47" i="17" s="1"/>
  <c r="Q34" i="17"/>
  <c r="AT44" i="17"/>
  <c r="AU45" i="17"/>
  <c r="Q9" i="17"/>
  <c r="BW9" i="17" s="1"/>
  <c r="AT16" i="17"/>
  <c r="BW16" i="17" s="1"/>
  <c r="AU17" i="17"/>
  <c r="AT28" i="17"/>
  <c r="Q11" i="17"/>
  <c r="AT52" i="17"/>
  <c r="AT33" i="17"/>
  <c r="Q44" i="17"/>
  <c r="Q17" i="17"/>
  <c r="BW17" i="17" s="1"/>
  <c r="AT8" i="17"/>
  <c r="R16" i="17"/>
  <c r="Q14" i="17"/>
  <c r="BW14" i="17" s="1"/>
  <c r="AT53" i="17"/>
  <c r="R18" i="17"/>
  <c r="Q48" i="17"/>
  <c r="Q37" i="17"/>
  <c r="AT13" i="17"/>
  <c r="Q15" i="17"/>
  <c r="Q60" i="17"/>
  <c r="AU20" i="17"/>
  <c r="R54" i="17"/>
  <c r="AT18" i="17"/>
  <c r="BW18" i="17" s="1"/>
  <c r="AT46" i="17"/>
  <c r="BW46" i="17" s="1"/>
  <c r="Q10" i="17"/>
  <c r="BW10" i="17" s="1"/>
  <c r="AT30" i="17"/>
  <c r="AU23" i="17"/>
  <c r="Q55" i="17"/>
  <c r="AT24" i="17"/>
  <c r="AT42" i="17"/>
  <c r="BW42" i="17" s="1"/>
  <c r="R26" i="17"/>
  <c r="R61" i="17"/>
  <c r="R46" i="17"/>
  <c r="AT37" i="17"/>
  <c r="Q13" i="17"/>
  <c r="BW13" i="17" s="1"/>
  <c r="Q52" i="17"/>
  <c r="R58" i="17"/>
  <c r="Q43" i="17"/>
  <c r="BW43" i="17" s="1"/>
  <c r="AT36" i="17"/>
  <c r="AT48" i="17"/>
  <c r="Q53" i="17"/>
  <c r="AU19" i="17"/>
  <c r="Q32" i="17"/>
  <c r="Q35" i="17"/>
  <c r="AT51" i="17"/>
  <c r="Q57" i="17"/>
  <c r="BW57" i="17" s="1"/>
  <c r="AU49" i="17"/>
  <c r="BW53" i="12" l="1"/>
  <c r="BW20" i="12"/>
  <c r="BW28" i="12"/>
  <c r="BW60" i="17"/>
  <c r="BW24" i="17"/>
  <c r="BW36" i="17"/>
  <c r="BX50" i="17"/>
  <c r="BW27" i="17"/>
  <c r="BW28" i="17"/>
  <c r="BW37" i="12"/>
  <c r="BW40" i="12"/>
  <c r="BW35" i="17"/>
  <c r="BW22" i="17"/>
  <c r="BW59" i="17"/>
  <c r="BW30" i="17"/>
  <c r="BW53" i="17"/>
  <c r="BW34" i="17"/>
  <c r="BW11" i="17"/>
  <c r="BW31" i="17"/>
  <c r="BW56" i="17"/>
  <c r="BW15" i="17"/>
  <c r="BW39" i="17"/>
  <c r="BW32" i="17"/>
  <c r="BW8" i="17"/>
  <c r="BW44" i="17"/>
  <c r="BW41" i="17"/>
  <c r="BW37" i="17"/>
  <c r="BW40" i="17"/>
  <c r="BW55" i="17"/>
  <c r="BW48" i="17"/>
  <c r="BW33" i="17"/>
  <c r="BW51" i="17"/>
  <c r="BW52" i="17"/>
  <c r="R22" i="17"/>
  <c r="S22" i="17" s="1"/>
  <c r="BW21" i="17"/>
  <c r="BW48" i="12"/>
  <c r="BW58" i="12"/>
  <c r="BW44" i="12"/>
  <c r="BW19" i="12"/>
  <c r="BW55" i="12"/>
  <c r="BW21" i="12"/>
  <c r="BW13" i="12"/>
  <c r="BW25" i="12"/>
  <c r="BW15" i="12"/>
  <c r="BW57" i="12"/>
  <c r="BW60" i="12"/>
  <c r="BW49" i="12"/>
  <c r="BW45" i="12"/>
  <c r="BW9" i="12"/>
  <c r="BW26" i="12"/>
  <c r="BW23" i="12"/>
  <c r="BW56" i="12"/>
  <c r="BW29" i="12"/>
  <c r="BW59" i="12"/>
  <c r="BW32" i="12"/>
  <c r="BW27" i="12"/>
  <c r="BW35" i="12"/>
  <c r="BW18" i="12"/>
  <c r="BW11" i="12"/>
  <c r="BW50" i="12"/>
  <c r="BW38" i="12"/>
  <c r="BW31" i="12"/>
  <c r="BW47" i="12"/>
  <c r="BW33" i="12"/>
  <c r="BW52" i="12"/>
  <c r="BW42" i="12"/>
  <c r="BW51" i="12"/>
  <c r="BW8" i="12"/>
  <c r="R61" i="12"/>
  <c r="BW61" i="12"/>
  <c r="R46" i="12"/>
  <c r="BW46" i="12"/>
  <c r="AU22" i="17"/>
  <c r="AU15" i="17"/>
  <c r="AU54" i="17"/>
  <c r="BX54" i="17" s="1"/>
  <c r="AU56" i="17"/>
  <c r="AU38" i="17"/>
  <c r="AU39" i="17"/>
  <c r="AU12" i="17"/>
  <c r="AU60" i="17"/>
  <c r="R20" i="17"/>
  <c r="BX20" i="17" s="1"/>
  <c r="R19" i="17"/>
  <c r="BX19" i="17" s="1"/>
  <c r="R49" i="17"/>
  <c r="BX49" i="17" s="1"/>
  <c r="S42" i="17"/>
  <c r="AU10" i="12"/>
  <c r="BX10" i="12" s="1"/>
  <c r="R37" i="12"/>
  <c r="S30" i="12"/>
  <c r="AU58" i="12"/>
  <c r="S22" i="12"/>
  <c r="AU35" i="12"/>
  <c r="AU9" i="12"/>
  <c r="R56" i="12"/>
  <c r="AU43" i="12"/>
  <c r="BX43" i="12" s="1"/>
  <c r="R51" i="12"/>
  <c r="AU37" i="12"/>
  <c r="AU45" i="12"/>
  <c r="AU49" i="12"/>
  <c r="AU16" i="12"/>
  <c r="R57" i="12"/>
  <c r="AU12" i="12"/>
  <c r="AU13" i="12"/>
  <c r="AU17" i="12"/>
  <c r="BX17" i="12" s="1"/>
  <c r="AU23" i="12"/>
  <c r="R23" i="12"/>
  <c r="T10" i="12"/>
  <c r="S34" i="12"/>
  <c r="R19" i="12"/>
  <c r="AU47" i="12"/>
  <c r="R49" i="12"/>
  <c r="BX49" i="12" s="1"/>
  <c r="R12" i="12"/>
  <c r="AU30" i="12"/>
  <c r="BX30" i="12" s="1"/>
  <c r="AU22" i="12"/>
  <c r="BX22" i="12" s="1"/>
  <c r="R38" i="12"/>
  <c r="AU36" i="12"/>
  <c r="BX36" i="12" s="1"/>
  <c r="R20" i="12"/>
  <c r="R55" i="12"/>
  <c r="AU40" i="12"/>
  <c r="AU19" i="12"/>
  <c r="S14" i="12"/>
  <c r="AU48" i="12"/>
  <c r="AU57" i="12"/>
  <c r="AU53" i="12"/>
  <c r="AU28" i="12"/>
  <c r="R11" i="12"/>
  <c r="AU11" i="12"/>
  <c r="S39" i="12"/>
  <c r="R45" i="12"/>
  <c r="R60" i="12"/>
  <c r="S24" i="12"/>
  <c r="AU33" i="12"/>
  <c r="AU56" i="12"/>
  <c r="AU29" i="12"/>
  <c r="AU38" i="12"/>
  <c r="R29" i="12"/>
  <c r="S36" i="12"/>
  <c r="S17" i="12"/>
  <c r="AU34" i="12"/>
  <c r="BX34" i="12" s="1"/>
  <c r="AU46" i="12"/>
  <c r="AU31" i="12"/>
  <c r="AU20" i="12"/>
  <c r="AU15" i="12"/>
  <c r="AU60" i="12"/>
  <c r="R26" i="12"/>
  <c r="R27" i="12"/>
  <c r="AU24" i="12"/>
  <c r="BX24" i="12" s="1"/>
  <c r="AU18" i="12"/>
  <c r="R58" i="12"/>
  <c r="R40" i="12"/>
  <c r="AU50" i="12"/>
  <c r="R42" i="12"/>
  <c r="R50" i="12"/>
  <c r="AU59" i="12"/>
  <c r="R59" i="12"/>
  <c r="R18" i="12"/>
  <c r="R35" i="12"/>
  <c r="R16" i="12"/>
  <c r="AU42" i="12"/>
  <c r="R47" i="12"/>
  <c r="AU51" i="12"/>
  <c r="AU27" i="12"/>
  <c r="R21" i="12"/>
  <c r="AU32" i="12"/>
  <c r="R25" i="12"/>
  <c r="R44" i="12"/>
  <c r="R52" i="12"/>
  <c r="R28" i="12"/>
  <c r="S41" i="12"/>
  <c r="R54" i="12"/>
  <c r="AU54" i="12"/>
  <c r="S43" i="12"/>
  <c r="AU8" i="12"/>
  <c r="R15" i="12"/>
  <c r="R8" i="12"/>
  <c r="R53" i="12"/>
  <c r="R13" i="12"/>
  <c r="R48" i="12"/>
  <c r="AU61" i="12"/>
  <c r="AU14" i="12"/>
  <c r="BX14" i="12" s="1"/>
  <c r="AU44" i="12"/>
  <c r="AU25" i="12"/>
  <c r="P2" i="12"/>
  <c r="AU26" i="12"/>
  <c r="R31" i="12"/>
  <c r="AU21" i="12"/>
  <c r="R9" i="12"/>
  <c r="R32" i="12"/>
  <c r="AU52" i="12"/>
  <c r="R33" i="12"/>
  <c r="AU41" i="12"/>
  <c r="BX41" i="12" s="1"/>
  <c r="AU39" i="12"/>
  <c r="BX39" i="12" s="1"/>
  <c r="AU55" i="12"/>
  <c r="AU24" i="17"/>
  <c r="R36" i="17"/>
  <c r="N2" i="17"/>
  <c r="AU40" i="17"/>
  <c r="AV25" i="17"/>
  <c r="R56" i="17"/>
  <c r="R38" i="17"/>
  <c r="AV19" i="17"/>
  <c r="AU36" i="17"/>
  <c r="R52" i="17"/>
  <c r="S46" i="17"/>
  <c r="AU30" i="17"/>
  <c r="R60" i="17"/>
  <c r="R48" i="17"/>
  <c r="R14" i="17"/>
  <c r="BX14" i="17" s="1"/>
  <c r="AU33" i="17"/>
  <c r="R9" i="17"/>
  <c r="BX9" i="17" s="1"/>
  <c r="AV50" i="17"/>
  <c r="AV29" i="17"/>
  <c r="R53" i="17"/>
  <c r="AU13" i="17"/>
  <c r="R31" i="17"/>
  <c r="AU61" i="17"/>
  <c r="BX61" i="17" s="1"/>
  <c r="AU21" i="17"/>
  <c r="R40" i="17"/>
  <c r="AU55" i="17"/>
  <c r="AU47" i="17"/>
  <c r="BX47" i="17" s="1"/>
  <c r="S61" i="17"/>
  <c r="AV45" i="17"/>
  <c r="R23" i="17"/>
  <c r="BX23" i="17" s="1"/>
  <c r="R39" i="17"/>
  <c r="R29" i="17"/>
  <c r="BX29" i="17" s="1"/>
  <c r="AV9" i="17"/>
  <c r="AU27" i="17"/>
  <c r="R43" i="17"/>
  <c r="BX43" i="17" s="1"/>
  <c r="AU28" i="17"/>
  <c r="AV57" i="17"/>
  <c r="R57" i="17"/>
  <c r="BX57" i="17" s="1"/>
  <c r="R35" i="17"/>
  <c r="S26" i="17"/>
  <c r="S54" i="17"/>
  <c r="AV17" i="17"/>
  <c r="AU44" i="17"/>
  <c r="R45" i="17"/>
  <c r="BX45" i="17" s="1"/>
  <c r="AU32" i="17"/>
  <c r="R10" i="17"/>
  <c r="BX10" i="17" s="1"/>
  <c r="S18" i="17"/>
  <c r="S16" i="17"/>
  <c r="R17" i="17"/>
  <c r="BX17" i="17" s="1"/>
  <c r="R27" i="17"/>
  <c r="AU26" i="17"/>
  <c r="BX26" i="17" s="1"/>
  <c r="AV43" i="17"/>
  <c r="AV20" i="17"/>
  <c r="R25" i="17"/>
  <c r="BX25" i="17" s="1"/>
  <c r="R12" i="17"/>
  <c r="BX12" i="17" s="1"/>
  <c r="R51" i="17"/>
  <c r="S47" i="17"/>
  <c r="AU58" i="17"/>
  <c r="BX58" i="17" s="1"/>
  <c r="R55" i="17"/>
  <c r="R13" i="17"/>
  <c r="S58" i="17"/>
  <c r="AU37" i="17"/>
  <c r="R37" i="17"/>
  <c r="AU52" i="17"/>
  <c r="AU16" i="17"/>
  <c r="BX16" i="17" s="1"/>
  <c r="S50" i="17"/>
  <c r="R59" i="17"/>
  <c r="R41" i="17"/>
  <c r="R30" i="17"/>
  <c r="AU59" i="17"/>
  <c r="AV14" i="17"/>
  <c r="R28" i="17"/>
  <c r="R8" i="17"/>
  <c r="AU41" i="17"/>
  <c r="AU8" i="17"/>
  <c r="AU11" i="17"/>
  <c r="AU51" i="17"/>
  <c r="AU48" i="17"/>
  <c r="AU53" i="17"/>
  <c r="R44" i="17"/>
  <c r="AU34" i="17"/>
  <c r="AU31" i="17"/>
  <c r="AV10" i="17"/>
  <c r="AU42" i="17"/>
  <c r="BX42" i="17" s="1"/>
  <c r="AV23" i="17"/>
  <c r="AU46" i="17"/>
  <c r="BX46" i="17" s="1"/>
  <c r="R15" i="17"/>
  <c r="R34" i="17"/>
  <c r="AV49" i="17"/>
  <c r="R32" i="17"/>
  <c r="AU18" i="17"/>
  <c r="BX18" i="17" s="1"/>
  <c r="R11" i="17"/>
  <c r="R24" i="17"/>
  <c r="AU35" i="17"/>
  <c r="R33" i="17"/>
  <c r="R21" i="17"/>
  <c r="BX21" i="17" s="1"/>
  <c r="BX33" i="12" l="1"/>
  <c r="BX58" i="12"/>
  <c r="BX19" i="12"/>
  <c r="BX48" i="12"/>
  <c r="BX42" i="12"/>
  <c r="BX38" i="12"/>
  <c r="BY50" i="17"/>
  <c r="BX39" i="17"/>
  <c r="BX38" i="17"/>
  <c r="BX33" i="17"/>
  <c r="BX55" i="17"/>
  <c r="BX11" i="17"/>
  <c r="BX44" i="17"/>
  <c r="BX41" i="17"/>
  <c r="BX51" i="17"/>
  <c r="BX32" i="12"/>
  <c r="BX53" i="12"/>
  <c r="BX25" i="12"/>
  <c r="BX50" i="12"/>
  <c r="BX30" i="17"/>
  <c r="BX28" i="17"/>
  <c r="BX40" i="17"/>
  <c r="BX8" i="17"/>
  <c r="BX60" i="17"/>
  <c r="BX13" i="17"/>
  <c r="BX24" i="17"/>
  <c r="BX31" i="17"/>
  <c r="BX52" i="17"/>
  <c r="BX22" i="17"/>
  <c r="BX32" i="17"/>
  <c r="BX56" i="17"/>
  <c r="BX34" i="17"/>
  <c r="BX59" i="17"/>
  <c r="BX53" i="17"/>
  <c r="BX15" i="17"/>
  <c r="BX37" i="17"/>
  <c r="BX35" i="17"/>
  <c r="BX27" i="17"/>
  <c r="BX48" i="17"/>
  <c r="BX36" i="17"/>
  <c r="BX57" i="12"/>
  <c r="BX13" i="12"/>
  <c r="BX23" i="12"/>
  <c r="BX60" i="12"/>
  <c r="BX55" i="12"/>
  <c r="BX56" i="12"/>
  <c r="BX45" i="12"/>
  <c r="BX15" i="12"/>
  <c r="BX40" i="12"/>
  <c r="BX47" i="12"/>
  <c r="BX29" i="12"/>
  <c r="BX12" i="12"/>
  <c r="BX37" i="12"/>
  <c r="BX21" i="12"/>
  <c r="BX20" i="12"/>
  <c r="BX9" i="12"/>
  <c r="BX31" i="12"/>
  <c r="BX11" i="12"/>
  <c r="BX54" i="12"/>
  <c r="BX16" i="12"/>
  <c r="BX27" i="12"/>
  <c r="BX35" i="12"/>
  <c r="BX26" i="12"/>
  <c r="BX52" i="12"/>
  <c r="BX18" i="12"/>
  <c r="BX51" i="12"/>
  <c r="BX28" i="12"/>
  <c r="BX44" i="12"/>
  <c r="BX59" i="12"/>
  <c r="S46" i="12"/>
  <c r="BX46" i="12"/>
  <c r="BX8" i="12"/>
  <c r="S61" i="12"/>
  <c r="BX61" i="12"/>
  <c r="AV15" i="17"/>
  <c r="AV39" i="17"/>
  <c r="AV38" i="17"/>
  <c r="AV56" i="17"/>
  <c r="AV54" i="17"/>
  <c r="BY54" i="17" s="1"/>
  <c r="AV60" i="17"/>
  <c r="AV12" i="17"/>
  <c r="AV22" i="17"/>
  <c r="BY22" i="17" s="1"/>
  <c r="T42" i="17"/>
  <c r="S20" i="17"/>
  <c r="BY20" i="17" s="1"/>
  <c r="S49" i="17"/>
  <c r="BY49" i="17" s="1"/>
  <c r="S19" i="17"/>
  <c r="BY19" i="17" s="1"/>
  <c r="S25" i="12"/>
  <c r="AV37" i="12"/>
  <c r="S33" i="12"/>
  <c r="AV44" i="12"/>
  <c r="S13" i="12"/>
  <c r="T43" i="12"/>
  <c r="AV34" i="12"/>
  <c r="BY34" i="12" s="1"/>
  <c r="AV53" i="12"/>
  <c r="AV19" i="12"/>
  <c r="AV12" i="12"/>
  <c r="S51" i="12"/>
  <c r="T22" i="12"/>
  <c r="AV41" i="12"/>
  <c r="BY41" i="12" s="1"/>
  <c r="S28" i="12"/>
  <c r="AV29" i="12"/>
  <c r="S31" i="12"/>
  <c r="S52" i="12"/>
  <c r="AV42" i="12"/>
  <c r="AV24" i="12"/>
  <c r="BY24" i="12" s="1"/>
  <c r="AV20" i="12"/>
  <c r="T17" i="12"/>
  <c r="AV56" i="12"/>
  <c r="AV40" i="12"/>
  <c r="AV47" i="12"/>
  <c r="AV23" i="12"/>
  <c r="S57" i="12"/>
  <c r="AV58" i="12"/>
  <c r="AV21" i="12"/>
  <c r="AV15" i="12"/>
  <c r="AV14" i="12"/>
  <c r="BY14" i="12" s="1"/>
  <c r="S53" i="12"/>
  <c r="AV32" i="12"/>
  <c r="S40" i="12"/>
  <c r="S27" i="12"/>
  <c r="AV57" i="12"/>
  <c r="S38" i="12"/>
  <c r="T30" i="12"/>
  <c r="AV50" i="12"/>
  <c r="AV54" i="12"/>
  <c r="S21" i="12"/>
  <c r="BY21" i="12" s="1"/>
  <c r="AV33" i="12"/>
  <c r="AV11" i="12"/>
  <c r="S19" i="12"/>
  <c r="AV43" i="12"/>
  <c r="BY43" i="12" s="1"/>
  <c r="S48" i="12"/>
  <c r="AV52" i="12"/>
  <c r="S32" i="12"/>
  <c r="S8" i="12"/>
  <c r="S44" i="12"/>
  <c r="S16" i="12"/>
  <c r="S58" i="12"/>
  <c r="BY58" i="12" s="1"/>
  <c r="T36" i="12"/>
  <c r="T24" i="12"/>
  <c r="S11" i="12"/>
  <c r="BY11" i="12" s="1"/>
  <c r="AV48" i="12"/>
  <c r="AV17" i="12"/>
  <c r="BY17" i="12" s="1"/>
  <c r="AV16" i="12"/>
  <c r="S56" i="12"/>
  <c r="BY56" i="12" s="1"/>
  <c r="S37" i="12"/>
  <c r="AV51" i="12"/>
  <c r="T39" i="12"/>
  <c r="AV26" i="12"/>
  <c r="S54" i="12"/>
  <c r="BY54" i="12" s="1"/>
  <c r="AV59" i="12"/>
  <c r="AV31" i="12"/>
  <c r="S55" i="12"/>
  <c r="AV22" i="12"/>
  <c r="BY22" i="12" s="1"/>
  <c r="T34" i="12"/>
  <c r="AV25" i="12"/>
  <c r="S23" i="12"/>
  <c r="S59" i="12"/>
  <c r="AV55" i="12"/>
  <c r="S9" i="12"/>
  <c r="AV61" i="12"/>
  <c r="Q2" i="12"/>
  <c r="AV27" i="12"/>
  <c r="S35" i="12"/>
  <c r="S50" i="12"/>
  <c r="S26" i="12"/>
  <c r="S29" i="12"/>
  <c r="S60" i="12"/>
  <c r="T14" i="12"/>
  <c r="AV49" i="12"/>
  <c r="S49" i="12"/>
  <c r="AV36" i="12"/>
  <c r="BY36" i="12" s="1"/>
  <c r="S15" i="12"/>
  <c r="S20" i="12"/>
  <c r="AV30" i="12"/>
  <c r="BY30" i="12" s="1"/>
  <c r="U10" i="12"/>
  <c r="AV13" i="12"/>
  <c r="AV9" i="12"/>
  <c r="S47" i="12"/>
  <c r="AV39" i="12"/>
  <c r="BY39" i="12" s="1"/>
  <c r="T41" i="12"/>
  <c r="S42" i="12"/>
  <c r="AV46" i="12"/>
  <c r="S45" i="12"/>
  <c r="S12" i="12"/>
  <c r="AV10" i="12"/>
  <c r="BY10" i="12" s="1"/>
  <c r="AV28" i="12"/>
  <c r="AV8" i="12"/>
  <c r="S18" i="12"/>
  <c r="AV18" i="12"/>
  <c r="AV60" i="12"/>
  <c r="AV38" i="12"/>
  <c r="AV45" i="12"/>
  <c r="AV35" i="12"/>
  <c r="S30" i="17"/>
  <c r="S33" i="17"/>
  <c r="AW23" i="17"/>
  <c r="AV41" i="17"/>
  <c r="AV52" i="17"/>
  <c r="S13" i="17"/>
  <c r="S10" i="17"/>
  <c r="BY10" i="17" s="1"/>
  <c r="AW17" i="17"/>
  <c r="AV47" i="17"/>
  <c r="BY47" i="17" s="1"/>
  <c r="AW50" i="17"/>
  <c r="AV40" i="17"/>
  <c r="S60" i="17"/>
  <c r="AW49" i="17"/>
  <c r="AV42" i="17"/>
  <c r="BY42" i="17" s="1"/>
  <c r="O2" i="17"/>
  <c r="S55" i="17"/>
  <c r="T54" i="17"/>
  <c r="AV55" i="17"/>
  <c r="AV30" i="17"/>
  <c r="S38" i="17"/>
  <c r="AV51" i="17"/>
  <c r="S8" i="17"/>
  <c r="S41" i="17"/>
  <c r="S37" i="17"/>
  <c r="S27" i="17"/>
  <c r="S39" i="17"/>
  <c r="AV13" i="17"/>
  <c r="S9" i="17"/>
  <c r="BY9" i="17" s="1"/>
  <c r="AV34" i="17"/>
  <c r="AV58" i="17"/>
  <c r="BY58" i="17" s="1"/>
  <c r="S12" i="17"/>
  <c r="AW43" i="17"/>
  <c r="T26" i="17"/>
  <c r="S43" i="17"/>
  <c r="BY43" i="17" s="1"/>
  <c r="AV33" i="17"/>
  <c r="T46" i="17"/>
  <c r="S24" i="17"/>
  <c r="S34" i="17"/>
  <c r="S44" i="17"/>
  <c r="AV11" i="17"/>
  <c r="S28" i="17"/>
  <c r="AV32" i="17"/>
  <c r="AV27" i="17"/>
  <c r="S40" i="17"/>
  <c r="S53" i="17"/>
  <c r="S36" i="17"/>
  <c r="AV48" i="17"/>
  <c r="AW20" i="17"/>
  <c r="S17" i="17"/>
  <c r="BY17" i="17" s="1"/>
  <c r="AV21" i="17"/>
  <c r="S52" i="17"/>
  <c r="S56" i="17"/>
  <c r="S59" i="17"/>
  <c r="S25" i="17"/>
  <c r="BY25" i="17" s="1"/>
  <c r="S11" i="17"/>
  <c r="S15" i="17"/>
  <c r="AW14" i="17"/>
  <c r="AV26" i="17"/>
  <c r="BY26" i="17" s="1"/>
  <c r="S35" i="17"/>
  <c r="S14" i="17"/>
  <c r="BY14" i="17" s="1"/>
  <c r="AW25" i="17"/>
  <c r="AV37" i="17"/>
  <c r="S23" i="17"/>
  <c r="BY23" i="17" s="1"/>
  <c r="AW10" i="17"/>
  <c r="AV53" i="17"/>
  <c r="AV8" i="17"/>
  <c r="AV59" i="17"/>
  <c r="T50" i="17"/>
  <c r="T47" i="17"/>
  <c r="T22" i="17"/>
  <c r="T16" i="17"/>
  <c r="S45" i="17"/>
  <c r="BY45" i="17" s="1"/>
  <c r="AW9" i="17"/>
  <c r="AW45" i="17"/>
  <c r="AV61" i="17"/>
  <c r="BY61" i="17" s="1"/>
  <c r="AV16" i="17"/>
  <c r="BY16" i="17" s="1"/>
  <c r="T58" i="17"/>
  <c r="T18" i="17"/>
  <c r="S57" i="17"/>
  <c r="BY57" i="17" s="1"/>
  <c r="S29" i="17"/>
  <c r="BY29" i="17" s="1"/>
  <c r="S48" i="17"/>
  <c r="AV36" i="17"/>
  <c r="AV24" i="17"/>
  <c r="AV28" i="17"/>
  <c r="AV35" i="17"/>
  <c r="S21" i="17"/>
  <c r="BY21" i="17" s="1"/>
  <c r="AV18" i="17"/>
  <c r="BY18" i="17" s="1"/>
  <c r="AV46" i="17"/>
  <c r="BY46" i="17" s="1"/>
  <c r="S51" i="17"/>
  <c r="AV44" i="17"/>
  <c r="AW57" i="17"/>
  <c r="T61" i="17"/>
  <c r="AW29" i="17"/>
  <c r="S32" i="17"/>
  <c r="AV31" i="17"/>
  <c r="S31" i="17"/>
  <c r="AW19" i="17"/>
  <c r="BY27" i="12" l="1"/>
  <c r="BY15" i="12"/>
  <c r="BY59" i="12"/>
  <c r="BY32" i="12"/>
  <c r="BY20" i="12"/>
  <c r="BY31" i="17"/>
  <c r="BY39" i="17"/>
  <c r="BY32" i="17"/>
  <c r="BY48" i="12"/>
  <c r="BY42" i="12"/>
  <c r="BY8" i="12"/>
  <c r="BY37" i="17"/>
  <c r="BY35" i="17"/>
  <c r="BY56" i="17"/>
  <c r="BY8" i="17"/>
  <c r="BY12" i="17"/>
  <c r="BY52" i="17"/>
  <c r="BY34" i="17"/>
  <c r="BY60" i="17"/>
  <c r="BY41" i="17"/>
  <c r="BY36" i="17"/>
  <c r="BY48" i="17"/>
  <c r="BY53" i="17"/>
  <c r="BY40" i="17"/>
  <c r="BY38" i="17"/>
  <c r="BY11" i="17"/>
  <c r="BY13" i="17"/>
  <c r="BY15" i="17"/>
  <c r="BY51" i="17"/>
  <c r="BY59" i="17"/>
  <c r="BY28" i="17"/>
  <c r="BY55" i="17"/>
  <c r="BZ50" i="17"/>
  <c r="BY44" i="17"/>
  <c r="BY33" i="17"/>
  <c r="BY24" i="17"/>
  <c r="BY27" i="17"/>
  <c r="BY30" i="17"/>
  <c r="BY12" i="12"/>
  <c r="BY38" i="12"/>
  <c r="BY60" i="12"/>
  <c r="BY33" i="12"/>
  <c r="BY16" i="12"/>
  <c r="BY57" i="12"/>
  <c r="BY28" i="12"/>
  <c r="BY45" i="12"/>
  <c r="BY49" i="12"/>
  <c r="BY9" i="12"/>
  <c r="BY44" i="12"/>
  <c r="BY25" i="12"/>
  <c r="BY51" i="12"/>
  <c r="BY23" i="12"/>
  <c r="BY29" i="12"/>
  <c r="BY37" i="12"/>
  <c r="BY26" i="12"/>
  <c r="BY40" i="12"/>
  <c r="BY18" i="12"/>
  <c r="BY50" i="12"/>
  <c r="BY19" i="12"/>
  <c r="BY53" i="12"/>
  <c r="BY55" i="12"/>
  <c r="BY35" i="12"/>
  <c r="BY52" i="12"/>
  <c r="BY13" i="12"/>
  <c r="BY47" i="12"/>
  <c r="BY31" i="12"/>
  <c r="BY61" i="12"/>
  <c r="T61" i="12"/>
  <c r="T46" i="12"/>
  <c r="BY46" i="12"/>
  <c r="AW12" i="17"/>
  <c r="AW22" i="17"/>
  <c r="BZ22" i="17" s="1"/>
  <c r="AW39" i="17"/>
  <c r="AW60" i="17"/>
  <c r="AW56" i="17"/>
  <c r="AW38" i="17"/>
  <c r="AW15" i="17"/>
  <c r="AW54" i="17"/>
  <c r="BZ54" i="17" s="1"/>
  <c r="T49" i="17"/>
  <c r="BZ49" i="17" s="1"/>
  <c r="U42" i="17"/>
  <c r="T20" i="17"/>
  <c r="BZ20" i="17" s="1"/>
  <c r="T19" i="17"/>
  <c r="BZ19" i="17" s="1"/>
  <c r="T49" i="12"/>
  <c r="AW16" i="12"/>
  <c r="T48" i="12"/>
  <c r="AW60" i="12"/>
  <c r="AW26" i="12"/>
  <c r="T16" i="12"/>
  <c r="AW54" i="12"/>
  <c r="AW58" i="12"/>
  <c r="AW10" i="12"/>
  <c r="BZ10" i="12" s="1"/>
  <c r="AW30" i="12"/>
  <c r="BZ30" i="12" s="1"/>
  <c r="AW49" i="12"/>
  <c r="T35" i="12"/>
  <c r="AW17" i="12"/>
  <c r="BZ17" i="12" s="1"/>
  <c r="AW32" i="12"/>
  <c r="T57" i="12"/>
  <c r="T31" i="12"/>
  <c r="AW46" i="12"/>
  <c r="V10" i="12"/>
  <c r="U41" i="12"/>
  <c r="T9" i="12"/>
  <c r="AW18" i="12"/>
  <c r="T12" i="12"/>
  <c r="AW22" i="12"/>
  <c r="BZ22" i="12" s="1"/>
  <c r="U39" i="12"/>
  <c r="T44" i="12"/>
  <c r="AW43" i="12"/>
  <c r="BZ43" i="12" s="1"/>
  <c r="AW50" i="12"/>
  <c r="AW20" i="12"/>
  <c r="AW12" i="12"/>
  <c r="AW44" i="12"/>
  <c r="AW38" i="12"/>
  <c r="T20" i="12"/>
  <c r="U14" i="12"/>
  <c r="T55" i="12"/>
  <c r="AW48" i="12"/>
  <c r="T19" i="12"/>
  <c r="U30" i="12"/>
  <c r="T53" i="12"/>
  <c r="AW23" i="12"/>
  <c r="AW24" i="12"/>
  <c r="BZ24" i="12" s="1"/>
  <c r="T33" i="12"/>
  <c r="T58" i="12"/>
  <c r="U17" i="12"/>
  <c r="AW39" i="12"/>
  <c r="BZ39" i="12" s="1"/>
  <c r="AW27" i="12"/>
  <c r="AW55" i="12"/>
  <c r="T11" i="12"/>
  <c r="T8" i="12"/>
  <c r="AW29" i="12"/>
  <c r="AW19" i="12"/>
  <c r="AW56" i="12"/>
  <c r="T42" i="12"/>
  <c r="T18" i="12"/>
  <c r="AW35" i="12"/>
  <c r="T47" i="12"/>
  <c r="T60" i="12"/>
  <c r="T59" i="12"/>
  <c r="AW51" i="12"/>
  <c r="R2" i="12"/>
  <c r="T38" i="12"/>
  <c r="T28" i="12"/>
  <c r="AW13" i="12"/>
  <c r="T50" i="12"/>
  <c r="T13" i="12"/>
  <c r="AW8" i="12"/>
  <c r="T45" i="12"/>
  <c r="T15" i="12"/>
  <c r="T37" i="12"/>
  <c r="U24" i="12"/>
  <c r="AW11" i="12"/>
  <c r="AW14" i="12"/>
  <c r="BZ14" i="12" s="1"/>
  <c r="AW47" i="12"/>
  <c r="AW53" i="12"/>
  <c r="AW37" i="12"/>
  <c r="AW28" i="12"/>
  <c r="T54" i="12"/>
  <c r="AW52" i="12"/>
  <c r="T40" i="12"/>
  <c r="T29" i="12"/>
  <c r="T23" i="12"/>
  <c r="AW31" i="12"/>
  <c r="T32" i="12"/>
  <c r="AW34" i="12"/>
  <c r="BZ34" i="12" s="1"/>
  <c r="T25" i="12"/>
  <c r="AW25" i="12"/>
  <c r="AW42" i="12"/>
  <c r="U34" i="12"/>
  <c r="T52" i="12"/>
  <c r="AW45" i="12"/>
  <c r="AW9" i="12"/>
  <c r="AW61" i="12"/>
  <c r="T56" i="12"/>
  <c r="U36" i="12"/>
  <c r="AW33" i="12"/>
  <c r="AW57" i="12"/>
  <c r="AW15" i="12"/>
  <c r="AW40" i="12"/>
  <c r="AW41" i="12"/>
  <c r="BZ41" i="12" s="1"/>
  <c r="AW21" i="12"/>
  <c r="T51" i="12"/>
  <c r="AW36" i="12"/>
  <c r="BZ36" i="12" s="1"/>
  <c r="T26" i="12"/>
  <c r="AW59" i="12"/>
  <c r="T21" i="12"/>
  <c r="T27" i="12"/>
  <c r="U22" i="12"/>
  <c r="U43" i="12"/>
  <c r="AX19" i="17"/>
  <c r="AW18" i="17"/>
  <c r="BZ18" i="17" s="1"/>
  <c r="T48" i="17"/>
  <c r="AW16" i="17"/>
  <c r="BZ16" i="17" s="1"/>
  <c r="AW59" i="17"/>
  <c r="T34" i="17"/>
  <c r="AX43" i="17"/>
  <c r="T37" i="17"/>
  <c r="AW40" i="17"/>
  <c r="T13" i="17"/>
  <c r="T40" i="17"/>
  <c r="T38" i="17"/>
  <c r="AW52" i="17"/>
  <c r="AW8" i="17"/>
  <c r="T59" i="17"/>
  <c r="AW27" i="17"/>
  <c r="T31" i="17"/>
  <c r="AX57" i="17"/>
  <c r="T21" i="17"/>
  <c r="AX25" i="17"/>
  <c r="T24" i="17"/>
  <c r="T41" i="17"/>
  <c r="AW30" i="17"/>
  <c r="AW37" i="17"/>
  <c r="U16" i="17"/>
  <c r="AX50" i="17"/>
  <c r="U22" i="17"/>
  <c r="T9" i="17"/>
  <c r="BZ9" i="17" s="1"/>
  <c r="T14" i="17"/>
  <c r="BZ14" i="17" s="1"/>
  <c r="T8" i="17"/>
  <c r="AW47" i="17"/>
  <c r="BZ47" i="17" s="1"/>
  <c r="AX23" i="17"/>
  <c r="AX29" i="17"/>
  <c r="U50" i="17"/>
  <c r="T17" i="17"/>
  <c r="BZ17" i="17" s="1"/>
  <c r="AW61" i="17"/>
  <c r="BZ61" i="17" s="1"/>
  <c r="AW35" i="17"/>
  <c r="T29" i="17"/>
  <c r="BZ29" i="17" s="1"/>
  <c r="AW53" i="17"/>
  <c r="AW28" i="17"/>
  <c r="T57" i="17"/>
  <c r="BZ57" i="17" s="1"/>
  <c r="AW48" i="17"/>
  <c r="AW33" i="17"/>
  <c r="AW58" i="17"/>
  <c r="BZ58" i="17" s="1"/>
  <c r="AW13" i="17"/>
  <c r="P2" i="17"/>
  <c r="AX49" i="17"/>
  <c r="AW32" i="17"/>
  <c r="AW42" i="17"/>
  <c r="BZ42" i="17" s="1"/>
  <c r="AW31" i="17"/>
  <c r="AX45" i="17"/>
  <c r="AX10" i="17"/>
  <c r="T28" i="17"/>
  <c r="U54" i="17"/>
  <c r="AW44" i="17"/>
  <c r="AW24" i="17"/>
  <c r="AX9" i="17"/>
  <c r="U47" i="17"/>
  <c r="T35" i="17"/>
  <c r="T15" i="17"/>
  <c r="T56" i="17"/>
  <c r="AW11" i="17"/>
  <c r="AW51" i="17"/>
  <c r="AX17" i="17"/>
  <c r="T33" i="17"/>
  <c r="AW26" i="17"/>
  <c r="BZ26" i="17" s="1"/>
  <c r="T25" i="17"/>
  <c r="BZ25" i="17" s="1"/>
  <c r="AX20" i="17"/>
  <c r="T12" i="17"/>
  <c r="BZ12" i="17" s="1"/>
  <c r="AW41" i="17"/>
  <c r="T51" i="17"/>
  <c r="U18" i="17"/>
  <c r="T23" i="17"/>
  <c r="BZ23" i="17" s="1"/>
  <c r="T52" i="17"/>
  <c r="T36" i="17"/>
  <c r="T43" i="17"/>
  <c r="BZ43" i="17" s="1"/>
  <c r="AW34" i="17"/>
  <c r="T39" i="17"/>
  <c r="T30" i="17"/>
  <c r="AW36" i="17"/>
  <c r="AX14" i="17"/>
  <c r="U61" i="17"/>
  <c r="U46" i="17"/>
  <c r="AW55" i="17"/>
  <c r="T32" i="17"/>
  <c r="AW46" i="17"/>
  <c r="BZ46" i="17" s="1"/>
  <c r="U58" i="17"/>
  <c r="T11" i="17"/>
  <c r="T27" i="17"/>
  <c r="T55" i="17"/>
  <c r="T60" i="17"/>
  <c r="T10" i="17"/>
  <c r="BZ10" i="17" s="1"/>
  <c r="T45" i="17"/>
  <c r="BZ45" i="17" s="1"/>
  <c r="AW21" i="17"/>
  <c r="T53" i="17"/>
  <c r="T44" i="17"/>
  <c r="U26" i="17"/>
  <c r="BZ26" i="12" l="1"/>
  <c r="BZ50" i="12"/>
  <c r="BZ32" i="12"/>
  <c r="BZ16" i="12"/>
  <c r="BZ54" i="12"/>
  <c r="BZ52" i="17"/>
  <c r="BZ15" i="17"/>
  <c r="BZ40" i="17"/>
  <c r="BZ42" i="12"/>
  <c r="BZ19" i="12"/>
  <c r="BZ27" i="12"/>
  <c r="BZ59" i="12"/>
  <c r="BZ12" i="12"/>
  <c r="BZ36" i="17"/>
  <c r="BZ32" i="17"/>
  <c r="BZ30" i="17"/>
  <c r="BZ21" i="17"/>
  <c r="BZ56" i="17"/>
  <c r="BZ55" i="17"/>
  <c r="BZ39" i="17"/>
  <c r="BZ60" i="17"/>
  <c r="BZ27" i="17"/>
  <c r="BZ28" i="17"/>
  <c r="BZ31" i="17"/>
  <c r="BZ8" i="17"/>
  <c r="BZ34" i="17"/>
  <c r="BZ11" i="17"/>
  <c r="BZ59" i="17"/>
  <c r="BZ48" i="17"/>
  <c r="BZ44" i="17"/>
  <c r="BZ38" i="17"/>
  <c r="BZ33" i="17"/>
  <c r="BZ53" i="17"/>
  <c r="CA50" i="17"/>
  <c r="BZ41" i="17"/>
  <c r="BZ13" i="17"/>
  <c r="BZ35" i="17"/>
  <c r="BZ24" i="17"/>
  <c r="BZ51" i="17"/>
  <c r="BZ37" i="17"/>
  <c r="BZ58" i="12"/>
  <c r="BZ31" i="12"/>
  <c r="BZ57" i="12"/>
  <c r="BZ48" i="12"/>
  <c r="BZ25" i="12"/>
  <c r="BZ38" i="12"/>
  <c r="BZ28" i="12"/>
  <c r="BZ53" i="12"/>
  <c r="BZ44" i="12"/>
  <c r="BZ49" i="12"/>
  <c r="BZ35" i="12"/>
  <c r="BZ55" i="12"/>
  <c r="BZ11" i="12"/>
  <c r="BZ21" i="12"/>
  <c r="BZ56" i="12"/>
  <c r="BZ23" i="12"/>
  <c r="BZ37" i="12"/>
  <c r="BZ29" i="12"/>
  <c r="BZ15" i="12"/>
  <c r="BZ60" i="12"/>
  <c r="BZ20" i="12"/>
  <c r="BZ9" i="12"/>
  <c r="BZ40" i="12"/>
  <c r="BZ45" i="12"/>
  <c r="BZ47" i="12"/>
  <c r="BZ51" i="12"/>
  <c r="BZ52" i="12"/>
  <c r="BZ13" i="12"/>
  <c r="BZ18" i="12"/>
  <c r="BZ33" i="12"/>
  <c r="BZ8" i="12"/>
  <c r="BZ46" i="12"/>
  <c r="U46" i="12"/>
  <c r="BZ61" i="12"/>
  <c r="U61" i="12"/>
  <c r="AX54" i="17"/>
  <c r="CA54" i="17" s="1"/>
  <c r="AX39" i="17"/>
  <c r="AX56" i="17"/>
  <c r="AX22" i="17"/>
  <c r="CA22" i="17" s="1"/>
  <c r="AX15" i="17"/>
  <c r="AX60" i="17"/>
  <c r="AX12" i="17"/>
  <c r="AX38" i="17"/>
  <c r="U20" i="17"/>
  <c r="CA20" i="17" s="1"/>
  <c r="U19" i="17"/>
  <c r="CA19" i="17" s="1"/>
  <c r="V42" i="17"/>
  <c r="U49" i="17"/>
  <c r="CA49" i="17" s="1"/>
  <c r="U33" i="12"/>
  <c r="AX57" i="12"/>
  <c r="U51" i="12"/>
  <c r="AX45" i="12"/>
  <c r="AX34" i="12"/>
  <c r="CA34" i="12" s="1"/>
  <c r="U40" i="12"/>
  <c r="U15" i="12"/>
  <c r="AX13" i="12"/>
  <c r="U60" i="12"/>
  <c r="U55" i="12"/>
  <c r="U12" i="12"/>
  <c r="AX46" i="12"/>
  <c r="AX49" i="12"/>
  <c r="AX53" i="12"/>
  <c r="U27" i="12"/>
  <c r="AX33" i="12"/>
  <c r="U52" i="12"/>
  <c r="U28" i="12"/>
  <c r="AX19" i="12"/>
  <c r="AX27" i="12"/>
  <c r="AX24" i="12"/>
  <c r="CA24" i="12" s="1"/>
  <c r="AX20" i="12"/>
  <c r="U31" i="12"/>
  <c r="AX30" i="12"/>
  <c r="CA30" i="12" s="1"/>
  <c r="AX26" i="12"/>
  <c r="U16" i="12"/>
  <c r="U45" i="12"/>
  <c r="U47" i="12"/>
  <c r="AX23" i="12"/>
  <c r="V14" i="12"/>
  <c r="AX56" i="12"/>
  <c r="AX21" i="12"/>
  <c r="V34" i="12"/>
  <c r="U32" i="12"/>
  <c r="AX52" i="12"/>
  <c r="AX47" i="12"/>
  <c r="U38" i="12"/>
  <c r="AX29" i="12"/>
  <c r="AX39" i="12"/>
  <c r="CA39" i="12" s="1"/>
  <c r="AX50" i="12"/>
  <c r="AX18" i="12"/>
  <c r="U57" i="12"/>
  <c r="AX60" i="12"/>
  <c r="U29" i="12"/>
  <c r="AX12" i="12"/>
  <c r="U21" i="12"/>
  <c r="U56" i="12"/>
  <c r="U54" i="12"/>
  <c r="U53" i="12"/>
  <c r="U20" i="12"/>
  <c r="U9" i="12"/>
  <c r="U48" i="12"/>
  <c r="V22" i="12"/>
  <c r="AX41" i="12"/>
  <c r="CA41" i="12" s="1"/>
  <c r="AX14" i="12"/>
  <c r="CA14" i="12" s="1"/>
  <c r="AX8" i="12"/>
  <c r="AX35" i="12"/>
  <c r="U8" i="12"/>
  <c r="AX43" i="12"/>
  <c r="CA43" i="12" s="1"/>
  <c r="AX10" i="12"/>
  <c r="CA10" i="12" s="1"/>
  <c r="U37" i="12"/>
  <c r="AX22" i="12"/>
  <c r="CA22" i="12" s="1"/>
  <c r="AX42" i="12"/>
  <c r="U18" i="12"/>
  <c r="V17" i="12"/>
  <c r="V30" i="12"/>
  <c r="U44" i="12"/>
  <c r="V41" i="12"/>
  <c r="AX32" i="12"/>
  <c r="AX9" i="12"/>
  <c r="AX36" i="12"/>
  <c r="CA36" i="12" s="1"/>
  <c r="AX55" i="12"/>
  <c r="AX59" i="12"/>
  <c r="AX40" i="12"/>
  <c r="AX31" i="12"/>
  <c r="AX28" i="12"/>
  <c r="AX11" i="12"/>
  <c r="U13" i="12"/>
  <c r="AX51" i="12"/>
  <c r="S2" i="12"/>
  <c r="AX38" i="12"/>
  <c r="AX58" i="12"/>
  <c r="AX16" i="12"/>
  <c r="AX48" i="12"/>
  <c r="V36" i="12"/>
  <c r="U26" i="12"/>
  <c r="CA26" i="12" s="1"/>
  <c r="AX61" i="12"/>
  <c r="AX25" i="12"/>
  <c r="U23" i="12"/>
  <c r="V24" i="12"/>
  <c r="U59" i="12"/>
  <c r="U42" i="12"/>
  <c r="U11" i="12"/>
  <c r="U58" i="12"/>
  <c r="CA58" i="12" s="1"/>
  <c r="U19" i="12"/>
  <c r="V39" i="12"/>
  <c r="W10" i="12"/>
  <c r="AX17" i="12"/>
  <c r="CA17" i="12" s="1"/>
  <c r="U49" i="12"/>
  <c r="V43" i="12"/>
  <c r="AX15" i="12"/>
  <c r="U25" i="12"/>
  <c r="AX37" i="12"/>
  <c r="U50" i="12"/>
  <c r="AX44" i="12"/>
  <c r="U35" i="12"/>
  <c r="AX54" i="12"/>
  <c r="U12" i="17"/>
  <c r="V54" i="17"/>
  <c r="AX42" i="17"/>
  <c r="CA42" i="17" s="1"/>
  <c r="AX58" i="17"/>
  <c r="CA58" i="17" s="1"/>
  <c r="AX53" i="17"/>
  <c r="U17" i="17"/>
  <c r="CA17" i="17" s="1"/>
  <c r="AY25" i="17"/>
  <c r="U23" i="17"/>
  <c r="CA23" i="17" s="1"/>
  <c r="U48" i="17"/>
  <c r="U28" i="17"/>
  <c r="AX48" i="17"/>
  <c r="AX35" i="17"/>
  <c r="U9" i="17"/>
  <c r="CA9" i="17" s="1"/>
  <c r="AX37" i="17"/>
  <c r="AX11" i="17"/>
  <c r="AX34" i="17"/>
  <c r="U25" i="17"/>
  <c r="CA25" i="17" s="1"/>
  <c r="AY10" i="17"/>
  <c r="AY29" i="17"/>
  <c r="U21" i="17"/>
  <c r="AX52" i="17"/>
  <c r="U37" i="17"/>
  <c r="AX18" i="17"/>
  <c r="CA18" i="17" s="1"/>
  <c r="AY20" i="17"/>
  <c r="U39" i="17"/>
  <c r="CA39" i="17" s="1"/>
  <c r="AX16" i="17"/>
  <c r="CA16" i="17" s="1"/>
  <c r="U60" i="17"/>
  <c r="AY9" i="17"/>
  <c r="V50" i="17"/>
  <c r="V26" i="17"/>
  <c r="V18" i="17"/>
  <c r="U44" i="17"/>
  <c r="V61" i="17"/>
  <c r="U43" i="17"/>
  <c r="CA43" i="17" s="1"/>
  <c r="U51" i="17"/>
  <c r="U56" i="17"/>
  <c r="AX24" i="17"/>
  <c r="AY49" i="17"/>
  <c r="AY23" i="17"/>
  <c r="AX30" i="17"/>
  <c r="AY57" i="17"/>
  <c r="AY43" i="17"/>
  <c r="AX8" i="17"/>
  <c r="AX46" i="17"/>
  <c r="CA46" i="17" s="1"/>
  <c r="U55" i="17"/>
  <c r="AY14" i="17"/>
  <c r="AY45" i="17"/>
  <c r="V22" i="17"/>
  <c r="AX51" i="17"/>
  <c r="U10" i="17"/>
  <c r="CA10" i="17" s="1"/>
  <c r="AX33" i="17"/>
  <c r="AX40" i="17"/>
  <c r="U53" i="17"/>
  <c r="CA53" i="17" s="1"/>
  <c r="U27" i="17"/>
  <c r="U32" i="17"/>
  <c r="AX41" i="17"/>
  <c r="AX26" i="17"/>
  <c r="CA26" i="17" s="1"/>
  <c r="AX44" i="17"/>
  <c r="AX47" i="17"/>
  <c r="CA47" i="17" s="1"/>
  <c r="AY50" i="17"/>
  <c r="U38" i="17"/>
  <c r="V47" i="17"/>
  <c r="U59" i="17"/>
  <c r="AX32" i="17"/>
  <c r="V16" i="17"/>
  <c r="V58" i="17"/>
  <c r="U36" i="17"/>
  <c r="AX31" i="17"/>
  <c r="U57" i="17"/>
  <c r="CA57" i="17" s="1"/>
  <c r="U41" i="17"/>
  <c r="U31" i="17"/>
  <c r="U34" i="17"/>
  <c r="AY19" i="17"/>
  <c r="AX36" i="17"/>
  <c r="U33" i="17"/>
  <c r="CA33" i="17" s="1"/>
  <c r="U15" i="17"/>
  <c r="CA15" i="17" s="1"/>
  <c r="AX13" i="17"/>
  <c r="AX28" i="17"/>
  <c r="AX61" i="17"/>
  <c r="CA61" i="17" s="1"/>
  <c r="Q2" i="17"/>
  <c r="AX59" i="17"/>
  <c r="U13" i="17"/>
  <c r="U11" i="17"/>
  <c r="U14" i="17"/>
  <c r="CA14" i="17" s="1"/>
  <c r="U29" i="17"/>
  <c r="CA29" i="17" s="1"/>
  <c r="AX21" i="17"/>
  <c r="AX55" i="17"/>
  <c r="U45" i="17"/>
  <c r="CA45" i="17" s="1"/>
  <c r="V46" i="17"/>
  <c r="U30" i="17"/>
  <c r="U52" i="17"/>
  <c r="AY17" i="17"/>
  <c r="U35" i="17"/>
  <c r="U8" i="17"/>
  <c r="U24" i="17"/>
  <c r="AX27" i="17"/>
  <c r="U40" i="17"/>
  <c r="CA23" i="12" l="1"/>
  <c r="CA18" i="12"/>
  <c r="CA25" i="12"/>
  <c r="CA30" i="17"/>
  <c r="CA44" i="17"/>
  <c r="CA36" i="17"/>
  <c r="CA32" i="17"/>
  <c r="CB50" i="17"/>
  <c r="CA57" i="12"/>
  <c r="CA49" i="12"/>
  <c r="CA48" i="12"/>
  <c r="CA47" i="12"/>
  <c r="CA27" i="17"/>
  <c r="CA60" i="17"/>
  <c r="CA24" i="17"/>
  <c r="CA21" i="17"/>
  <c r="CA40" i="17"/>
  <c r="CA11" i="17"/>
  <c r="CA51" i="17"/>
  <c r="CA35" i="17"/>
  <c r="CA55" i="17"/>
  <c r="CA48" i="17"/>
  <c r="CA52" i="17"/>
  <c r="CA59" i="17"/>
  <c r="CA38" i="17"/>
  <c r="CA12" i="17"/>
  <c r="CA34" i="17"/>
  <c r="CA56" i="17"/>
  <c r="CA31" i="17"/>
  <c r="CA8" i="17"/>
  <c r="CA13" i="17"/>
  <c r="CA41" i="17"/>
  <c r="CA37" i="17"/>
  <c r="CA28" i="17"/>
  <c r="CA52" i="12"/>
  <c r="CA9" i="12"/>
  <c r="CA53" i="12"/>
  <c r="CA21" i="12"/>
  <c r="CA15" i="12"/>
  <c r="CA28" i="12"/>
  <c r="CA40" i="12"/>
  <c r="CA45" i="12"/>
  <c r="CA27" i="12"/>
  <c r="CA51" i="12"/>
  <c r="CA37" i="12"/>
  <c r="CA20" i="12"/>
  <c r="CA16" i="12"/>
  <c r="CA38" i="12"/>
  <c r="CA13" i="12"/>
  <c r="CA35" i="12"/>
  <c r="CA8" i="12"/>
  <c r="CA33" i="12"/>
  <c r="CA19" i="12"/>
  <c r="CA54" i="12"/>
  <c r="CA56" i="12"/>
  <c r="CA31" i="12"/>
  <c r="CA12" i="12"/>
  <c r="CA32" i="12"/>
  <c r="CA55" i="12"/>
  <c r="CA50" i="12"/>
  <c r="CA42" i="12"/>
  <c r="CA60" i="12"/>
  <c r="CA11" i="12"/>
  <c r="CA59" i="12"/>
  <c r="CA44" i="12"/>
  <c r="CA29" i="12"/>
  <c r="CA61" i="12"/>
  <c r="V61" i="12"/>
  <c r="CA46" i="12"/>
  <c r="V46" i="12"/>
  <c r="AY60" i="17"/>
  <c r="AY39" i="17"/>
  <c r="AY38" i="17"/>
  <c r="AY15" i="17"/>
  <c r="AY56" i="17"/>
  <c r="AY22" i="17"/>
  <c r="CB22" i="17" s="1"/>
  <c r="AY54" i="17"/>
  <c r="CB54" i="17" s="1"/>
  <c r="AY12" i="17"/>
  <c r="W42" i="17"/>
  <c r="V20" i="17"/>
  <c r="CB20" i="17" s="1"/>
  <c r="V49" i="17"/>
  <c r="CB49" i="17" s="1"/>
  <c r="V19" i="17"/>
  <c r="CB19" i="17" s="1"/>
  <c r="V32" i="12"/>
  <c r="AY15" i="12"/>
  <c r="AY8" i="12"/>
  <c r="V20" i="12"/>
  <c r="AY50" i="12"/>
  <c r="AY20" i="12"/>
  <c r="V12" i="12"/>
  <c r="AY54" i="12"/>
  <c r="V9" i="12"/>
  <c r="V13" i="12"/>
  <c r="V58" i="12"/>
  <c r="AY16" i="12"/>
  <c r="W17" i="12"/>
  <c r="AY10" i="12"/>
  <c r="CB10" i="12" s="1"/>
  <c r="AY12" i="12"/>
  <c r="AY39" i="12"/>
  <c r="CB39" i="12" s="1"/>
  <c r="W34" i="12"/>
  <c r="V45" i="12"/>
  <c r="AY34" i="12"/>
  <c r="CB34" i="12" s="1"/>
  <c r="AY55" i="12"/>
  <c r="AY46" i="12"/>
  <c r="AY25" i="12"/>
  <c r="AY11" i="12"/>
  <c r="AY36" i="12"/>
  <c r="CB36" i="12" s="1"/>
  <c r="AY14" i="12"/>
  <c r="CB14" i="12" s="1"/>
  <c r="V53" i="12"/>
  <c r="AY24" i="12"/>
  <c r="CB24" i="12" s="1"/>
  <c r="AY33" i="12"/>
  <c r="V55" i="12"/>
  <c r="V49" i="12"/>
  <c r="V18" i="12"/>
  <c r="AY43" i="12"/>
  <c r="CB43" i="12" s="1"/>
  <c r="V29" i="12"/>
  <c r="V16" i="12"/>
  <c r="AY27" i="12"/>
  <c r="V27" i="12"/>
  <c r="AY45" i="12"/>
  <c r="V23" i="12"/>
  <c r="W43" i="12"/>
  <c r="AY44" i="12"/>
  <c r="AY58" i="12"/>
  <c r="V50" i="12"/>
  <c r="AY28" i="12"/>
  <c r="AY9" i="12"/>
  <c r="V8" i="12"/>
  <c r="AY29" i="12"/>
  <c r="AY21" i="12"/>
  <c r="V60" i="12"/>
  <c r="V51" i="12"/>
  <c r="W30" i="12"/>
  <c r="V47" i="12"/>
  <c r="V11" i="12"/>
  <c r="V42" i="12"/>
  <c r="AY61" i="12"/>
  <c r="AY38" i="12"/>
  <c r="AY41" i="12"/>
  <c r="CB41" i="12" s="1"/>
  <c r="V38" i="12"/>
  <c r="AY53" i="12"/>
  <c r="AY52" i="12"/>
  <c r="AY17" i="12"/>
  <c r="CB17" i="12" s="1"/>
  <c r="V26" i="12"/>
  <c r="AY31" i="12"/>
  <c r="AY32" i="12"/>
  <c r="AY42" i="12"/>
  <c r="T2" i="12"/>
  <c r="W22" i="12"/>
  <c r="V54" i="12"/>
  <c r="AY60" i="12"/>
  <c r="AY56" i="12"/>
  <c r="AY26" i="12"/>
  <c r="AY19" i="12"/>
  <c r="AY59" i="12"/>
  <c r="AY23" i="12"/>
  <c r="AY48" i="12"/>
  <c r="V52" i="12"/>
  <c r="X10" i="12"/>
  <c r="V59" i="12"/>
  <c r="W41" i="12"/>
  <c r="V57" i="12"/>
  <c r="W14" i="12"/>
  <c r="V28" i="12"/>
  <c r="AY13" i="12"/>
  <c r="AY57" i="12"/>
  <c r="AY51" i="12"/>
  <c r="AY18" i="12"/>
  <c r="V35" i="12"/>
  <c r="AY37" i="12"/>
  <c r="W36" i="12"/>
  <c r="AY40" i="12"/>
  <c r="AY22" i="12"/>
  <c r="CB22" i="12" s="1"/>
  <c r="AY35" i="12"/>
  <c r="V48" i="12"/>
  <c r="AY47" i="12"/>
  <c r="AY30" i="12"/>
  <c r="CB30" i="12" s="1"/>
  <c r="AY49" i="12"/>
  <c r="V15" i="12"/>
  <c r="V33" i="12"/>
  <c r="V40" i="12"/>
  <c r="V19" i="12"/>
  <c r="V21" i="12"/>
  <c r="V25" i="12"/>
  <c r="W39" i="12"/>
  <c r="W24" i="12"/>
  <c r="V44" i="12"/>
  <c r="V37" i="12"/>
  <c r="V56" i="12"/>
  <c r="CB56" i="12" s="1"/>
  <c r="V31" i="12"/>
  <c r="AY8" i="17"/>
  <c r="V35" i="17"/>
  <c r="AY59" i="17"/>
  <c r="V15" i="17"/>
  <c r="V31" i="17"/>
  <c r="W58" i="17"/>
  <c r="V38" i="17"/>
  <c r="AZ49" i="17"/>
  <c r="W61" i="17"/>
  <c r="V60" i="17"/>
  <c r="AY34" i="17"/>
  <c r="AY53" i="17"/>
  <c r="AZ50" i="17"/>
  <c r="AY16" i="17"/>
  <c r="CB16" i="17" s="1"/>
  <c r="AY27" i="17"/>
  <c r="AY21" i="17"/>
  <c r="V41" i="17"/>
  <c r="AY47" i="17"/>
  <c r="CB47" i="17" s="1"/>
  <c r="AY51" i="17"/>
  <c r="AZ43" i="17"/>
  <c r="AY24" i="17"/>
  <c r="V48" i="17"/>
  <c r="AY42" i="17"/>
  <c r="CB42" i="17" s="1"/>
  <c r="AY36" i="17"/>
  <c r="AY37" i="17"/>
  <c r="V40" i="17"/>
  <c r="AY52" i="17"/>
  <c r="AZ57" i="17"/>
  <c r="V56" i="17"/>
  <c r="V39" i="17"/>
  <c r="V21" i="17"/>
  <c r="V32" i="17"/>
  <c r="V27" i="17"/>
  <c r="V55" i="17"/>
  <c r="W26" i="17"/>
  <c r="V23" i="17"/>
  <c r="CB23" i="17" s="1"/>
  <c r="V28" i="17"/>
  <c r="V14" i="17"/>
  <c r="CB14" i="17" s="1"/>
  <c r="V59" i="17"/>
  <c r="CB59" i="17" s="1"/>
  <c r="W22" i="17"/>
  <c r="AY30" i="17"/>
  <c r="W50" i="17"/>
  <c r="AZ29" i="17"/>
  <c r="V9" i="17"/>
  <c r="CB9" i="17" s="1"/>
  <c r="AZ25" i="17"/>
  <c r="W54" i="17"/>
  <c r="V44" i="17"/>
  <c r="AZ17" i="17"/>
  <c r="AY61" i="17"/>
  <c r="CB61" i="17" s="1"/>
  <c r="V57" i="17"/>
  <c r="CB57" i="17" s="1"/>
  <c r="V11" i="17"/>
  <c r="AY13" i="17"/>
  <c r="AZ19" i="17"/>
  <c r="AY31" i="17"/>
  <c r="W47" i="17"/>
  <c r="V53" i="17"/>
  <c r="AY46" i="17"/>
  <c r="CB46" i="17" s="1"/>
  <c r="V51" i="17"/>
  <c r="AY35" i="17"/>
  <c r="AY55" i="17"/>
  <c r="V37" i="17"/>
  <c r="W16" i="17"/>
  <c r="AZ45" i="17"/>
  <c r="AZ14" i="17"/>
  <c r="V52" i="17"/>
  <c r="AY28" i="17"/>
  <c r="V30" i="17"/>
  <c r="AY44" i="17"/>
  <c r="AY40" i="17"/>
  <c r="AZ23" i="17"/>
  <c r="AZ20" i="17"/>
  <c r="AZ10" i="17"/>
  <c r="AY41" i="17"/>
  <c r="AY11" i="17"/>
  <c r="W18" i="17"/>
  <c r="V29" i="17"/>
  <c r="CB29" i="17" s="1"/>
  <c r="AY32" i="17"/>
  <c r="V24" i="17"/>
  <c r="V8" i="17"/>
  <c r="V13" i="17"/>
  <c r="V43" i="17"/>
  <c r="CB43" i="17" s="1"/>
  <c r="AZ9" i="17"/>
  <c r="AY18" i="17"/>
  <c r="CB18" i="17" s="1"/>
  <c r="V25" i="17"/>
  <c r="CB25" i="17" s="1"/>
  <c r="AY48" i="17"/>
  <c r="V17" i="17"/>
  <c r="CB17" i="17" s="1"/>
  <c r="V12" i="17"/>
  <c r="AY58" i="17"/>
  <c r="CB58" i="17" s="1"/>
  <c r="V33" i="17"/>
  <c r="V10" i="17"/>
  <c r="CB10" i="17" s="1"/>
  <c r="W46" i="17"/>
  <c r="R2" i="17"/>
  <c r="V45" i="17"/>
  <c r="CB45" i="17" s="1"/>
  <c r="V34" i="17"/>
  <c r="V36" i="17"/>
  <c r="AY26" i="17"/>
  <c r="CB26" i="17" s="1"/>
  <c r="AY33" i="17"/>
  <c r="CB32" i="17" l="1"/>
  <c r="CB30" i="17"/>
  <c r="CB28" i="17"/>
  <c r="CB51" i="17"/>
  <c r="CB44" i="17"/>
  <c r="CB27" i="17"/>
  <c r="CB54" i="12"/>
  <c r="CB15" i="12"/>
  <c r="CB28" i="12"/>
  <c r="CB21" i="17"/>
  <c r="CB52" i="17"/>
  <c r="CB56" i="17"/>
  <c r="CB34" i="17"/>
  <c r="CB12" i="17"/>
  <c r="CB15" i="17"/>
  <c r="CB13" i="17"/>
  <c r="CB36" i="17"/>
  <c r="CB60" i="17"/>
  <c r="CB38" i="17"/>
  <c r="CB37" i="17"/>
  <c r="CB55" i="17"/>
  <c r="CB48" i="17"/>
  <c r="CC50" i="17"/>
  <c r="CB24" i="17"/>
  <c r="CB41" i="17"/>
  <c r="CB31" i="17"/>
  <c r="CB53" i="17"/>
  <c r="CB39" i="17"/>
  <c r="CB8" i="17"/>
  <c r="CB33" i="17"/>
  <c r="CB11" i="17"/>
  <c r="CB40" i="17"/>
  <c r="CB35" i="17"/>
  <c r="CB42" i="12"/>
  <c r="CB60" i="12"/>
  <c r="CB38" i="12"/>
  <c r="CB25" i="12"/>
  <c r="CB55" i="12"/>
  <c r="CB21" i="12"/>
  <c r="CB59" i="12"/>
  <c r="CB19" i="12"/>
  <c r="CB11" i="12"/>
  <c r="CB20" i="12"/>
  <c r="CB52" i="12"/>
  <c r="CB47" i="12"/>
  <c r="CB35" i="12"/>
  <c r="CB53" i="12"/>
  <c r="CB40" i="12"/>
  <c r="CB26" i="12"/>
  <c r="CB51" i="12"/>
  <c r="CB23" i="12"/>
  <c r="CB32" i="12"/>
  <c r="CB27" i="12"/>
  <c r="CB58" i="12"/>
  <c r="CB37" i="12"/>
  <c r="CB16" i="12"/>
  <c r="CB13" i="12"/>
  <c r="CB44" i="12"/>
  <c r="CB48" i="12"/>
  <c r="CB29" i="12"/>
  <c r="CB9" i="12"/>
  <c r="CB33" i="12"/>
  <c r="CB31" i="12"/>
  <c r="CB57" i="12"/>
  <c r="CB18" i="12"/>
  <c r="CB12" i="12"/>
  <c r="CB50" i="12"/>
  <c r="CB49" i="12"/>
  <c r="CB45" i="12"/>
  <c r="CB46" i="12"/>
  <c r="W46" i="12"/>
  <c r="CB8" i="12"/>
  <c r="CB61" i="12"/>
  <c r="W61" i="12"/>
  <c r="AZ12" i="17"/>
  <c r="AZ56" i="17"/>
  <c r="AZ15" i="17"/>
  <c r="AZ60" i="17"/>
  <c r="AZ38" i="17"/>
  <c r="AZ54" i="17"/>
  <c r="CC54" i="17" s="1"/>
  <c r="AZ39" i="17"/>
  <c r="AZ22" i="17"/>
  <c r="CC22" i="17" s="1"/>
  <c r="W49" i="17"/>
  <c r="CC49" i="17" s="1"/>
  <c r="W20" i="17"/>
  <c r="CC20" i="17" s="1"/>
  <c r="W19" i="17"/>
  <c r="CC19" i="17" s="1"/>
  <c r="X42" i="17"/>
  <c r="W28" i="12"/>
  <c r="X34" i="12"/>
  <c r="W58" i="12"/>
  <c r="X39" i="12"/>
  <c r="W15" i="12"/>
  <c r="AZ35" i="12"/>
  <c r="W35" i="12"/>
  <c r="X14" i="12"/>
  <c r="AZ31" i="12"/>
  <c r="X30" i="12"/>
  <c r="W8" i="12"/>
  <c r="AZ44" i="12"/>
  <c r="AZ33" i="12"/>
  <c r="AZ25" i="12"/>
  <c r="AZ50" i="12"/>
  <c r="AZ32" i="12"/>
  <c r="AZ16" i="12"/>
  <c r="AZ56" i="12"/>
  <c r="W31" i="12"/>
  <c r="U2" i="12"/>
  <c r="AZ48" i="12"/>
  <c r="AZ60" i="12"/>
  <c r="W26" i="12"/>
  <c r="X43" i="12"/>
  <c r="W29" i="12"/>
  <c r="AZ24" i="12"/>
  <c r="CC24" i="12" s="1"/>
  <c r="AZ39" i="12"/>
  <c r="CC39" i="12" s="1"/>
  <c r="W13" i="12"/>
  <c r="W20" i="12"/>
  <c r="W47" i="12"/>
  <c r="W25" i="12"/>
  <c r="AZ22" i="12"/>
  <c r="CC22" i="12" s="1"/>
  <c r="W57" i="12"/>
  <c r="W54" i="12"/>
  <c r="AZ38" i="12"/>
  <c r="W51" i="12"/>
  <c r="AZ12" i="12"/>
  <c r="AZ18" i="12"/>
  <c r="AZ23" i="12"/>
  <c r="W23" i="12"/>
  <c r="W53" i="12"/>
  <c r="AZ46" i="12"/>
  <c r="W9" i="12"/>
  <c r="AZ8" i="12"/>
  <c r="X24" i="12"/>
  <c r="AZ41" i="12"/>
  <c r="CC41" i="12" s="1"/>
  <c r="AZ30" i="12"/>
  <c r="CC30" i="12" s="1"/>
  <c r="X41" i="12"/>
  <c r="AZ59" i="12"/>
  <c r="X22" i="12"/>
  <c r="AZ17" i="12"/>
  <c r="CC17" i="12" s="1"/>
  <c r="W60" i="12"/>
  <c r="AZ9" i="12"/>
  <c r="AZ43" i="12"/>
  <c r="CC43" i="12" s="1"/>
  <c r="AZ55" i="12"/>
  <c r="AZ37" i="12"/>
  <c r="AZ27" i="12"/>
  <c r="W56" i="12"/>
  <c r="W21" i="12"/>
  <c r="W37" i="12"/>
  <c r="AZ40" i="12"/>
  <c r="AZ51" i="12"/>
  <c r="AZ61" i="12"/>
  <c r="AZ45" i="12"/>
  <c r="W18" i="12"/>
  <c r="AZ14" i="12"/>
  <c r="CC14" i="12" s="1"/>
  <c r="W33" i="12"/>
  <c r="W19" i="12"/>
  <c r="W59" i="12"/>
  <c r="AZ52" i="12"/>
  <c r="W42" i="12"/>
  <c r="AZ28" i="12"/>
  <c r="AZ10" i="12"/>
  <c r="CC10" i="12" s="1"/>
  <c r="AZ54" i="12"/>
  <c r="AZ58" i="12"/>
  <c r="W44" i="12"/>
  <c r="AZ57" i="12"/>
  <c r="AZ19" i="12"/>
  <c r="AZ53" i="12"/>
  <c r="AZ21" i="12"/>
  <c r="W50" i="12"/>
  <c r="W27" i="12"/>
  <c r="W49" i="12"/>
  <c r="AZ34" i="12"/>
  <c r="CC34" i="12" s="1"/>
  <c r="X17" i="12"/>
  <c r="W12" i="12"/>
  <c r="CC12" i="12" s="1"/>
  <c r="AZ15" i="12"/>
  <c r="W52" i="12"/>
  <c r="AZ20" i="12"/>
  <c r="W16" i="12"/>
  <c r="W40" i="12"/>
  <c r="AZ47" i="12"/>
  <c r="X36" i="12"/>
  <c r="Y10" i="12"/>
  <c r="AZ42" i="12"/>
  <c r="W11" i="12"/>
  <c r="AZ36" i="12"/>
  <c r="CC36" i="12" s="1"/>
  <c r="W45" i="12"/>
  <c r="W32" i="12"/>
  <c r="CC32" i="12" s="1"/>
  <c r="AZ49" i="12"/>
  <c r="W48" i="12"/>
  <c r="AZ13" i="12"/>
  <c r="AZ26" i="12"/>
  <c r="W38" i="12"/>
  <c r="AZ29" i="12"/>
  <c r="W55" i="12"/>
  <c r="AZ11" i="12"/>
  <c r="W9" i="17"/>
  <c r="CC9" i="17" s="1"/>
  <c r="W45" i="17"/>
  <c r="CC45" i="17" s="1"/>
  <c r="W57" i="17"/>
  <c r="CC57" i="17" s="1"/>
  <c r="W27" i="17"/>
  <c r="AZ47" i="17"/>
  <c r="CC47" i="17" s="1"/>
  <c r="AZ16" i="17"/>
  <c r="CC16" i="17" s="1"/>
  <c r="W43" i="17"/>
  <c r="CC43" i="17" s="1"/>
  <c r="W17" i="17"/>
  <c r="CC17" i="17" s="1"/>
  <c r="W29" i="17"/>
  <c r="CC29" i="17" s="1"/>
  <c r="BA17" i="17"/>
  <c r="AZ59" i="17"/>
  <c r="BA10" i="17"/>
  <c r="W15" i="17"/>
  <c r="AZ33" i="17"/>
  <c r="X46" i="17"/>
  <c r="AZ48" i="17"/>
  <c r="BA20" i="17"/>
  <c r="W52" i="17"/>
  <c r="AZ35" i="17"/>
  <c r="X50" i="17"/>
  <c r="W28" i="17"/>
  <c r="W32" i="17"/>
  <c r="W41" i="17"/>
  <c r="AZ53" i="17"/>
  <c r="AZ42" i="17"/>
  <c r="CC42" i="17" s="1"/>
  <c r="AZ26" i="17"/>
  <c r="CC26" i="17" s="1"/>
  <c r="W13" i="17"/>
  <c r="X18" i="17"/>
  <c r="BA23" i="17"/>
  <c r="W44" i="17"/>
  <c r="W21" i="17"/>
  <c r="AZ52" i="17"/>
  <c r="W48" i="17"/>
  <c r="AZ34" i="17"/>
  <c r="AZ55" i="17"/>
  <c r="W25" i="17"/>
  <c r="CC25" i="17" s="1"/>
  <c r="BA14" i="17"/>
  <c r="BA19" i="17"/>
  <c r="AZ30" i="17"/>
  <c r="W23" i="17"/>
  <c r="CC23" i="17" s="1"/>
  <c r="W38" i="17"/>
  <c r="CC38" i="17" s="1"/>
  <c r="W35" i="17"/>
  <c r="AZ32" i="17"/>
  <c r="BA57" i="17"/>
  <c r="W36" i="17"/>
  <c r="AZ40" i="17"/>
  <c r="W51" i="17"/>
  <c r="AZ13" i="17"/>
  <c r="X54" i="17"/>
  <c r="W40" i="17"/>
  <c r="AZ24" i="17"/>
  <c r="AZ21" i="17"/>
  <c r="W12" i="17"/>
  <c r="AZ61" i="17"/>
  <c r="CC61" i="17" s="1"/>
  <c r="AZ18" i="17"/>
  <c r="CC18" i="17" s="1"/>
  <c r="S2" i="17"/>
  <c r="BA45" i="17"/>
  <c r="AZ46" i="17"/>
  <c r="CC46" i="17" s="1"/>
  <c r="X26" i="17"/>
  <c r="W60" i="17"/>
  <c r="X58" i="17"/>
  <c r="W30" i="17"/>
  <c r="BA49" i="17"/>
  <c r="W10" i="17"/>
  <c r="CC10" i="17" s="1"/>
  <c r="AZ11" i="17"/>
  <c r="W33" i="17"/>
  <c r="W8" i="17"/>
  <c r="AZ44" i="17"/>
  <c r="W11" i="17"/>
  <c r="W39" i="17"/>
  <c r="BA43" i="17"/>
  <c r="AZ27" i="17"/>
  <c r="AZ8" i="17"/>
  <c r="X47" i="17"/>
  <c r="AZ28" i="17"/>
  <c r="BA29" i="17"/>
  <c r="BA9" i="17"/>
  <c r="AZ37" i="17"/>
  <c r="W37" i="17"/>
  <c r="BA50" i="17"/>
  <c r="AZ31" i="17"/>
  <c r="W14" i="17"/>
  <c r="CC14" i="17" s="1"/>
  <c r="W34" i="17"/>
  <c r="AZ58" i="17"/>
  <c r="CC58" i="17" s="1"/>
  <c r="AZ41" i="17"/>
  <c r="X16" i="17"/>
  <c r="BA25" i="17"/>
  <c r="X22" i="17"/>
  <c r="W55" i="17"/>
  <c r="AZ51" i="17"/>
  <c r="X61" i="17"/>
  <c r="W24" i="17"/>
  <c r="W53" i="17"/>
  <c r="W59" i="17"/>
  <c r="W56" i="17"/>
  <c r="AZ36" i="17"/>
  <c r="W31" i="17"/>
  <c r="CC55" i="12" l="1"/>
  <c r="CC27" i="12"/>
  <c r="CC33" i="17"/>
  <c r="CC15" i="17"/>
  <c r="CC60" i="17"/>
  <c r="CC37" i="17"/>
  <c r="CC21" i="17"/>
  <c r="CC56" i="17"/>
  <c r="CC8" i="17"/>
  <c r="CC48" i="12"/>
  <c r="CC34" i="17"/>
  <c r="CC59" i="17"/>
  <c r="CC12" i="17"/>
  <c r="CC52" i="17"/>
  <c r="CC13" i="17"/>
  <c r="CC40" i="17"/>
  <c r="CC44" i="17"/>
  <c r="CC55" i="17"/>
  <c r="CC31" i="17"/>
  <c r="CC27" i="17"/>
  <c r="CC30" i="17"/>
  <c r="CC51" i="17"/>
  <c r="CC41" i="17"/>
  <c r="CC39" i="17"/>
  <c r="CC32" i="17"/>
  <c r="CC53" i="17"/>
  <c r="CC11" i="17"/>
  <c r="CC36" i="17"/>
  <c r="CC48" i="17"/>
  <c r="CC28" i="17"/>
  <c r="CC35" i="17"/>
  <c r="CC24" i="17"/>
  <c r="CD50" i="17"/>
  <c r="CC21" i="12"/>
  <c r="CC45" i="12"/>
  <c r="CC23" i="12"/>
  <c r="CC49" i="12"/>
  <c r="CC37" i="12"/>
  <c r="CC51" i="12"/>
  <c r="CC26" i="12"/>
  <c r="CC8" i="12"/>
  <c r="CC56" i="12"/>
  <c r="CC54" i="12"/>
  <c r="CC50" i="12"/>
  <c r="CC59" i="12"/>
  <c r="CC57" i="12"/>
  <c r="CC40" i="12"/>
  <c r="CC16" i="12"/>
  <c r="CC33" i="12"/>
  <c r="CC9" i="12"/>
  <c r="CC25" i="12"/>
  <c r="CC31" i="12"/>
  <c r="CC35" i="12"/>
  <c r="CC38" i="12"/>
  <c r="CC19" i="12"/>
  <c r="CC47" i="12"/>
  <c r="CC44" i="12"/>
  <c r="CC53" i="12"/>
  <c r="CC20" i="12"/>
  <c r="CC15" i="12"/>
  <c r="CC52" i="12"/>
  <c r="CC60" i="12"/>
  <c r="CC13" i="12"/>
  <c r="CC18" i="12"/>
  <c r="CC58" i="12"/>
  <c r="CC42" i="12"/>
  <c r="CC11" i="12"/>
  <c r="CC29" i="12"/>
  <c r="CC28" i="12"/>
  <c r="CC61" i="12"/>
  <c r="X61" i="12"/>
  <c r="CC46" i="12"/>
  <c r="X46" i="12"/>
  <c r="BA54" i="17"/>
  <c r="CD54" i="17" s="1"/>
  <c r="BA60" i="17"/>
  <c r="BA12" i="17"/>
  <c r="BA39" i="17"/>
  <c r="BA38" i="17"/>
  <c r="BA15" i="17"/>
  <c r="BA22" i="17"/>
  <c r="CD22" i="17" s="1"/>
  <c r="BA56" i="17"/>
  <c r="X20" i="17"/>
  <c r="CD20" i="17" s="1"/>
  <c r="Y42" i="17"/>
  <c r="X19" i="17"/>
  <c r="CD19" i="17" s="1"/>
  <c r="X49" i="17"/>
  <c r="CD49" i="17" s="1"/>
  <c r="BA34" i="12"/>
  <c r="CD34" i="12" s="1"/>
  <c r="BA11" i="12"/>
  <c r="BA20" i="12"/>
  <c r="X49" i="12"/>
  <c r="BA28" i="12"/>
  <c r="BA51" i="12"/>
  <c r="Y22" i="12"/>
  <c r="Y24" i="12"/>
  <c r="X23" i="12"/>
  <c r="X54" i="12"/>
  <c r="X13" i="12"/>
  <c r="BA16" i="12"/>
  <c r="X15" i="12"/>
  <c r="X16" i="12"/>
  <c r="X8" i="12"/>
  <c r="X55" i="12"/>
  <c r="BA42" i="12"/>
  <c r="BA57" i="12"/>
  <c r="X42" i="12"/>
  <c r="BA37" i="12"/>
  <c r="BA60" i="12"/>
  <c r="X20" i="12"/>
  <c r="X48" i="12"/>
  <c r="BA35" i="12"/>
  <c r="BA49" i="12"/>
  <c r="X52" i="12"/>
  <c r="X27" i="12"/>
  <c r="X44" i="12"/>
  <c r="BA14" i="12"/>
  <c r="CD14" i="12" s="1"/>
  <c r="BA40" i="12"/>
  <c r="BA55" i="12"/>
  <c r="X57" i="12"/>
  <c r="CD57" i="12" s="1"/>
  <c r="BA32" i="12"/>
  <c r="Y30" i="12"/>
  <c r="Y39" i="12"/>
  <c r="BA13" i="12"/>
  <c r="Z10" i="12"/>
  <c r="X32" i="12"/>
  <c r="BA52" i="12"/>
  <c r="X18" i="12"/>
  <c r="BA59" i="12"/>
  <c r="BA8" i="12"/>
  <c r="BA23" i="12"/>
  <c r="BA39" i="12"/>
  <c r="CD39" i="12" s="1"/>
  <c r="BA48" i="12"/>
  <c r="BA50" i="12"/>
  <c r="X50" i="12"/>
  <c r="BA24" i="12"/>
  <c r="CD24" i="12" s="1"/>
  <c r="X58" i="12"/>
  <c r="BA29" i="12"/>
  <c r="Y36" i="12"/>
  <c r="X37" i="12"/>
  <c r="Y41" i="12"/>
  <c r="X38" i="12"/>
  <c r="BA15" i="12"/>
  <c r="BA58" i="12"/>
  <c r="BA45" i="12"/>
  <c r="BA43" i="12"/>
  <c r="CD43" i="12" s="1"/>
  <c r="X9" i="12"/>
  <c r="BA18" i="12"/>
  <c r="BA22" i="12"/>
  <c r="CD22" i="12" s="1"/>
  <c r="X31" i="12"/>
  <c r="BA31" i="12"/>
  <c r="X26" i="12"/>
  <c r="X33" i="12"/>
  <c r="X45" i="12"/>
  <c r="X12" i="12"/>
  <c r="BA21" i="12"/>
  <c r="X21" i="12"/>
  <c r="X25" i="12"/>
  <c r="X29" i="12"/>
  <c r="BA25" i="12"/>
  <c r="Y14" i="12"/>
  <c r="Y34" i="12"/>
  <c r="X11" i="12"/>
  <c r="BA44" i="12"/>
  <c r="BA47" i="12"/>
  <c r="X53" i="12"/>
  <c r="BA26" i="12"/>
  <c r="BA9" i="12"/>
  <c r="BA56" i="12"/>
  <c r="X40" i="12"/>
  <c r="Y17" i="12"/>
  <c r="V2" i="12"/>
  <c r="X56" i="12"/>
  <c r="X60" i="12"/>
  <c r="X51" i="12"/>
  <c r="X47" i="12"/>
  <c r="Y43" i="12"/>
  <c r="X35" i="12"/>
  <c r="X28" i="12"/>
  <c r="BA19" i="12"/>
  <c r="BA27" i="12"/>
  <c r="BA38" i="12"/>
  <c r="BA17" i="12"/>
  <c r="CD17" i="12" s="1"/>
  <c r="BA54" i="12"/>
  <c r="X59" i="12"/>
  <c r="BA30" i="12"/>
  <c r="CD30" i="12" s="1"/>
  <c r="BA12" i="12"/>
  <c r="BA33" i="12"/>
  <c r="BA36" i="12"/>
  <c r="CD36" i="12" s="1"/>
  <c r="BA53" i="12"/>
  <c r="BA10" i="12"/>
  <c r="CD10" i="12" s="1"/>
  <c r="X19" i="12"/>
  <c r="BA61" i="12"/>
  <c r="BA41" i="12"/>
  <c r="CD41" i="12" s="1"/>
  <c r="BA46" i="12"/>
  <c r="Y47" i="17"/>
  <c r="BB57" i="17"/>
  <c r="X10" i="17"/>
  <c r="CD10" i="17" s="1"/>
  <c r="X39" i="17"/>
  <c r="BA61" i="17"/>
  <c r="CD61" i="17" s="1"/>
  <c r="X40" i="17"/>
  <c r="X36" i="17"/>
  <c r="X23" i="17"/>
  <c r="CD23" i="17" s="1"/>
  <c r="BA53" i="17"/>
  <c r="BB17" i="17"/>
  <c r="BA47" i="17"/>
  <c r="CD47" i="17" s="1"/>
  <c r="BB50" i="17"/>
  <c r="X56" i="17"/>
  <c r="BA30" i="17"/>
  <c r="BA34" i="17"/>
  <c r="X41" i="17"/>
  <c r="X29" i="17"/>
  <c r="CD29" i="17" s="1"/>
  <c r="X27" i="17"/>
  <c r="BA41" i="17"/>
  <c r="X37" i="17"/>
  <c r="BA58" i="17"/>
  <c r="CD58" i="17" s="1"/>
  <c r="BA8" i="17"/>
  <c r="BA44" i="17"/>
  <c r="BB49" i="17"/>
  <c r="BA46" i="17"/>
  <c r="CD46" i="17" s="1"/>
  <c r="Y18" i="17"/>
  <c r="BB20" i="17"/>
  <c r="BB10" i="17"/>
  <c r="BA13" i="17"/>
  <c r="BA32" i="17"/>
  <c r="BB19" i="17"/>
  <c r="X32" i="17"/>
  <c r="BA59" i="17"/>
  <c r="X57" i="17"/>
  <c r="CD57" i="17" s="1"/>
  <c r="X59" i="17"/>
  <c r="BA51" i="17"/>
  <c r="T2" i="17"/>
  <c r="BB45" i="17"/>
  <c r="X48" i="17"/>
  <c r="X13" i="17"/>
  <c r="X28" i="17"/>
  <c r="Y61" i="17"/>
  <c r="X11" i="17"/>
  <c r="X15" i="17"/>
  <c r="Y26" i="17"/>
  <c r="X55" i="17"/>
  <c r="BA37" i="17"/>
  <c r="X53" i="17"/>
  <c r="Y22" i="17"/>
  <c r="X34" i="17"/>
  <c r="BB9" i="17"/>
  <c r="BA27" i="17"/>
  <c r="X30" i="17"/>
  <c r="BA21" i="17"/>
  <c r="BB14" i="17"/>
  <c r="BA26" i="17"/>
  <c r="CD26" i="17" s="1"/>
  <c r="BA48" i="17"/>
  <c r="X17" i="17"/>
  <c r="CD17" i="17" s="1"/>
  <c r="X45" i="17"/>
  <c r="CD45" i="17" s="1"/>
  <c r="Y16" i="17"/>
  <c r="X52" i="17"/>
  <c r="X31" i="17"/>
  <c r="BB43" i="17"/>
  <c r="X51" i="17"/>
  <c r="X35" i="17"/>
  <c r="BA52" i="17"/>
  <c r="Y50" i="17"/>
  <c r="X43" i="17"/>
  <c r="CD43" i="17" s="1"/>
  <c r="BB29" i="17"/>
  <c r="X33" i="17"/>
  <c r="Y58" i="17"/>
  <c r="BA24" i="17"/>
  <c r="BA40" i="17"/>
  <c r="X21" i="17"/>
  <c r="Y46" i="17"/>
  <c r="X9" i="17"/>
  <c r="CD9" i="17" s="1"/>
  <c r="BA55" i="17"/>
  <c r="Y54" i="17"/>
  <c r="BA18" i="17"/>
  <c r="CD18" i="17" s="1"/>
  <c r="X25" i="17"/>
  <c r="CD25" i="17" s="1"/>
  <c r="BA42" i="17"/>
  <c r="CD42" i="17" s="1"/>
  <c r="BA33" i="17"/>
  <c r="BA16" i="17"/>
  <c r="CD16" i="17" s="1"/>
  <c r="BB23" i="17"/>
  <c r="X12" i="17"/>
  <c r="X14" i="17"/>
  <c r="CD14" i="17" s="1"/>
  <c r="X8" i="17"/>
  <c r="BB25" i="17"/>
  <c r="BA31" i="17"/>
  <c r="BA36" i="17"/>
  <c r="X24" i="17"/>
  <c r="BA28" i="17"/>
  <c r="BA11" i="17"/>
  <c r="X60" i="17"/>
  <c r="X38" i="17"/>
  <c r="X44" i="17"/>
  <c r="BA35" i="17"/>
  <c r="CD19" i="12" l="1"/>
  <c r="CD51" i="12"/>
  <c r="CD16" i="12"/>
  <c r="CD27" i="12"/>
  <c r="CD56" i="12"/>
  <c r="CD50" i="12"/>
  <c r="CD60" i="12"/>
  <c r="CD58" i="12"/>
  <c r="CD32" i="12"/>
  <c r="CD15" i="12"/>
  <c r="CD9" i="12"/>
  <c r="CD40" i="12"/>
  <c r="CD21" i="17"/>
  <c r="CD56" i="17"/>
  <c r="CD52" i="17"/>
  <c r="CD8" i="17"/>
  <c r="CD48" i="17"/>
  <c r="CD53" i="17"/>
  <c r="CD59" i="17"/>
  <c r="CD60" i="17"/>
  <c r="CD32" i="17"/>
  <c r="CD12" i="17"/>
  <c r="CD51" i="17"/>
  <c r="CD41" i="17"/>
  <c r="CD48" i="12"/>
  <c r="CD11" i="12"/>
  <c r="CD18" i="12"/>
  <c r="CD55" i="12"/>
  <c r="CD49" i="12"/>
  <c r="CD39" i="17"/>
  <c r="CD33" i="17"/>
  <c r="CD34" i="17"/>
  <c r="CD44" i="17"/>
  <c r="CD38" i="17"/>
  <c r="CD35" i="17"/>
  <c r="CD30" i="17"/>
  <c r="CD28" i="17"/>
  <c r="CD55" i="17"/>
  <c r="CD13" i="17"/>
  <c r="CD31" i="17"/>
  <c r="CD15" i="17"/>
  <c r="CD37" i="17"/>
  <c r="CD24" i="17"/>
  <c r="CE50" i="17"/>
  <c r="CD11" i="17"/>
  <c r="CD36" i="17"/>
  <c r="CD27" i="17"/>
  <c r="CD40" i="17"/>
  <c r="CD59" i="12"/>
  <c r="CD21" i="12"/>
  <c r="CD44" i="12"/>
  <c r="CD28" i="12"/>
  <c r="CD53" i="12"/>
  <c r="CD42" i="12"/>
  <c r="CD29" i="12"/>
  <c r="CD52" i="12"/>
  <c r="CD13" i="12"/>
  <c r="CD54" i="12"/>
  <c r="CD20" i="12"/>
  <c r="CD23" i="12"/>
  <c r="CD31" i="12"/>
  <c r="CD12" i="12"/>
  <c r="CD35" i="12"/>
  <c r="CD38" i="12"/>
  <c r="CD25" i="12"/>
  <c r="CD33" i="12"/>
  <c r="CD45" i="12"/>
  <c r="CD47" i="12"/>
  <c r="CD26" i="12"/>
  <c r="CD37" i="12"/>
  <c r="CD8" i="12"/>
  <c r="CD46" i="12"/>
  <c r="Y46" i="12"/>
  <c r="CD61" i="12"/>
  <c r="Y61" i="12"/>
  <c r="BB22" i="17"/>
  <c r="CE22" i="17" s="1"/>
  <c r="BB39" i="17"/>
  <c r="BB15" i="17"/>
  <c r="BB38" i="17"/>
  <c r="BB12" i="17"/>
  <c r="BB60" i="17"/>
  <c r="BB54" i="17"/>
  <c r="CE54" i="17" s="1"/>
  <c r="BB56" i="17"/>
  <c r="Z42" i="17"/>
  <c r="Y19" i="17"/>
  <c r="CE19" i="17" s="1"/>
  <c r="Y49" i="17"/>
  <c r="CE49" i="17" s="1"/>
  <c r="Y20" i="17"/>
  <c r="CE20" i="17" s="1"/>
  <c r="Y60" i="12"/>
  <c r="Y31" i="12"/>
  <c r="Z39" i="12"/>
  <c r="BB14" i="12"/>
  <c r="CE14" i="12" s="1"/>
  <c r="Y48" i="12"/>
  <c r="BB16" i="12"/>
  <c r="BB51" i="12"/>
  <c r="BB10" i="12"/>
  <c r="CE10" i="12" s="1"/>
  <c r="BB30" i="12"/>
  <c r="CE30" i="12" s="1"/>
  <c r="BB19" i="12"/>
  <c r="BB9" i="12"/>
  <c r="BB21" i="12"/>
  <c r="BB58" i="12"/>
  <c r="BB29" i="12"/>
  <c r="BB59" i="12"/>
  <c r="BB42" i="12"/>
  <c r="Y13" i="12"/>
  <c r="BB27" i="12"/>
  <c r="BB35" i="12"/>
  <c r="Z34" i="12"/>
  <c r="Y59" i="12"/>
  <c r="Y28" i="12"/>
  <c r="Y56" i="12"/>
  <c r="Z14" i="12"/>
  <c r="Y12" i="12"/>
  <c r="BB50" i="12"/>
  <c r="Y18" i="12"/>
  <c r="Z30" i="12"/>
  <c r="Y44" i="12"/>
  <c r="Y20" i="12"/>
  <c r="Y55" i="12"/>
  <c r="BB28" i="12"/>
  <c r="Y54" i="12"/>
  <c r="Y49" i="12"/>
  <c r="W2" i="12"/>
  <c r="BB26" i="12"/>
  <c r="Y38" i="12"/>
  <c r="BB54" i="12"/>
  <c r="Z17" i="12"/>
  <c r="BB52" i="12"/>
  <c r="BB32" i="12"/>
  <c r="Y23" i="12"/>
  <c r="BB12" i="12"/>
  <c r="BB53" i="12"/>
  <c r="BB18" i="12"/>
  <c r="BB41" i="12"/>
  <c r="CE41" i="12" s="1"/>
  <c r="Z43" i="12"/>
  <c r="Y29" i="12"/>
  <c r="Y33" i="12"/>
  <c r="Y9" i="12"/>
  <c r="Z41" i="12"/>
  <c r="BB39" i="12"/>
  <c r="CE39" i="12" s="1"/>
  <c r="Y32" i="12"/>
  <c r="Y57" i="12"/>
  <c r="Y52" i="12"/>
  <c r="CE52" i="12" s="1"/>
  <c r="BB20" i="12"/>
  <c r="BB22" i="12"/>
  <c r="CE22" i="12" s="1"/>
  <c r="BB25" i="12"/>
  <c r="BB48" i="12"/>
  <c r="BB60" i="12"/>
  <c r="BB36" i="12"/>
  <c r="CE36" i="12" s="1"/>
  <c r="BB17" i="12"/>
  <c r="CE17" i="12" s="1"/>
  <c r="Y40" i="12"/>
  <c r="BB47" i="12"/>
  <c r="BB37" i="12"/>
  <c r="Y16" i="12"/>
  <c r="CE16" i="12" s="1"/>
  <c r="Z24" i="12"/>
  <c r="BB56" i="12"/>
  <c r="BB45" i="12"/>
  <c r="BB57" i="12"/>
  <c r="Y35" i="12"/>
  <c r="Y45" i="12"/>
  <c r="Y8" i="12"/>
  <c r="Y47" i="12"/>
  <c r="Y25" i="12"/>
  <c r="Y26" i="12"/>
  <c r="BB43" i="12"/>
  <c r="CE43" i="12" s="1"/>
  <c r="Y37" i="12"/>
  <c r="BB24" i="12"/>
  <c r="CE24" i="12" s="1"/>
  <c r="BB23" i="12"/>
  <c r="AA10" i="12"/>
  <c r="BB55" i="12"/>
  <c r="Y42" i="12"/>
  <c r="BB11" i="12"/>
  <c r="Y58" i="12"/>
  <c r="CE58" i="12" s="1"/>
  <c r="BB61" i="12"/>
  <c r="BB33" i="12"/>
  <c r="BB38" i="12"/>
  <c r="BB44" i="12"/>
  <c r="BB8" i="12"/>
  <c r="BB49" i="12"/>
  <c r="Y15" i="12"/>
  <c r="Z22" i="12"/>
  <c r="BB34" i="12"/>
  <c r="CE34" i="12" s="1"/>
  <c r="BB15" i="12"/>
  <c r="BB46" i="12"/>
  <c r="Y53" i="12"/>
  <c r="Y27" i="12"/>
  <c r="Y19" i="12"/>
  <c r="Y51" i="12"/>
  <c r="Y11" i="12"/>
  <c r="Y21" i="12"/>
  <c r="BB31" i="12"/>
  <c r="Z36" i="12"/>
  <c r="Y50" i="12"/>
  <c r="BB13" i="12"/>
  <c r="BB40" i="12"/>
  <c r="Y45" i="17"/>
  <c r="CE45" i="17" s="1"/>
  <c r="Y32" i="17"/>
  <c r="Y29" i="17"/>
  <c r="CE29" i="17" s="1"/>
  <c r="BC50" i="17"/>
  <c r="Y40" i="17"/>
  <c r="BB47" i="17"/>
  <c r="CE47" i="17" s="1"/>
  <c r="BB11" i="17"/>
  <c r="Y8" i="17"/>
  <c r="BB33" i="17"/>
  <c r="BB55" i="17"/>
  <c r="BB24" i="17"/>
  <c r="BC43" i="17"/>
  <c r="Y28" i="17"/>
  <c r="Y59" i="17"/>
  <c r="Z18" i="17"/>
  <c r="Y41" i="17"/>
  <c r="BB16" i="17"/>
  <c r="CE16" i="17" s="1"/>
  <c r="Y53" i="17"/>
  <c r="BB27" i="17"/>
  <c r="BB32" i="17"/>
  <c r="BB58" i="17"/>
  <c r="CE58" i="17" s="1"/>
  <c r="BC17" i="17"/>
  <c r="BB61" i="17"/>
  <c r="CE61" i="17" s="1"/>
  <c r="BC25" i="17"/>
  <c r="Y17" i="17"/>
  <c r="CE17" i="17" s="1"/>
  <c r="BB37" i="17"/>
  <c r="BB51" i="17"/>
  <c r="BB34" i="17"/>
  <c r="BB53" i="17"/>
  <c r="Y39" i="17"/>
  <c r="Y60" i="17"/>
  <c r="Z54" i="17"/>
  <c r="Z61" i="17"/>
  <c r="BB48" i="17"/>
  <c r="Z26" i="17"/>
  <c r="Y13" i="17"/>
  <c r="Y57" i="17"/>
  <c r="CE57" i="17" s="1"/>
  <c r="BB13" i="17"/>
  <c r="BB46" i="17"/>
  <c r="CE46" i="17" s="1"/>
  <c r="Y37" i="17"/>
  <c r="BB8" i="17"/>
  <c r="BB35" i="17"/>
  <c r="Z50" i="17"/>
  <c r="Y14" i="17"/>
  <c r="CE14" i="17" s="1"/>
  <c r="BB42" i="17"/>
  <c r="CE42" i="17" s="1"/>
  <c r="Z58" i="17"/>
  <c r="BB52" i="17"/>
  <c r="Y52" i="17"/>
  <c r="Y48" i="17"/>
  <c r="BC49" i="17"/>
  <c r="BB41" i="17"/>
  <c r="BB30" i="17"/>
  <c r="Y23" i="17"/>
  <c r="CE23" i="17" s="1"/>
  <c r="Y10" i="17"/>
  <c r="CE10" i="17" s="1"/>
  <c r="BB40" i="17"/>
  <c r="Y24" i="17"/>
  <c r="BB26" i="17"/>
  <c r="CE26" i="17" s="1"/>
  <c r="Y34" i="17"/>
  <c r="BC57" i="17"/>
  <c r="Y30" i="17"/>
  <c r="BC19" i="17"/>
  <c r="Y9" i="17"/>
  <c r="CE9" i="17" s="1"/>
  <c r="Y31" i="17"/>
  <c r="Y44" i="17"/>
  <c r="BB36" i="17"/>
  <c r="Y25" i="17"/>
  <c r="CE25" i="17" s="1"/>
  <c r="Y35" i="17"/>
  <c r="Z22" i="17"/>
  <c r="BC45" i="17"/>
  <c r="Y36" i="17"/>
  <c r="U2" i="17"/>
  <c r="BB28" i="17"/>
  <c r="Y55" i="17"/>
  <c r="Y38" i="17"/>
  <c r="Z46" i="17"/>
  <c r="Y33" i="17"/>
  <c r="Y51" i="17"/>
  <c r="Z16" i="17"/>
  <c r="BC14" i="17"/>
  <c r="Y15" i="17"/>
  <c r="BB59" i="17"/>
  <c r="BC10" i="17"/>
  <c r="BB44" i="17"/>
  <c r="Y27" i="17"/>
  <c r="Y56" i="17"/>
  <c r="Z47" i="17"/>
  <c r="Y43" i="17"/>
  <c r="CE43" i="17" s="1"/>
  <c r="BC20" i="17"/>
  <c r="BC9" i="17"/>
  <c r="Y12" i="17"/>
  <c r="BB31" i="17"/>
  <c r="BC23" i="17"/>
  <c r="BB18" i="17"/>
  <c r="CE18" i="17" s="1"/>
  <c r="Y21" i="17"/>
  <c r="BC29" i="17"/>
  <c r="BB21" i="17"/>
  <c r="Y11" i="17"/>
  <c r="CE32" i="12" l="1"/>
  <c r="CE37" i="12"/>
  <c r="CE9" i="12"/>
  <c r="CE45" i="12"/>
  <c r="CE25" i="12"/>
  <c r="CE18" i="12"/>
  <c r="CE40" i="12"/>
  <c r="CE36" i="17"/>
  <c r="CE35" i="17"/>
  <c r="CE38" i="17"/>
  <c r="CE34" i="17"/>
  <c r="CF50" i="17"/>
  <c r="CE12" i="17"/>
  <c r="CE8" i="17"/>
  <c r="CE60" i="17"/>
  <c r="CE53" i="17"/>
  <c r="CE51" i="17"/>
  <c r="CE21" i="17"/>
  <c r="CE15" i="17"/>
  <c r="CE39" i="17"/>
  <c r="CE37" i="17"/>
  <c r="CE41" i="17"/>
  <c r="CE40" i="17"/>
  <c r="CE33" i="17"/>
  <c r="CE31" i="17"/>
  <c r="CE24" i="17"/>
  <c r="CE59" i="17"/>
  <c r="CE32" i="17"/>
  <c r="CE11" i="17"/>
  <c r="CE55" i="17"/>
  <c r="CE48" i="17"/>
  <c r="CE28" i="17"/>
  <c r="CE44" i="17"/>
  <c r="CE56" i="17"/>
  <c r="CE27" i="17"/>
  <c r="CE30" i="17"/>
  <c r="CE52" i="17"/>
  <c r="CE13" i="17"/>
  <c r="CE31" i="12"/>
  <c r="CE51" i="12"/>
  <c r="CE53" i="12"/>
  <c r="CE56" i="12"/>
  <c r="CE49" i="12"/>
  <c r="CE28" i="12"/>
  <c r="CE27" i="12"/>
  <c r="CE47" i="12"/>
  <c r="CE8" i="12"/>
  <c r="CE33" i="12"/>
  <c r="CE38" i="12"/>
  <c r="CE12" i="12"/>
  <c r="CE60" i="12"/>
  <c r="CE42" i="12"/>
  <c r="CE35" i="12"/>
  <c r="CE29" i="12"/>
  <c r="CE59" i="12"/>
  <c r="CE50" i="12"/>
  <c r="CE15" i="12"/>
  <c r="CE54" i="12"/>
  <c r="CE21" i="12"/>
  <c r="CE55" i="12"/>
  <c r="CE11" i="12"/>
  <c r="CE57" i="12"/>
  <c r="CE23" i="12"/>
  <c r="CE20" i="12"/>
  <c r="CE44" i="12"/>
  <c r="CE13" i="12"/>
  <c r="CE48" i="12"/>
  <c r="CE19" i="12"/>
  <c r="CE26" i="12"/>
  <c r="CE61" i="12"/>
  <c r="Z61" i="12"/>
  <c r="CE46" i="12"/>
  <c r="Z46" i="12"/>
  <c r="BC15" i="17"/>
  <c r="BC12" i="17"/>
  <c r="BC38" i="17"/>
  <c r="BC54" i="17"/>
  <c r="CF54" i="17" s="1"/>
  <c r="BC39" i="17"/>
  <c r="BC60" i="17"/>
  <c r="BC56" i="17"/>
  <c r="BC22" i="17"/>
  <c r="CF22" i="17" s="1"/>
  <c r="AA42" i="17"/>
  <c r="Z49" i="17"/>
  <c r="CF49" i="17" s="1"/>
  <c r="Z20" i="17"/>
  <c r="CF20" i="17" s="1"/>
  <c r="Z19" i="17"/>
  <c r="CF19" i="17" s="1"/>
  <c r="Z21" i="12"/>
  <c r="BC55" i="12"/>
  <c r="Z26" i="12"/>
  <c r="BC48" i="12"/>
  <c r="Z32" i="12"/>
  <c r="AA43" i="12"/>
  <c r="BC32" i="12"/>
  <c r="BC27" i="12"/>
  <c r="BC21" i="12"/>
  <c r="BC46" i="12"/>
  <c r="Z49" i="12"/>
  <c r="AA30" i="12"/>
  <c r="Z56" i="12"/>
  <c r="Z13" i="12"/>
  <c r="BC16" i="12"/>
  <c r="Z11" i="12"/>
  <c r="BC49" i="12"/>
  <c r="BC61" i="12"/>
  <c r="AB10" i="12"/>
  <c r="Z25" i="12"/>
  <c r="BC57" i="12"/>
  <c r="BC9" i="12"/>
  <c r="Z48" i="12"/>
  <c r="BC47" i="12"/>
  <c r="BC39" i="12"/>
  <c r="CF39" i="12" s="1"/>
  <c r="BC41" i="12"/>
  <c r="CF41" i="12" s="1"/>
  <c r="Z51" i="12"/>
  <c r="BC15" i="12"/>
  <c r="BC8" i="12"/>
  <c r="Z47" i="12"/>
  <c r="BC45" i="12"/>
  <c r="Z40" i="12"/>
  <c r="BC22" i="12"/>
  <c r="CF22" i="12" s="1"/>
  <c r="AA41" i="12"/>
  <c r="AA17" i="12"/>
  <c r="BC42" i="12"/>
  <c r="BC19" i="12"/>
  <c r="BC25" i="12"/>
  <c r="BC13" i="12"/>
  <c r="BC23" i="12"/>
  <c r="BC18" i="12"/>
  <c r="BC28" i="12"/>
  <c r="Z59" i="12"/>
  <c r="CF59" i="12" s="1"/>
  <c r="BC30" i="12"/>
  <c r="CF30" i="12" s="1"/>
  <c r="BC14" i="12"/>
  <c r="CF14" i="12" s="1"/>
  <c r="BC44" i="12"/>
  <c r="BC24" i="12"/>
  <c r="CF24" i="12" s="1"/>
  <c r="Z8" i="12"/>
  <c r="BC56" i="12"/>
  <c r="BC17" i="12"/>
  <c r="CF17" i="12" s="1"/>
  <c r="BC20" i="12"/>
  <c r="Z9" i="12"/>
  <c r="BC50" i="12"/>
  <c r="BC59" i="12"/>
  <c r="AA39" i="12"/>
  <c r="Z54" i="12"/>
  <c r="AA24" i="12"/>
  <c r="BC53" i="12"/>
  <c r="BC54" i="12"/>
  <c r="Z55" i="12"/>
  <c r="AA34" i="12"/>
  <c r="Z58" i="12"/>
  <c r="Z18" i="12"/>
  <c r="Z19" i="12"/>
  <c r="AA36" i="12"/>
  <c r="Z27" i="12"/>
  <c r="BC34" i="12"/>
  <c r="CF34" i="12" s="1"/>
  <c r="BC11" i="12"/>
  <c r="Z37" i="12"/>
  <c r="Z52" i="12"/>
  <c r="Z33" i="12"/>
  <c r="Z38" i="12"/>
  <c r="BC29" i="12"/>
  <c r="BC10" i="12"/>
  <c r="CF10" i="12" s="1"/>
  <c r="Z31" i="12"/>
  <c r="Z28" i="12"/>
  <c r="AA22" i="12"/>
  <c r="BC38" i="12"/>
  <c r="Z45" i="12"/>
  <c r="CF45" i="12" s="1"/>
  <c r="Z16" i="12"/>
  <c r="BC36" i="12"/>
  <c r="CF36" i="12" s="1"/>
  <c r="BC12" i="12"/>
  <c r="Z20" i="12"/>
  <c r="Z12" i="12"/>
  <c r="BC58" i="12"/>
  <c r="BC40" i="12"/>
  <c r="Z53" i="12"/>
  <c r="Z42" i="12"/>
  <c r="BC43" i="12"/>
  <c r="CF43" i="12" s="1"/>
  <c r="Z57" i="12"/>
  <c r="Z29" i="12"/>
  <c r="Z23" i="12"/>
  <c r="CF23" i="12" s="1"/>
  <c r="X2" i="12"/>
  <c r="BC35" i="12"/>
  <c r="BC51" i="12"/>
  <c r="Z60" i="12"/>
  <c r="BC52" i="12"/>
  <c r="Z50" i="12"/>
  <c r="BC31" i="12"/>
  <c r="Z15" i="12"/>
  <c r="CF15" i="12" s="1"/>
  <c r="BC33" i="12"/>
  <c r="Z35" i="12"/>
  <c r="BC37" i="12"/>
  <c r="BC60" i="12"/>
  <c r="BC26" i="12"/>
  <c r="Z44" i="12"/>
  <c r="AA14" i="12"/>
  <c r="BD23" i="17"/>
  <c r="BD20" i="17"/>
  <c r="BC28" i="17"/>
  <c r="Z9" i="17"/>
  <c r="CF9" i="17" s="1"/>
  <c r="Z23" i="17"/>
  <c r="CF23" i="17" s="1"/>
  <c r="BC52" i="17"/>
  <c r="BC34" i="17"/>
  <c r="Z40" i="17"/>
  <c r="BC55" i="17"/>
  <c r="Z43" i="17"/>
  <c r="CF43" i="17" s="1"/>
  <c r="Z34" i="17"/>
  <c r="AA50" i="17"/>
  <c r="AA54" i="17"/>
  <c r="BC59" i="17"/>
  <c r="BD19" i="17"/>
  <c r="BC26" i="17"/>
  <c r="CF26" i="17" s="1"/>
  <c r="BC41" i="17"/>
  <c r="AA58" i="17"/>
  <c r="Z57" i="17"/>
  <c r="CF57" i="17" s="1"/>
  <c r="BC37" i="17"/>
  <c r="BC32" i="17"/>
  <c r="BC33" i="17"/>
  <c r="BD50" i="17"/>
  <c r="AA47" i="17"/>
  <c r="BC35" i="17"/>
  <c r="Z59" i="17"/>
  <c r="Z36" i="17"/>
  <c r="Z25" i="17"/>
  <c r="CF25" i="17" s="1"/>
  <c r="BD49" i="17"/>
  <c r="Z13" i="17"/>
  <c r="Z60" i="17"/>
  <c r="BC27" i="17"/>
  <c r="Z28" i="17"/>
  <c r="Z29" i="17"/>
  <c r="CF29" i="17" s="1"/>
  <c r="BC13" i="17"/>
  <c r="AA26" i="17"/>
  <c r="Z17" i="17"/>
  <c r="CF17" i="17" s="1"/>
  <c r="V2" i="17"/>
  <c r="BC58" i="17"/>
  <c r="CF58" i="17" s="1"/>
  <c r="Z35" i="17"/>
  <c r="BC21" i="17"/>
  <c r="Z24" i="17"/>
  <c r="BC42" i="17"/>
  <c r="CF42" i="17" s="1"/>
  <c r="Z12" i="17"/>
  <c r="Z15" i="17"/>
  <c r="BD45" i="17"/>
  <c r="BC8" i="17"/>
  <c r="Z8" i="17"/>
  <c r="Z32" i="17"/>
  <c r="BC18" i="17"/>
  <c r="CF18" i="17" s="1"/>
  <c r="BC40" i="17"/>
  <c r="BC48" i="17"/>
  <c r="Z39" i="17"/>
  <c r="BD25" i="17"/>
  <c r="Z53" i="17"/>
  <c r="BC11" i="17"/>
  <c r="BD10" i="17"/>
  <c r="BC30" i="17"/>
  <c r="BC51" i="17"/>
  <c r="Z33" i="17"/>
  <c r="Z30" i="17"/>
  <c r="BD29" i="17"/>
  <c r="Z56" i="17"/>
  <c r="BD57" i="17"/>
  <c r="BD9" i="17"/>
  <c r="BD14" i="17"/>
  <c r="Z38" i="17"/>
  <c r="Z14" i="17"/>
  <c r="CF14" i="17" s="1"/>
  <c r="Z37" i="17"/>
  <c r="BC53" i="17"/>
  <c r="BC61" i="17"/>
  <c r="CF61" i="17" s="1"/>
  <c r="BC16" i="17"/>
  <c r="CF16" i="17" s="1"/>
  <c r="BD43" i="17"/>
  <c r="AA18" i="17"/>
  <c r="Z44" i="17"/>
  <c r="Z48" i="17"/>
  <c r="CF48" i="17" s="1"/>
  <c r="Z27" i="17"/>
  <c r="AA22" i="17"/>
  <c r="Z10" i="17"/>
  <c r="CF10" i="17" s="1"/>
  <c r="Z52" i="17"/>
  <c r="BC47" i="17"/>
  <c r="CF47" i="17" s="1"/>
  <c r="Z51" i="17"/>
  <c r="Z11" i="17"/>
  <c r="BC31" i="17"/>
  <c r="AA46" i="17"/>
  <c r="BC36" i="17"/>
  <c r="Z21" i="17"/>
  <c r="BC44" i="17"/>
  <c r="AA16" i="17"/>
  <c r="Z55" i="17"/>
  <c r="Z31" i="17"/>
  <c r="BC46" i="17"/>
  <c r="CF46" i="17" s="1"/>
  <c r="AA61" i="17"/>
  <c r="BD17" i="17"/>
  <c r="Z41" i="17"/>
  <c r="BC24" i="17"/>
  <c r="Z45" i="17"/>
  <c r="CF45" i="17" s="1"/>
  <c r="CF37" i="12" l="1"/>
  <c r="CF44" i="12"/>
  <c r="CF15" i="17"/>
  <c r="CF60" i="17"/>
  <c r="CF39" i="17"/>
  <c r="CF56" i="17"/>
  <c r="CF52" i="17"/>
  <c r="CF37" i="17"/>
  <c r="CF21" i="17"/>
  <c r="CF8" i="17"/>
  <c r="CF51" i="17"/>
  <c r="CF12" i="17"/>
  <c r="CF44" i="17"/>
  <c r="CF40" i="17"/>
  <c r="CF31" i="17"/>
  <c r="CF38" i="17"/>
  <c r="CF55" i="17"/>
  <c r="CF24" i="17"/>
  <c r="CF13" i="17"/>
  <c r="CF59" i="17"/>
  <c r="CF28" i="17"/>
  <c r="CF35" i="17"/>
  <c r="CF53" i="17"/>
  <c r="CF36" i="17"/>
  <c r="CF27" i="17"/>
  <c r="CF30" i="17"/>
  <c r="CF32" i="17"/>
  <c r="CF33" i="17"/>
  <c r="CG50" i="17"/>
  <c r="CF41" i="17"/>
  <c r="CF11" i="17"/>
  <c r="CF34" i="17"/>
  <c r="CF50" i="12"/>
  <c r="CF12" i="12"/>
  <c r="CF38" i="12"/>
  <c r="CF21" i="12"/>
  <c r="CF60" i="12"/>
  <c r="CF33" i="12"/>
  <c r="CF49" i="12"/>
  <c r="CF56" i="12"/>
  <c r="CF27" i="12"/>
  <c r="CF53" i="12"/>
  <c r="CF31" i="12"/>
  <c r="CF18" i="12"/>
  <c r="CF51" i="12"/>
  <c r="CF58" i="12"/>
  <c r="CF26" i="12"/>
  <c r="CF55" i="12"/>
  <c r="CF20" i="12"/>
  <c r="CF48" i="12"/>
  <c r="CF52" i="12"/>
  <c r="CF16" i="12"/>
  <c r="CF54" i="12"/>
  <c r="CF40" i="12"/>
  <c r="CF25" i="12"/>
  <c r="CF13" i="12"/>
  <c r="CF57" i="12"/>
  <c r="CF47" i="12"/>
  <c r="CF35" i="12"/>
  <c r="CF29" i="12"/>
  <c r="CF42" i="12"/>
  <c r="CF28" i="12"/>
  <c r="CF19" i="12"/>
  <c r="CF9" i="12"/>
  <c r="CF11" i="12"/>
  <c r="CF32" i="12"/>
  <c r="CF8" i="12"/>
  <c r="CF46" i="12"/>
  <c r="AA46" i="12"/>
  <c r="CF61" i="12"/>
  <c r="AA61" i="12"/>
  <c r="BD56" i="17"/>
  <c r="BD60" i="17"/>
  <c r="BD12" i="17"/>
  <c r="BD15" i="17"/>
  <c r="BD54" i="17"/>
  <c r="CG54" i="17" s="1"/>
  <c r="BD38" i="17"/>
  <c r="BD22" i="17"/>
  <c r="CG22" i="17" s="1"/>
  <c r="BD39" i="17"/>
  <c r="AA19" i="17"/>
  <c r="CG19" i="17" s="1"/>
  <c r="AA20" i="17"/>
  <c r="CG20" i="17" s="1"/>
  <c r="AB42" i="17"/>
  <c r="AA49" i="17"/>
  <c r="CG49" i="17" s="1"/>
  <c r="BD33" i="12"/>
  <c r="AA28" i="12"/>
  <c r="BD9" i="12"/>
  <c r="AA11" i="12"/>
  <c r="AA44" i="12"/>
  <c r="AA15" i="12"/>
  <c r="BD35" i="12"/>
  <c r="BD12" i="12"/>
  <c r="AB36" i="12"/>
  <c r="BD56" i="12"/>
  <c r="AA59" i="12"/>
  <c r="BD13" i="12"/>
  <c r="BD22" i="12"/>
  <c r="CG22" i="12" s="1"/>
  <c r="AA51" i="12"/>
  <c r="AA32" i="12"/>
  <c r="AA53" i="12"/>
  <c r="AA31" i="12"/>
  <c r="AA52" i="12"/>
  <c r="AA55" i="12"/>
  <c r="AA8" i="12"/>
  <c r="AA40" i="12"/>
  <c r="BD57" i="12"/>
  <c r="BD16" i="12"/>
  <c r="BD46" i="12"/>
  <c r="AB14" i="12"/>
  <c r="BD26" i="12"/>
  <c r="BD36" i="12"/>
  <c r="CG36" i="12" s="1"/>
  <c r="AA19" i="12"/>
  <c r="BD59" i="12"/>
  <c r="BD25" i="12"/>
  <c r="BD41" i="12"/>
  <c r="CG41" i="12" s="1"/>
  <c r="AA25" i="12"/>
  <c r="BD48" i="12"/>
  <c r="AA27" i="12"/>
  <c r="AA42" i="12"/>
  <c r="AB39" i="12"/>
  <c r="AA50" i="12"/>
  <c r="AA37" i="12"/>
  <c r="AA18" i="12"/>
  <c r="BD54" i="12"/>
  <c r="BD50" i="12"/>
  <c r="BD19" i="12"/>
  <c r="AC10" i="12"/>
  <c r="BD27" i="12"/>
  <c r="AA26" i="12"/>
  <c r="BD40" i="12"/>
  <c r="BD21" i="12"/>
  <c r="BD60" i="12"/>
  <c r="AA29" i="12"/>
  <c r="AA45" i="12"/>
  <c r="BD10" i="12"/>
  <c r="CG10" i="12" s="1"/>
  <c r="AA9" i="12"/>
  <c r="CG9" i="12" s="1"/>
  <c r="BD24" i="12"/>
  <c r="CG24" i="12" s="1"/>
  <c r="BD18" i="12"/>
  <c r="AA47" i="12"/>
  <c r="BD39" i="12"/>
  <c r="CG39" i="12" s="1"/>
  <c r="AA56" i="12"/>
  <c r="CG56" i="12" s="1"/>
  <c r="BD15" i="12"/>
  <c r="BD31" i="12"/>
  <c r="BD58" i="12"/>
  <c r="AA58" i="12"/>
  <c r="BD53" i="12"/>
  <c r="BD42" i="12"/>
  <c r="BD30" i="12"/>
  <c r="CG30" i="12" s="1"/>
  <c r="AA23" i="12"/>
  <c r="BD37" i="12"/>
  <c r="BD52" i="12"/>
  <c r="AA57" i="12"/>
  <c r="AA12" i="12"/>
  <c r="CG12" i="12" s="1"/>
  <c r="BD29" i="12"/>
  <c r="BD11" i="12"/>
  <c r="AB24" i="12"/>
  <c r="BD44" i="12"/>
  <c r="BD23" i="12"/>
  <c r="AB17" i="12"/>
  <c r="BD47" i="12"/>
  <c r="BD61" i="12"/>
  <c r="AB30" i="12"/>
  <c r="BD55" i="12"/>
  <c r="BD43" i="12"/>
  <c r="CG43" i="12" s="1"/>
  <c r="BD17" i="12"/>
  <c r="CG17" i="12" s="1"/>
  <c r="AB43" i="12"/>
  <c r="AA33" i="12"/>
  <c r="Y2" i="12"/>
  <c r="BD38" i="12"/>
  <c r="BD20" i="12"/>
  <c r="BD8" i="12"/>
  <c r="AA48" i="12"/>
  <c r="AA21" i="12"/>
  <c r="BD51" i="12"/>
  <c r="BD49" i="12"/>
  <c r="AA16" i="12"/>
  <c r="BD28" i="12"/>
  <c r="BD45" i="12"/>
  <c r="AA13" i="12"/>
  <c r="CG13" i="12" s="1"/>
  <c r="AA35" i="12"/>
  <c r="AA60" i="12"/>
  <c r="AA20" i="12"/>
  <c r="AB22" i="12"/>
  <c r="AA38" i="12"/>
  <c r="CG38" i="12" s="1"/>
  <c r="BD34" i="12"/>
  <c r="CG34" i="12" s="1"/>
  <c r="AB34" i="12"/>
  <c r="AA54" i="12"/>
  <c r="BD14" i="12"/>
  <c r="CG14" i="12" s="1"/>
  <c r="AB41" i="12"/>
  <c r="AA49" i="12"/>
  <c r="CG49" i="12" s="1"/>
  <c r="BD32" i="12"/>
  <c r="AA43" i="17"/>
  <c r="CG43" i="17" s="1"/>
  <c r="AA23" i="17"/>
  <c r="CG23" i="17" s="1"/>
  <c r="AA45" i="17"/>
  <c r="CG45" i="17" s="1"/>
  <c r="AB46" i="17"/>
  <c r="BD51" i="17"/>
  <c r="W2" i="17"/>
  <c r="BD13" i="17"/>
  <c r="AA13" i="17"/>
  <c r="BD35" i="17"/>
  <c r="AA57" i="17"/>
  <c r="CG57" i="17" s="1"/>
  <c r="BD55" i="17"/>
  <c r="BD53" i="17"/>
  <c r="AA52" i="17"/>
  <c r="AA8" i="17"/>
  <c r="AA55" i="17"/>
  <c r="BD30" i="17"/>
  <c r="AA39" i="17"/>
  <c r="AA15" i="17"/>
  <c r="AA35" i="17"/>
  <c r="AB47" i="17"/>
  <c r="BD59" i="17"/>
  <c r="AA9" i="17"/>
  <c r="CG9" i="17" s="1"/>
  <c r="AA41" i="17"/>
  <c r="AB16" i="17"/>
  <c r="AA10" i="17"/>
  <c r="CG10" i="17" s="1"/>
  <c r="AA44" i="17"/>
  <c r="AA37" i="17"/>
  <c r="BD48" i="17"/>
  <c r="AA12" i="17"/>
  <c r="BD58" i="17"/>
  <c r="CG58" i="17" s="1"/>
  <c r="AA29" i="17"/>
  <c r="CG29" i="17" s="1"/>
  <c r="AB58" i="17"/>
  <c r="AA40" i="17"/>
  <c r="BE25" i="17"/>
  <c r="AA48" i="17"/>
  <c r="BD31" i="17"/>
  <c r="BE57" i="17"/>
  <c r="AA11" i="17"/>
  <c r="AA14" i="17"/>
  <c r="CG14" i="17" s="1"/>
  <c r="AA56" i="17"/>
  <c r="BE10" i="17"/>
  <c r="BE50" i="17"/>
  <c r="BD41" i="17"/>
  <c r="BD34" i="17"/>
  <c r="BD28" i="17"/>
  <c r="AB18" i="17"/>
  <c r="AA28" i="17"/>
  <c r="BE49" i="17"/>
  <c r="AB54" i="17"/>
  <c r="AA33" i="17"/>
  <c r="AA31" i="17"/>
  <c r="BE17" i="17"/>
  <c r="BD44" i="17"/>
  <c r="BE43" i="17"/>
  <c r="BE29" i="17"/>
  <c r="BD40" i="17"/>
  <c r="BD8" i="17"/>
  <c r="BD42" i="17"/>
  <c r="CG42" i="17" s="1"/>
  <c r="BD27" i="17"/>
  <c r="BD26" i="17"/>
  <c r="CG26" i="17" s="1"/>
  <c r="AB50" i="17"/>
  <c r="AA17" i="17"/>
  <c r="CG17" i="17" s="1"/>
  <c r="AA25" i="17"/>
  <c r="CG25" i="17" s="1"/>
  <c r="BD33" i="17"/>
  <c r="BE20" i="17"/>
  <c r="BD24" i="17"/>
  <c r="AA21" i="17"/>
  <c r="AA60" i="17"/>
  <c r="BD32" i="17"/>
  <c r="AA34" i="17"/>
  <c r="BD52" i="17"/>
  <c r="BE9" i="17"/>
  <c r="AB22" i="17"/>
  <c r="BD11" i="17"/>
  <c r="AB61" i="17"/>
  <c r="AA30" i="17"/>
  <c r="CG30" i="17" s="1"/>
  <c r="AA53" i="17"/>
  <c r="AA24" i="17"/>
  <c r="AA36" i="17"/>
  <c r="BE19" i="17"/>
  <c r="BD21" i="17"/>
  <c r="BD18" i="17"/>
  <c r="CG18" i="17" s="1"/>
  <c r="AA51" i="17"/>
  <c r="AA38" i="17"/>
  <c r="BD46" i="17"/>
  <c r="CG46" i="17" s="1"/>
  <c r="BD36" i="17"/>
  <c r="BD47" i="17"/>
  <c r="CG47" i="17" s="1"/>
  <c r="BD16" i="17"/>
  <c r="CG16" i="17" s="1"/>
  <c r="BE14" i="17"/>
  <c r="AB26" i="17"/>
  <c r="AA27" i="17"/>
  <c r="BD61" i="17"/>
  <c r="CG61" i="17" s="1"/>
  <c r="AA32" i="17"/>
  <c r="BE45" i="17"/>
  <c r="AA59" i="17"/>
  <c r="BD37" i="17"/>
  <c r="BE23" i="17"/>
  <c r="CG33" i="12" l="1"/>
  <c r="CG60" i="12"/>
  <c r="CG20" i="12"/>
  <c r="CG60" i="17"/>
  <c r="CG15" i="17"/>
  <c r="CG12" i="17"/>
  <c r="CG36" i="17"/>
  <c r="CG58" i="12"/>
  <c r="CG59" i="12"/>
  <c r="CG26" i="12"/>
  <c r="CG25" i="12"/>
  <c r="CG39" i="17"/>
  <c r="CG13" i="17"/>
  <c r="CG32" i="17"/>
  <c r="CG59" i="17"/>
  <c r="CG51" i="17"/>
  <c r="CG28" i="17"/>
  <c r="CG48" i="17"/>
  <c r="CG41" i="17"/>
  <c r="CG33" i="17"/>
  <c r="CG24" i="17"/>
  <c r="CG38" i="17"/>
  <c r="CG40" i="17"/>
  <c r="CG21" i="17"/>
  <c r="CG35" i="17"/>
  <c r="CG53" i="17"/>
  <c r="CG56" i="17"/>
  <c r="CG34" i="17"/>
  <c r="CG27" i="17"/>
  <c r="CG31" i="17"/>
  <c r="CG37" i="17"/>
  <c r="CG55" i="17"/>
  <c r="CG11" i="17"/>
  <c r="CG44" i="17"/>
  <c r="CG8" i="17"/>
  <c r="CH50" i="17"/>
  <c r="CG52" i="17"/>
  <c r="CG47" i="12"/>
  <c r="CG54" i="12"/>
  <c r="CG23" i="12"/>
  <c r="CG27" i="12"/>
  <c r="CG42" i="12"/>
  <c r="CG16" i="12"/>
  <c r="CG57" i="12"/>
  <c r="CG40" i="12"/>
  <c r="CG55" i="12"/>
  <c r="CG15" i="12"/>
  <c r="CG48" i="12"/>
  <c r="CG19" i="12"/>
  <c r="CG31" i="12"/>
  <c r="CG44" i="12"/>
  <c r="CG21" i="12"/>
  <c r="CG52" i="12"/>
  <c r="CG18" i="12"/>
  <c r="CG53" i="12"/>
  <c r="CG11" i="12"/>
  <c r="CG37" i="12"/>
  <c r="CG32" i="12"/>
  <c r="CG29" i="12"/>
  <c r="CG50" i="12"/>
  <c r="CG51" i="12"/>
  <c r="CG28" i="12"/>
  <c r="CG45" i="12"/>
  <c r="CG35" i="12"/>
  <c r="CG61" i="12"/>
  <c r="AB61" i="12"/>
  <c r="CG46" i="12"/>
  <c r="AB46" i="12"/>
  <c r="CG8" i="12"/>
  <c r="BE15" i="17"/>
  <c r="BE22" i="17"/>
  <c r="CH22" i="17" s="1"/>
  <c r="BE54" i="17"/>
  <c r="CH54" i="17" s="1"/>
  <c r="BE38" i="17"/>
  <c r="BE12" i="17"/>
  <c r="BE60" i="17"/>
  <c r="BE56" i="17"/>
  <c r="BE39" i="17"/>
  <c r="AB19" i="17"/>
  <c r="CH19" i="17" s="1"/>
  <c r="AB49" i="17"/>
  <c r="CH49" i="17" s="1"/>
  <c r="AC42" i="17"/>
  <c r="AB20" i="17"/>
  <c r="CH20" i="17" s="1"/>
  <c r="Z2" i="12"/>
  <c r="BE20" i="12"/>
  <c r="AB15" i="12"/>
  <c r="BE55" i="12"/>
  <c r="AB13" i="12"/>
  <c r="AB21" i="12"/>
  <c r="BE38" i="12"/>
  <c r="AB58" i="12"/>
  <c r="AB47" i="12"/>
  <c r="AB26" i="12"/>
  <c r="AB18" i="12"/>
  <c r="BE48" i="12"/>
  <c r="AB31" i="12"/>
  <c r="AB59" i="12"/>
  <c r="AB44" i="12"/>
  <c r="BE46" i="12"/>
  <c r="BE34" i="12"/>
  <c r="CH34" i="12" s="1"/>
  <c r="AC30" i="12"/>
  <c r="BE44" i="12"/>
  <c r="BE52" i="12"/>
  <c r="AB29" i="12"/>
  <c r="BE36" i="12"/>
  <c r="CH36" i="12" s="1"/>
  <c r="AB35" i="12"/>
  <c r="BE16" i="12"/>
  <c r="AC41" i="12"/>
  <c r="AB38" i="12"/>
  <c r="BE45" i="12"/>
  <c r="AC24" i="12"/>
  <c r="AB37" i="12"/>
  <c r="AB25" i="12"/>
  <c r="BE57" i="12"/>
  <c r="AB53" i="12"/>
  <c r="AB11" i="12"/>
  <c r="BE53" i="12"/>
  <c r="AB19" i="12"/>
  <c r="AB48" i="12"/>
  <c r="AB33" i="12"/>
  <c r="BE37" i="12"/>
  <c r="BE58" i="12"/>
  <c r="BE18" i="12"/>
  <c r="BE60" i="12"/>
  <c r="BE27" i="12"/>
  <c r="AB40" i="12"/>
  <c r="BE56" i="12"/>
  <c r="AB57" i="12"/>
  <c r="BE13" i="12"/>
  <c r="AC22" i="12"/>
  <c r="BE11" i="12"/>
  <c r="AB23" i="12"/>
  <c r="BE24" i="12"/>
  <c r="CH24" i="12" s="1"/>
  <c r="AD10" i="12"/>
  <c r="AB50" i="12"/>
  <c r="AB32" i="12"/>
  <c r="AC36" i="12"/>
  <c r="BE9" i="12"/>
  <c r="BE32" i="12"/>
  <c r="BE39" i="12"/>
  <c r="CH39" i="12" s="1"/>
  <c r="AB27" i="12"/>
  <c r="BE28" i="12"/>
  <c r="BE8" i="12"/>
  <c r="AC43" i="12"/>
  <c r="BE61" i="12"/>
  <c r="BE31" i="12"/>
  <c r="BE41" i="12"/>
  <c r="CH41" i="12" s="1"/>
  <c r="BE26" i="12"/>
  <c r="AB8" i="12"/>
  <c r="BE51" i="12"/>
  <c r="AB20" i="12"/>
  <c r="AB16" i="12"/>
  <c r="BE29" i="12"/>
  <c r="AB9" i="12"/>
  <c r="BE21" i="12"/>
  <c r="AC39" i="12"/>
  <c r="BE25" i="12"/>
  <c r="AC14" i="12"/>
  <c r="AB51" i="12"/>
  <c r="BE12" i="12"/>
  <c r="AB28" i="12"/>
  <c r="BE10" i="12"/>
  <c r="CH10" i="12" s="1"/>
  <c r="BE14" i="12"/>
  <c r="CH14" i="12" s="1"/>
  <c r="BE17" i="12"/>
  <c r="CH17" i="12" s="1"/>
  <c r="BE30" i="12"/>
  <c r="CH30" i="12" s="1"/>
  <c r="BE15" i="12"/>
  <c r="BE19" i="12"/>
  <c r="AC34" i="12"/>
  <c r="AB45" i="12"/>
  <c r="CH45" i="12" s="1"/>
  <c r="AB54" i="12"/>
  <c r="AB60" i="12"/>
  <c r="AC17" i="12"/>
  <c r="AB12" i="12"/>
  <c r="AB56" i="12"/>
  <c r="BE40" i="12"/>
  <c r="BE50" i="12"/>
  <c r="AB42" i="12"/>
  <c r="AB55" i="12"/>
  <c r="BE43" i="12"/>
  <c r="CH43" i="12" s="1"/>
  <c r="AB52" i="12"/>
  <c r="BE23" i="12"/>
  <c r="BE54" i="12"/>
  <c r="AB49" i="12"/>
  <c r="BE47" i="12"/>
  <c r="BE49" i="12"/>
  <c r="BE42" i="12"/>
  <c r="BE59" i="12"/>
  <c r="BE22" i="12"/>
  <c r="CH22" i="12" s="1"/>
  <c r="BE35" i="12"/>
  <c r="BE33" i="12"/>
  <c r="BF23" i="17"/>
  <c r="AB34" i="17"/>
  <c r="BF50" i="17"/>
  <c r="BF20" i="17"/>
  <c r="BE26" i="17"/>
  <c r="CH26" i="17" s="1"/>
  <c r="BF10" i="17"/>
  <c r="AB10" i="17"/>
  <c r="CH10" i="17" s="1"/>
  <c r="BE32" i="17"/>
  <c r="BE40" i="17"/>
  <c r="AB33" i="17"/>
  <c r="AC18" i="17"/>
  <c r="AB48" i="17"/>
  <c r="AB12" i="17"/>
  <c r="AB35" i="17"/>
  <c r="BE51" i="17"/>
  <c r="BE21" i="17"/>
  <c r="AC47" i="17"/>
  <c r="BE37" i="17"/>
  <c r="BE27" i="17"/>
  <c r="BF29" i="17"/>
  <c r="X2" i="17"/>
  <c r="BF25" i="17"/>
  <c r="AC16" i="17"/>
  <c r="AB8" i="17"/>
  <c r="BE11" i="17"/>
  <c r="AC26" i="17"/>
  <c r="AB38" i="17"/>
  <c r="CH38" i="17" s="1"/>
  <c r="BE33" i="17"/>
  <c r="BE28" i="17"/>
  <c r="AB56" i="17"/>
  <c r="CH56" i="17" s="1"/>
  <c r="AB41" i="17"/>
  <c r="AB15" i="17"/>
  <c r="AC46" i="17"/>
  <c r="AC61" i="17"/>
  <c r="AB59" i="17"/>
  <c r="AB60" i="17"/>
  <c r="AC22" i="17"/>
  <c r="BF43" i="17"/>
  <c r="AB14" i="17"/>
  <c r="CH14" i="17" s="1"/>
  <c r="AB52" i="17"/>
  <c r="BE35" i="17"/>
  <c r="AB45" i="17"/>
  <c r="CH45" i="17" s="1"/>
  <c r="AB30" i="17"/>
  <c r="BE58" i="17"/>
  <c r="CH58" i="17" s="1"/>
  <c r="AB27" i="17"/>
  <c r="BF14" i="17"/>
  <c r="AB51" i="17"/>
  <c r="AB24" i="17"/>
  <c r="AB25" i="17"/>
  <c r="CH25" i="17" s="1"/>
  <c r="BE44" i="17"/>
  <c r="BF49" i="17"/>
  <c r="BE34" i="17"/>
  <c r="AB40" i="17"/>
  <c r="AB39" i="17"/>
  <c r="BE53" i="17"/>
  <c r="AB57" i="17"/>
  <c r="CH57" i="17" s="1"/>
  <c r="BF19" i="17"/>
  <c r="BF45" i="17"/>
  <c r="AB36" i="17"/>
  <c r="AB21" i="17"/>
  <c r="AB17" i="17"/>
  <c r="CH17" i="17" s="1"/>
  <c r="BE42" i="17"/>
  <c r="CH42" i="17" s="1"/>
  <c r="AC58" i="17"/>
  <c r="BE48" i="17"/>
  <c r="AB9" i="17"/>
  <c r="CH9" i="17" s="1"/>
  <c r="BE36" i="17"/>
  <c r="AB55" i="17"/>
  <c r="BE61" i="17"/>
  <c r="CH61" i="17" s="1"/>
  <c r="BE46" i="17"/>
  <c r="CH46" i="17" s="1"/>
  <c r="AC54" i="17"/>
  <c r="BF9" i="17"/>
  <c r="AB32" i="17"/>
  <c r="BE16" i="17"/>
  <c r="CH16" i="17" s="1"/>
  <c r="BE18" i="17"/>
  <c r="CH18" i="17" s="1"/>
  <c r="BE24" i="17"/>
  <c r="BF17" i="17"/>
  <c r="BE41" i="17"/>
  <c r="AB11" i="17"/>
  <c r="BE59" i="17"/>
  <c r="AB13" i="17"/>
  <c r="AB23" i="17"/>
  <c r="CH23" i="17" s="1"/>
  <c r="AB31" i="17"/>
  <c r="BE8" i="17"/>
  <c r="AB28" i="17"/>
  <c r="BF57" i="17"/>
  <c r="AB37" i="17"/>
  <c r="BE30" i="17"/>
  <c r="AC50" i="17"/>
  <c r="BE31" i="17"/>
  <c r="AB53" i="17"/>
  <c r="BE52" i="17"/>
  <c r="BE47" i="17"/>
  <c r="CH47" i="17" s="1"/>
  <c r="AB29" i="17"/>
  <c r="CH29" i="17" s="1"/>
  <c r="AB44" i="17"/>
  <c r="BE55" i="17"/>
  <c r="BE13" i="17"/>
  <c r="AB43" i="17"/>
  <c r="CH43" i="17" s="1"/>
  <c r="CH48" i="12" l="1"/>
  <c r="CH58" i="12"/>
  <c r="CH12" i="17"/>
  <c r="CI50" i="17"/>
  <c r="CH39" i="17"/>
  <c r="CH32" i="17"/>
  <c r="CH21" i="17"/>
  <c r="CH59" i="17"/>
  <c r="CH27" i="17"/>
  <c r="CH55" i="12"/>
  <c r="CH53" i="12"/>
  <c r="CH44" i="17"/>
  <c r="CH15" i="17"/>
  <c r="CH53" i="17"/>
  <c r="CH48" i="17"/>
  <c r="CH60" i="17"/>
  <c r="CH36" i="17"/>
  <c r="CH51" i="17"/>
  <c r="CH28" i="17"/>
  <c r="CH33" i="17"/>
  <c r="CH24" i="17"/>
  <c r="CH31" i="17"/>
  <c r="CH30" i="17"/>
  <c r="CH41" i="17"/>
  <c r="CH8" i="17"/>
  <c r="CH13" i="17"/>
  <c r="CH11" i="17"/>
  <c r="CH40" i="17"/>
  <c r="CH52" i="17"/>
  <c r="CH55" i="17"/>
  <c r="CH37" i="17"/>
  <c r="CH35" i="17"/>
  <c r="CH34" i="17"/>
  <c r="CH16" i="12"/>
  <c r="CH15" i="12"/>
  <c r="CH29" i="12"/>
  <c r="CH47" i="12"/>
  <c r="CH12" i="12"/>
  <c r="CH28" i="12"/>
  <c r="CH25" i="12"/>
  <c r="CH37" i="12"/>
  <c r="CH21" i="12"/>
  <c r="CH50" i="12"/>
  <c r="CH13" i="12"/>
  <c r="CH20" i="12"/>
  <c r="CH54" i="12"/>
  <c r="CH56" i="12"/>
  <c r="CH44" i="12"/>
  <c r="CH23" i="12"/>
  <c r="CH33" i="12"/>
  <c r="CH38" i="12"/>
  <c r="CH59" i="12"/>
  <c r="CH32" i="12"/>
  <c r="CH31" i="12"/>
  <c r="CH49" i="12"/>
  <c r="CH9" i="12"/>
  <c r="CH19" i="12"/>
  <c r="CH40" i="12"/>
  <c r="CH60" i="12"/>
  <c r="CH52" i="12"/>
  <c r="CH42" i="12"/>
  <c r="CH27" i="12"/>
  <c r="CH35" i="12"/>
  <c r="CH18" i="12"/>
  <c r="CH51" i="12"/>
  <c r="CH57" i="12"/>
  <c r="CH11" i="12"/>
  <c r="CH26" i="12"/>
  <c r="CH46" i="12"/>
  <c r="AC46" i="12"/>
  <c r="CH8" i="12"/>
  <c r="CH61" i="12"/>
  <c r="AC61" i="12"/>
  <c r="BF12" i="17"/>
  <c r="BF39" i="17"/>
  <c r="BF38" i="17"/>
  <c r="BF56" i="17"/>
  <c r="BF60" i="17"/>
  <c r="BF22" i="17"/>
  <c r="CI22" i="17" s="1"/>
  <c r="BF15" i="17"/>
  <c r="BF54" i="17"/>
  <c r="CI54" i="17" s="1"/>
  <c r="AD42" i="17"/>
  <c r="AC20" i="17"/>
  <c r="CI20" i="17" s="1"/>
  <c r="AC49" i="17"/>
  <c r="CI49" i="17" s="1"/>
  <c r="AC19" i="17"/>
  <c r="CI19" i="17" s="1"/>
  <c r="AC21" i="12"/>
  <c r="BF47" i="12"/>
  <c r="BF19" i="12"/>
  <c r="AC28" i="12"/>
  <c r="BF61" i="12"/>
  <c r="AE10" i="12"/>
  <c r="AC57" i="12"/>
  <c r="AC11" i="12"/>
  <c r="BF49" i="12"/>
  <c r="BF31" i="12"/>
  <c r="AC35" i="12"/>
  <c r="BF51" i="12"/>
  <c r="AC13" i="12"/>
  <c r="BF22" i="12"/>
  <c r="CI22" i="12" s="1"/>
  <c r="AC49" i="12"/>
  <c r="AC42" i="12"/>
  <c r="AC60" i="12"/>
  <c r="CI60" i="12" s="1"/>
  <c r="BF21" i="12"/>
  <c r="AC8" i="12"/>
  <c r="AD43" i="12"/>
  <c r="BF39" i="12"/>
  <c r="CI39" i="12" s="1"/>
  <c r="BF58" i="12"/>
  <c r="BF36" i="12"/>
  <c r="CI36" i="12" s="1"/>
  <c r="AC26" i="12"/>
  <c r="BF60" i="12"/>
  <c r="BF48" i="12"/>
  <c r="BF15" i="12"/>
  <c r="AC9" i="12"/>
  <c r="BF24" i="12"/>
  <c r="CI24" i="12" s="1"/>
  <c r="AC53" i="12"/>
  <c r="AC29" i="12"/>
  <c r="BF46" i="12"/>
  <c r="BF55" i="12"/>
  <c r="BF33" i="12"/>
  <c r="AC50" i="12"/>
  <c r="BF13" i="12"/>
  <c r="AC54" i="12"/>
  <c r="AA2" i="12"/>
  <c r="BF32" i="12"/>
  <c r="BF56" i="12"/>
  <c r="BF37" i="12"/>
  <c r="BF45" i="12"/>
  <c r="AC44" i="12"/>
  <c r="AC47" i="12"/>
  <c r="AC15" i="12"/>
  <c r="AD39" i="12"/>
  <c r="AD17" i="12"/>
  <c r="BF12" i="12"/>
  <c r="BF54" i="12"/>
  <c r="BF50" i="12"/>
  <c r="BF30" i="12"/>
  <c r="CI30" i="12" s="1"/>
  <c r="AC51" i="12"/>
  <c r="CI51" i="12" s="1"/>
  <c r="BF26" i="12"/>
  <c r="BF8" i="12"/>
  <c r="AC23" i="12"/>
  <c r="AC40" i="12"/>
  <c r="AC33" i="12"/>
  <c r="AC38" i="12"/>
  <c r="BF52" i="12"/>
  <c r="AC12" i="12"/>
  <c r="CI12" i="12" s="1"/>
  <c r="BF35" i="12"/>
  <c r="BF18" i="12"/>
  <c r="AC45" i="12"/>
  <c r="BF17" i="12"/>
  <c r="CI17" i="12" s="1"/>
  <c r="BF29" i="12"/>
  <c r="BF9" i="12"/>
  <c r="BF57" i="12"/>
  <c r="AC59" i="12"/>
  <c r="AC58" i="12"/>
  <c r="BF10" i="12"/>
  <c r="CI10" i="12" s="1"/>
  <c r="BF34" i="12"/>
  <c r="CI34" i="12" s="1"/>
  <c r="BF42" i="12"/>
  <c r="BF23" i="12"/>
  <c r="BF40" i="12"/>
  <c r="AD14" i="12"/>
  <c r="AC16" i="12"/>
  <c r="AD36" i="12"/>
  <c r="AC48" i="12"/>
  <c r="AC25" i="12"/>
  <c r="AD41" i="12"/>
  <c r="BF20" i="12"/>
  <c r="BF43" i="12"/>
  <c r="CI43" i="12" s="1"/>
  <c r="AC27" i="12"/>
  <c r="AD24" i="12"/>
  <c r="AC55" i="12"/>
  <c r="AC18" i="12"/>
  <c r="CI18" i="12" s="1"/>
  <c r="AC52" i="12"/>
  <c r="CI52" i="12" s="1"/>
  <c r="AC56" i="12"/>
  <c r="CI56" i="12" s="1"/>
  <c r="AD34" i="12"/>
  <c r="BF41" i="12"/>
  <c r="CI41" i="12" s="1"/>
  <c r="BF28" i="12"/>
  <c r="BF11" i="12"/>
  <c r="BF27" i="12"/>
  <c r="BF44" i="12"/>
  <c r="AC31" i="12"/>
  <c r="BF53" i="12"/>
  <c r="BF59" i="12"/>
  <c r="BF14" i="12"/>
  <c r="CI14" i="12" s="1"/>
  <c r="BF25" i="12"/>
  <c r="AC20" i="12"/>
  <c r="AC32" i="12"/>
  <c r="AD22" i="12"/>
  <c r="AC19" i="12"/>
  <c r="AC37" i="12"/>
  <c r="BF16" i="12"/>
  <c r="AD30" i="12"/>
  <c r="BF38" i="12"/>
  <c r="BF8" i="17"/>
  <c r="AC32" i="17"/>
  <c r="AC17" i="17"/>
  <c r="CI17" i="17" s="1"/>
  <c r="AC57" i="17"/>
  <c r="CI57" i="17" s="1"/>
  <c r="BG49" i="17"/>
  <c r="AC59" i="17"/>
  <c r="BF11" i="17"/>
  <c r="AD18" i="17"/>
  <c r="AC11" i="17"/>
  <c r="BF41" i="17"/>
  <c r="BG9" i="17"/>
  <c r="BF36" i="17"/>
  <c r="BF53" i="17"/>
  <c r="BF44" i="17"/>
  <c r="BF58" i="17"/>
  <c r="CI58" i="17" s="1"/>
  <c r="AC14" i="17"/>
  <c r="CI14" i="17" s="1"/>
  <c r="AD61" i="17"/>
  <c r="AC56" i="17"/>
  <c r="BF51" i="17"/>
  <c r="AC33" i="17"/>
  <c r="BF30" i="17"/>
  <c r="BF40" i="17"/>
  <c r="AC31" i="17"/>
  <c r="AC39" i="17"/>
  <c r="AC25" i="17"/>
  <c r="CI25" i="17" s="1"/>
  <c r="BG43" i="17"/>
  <c r="BF28" i="17"/>
  <c r="BG29" i="17"/>
  <c r="BG20" i="17"/>
  <c r="BF48" i="17"/>
  <c r="AC36" i="17"/>
  <c r="AC24" i="17"/>
  <c r="AC30" i="17"/>
  <c r="CI30" i="17" s="1"/>
  <c r="AD46" i="17"/>
  <c r="AC35" i="17"/>
  <c r="BF32" i="17"/>
  <c r="BF26" i="17"/>
  <c r="CI26" i="17" s="1"/>
  <c r="AC9" i="17"/>
  <c r="CI9" i="17" s="1"/>
  <c r="BF47" i="17"/>
  <c r="CI47" i="17" s="1"/>
  <c r="AC43" i="17"/>
  <c r="CI43" i="17" s="1"/>
  <c r="BF13" i="17"/>
  <c r="AC37" i="17"/>
  <c r="AC23" i="17"/>
  <c r="CI23" i="17" s="1"/>
  <c r="BF24" i="17"/>
  <c r="AD54" i="17"/>
  <c r="BG45" i="17"/>
  <c r="AC45" i="17"/>
  <c r="CI45" i="17" s="1"/>
  <c r="AD22" i="17"/>
  <c r="BF33" i="17"/>
  <c r="Y2" i="17"/>
  <c r="BF27" i="17"/>
  <c r="AD50" i="17"/>
  <c r="BG17" i="17"/>
  <c r="BF52" i="17"/>
  <c r="BG57" i="17"/>
  <c r="BF46" i="17"/>
  <c r="CI46" i="17" s="1"/>
  <c r="AD58" i="17"/>
  <c r="AC40" i="17"/>
  <c r="AC8" i="17"/>
  <c r="AC12" i="17"/>
  <c r="BG50" i="17"/>
  <c r="BF55" i="17"/>
  <c r="BF18" i="17"/>
  <c r="CI18" i="17" s="1"/>
  <c r="BF34" i="17"/>
  <c r="AC27" i="17"/>
  <c r="AC51" i="17"/>
  <c r="BF42" i="17"/>
  <c r="CI42" i="17" s="1"/>
  <c r="BG19" i="17"/>
  <c r="AC60" i="17"/>
  <c r="CI60" i="17" s="1"/>
  <c r="AC15" i="17"/>
  <c r="AC38" i="17"/>
  <c r="CI38" i="17" s="1"/>
  <c r="AD16" i="17"/>
  <c r="BF37" i="17"/>
  <c r="AC34" i="17"/>
  <c r="BF21" i="17"/>
  <c r="AC29" i="17"/>
  <c r="CI29" i="17" s="1"/>
  <c r="AC21" i="17"/>
  <c r="AC53" i="17"/>
  <c r="AC13" i="17"/>
  <c r="CI13" i="17" s="1"/>
  <c r="BF35" i="17"/>
  <c r="AC28" i="17"/>
  <c r="CI28" i="17" s="1"/>
  <c r="BF59" i="17"/>
  <c r="BF16" i="17"/>
  <c r="CI16" i="17" s="1"/>
  <c r="BF61" i="17"/>
  <c r="CI61" i="17" s="1"/>
  <c r="BG14" i="17"/>
  <c r="AC48" i="17"/>
  <c r="AC10" i="17"/>
  <c r="CI10" i="17" s="1"/>
  <c r="AC44" i="17"/>
  <c r="BF31" i="17"/>
  <c r="AC55" i="17"/>
  <c r="AC52" i="17"/>
  <c r="AC41" i="17"/>
  <c r="AD26" i="17"/>
  <c r="BG25" i="17"/>
  <c r="AD47" i="17"/>
  <c r="BG10" i="17"/>
  <c r="BG23" i="17"/>
  <c r="CI31" i="12" l="1"/>
  <c r="CI16" i="12"/>
  <c r="CI20" i="12"/>
  <c r="CI49" i="12"/>
  <c r="CI55" i="12"/>
  <c r="CI27" i="12"/>
  <c r="CI52" i="17"/>
  <c r="CI21" i="17"/>
  <c r="CI27" i="17"/>
  <c r="CI56" i="17"/>
  <c r="CI12" i="17"/>
  <c r="CI33" i="17"/>
  <c r="CI37" i="17"/>
  <c r="CI53" i="17"/>
  <c r="CI44" i="17"/>
  <c r="CJ50" i="17"/>
  <c r="CI55" i="17"/>
  <c r="CI42" i="12"/>
  <c r="CI11" i="17"/>
  <c r="CI51" i="17"/>
  <c r="CI8" i="17"/>
  <c r="CI15" i="17"/>
  <c r="CI41" i="17"/>
  <c r="CI24" i="17"/>
  <c r="CI40" i="17"/>
  <c r="CI39" i="17"/>
  <c r="CI35" i="17"/>
  <c r="CI31" i="17"/>
  <c r="CI36" i="17"/>
  <c r="CI59" i="17"/>
  <c r="CI48" i="17"/>
  <c r="CI32" i="17"/>
  <c r="CI34" i="17"/>
  <c r="CI32" i="12"/>
  <c r="CI13" i="12"/>
  <c r="CI58" i="12"/>
  <c r="CI33" i="12"/>
  <c r="CI37" i="12"/>
  <c r="CI59" i="12"/>
  <c r="CI40" i="12"/>
  <c r="CI47" i="12"/>
  <c r="CI19" i="12"/>
  <c r="CI25" i="12"/>
  <c r="CI23" i="12"/>
  <c r="CI44" i="12"/>
  <c r="CI29" i="12"/>
  <c r="CI48" i="12"/>
  <c r="CI53" i="12"/>
  <c r="CI9" i="12"/>
  <c r="CI28" i="12"/>
  <c r="CI45" i="12"/>
  <c r="CI54" i="12"/>
  <c r="CI21" i="12"/>
  <c r="CI26" i="12"/>
  <c r="CI50" i="12"/>
  <c r="CI35" i="12"/>
  <c r="CI11" i="12"/>
  <c r="CI38" i="12"/>
  <c r="CI57" i="12"/>
  <c r="CI15" i="12"/>
  <c r="CI61" i="12"/>
  <c r="AD61" i="12"/>
  <c r="CI8" i="12"/>
  <c r="CI46" i="12"/>
  <c r="AD46" i="12"/>
  <c r="BG15" i="17"/>
  <c r="BG12" i="17"/>
  <c r="BG54" i="17"/>
  <c r="CJ54" i="17" s="1"/>
  <c r="BG22" i="17"/>
  <c r="CJ22" i="17" s="1"/>
  <c r="BG38" i="17"/>
  <c r="BG60" i="17"/>
  <c r="BG39" i="17"/>
  <c r="BG56" i="17"/>
  <c r="AD49" i="17"/>
  <c r="CJ49" i="17" s="1"/>
  <c r="AD20" i="17"/>
  <c r="CJ20" i="17" s="1"/>
  <c r="AD19" i="17"/>
  <c r="CJ19" i="17" s="1"/>
  <c r="AE42" i="17"/>
  <c r="BG10" i="12"/>
  <c r="CJ10" i="12" s="1"/>
  <c r="AD45" i="12"/>
  <c r="BG37" i="12"/>
  <c r="BG59" i="12"/>
  <c r="BG11" i="12"/>
  <c r="AD18" i="12"/>
  <c r="AE41" i="12"/>
  <c r="BG40" i="12"/>
  <c r="AE39" i="12"/>
  <c r="BG33" i="12"/>
  <c r="AD9" i="12"/>
  <c r="AD32" i="12"/>
  <c r="AD59" i="12"/>
  <c r="BG18" i="12"/>
  <c r="AD40" i="12"/>
  <c r="BG30" i="12"/>
  <c r="CJ30" i="12" s="1"/>
  <c r="BG56" i="12"/>
  <c r="BG58" i="12"/>
  <c r="AD42" i="12"/>
  <c r="BG61" i="12"/>
  <c r="BG38" i="12"/>
  <c r="AD55" i="12"/>
  <c r="AD25" i="12"/>
  <c r="BG23" i="12"/>
  <c r="AD15" i="12"/>
  <c r="BG55" i="12"/>
  <c r="BG31" i="12"/>
  <c r="AD28" i="12"/>
  <c r="AD52" i="12"/>
  <c r="AE17" i="12"/>
  <c r="AE30" i="12"/>
  <c r="BG53" i="12"/>
  <c r="BG28" i="12"/>
  <c r="AD23" i="12"/>
  <c r="BG50" i="12"/>
  <c r="BG32" i="12"/>
  <c r="BG15" i="12"/>
  <c r="BG39" i="12"/>
  <c r="CJ39" i="12" s="1"/>
  <c r="AD49" i="12"/>
  <c r="AD51" i="12"/>
  <c r="AD33" i="12"/>
  <c r="AD48" i="12"/>
  <c r="AD47" i="12"/>
  <c r="BG48" i="12"/>
  <c r="AE43" i="12"/>
  <c r="BG49" i="12"/>
  <c r="AE14" i="12"/>
  <c r="BG36" i="12"/>
  <c r="CJ36" i="12" s="1"/>
  <c r="BG35" i="12"/>
  <c r="AD20" i="12"/>
  <c r="BG41" i="12"/>
  <c r="CJ41" i="12" s="1"/>
  <c r="BG42" i="12"/>
  <c r="AD12" i="12"/>
  <c r="BG8" i="12"/>
  <c r="BG54" i="12"/>
  <c r="AD54" i="12"/>
  <c r="BG46" i="12"/>
  <c r="AD11" i="12"/>
  <c r="BG19" i="12"/>
  <c r="BG14" i="12"/>
  <c r="CJ14" i="12" s="1"/>
  <c r="AE22" i="12"/>
  <c r="AD35" i="12"/>
  <c r="AD31" i="12"/>
  <c r="BG57" i="12"/>
  <c r="BG16" i="12"/>
  <c r="AE34" i="12"/>
  <c r="AD27" i="12"/>
  <c r="AE36" i="12"/>
  <c r="BG9" i="12"/>
  <c r="AD44" i="12"/>
  <c r="AD29" i="12"/>
  <c r="AD8" i="12"/>
  <c r="BG22" i="12"/>
  <c r="CJ22" i="12" s="1"/>
  <c r="BG17" i="12"/>
  <c r="CJ17" i="12" s="1"/>
  <c r="BG51" i="12"/>
  <c r="BG20" i="12"/>
  <c r="AD58" i="12"/>
  <c r="CJ58" i="12" s="1"/>
  <c r="BG24" i="12"/>
  <c r="CJ24" i="12" s="1"/>
  <c r="BG25" i="12"/>
  <c r="BG44" i="12"/>
  <c r="BG34" i="12"/>
  <c r="CJ34" i="12" s="1"/>
  <c r="BG29" i="12"/>
  <c r="BG60" i="12"/>
  <c r="AD13" i="12"/>
  <c r="AD57" i="12"/>
  <c r="BG47" i="12"/>
  <c r="BG21" i="12"/>
  <c r="AE24" i="12"/>
  <c r="AD37" i="12"/>
  <c r="AD56" i="12"/>
  <c r="BG43" i="12"/>
  <c r="CJ43" i="12" s="1"/>
  <c r="AD16" i="12"/>
  <c r="BG52" i="12"/>
  <c r="BG13" i="12"/>
  <c r="AD53" i="12"/>
  <c r="AD26" i="12"/>
  <c r="AB2" i="12"/>
  <c r="AD21" i="12"/>
  <c r="BG27" i="12"/>
  <c r="AD60" i="12"/>
  <c r="AD19" i="12"/>
  <c r="AD38" i="12"/>
  <c r="BG26" i="12"/>
  <c r="BG12" i="12"/>
  <c r="BG45" i="12"/>
  <c r="AD50" i="12"/>
  <c r="CJ50" i="12" s="1"/>
  <c r="AF10" i="12"/>
  <c r="BH25" i="17"/>
  <c r="AD53" i="17"/>
  <c r="AE16" i="17"/>
  <c r="BG18" i="17"/>
  <c r="CJ18" i="17" s="1"/>
  <c r="AD40" i="17"/>
  <c r="AD45" i="17"/>
  <c r="CJ45" i="17" s="1"/>
  <c r="BG13" i="17"/>
  <c r="BG41" i="17"/>
  <c r="BH19" i="17"/>
  <c r="BG55" i="17"/>
  <c r="AE58" i="17"/>
  <c r="BG27" i="17"/>
  <c r="BH45" i="17"/>
  <c r="AE46" i="17"/>
  <c r="BH20" i="17"/>
  <c r="AD39" i="17"/>
  <c r="AD33" i="17"/>
  <c r="BG58" i="17"/>
  <c r="CJ58" i="17" s="1"/>
  <c r="AD11" i="17"/>
  <c r="AE50" i="17"/>
  <c r="BG42" i="17"/>
  <c r="CJ42" i="17" s="1"/>
  <c r="AD43" i="17"/>
  <c r="CJ43" i="17" s="1"/>
  <c r="AD31" i="17"/>
  <c r="BG61" i="17"/>
  <c r="CJ61" i="17" s="1"/>
  <c r="AD10" i="17"/>
  <c r="CJ10" i="17" s="1"/>
  <c r="AD29" i="17"/>
  <c r="CJ29" i="17" s="1"/>
  <c r="AD38" i="17"/>
  <c r="AE54" i="17"/>
  <c r="BG47" i="17"/>
  <c r="CJ47" i="17" s="1"/>
  <c r="BH29" i="17"/>
  <c r="BG51" i="17"/>
  <c r="BG44" i="17"/>
  <c r="AD57" i="17"/>
  <c r="CJ57" i="17" s="1"/>
  <c r="AD35" i="17"/>
  <c r="AD30" i="17"/>
  <c r="BG40" i="17"/>
  <c r="AE18" i="17"/>
  <c r="BH49" i="17"/>
  <c r="BG46" i="17"/>
  <c r="CJ46" i="17" s="1"/>
  <c r="AD48" i="17"/>
  <c r="BH57" i="17"/>
  <c r="BG33" i="17"/>
  <c r="BG24" i="17"/>
  <c r="AD24" i="17"/>
  <c r="AD17" i="17"/>
  <c r="CJ17" i="17" s="1"/>
  <c r="BH23" i="17"/>
  <c r="BG59" i="17"/>
  <c r="BH50" i="17"/>
  <c r="AD15" i="17"/>
  <c r="AD52" i="17"/>
  <c r="AD28" i="17"/>
  <c r="BG21" i="17"/>
  <c r="AD51" i="17"/>
  <c r="AD12" i="17"/>
  <c r="AD9" i="17"/>
  <c r="CJ9" i="17" s="1"/>
  <c r="BG28" i="17"/>
  <c r="BG53" i="17"/>
  <c r="AD14" i="17"/>
  <c r="CJ14" i="17" s="1"/>
  <c r="AD21" i="17"/>
  <c r="BG26" i="17"/>
  <c r="CJ26" i="17" s="1"/>
  <c r="BH43" i="17"/>
  <c r="BG11" i="17"/>
  <c r="AD32" i="17"/>
  <c r="AD44" i="17"/>
  <c r="AD41" i="17"/>
  <c r="BG52" i="17"/>
  <c r="AD23" i="17"/>
  <c r="CJ23" i="17" s="1"/>
  <c r="AD55" i="17"/>
  <c r="AD34" i="17"/>
  <c r="AD27" i="17"/>
  <c r="AE22" i="17"/>
  <c r="AD36" i="17"/>
  <c r="AD56" i="17"/>
  <c r="BG36" i="17"/>
  <c r="BG16" i="17"/>
  <c r="CJ16" i="17" s="1"/>
  <c r="BH10" i="17"/>
  <c r="BG35" i="17"/>
  <c r="BH14" i="17"/>
  <c r="BG37" i="17"/>
  <c r="AD60" i="17"/>
  <c r="CJ60" i="17" s="1"/>
  <c r="BG34" i="17"/>
  <c r="Z2" i="17"/>
  <c r="BH17" i="17"/>
  <c r="AD37" i="17"/>
  <c r="BG32" i="17"/>
  <c r="AD25" i="17"/>
  <c r="CJ25" i="17" s="1"/>
  <c r="BG8" i="17"/>
  <c r="AE26" i="17"/>
  <c r="AE47" i="17"/>
  <c r="BG31" i="17"/>
  <c r="AD13" i="17"/>
  <c r="CJ13" i="17" s="1"/>
  <c r="AD8" i="17"/>
  <c r="CJ8" i="17" s="1"/>
  <c r="BG48" i="17"/>
  <c r="BG30" i="17"/>
  <c r="AE61" i="17"/>
  <c r="BH9" i="17"/>
  <c r="AD59" i="17"/>
  <c r="CJ37" i="12" l="1"/>
  <c r="CJ31" i="12"/>
  <c r="CJ56" i="12"/>
  <c r="CJ47" i="12"/>
  <c r="CJ13" i="12"/>
  <c r="CJ42" i="12"/>
  <c r="CJ15" i="17"/>
  <c r="CJ27" i="17"/>
  <c r="CJ24" i="17"/>
  <c r="CK50" i="17"/>
  <c r="CJ11" i="17"/>
  <c r="CJ12" i="17"/>
  <c r="CJ40" i="17"/>
  <c r="CJ38" i="12"/>
  <c r="CJ53" i="12"/>
  <c r="CJ44" i="12"/>
  <c r="CJ26" i="12"/>
  <c r="CJ38" i="17"/>
  <c r="CJ21" i="17"/>
  <c r="CJ31" i="17"/>
  <c r="CJ34" i="17"/>
  <c r="CJ35" i="17"/>
  <c r="CJ32" i="17"/>
  <c r="CJ39" i="17"/>
  <c r="CJ30" i="17"/>
  <c r="CJ41" i="17"/>
  <c r="CJ44" i="17"/>
  <c r="CJ51" i="17"/>
  <c r="CJ33" i="17"/>
  <c r="CJ28" i="17"/>
  <c r="CJ55" i="17"/>
  <c r="CJ52" i="17"/>
  <c r="CJ53" i="17"/>
  <c r="CJ59" i="17"/>
  <c r="CJ37" i="17"/>
  <c r="CJ48" i="17"/>
  <c r="CJ56" i="17"/>
  <c r="CJ36" i="17"/>
  <c r="CJ18" i="12"/>
  <c r="CJ35" i="12"/>
  <c r="CJ23" i="12"/>
  <c r="CJ12" i="12"/>
  <c r="CJ48" i="12"/>
  <c r="CJ60" i="12"/>
  <c r="CJ33" i="12"/>
  <c r="CJ52" i="12"/>
  <c r="CJ28" i="12"/>
  <c r="CJ49" i="12"/>
  <c r="CJ40" i="12"/>
  <c r="CJ19" i="12"/>
  <c r="CJ51" i="12"/>
  <c r="CJ20" i="12"/>
  <c r="CJ45" i="12"/>
  <c r="CJ15" i="12"/>
  <c r="CJ59" i="12"/>
  <c r="CJ8" i="12"/>
  <c r="CJ29" i="12"/>
  <c r="CJ32" i="12"/>
  <c r="CJ11" i="12"/>
  <c r="CJ25" i="12"/>
  <c r="CJ9" i="12"/>
  <c r="CJ55" i="12"/>
  <c r="CJ57" i="12"/>
  <c r="CJ16" i="12"/>
  <c r="CJ54" i="12"/>
  <c r="CJ21" i="12"/>
  <c r="CJ27" i="12"/>
  <c r="CJ46" i="12"/>
  <c r="AE46" i="12"/>
  <c r="CJ61" i="12"/>
  <c r="AE61" i="12"/>
  <c r="BH39" i="17"/>
  <c r="BH38" i="17"/>
  <c r="BH60" i="17"/>
  <c r="BH12" i="17"/>
  <c r="BH15" i="17"/>
  <c r="BH56" i="17"/>
  <c r="BH22" i="17"/>
  <c r="CK22" i="17" s="1"/>
  <c r="BH54" i="17"/>
  <c r="CK54" i="17" s="1"/>
  <c r="AE19" i="17"/>
  <c r="CK19" i="17" s="1"/>
  <c r="AE20" i="17"/>
  <c r="CK20" i="17" s="1"/>
  <c r="AF42" i="17"/>
  <c r="AE49" i="17"/>
  <c r="CK49" i="17" s="1"/>
  <c r="BH46" i="12"/>
  <c r="AE54" i="12"/>
  <c r="AE9" i="12"/>
  <c r="AF36" i="12"/>
  <c r="AE51" i="12"/>
  <c r="AE38" i="12"/>
  <c r="AE8" i="12"/>
  <c r="BH41" i="12"/>
  <c r="CK41" i="12" s="1"/>
  <c r="AE53" i="12"/>
  <c r="AE37" i="12"/>
  <c r="BH60" i="12"/>
  <c r="BH24" i="12"/>
  <c r="CK24" i="12" s="1"/>
  <c r="AE27" i="12"/>
  <c r="AF22" i="12"/>
  <c r="AE20" i="12"/>
  <c r="AE49" i="12"/>
  <c r="AE28" i="12"/>
  <c r="AE55" i="12"/>
  <c r="BH56" i="12"/>
  <c r="BH11" i="12"/>
  <c r="AE13" i="12"/>
  <c r="AE35" i="12"/>
  <c r="AF43" i="12"/>
  <c r="AG10" i="12"/>
  <c r="AE19" i="12"/>
  <c r="AE58" i="12"/>
  <c r="AC2" i="12"/>
  <c r="BH54" i="12"/>
  <c r="BH48" i="12"/>
  <c r="BH28" i="12"/>
  <c r="BH59" i="12"/>
  <c r="BH22" i="12"/>
  <c r="CK22" i="12" s="1"/>
  <c r="AE23" i="12"/>
  <c r="AF24" i="12"/>
  <c r="AE29" i="12"/>
  <c r="AF34" i="12"/>
  <c r="BH31" i="12"/>
  <c r="BH30" i="12"/>
  <c r="CK30" i="12" s="1"/>
  <c r="BH33" i="12"/>
  <c r="BH58" i="12"/>
  <c r="BH20" i="12"/>
  <c r="AE44" i="12"/>
  <c r="BH8" i="12"/>
  <c r="AE47" i="12"/>
  <c r="BH55" i="12"/>
  <c r="BH37" i="12"/>
  <c r="BH35" i="12"/>
  <c r="AF39" i="12"/>
  <c r="BH27" i="12"/>
  <c r="BH52" i="12"/>
  <c r="BH21" i="12"/>
  <c r="BH34" i="12"/>
  <c r="CK34" i="12" s="1"/>
  <c r="BH16" i="12"/>
  <c r="BH19" i="12"/>
  <c r="BH36" i="12"/>
  <c r="CK36" i="12" s="1"/>
  <c r="BH15" i="12"/>
  <c r="AE45" i="12"/>
  <c r="BH13" i="12"/>
  <c r="BH14" i="12"/>
  <c r="CK14" i="12" s="1"/>
  <c r="BH38" i="12"/>
  <c r="BH45" i="12"/>
  <c r="AE16" i="12"/>
  <c r="BH47" i="12"/>
  <c r="BH51" i="12"/>
  <c r="AE11" i="12"/>
  <c r="AE12" i="12"/>
  <c r="AF14" i="12"/>
  <c r="AE48" i="12"/>
  <c r="AF30" i="12"/>
  <c r="AE15" i="12"/>
  <c r="BH61" i="12"/>
  <c r="BH18" i="12"/>
  <c r="BH40" i="12"/>
  <c r="AE26" i="12"/>
  <c r="AE25" i="12"/>
  <c r="AE60" i="12"/>
  <c r="BH57" i="12"/>
  <c r="BH32" i="12"/>
  <c r="AE42" i="12"/>
  <c r="AE59" i="12"/>
  <c r="CK59" i="12" s="1"/>
  <c r="AF41" i="12"/>
  <c r="AE56" i="12"/>
  <c r="CK56" i="12" s="1"/>
  <c r="BH39" i="12"/>
  <c r="CK39" i="12" s="1"/>
  <c r="BH53" i="12"/>
  <c r="AE40" i="12"/>
  <c r="CK40" i="12" s="1"/>
  <c r="BH12" i="12"/>
  <c r="BH43" i="12"/>
  <c r="CK43" i="12" s="1"/>
  <c r="AE57" i="12"/>
  <c r="BH44" i="12"/>
  <c r="BH17" i="12"/>
  <c r="CK17" i="12" s="1"/>
  <c r="AE31" i="12"/>
  <c r="AE33" i="12"/>
  <c r="AF17" i="12"/>
  <c r="BH25" i="12"/>
  <c r="AE52" i="12"/>
  <c r="AE50" i="12"/>
  <c r="BH29" i="12"/>
  <c r="AE21" i="12"/>
  <c r="BH26" i="12"/>
  <c r="BH9" i="12"/>
  <c r="BH42" i="12"/>
  <c r="BH49" i="12"/>
  <c r="BH50" i="12"/>
  <c r="BH23" i="12"/>
  <c r="AE32" i="12"/>
  <c r="AE18" i="12"/>
  <c r="BH10" i="12"/>
  <c r="CK10" i="12" s="1"/>
  <c r="BI14" i="17"/>
  <c r="AE55" i="17"/>
  <c r="BH11" i="17"/>
  <c r="BH53" i="17"/>
  <c r="BH40" i="17"/>
  <c r="AE33" i="17"/>
  <c r="AA2" i="17"/>
  <c r="BH8" i="17"/>
  <c r="AE56" i="17"/>
  <c r="BI23" i="17"/>
  <c r="BH44" i="17"/>
  <c r="AE43" i="17"/>
  <c r="CK43" i="17" s="1"/>
  <c r="AF58" i="17"/>
  <c r="AE45" i="17"/>
  <c r="CK45" i="17" s="1"/>
  <c r="BH28" i="17"/>
  <c r="AE28" i="17"/>
  <c r="BI57" i="17"/>
  <c r="BH51" i="17"/>
  <c r="AE23" i="17"/>
  <c r="CK23" i="17" s="1"/>
  <c r="AE48" i="17"/>
  <c r="AE30" i="17"/>
  <c r="AE38" i="17"/>
  <c r="AE39" i="17"/>
  <c r="AE40" i="17"/>
  <c r="AE36" i="17"/>
  <c r="BH52" i="17"/>
  <c r="BI43" i="17"/>
  <c r="AE52" i="17"/>
  <c r="AE17" i="17"/>
  <c r="CK17" i="17" s="1"/>
  <c r="AE29" i="17"/>
  <c r="CK29" i="17" s="1"/>
  <c r="BH42" i="17"/>
  <c r="CK42" i="17" s="1"/>
  <c r="BH55" i="17"/>
  <c r="AE37" i="17"/>
  <c r="BI17" i="17"/>
  <c r="BI9" i="17"/>
  <c r="AE9" i="17"/>
  <c r="CK9" i="17" s="1"/>
  <c r="BH46" i="17"/>
  <c r="CK46" i="17" s="1"/>
  <c r="BI29" i="17"/>
  <c r="BI20" i="17"/>
  <c r="BH18" i="17"/>
  <c r="CK18" i="17" s="1"/>
  <c r="BH26" i="17"/>
  <c r="CK26" i="17" s="1"/>
  <c r="AE10" i="17"/>
  <c r="CK10" i="17" s="1"/>
  <c r="AF50" i="17"/>
  <c r="BI19" i="17"/>
  <c r="AF26" i="17"/>
  <c r="AE59" i="17"/>
  <c r="BH35" i="17"/>
  <c r="AE13" i="17"/>
  <c r="BI10" i="17"/>
  <c r="BH31" i="17"/>
  <c r="AE60" i="17"/>
  <c r="BH16" i="17"/>
  <c r="CK16" i="17" s="1"/>
  <c r="AE41" i="17"/>
  <c r="AE12" i="17"/>
  <c r="AE15" i="17"/>
  <c r="BH47" i="17"/>
  <c r="CK47" i="17" s="1"/>
  <c r="AF16" i="17"/>
  <c r="AE24" i="17"/>
  <c r="BI49" i="17"/>
  <c r="AE35" i="17"/>
  <c r="BH61" i="17"/>
  <c r="CK61" i="17" s="1"/>
  <c r="AE11" i="17"/>
  <c r="AF46" i="17"/>
  <c r="BH41" i="17"/>
  <c r="AE53" i="17"/>
  <c r="AE8" i="17"/>
  <c r="AF61" i="17"/>
  <c r="AF47" i="17"/>
  <c r="BH32" i="17"/>
  <c r="AE27" i="17"/>
  <c r="AE44" i="17"/>
  <c r="CK44" i="17" s="1"/>
  <c r="AE21" i="17"/>
  <c r="CK21" i="17" s="1"/>
  <c r="BH24" i="17"/>
  <c r="AF54" i="17"/>
  <c r="BH58" i="17"/>
  <c r="CK58" i="17" s="1"/>
  <c r="BI45" i="17"/>
  <c r="BH34" i="17"/>
  <c r="AF22" i="17"/>
  <c r="AE25" i="17"/>
  <c r="CK25" i="17" s="1"/>
  <c r="BH30" i="17"/>
  <c r="BH37" i="17"/>
  <c r="BH36" i="17"/>
  <c r="AE32" i="17"/>
  <c r="CK32" i="17" s="1"/>
  <c r="AE51" i="17"/>
  <c r="BI50" i="17"/>
  <c r="AF18" i="17"/>
  <c r="AE57" i="17"/>
  <c r="CK57" i="17" s="1"/>
  <c r="BH13" i="17"/>
  <c r="BI25" i="17"/>
  <c r="BH48" i="17"/>
  <c r="AE34" i="17"/>
  <c r="AE14" i="17"/>
  <c r="CK14" i="17" s="1"/>
  <c r="BH21" i="17"/>
  <c r="BH59" i="17"/>
  <c r="BH33" i="17"/>
  <c r="AE31" i="17"/>
  <c r="BH27" i="17"/>
  <c r="CK50" i="12" l="1"/>
  <c r="CK15" i="12"/>
  <c r="CK32" i="12"/>
  <c r="CK48" i="12"/>
  <c r="CK35" i="17"/>
  <c r="CK19" i="12"/>
  <c r="CK36" i="17"/>
  <c r="CK31" i="17"/>
  <c r="CK12" i="17"/>
  <c r="CK28" i="17"/>
  <c r="CK11" i="17"/>
  <c r="CK13" i="17"/>
  <c r="CK40" i="17"/>
  <c r="CK51" i="17"/>
  <c r="CK56" i="17"/>
  <c r="CK48" i="17"/>
  <c r="CK34" i="17"/>
  <c r="CK15" i="17"/>
  <c r="CK55" i="17"/>
  <c r="CK39" i="17"/>
  <c r="CK27" i="17"/>
  <c r="CK24" i="17"/>
  <c r="CK59" i="17"/>
  <c r="CK38" i="17"/>
  <c r="CK37" i="17"/>
  <c r="CK30" i="17"/>
  <c r="CL50" i="17"/>
  <c r="CK8" i="17"/>
  <c r="CK33" i="17"/>
  <c r="CK53" i="17"/>
  <c r="CK41" i="17"/>
  <c r="CK52" i="17"/>
  <c r="CK60" i="17"/>
  <c r="CK35" i="12"/>
  <c r="CK45" i="12"/>
  <c r="CK51" i="12"/>
  <c r="CK25" i="12"/>
  <c r="CK20" i="12"/>
  <c r="CK9" i="12"/>
  <c r="CK16" i="12"/>
  <c r="CK58" i="12"/>
  <c r="CK54" i="12"/>
  <c r="CK26" i="12"/>
  <c r="CK27" i="12"/>
  <c r="CK18" i="12"/>
  <c r="CK52" i="12"/>
  <c r="CK29" i="12"/>
  <c r="CK37" i="12"/>
  <c r="CK21" i="12"/>
  <c r="CK23" i="12"/>
  <c r="CK13" i="12"/>
  <c r="CK53" i="12"/>
  <c r="CK47" i="12"/>
  <c r="CK31" i="12"/>
  <c r="CK42" i="12"/>
  <c r="CK12" i="12"/>
  <c r="CK44" i="12"/>
  <c r="CK55" i="12"/>
  <c r="CK38" i="12"/>
  <c r="CK33" i="12"/>
  <c r="CK11" i="12"/>
  <c r="CK28" i="12"/>
  <c r="CK57" i="12"/>
  <c r="CK60" i="12"/>
  <c r="CK49" i="12"/>
  <c r="CK8" i="12"/>
  <c r="CK61" i="12"/>
  <c r="AF61" i="12"/>
  <c r="CK46" i="12"/>
  <c r="AF46" i="12"/>
  <c r="BI12" i="17"/>
  <c r="BI38" i="17"/>
  <c r="BI60" i="17"/>
  <c r="BI56" i="17"/>
  <c r="BI39" i="17"/>
  <c r="BI54" i="17"/>
  <c r="CL54" i="17" s="1"/>
  <c r="BI22" i="17"/>
  <c r="CL22" i="17" s="1"/>
  <c r="BI15" i="17"/>
  <c r="AF20" i="17"/>
  <c r="CL20" i="17" s="1"/>
  <c r="AF19" i="17"/>
  <c r="CL19" i="17" s="1"/>
  <c r="AG42" i="17"/>
  <c r="AF49" i="17"/>
  <c r="CL49" i="17" s="1"/>
  <c r="BI29" i="12"/>
  <c r="AG30" i="12"/>
  <c r="AG43" i="12"/>
  <c r="AF28" i="12"/>
  <c r="BI49" i="12"/>
  <c r="AF31" i="12"/>
  <c r="AF40" i="12"/>
  <c r="AF42" i="12"/>
  <c r="AF26" i="12"/>
  <c r="BI51" i="12"/>
  <c r="BI13" i="12"/>
  <c r="BI34" i="12"/>
  <c r="CL34" i="12" s="1"/>
  <c r="BI37" i="12"/>
  <c r="AF29" i="12"/>
  <c r="BI60" i="12"/>
  <c r="AF51" i="12"/>
  <c r="AF18" i="12"/>
  <c r="BI10" i="12"/>
  <c r="CL10" i="12" s="1"/>
  <c r="AF50" i="12"/>
  <c r="AF48" i="12"/>
  <c r="AF45" i="12"/>
  <c r="BI20" i="12"/>
  <c r="BI48" i="12"/>
  <c r="AF35" i="12"/>
  <c r="AF49" i="12"/>
  <c r="AF37" i="12"/>
  <c r="BI42" i="12"/>
  <c r="BI40" i="12"/>
  <c r="AF52" i="12"/>
  <c r="BI53" i="12"/>
  <c r="AG14" i="12"/>
  <c r="AF16" i="12"/>
  <c r="BI15" i="12"/>
  <c r="BI52" i="12"/>
  <c r="BI58" i="12"/>
  <c r="AF13" i="12"/>
  <c r="AF20" i="12"/>
  <c r="CL20" i="12" s="1"/>
  <c r="AF53" i="12"/>
  <c r="AF32" i="12"/>
  <c r="BI9" i="12"/>
  <c r="BI32" i="12"/>
  <c r="BI18" i="12"/>
  <c r="AF23" i="12"/>
  <c r="AF9" i="12"/>
  <c r="BI55" i="12"/>
  <c r="BI44" i="12"/>
  <c r="BI39" i="12"/>
  <c r="CL39" i="12" s="1"/>
  <c r="AF12" i="12"/>
  <c r="BI45" i="12"/>
  <c r="AF47" i="12"/>
  <c r="BI33" i="12"/>
  <c r="AF58" i="12"/>
  <c r="BI11" i="12"/>
  <c r="AG22" i="12"/>
  <c r="BI25" i="12"/>
  <c r="AF57" i="12"/>
  <c r="AF56" i="12"/>
  <c r="BI36" i="12"/>
  <c r="CL36" i="12" s="1"/>
  <c r="BI27" i="12"/>
  <c r="BI41" i="12"/>
  <c r="CL41" i="12" s="1"/>
  <c r="AF54" i="12"/>
  <c r="AG36" i="12"/>
  <c r="BI23" i="12"/>
  <c r="BI57" i="12"/>
  <c r="AF11" i="12"/>
  <c r="CL11" i="12" s="1"/>
  <c r="AG39" i="12"/>
  <c r="BI30" i="12"/>
  <c r="CL30" i="12" s="1"/>
  <c r="BI22" i="12"/>
  <c r="CL22" i="12" s="1"/>
  <c r="AF19" i="12"/>
  <c r="AF27" i="12"/>
  <c r="AF8" i="12"/>
  <c r="BI17" i="12"/>
  <c r="CL17" i="12" s="1"/>
  <c r="BI47" i="12"/>
  <c r="BI21" i="12"/>
  <c r="AG24" i="12"/>
  <c r="BI26" i="12"/>
  <c r="AG17" i="12"/>
  <c r="AG41" i="12"/>
  <c r="AF60" i="12"/>
  <c r="BI61" i="12"/>
  <c r="AD2" i="12"/>
  <c r="BI38" i="12"/>
  <c r="BI19" i="12"/>
  <c r="BI8" i="12"/>
  <c r="BI56" i="12"/>
  <c r="BI54" i="12"/>
  <c r="BI50" i="12"/>
  <c r="AF21" i="12"/>
  <c r="BI43" i="12"/>
  <c r="CL43" i="12" s="1"/>
  <c r="AF15" i="12"/>
  <c r="BI35" i="12"/>
  <c r="BI31" i="12"/>
  <c r="BI59" i="12"/>
  <c r="AH10" i="12"/>
  <c r="AF55" i="12"/>
  <c r="CL55" i="12" s="1"/>
  <c r="AF33" i="12"/>
  <c r="BI12" i="12"/>
  <c r="AF59" i="12"/>
  <c r="AF25" i="12"/>
  <c r="BI14" i="12"/>
  <c r="CL14" i="12" s="1"/>
  <c r="BI16" i="12"/>
  <c r="AF44" i="12"/>
  <c r="AG34" i="12"/>
  <c r="BI28" i="12"/>
  <c r="BI24" i="12"/>
  <c r="CL24" i="12" s="1"/>
  <c r="AF38" i="12"/>
  <c r="CL38" i="12" s="1"/>
  <c r="BI46" i="12"/>
  <c r="AF33" i="17"/>
  <c r="AF31" i="17"/>
  <c r="BI48" i="17"/>
  <c r="AF51" i="17"/>
  <c r="AG46" i="17"/>
  <c r="AF24" i="17"/>
  <c r="BJ10" i="17"/>
  <c r="BJ19" i="17"/>
  <c r="BJ20" i="17"/>
  <c r="BJ43" i="17"/>
  <c r="AF39" i="17"/>
  <c r="BI44" i="17"/>
  <c r="BJ25" i="17"/>
  <c r="BJ29" i="17"/>
  <c r="AF32" i="17"/>
  <c r="BI24" i="17"/>
  <c r="AF11" i="17"/>
  <c r="AG50" i="17"/>
  <c r="BI46" i="17"/>
  <c r="CL46" i="17" s="1"/>
  <c r="BI42" i="17"/>
  <c r="CL42" i="17" s="1"/>
  <c r="BI52" i="17"/>
  <c r="AF38" i="17"/>
  <c r="AF28" i="17"/>
  <c r="BJ23" i="17"/>
  <c r="AG47" i="17"/>
  <c r="AG16" i="17"/>
  <c r="BI40" i="17"/>
  <c r="BI13" i="17"/>
  <c r="AG22" i="17"/>
  <c r="BI59" i="17"/>
  <c r="BI36" i="17"/>
  <c r="BI34" i="17"/>
  <c r="AG61" i="17"/>
  <c r="BI61" i="17"/>
  <c r="CL61" i="17" s="1"/>
  <c r="BI47" i="17"/>
  <c r="CL47" i="17" s="1"/>
  <c r="AF60" i="17"/>
  <c r="AF13" i="17"/>
  <c r="AF30" i="17"/>
  <c r="BI53" i="17"/>
  <c r="AF8" i="17"/>
  <c r="BI35" i="17"/>
  <c r="AF10" i="17"/>
  <c r="CL10" i="17" s="1"/>
  <c r="AF36" i="17"/>
  <c r="CL36" i="17" s="1"/>
  <c r="BI28" i="17"/>
  <c r="AF56" i="17"/>
  <c r="BI33" i="17"/>
  <c r="AF41" i="17"/>
  <c r="BI21" i="17"/>
  <c r="BI37" i="17"/>
  <c r="AF21" i="17"/>
  <c r="AB2" i="17"/>
  <c r="AF35" i="17"/>
  <c r="AF9" i="17"/>
  <c r="CL9" i="17" s="1"/>
  <c r="AF48" i="17"/>
  <c r="BI11" i="17"/>
  <c r="BJ57" i="17"/>
  <c r="AF15" i="17"/>
  <c r="BI31" i="17"/>
  <c r="AF59" i="17"/>
  <c r="BI26" i="17"/>
  <c r="CL26" i="17" s="1"/>
  <c r="BJ9" i="17"/>
  <c r="AF29" i="17"/>
  <c r="CL29" i="17" s="1"/>
  <c r="AF45" i="17"/>
  <c r="CL45" i="17" s="1"/>
  <c r="AG54" i="17"/>
  <c r="BI55" i="17"/>
  <c r="AF14" i="17"/>
  <c r="CL14" i="17" s="1"/>
  <c r="AG18" i="17"/>
  <c r="BJ45" i="17"/>
  <c r="AF44" i="17"/>
  <c r="BI18" i="17"/>
  <c r="CL18" i="17" s="1"/>
  <c r="AF17" i="17"/>
  <c r="CL17" i="17" s="1"/>
  <c r="AF40" i="17"/>
  <c r="AG58" i="17"/>
  <c r="BI8" i="17"/>
  <c r="AF55" i="17"/>
  <c r="AF27" i="17"/>
  <c r="BI16" i="17"/>
  <c r="CL16" i="17" s="1"/>
  <c r="BI27" i="17"/>
  <c r="BI30" i="17"/>
  <c r="BJ49" i="17"/>
  <c r="AF23" i="17"/>
  <c r="CL23" i="17" s="1"/>
  <c r="AF34" i="17"/>
  <c r="AG26" i="17"/>
  <c r="BJ17" i="17"/>
  <c r="AF52" i="17"/>
  <c r="BJ14" i="17"/>
  <c r="AF57" i="17"/>
  <c r="CL57" i="17" s="1"/>
  <c r="AF53" i="17"/>
  <c r="BJ50" i="17"/>
  <c r="AF25" i="17"/>
  <c r="CL25" i="17" s="1"/>
  <c r="BI58" i="17"/>
  <c r="CL58" i="17" s="1"/>
  <c r="BI32" i="17"/>
  <c r="BI41" i="17"/>
  <c r="AF12" i="17"/>
  <c r="CL12" i="17" s="1"/>
  <c r="AF37" i="17"/>
  <c r="BI51" i="17"/>
  <c r="AF43" i="17"/>
  <c r="CL43" i="17" s="1"/>
  <c r="CL37" i="12" l="1"/>
  <c r="CL59" i="12"/>
  <c r="CL29" i="12"/>
  <c r="CL60" i="12"/>
  <c r="CL44" i="12"/>
  <c r="CL21" i="12"/>
  <c r="CL58" i="12"/>
  <c r="CL52" i="12"/>
  <c r="CL51" i="12"/>
  <c r="CL21" i="17"/>
  <c r="CL53" i="17"/>
  <c r="CL51" i="17"/>
  <c r="CL52" i="17"/>
  <c r="CL48" i="12"/>
  <c r="CL42" i="12"/>
  <c r="CL50" i="12"/>
  <c r="CL23" i="12"/>
  <c r="CL40" i="12"/>
  <c r="CL33" i="17"/>
  <c r="CL48" i="17"/>
  <c r="CL24" i="17"/>
  <c r="CL31" i="17"/>
  <c r="CL38" i="17"/>
  <c r="CL44" i="17"/>
  <c r="CL8" i="17"/>
  <c r="CL60" i="17"/>
  <c r="CM50" i="17"/>
  <c r="CL11" i="17"/>
  <c r="CL27" i="17"/>
  <c r="CL32" i="17"/>
  <c r="CL30" i="17"/>
  <c r="CL13" i="17"/>
  <c r="CL55" i="17"/>
  <c r="CL40" i="17"/>
  <c r="CL59" i="17"/>
  <c r="CL41" i="17"/>
  <c r="CL28" i="17"/>
  <c r="CL39" i="17"/>
  <c r="CL35" i="17"/>
  <c r="CL34" i="17"/>
  <c r="CL37" i="17"/>
  <c r="CL15" i="17"/>
  <c r="CL56" i="17"/>
  <c r="CL31" i="12"/>
  <c r="CL28" i="12"/>
  <c r="CL13" i="12"/>
  <c r="CL15" i="12"/>
  <c r="CL8" i="12"/>
  <c r="CL16" i="12"/>
  <c r="CL18" i="12"/>
  <c r="CL47" i="12"/>
  <c r="CL32" i="12"/>
  <c r="CL53" i="12"/>
  <c r="CL33" i="12"/>
  <c r="CL12" i="12"/>
  <c r="CL49" i="12"/>
  <c r="CL35" i="12"/>
  <c r="CL27" i="12"/>
  <c r="CL25" i="12"/>
  <c r="CL19" i="12"/>
  <c r="CL56" i="12"/>
  <c r="CL54" i="12"/>
  <c r="CL57" i="12"/>
  <c r="CL9" i="12"/>
  <c r="CL45" i="12"/>
  <c r="CL26" i="12"/>
  <c r="CL46" i="12"/>
  <c r="AG46" i="12"/>
  <c r="CL61" i="12"/>
  <c r="AG61" i="12"/>
  <c r="BJ39" i="17"/>
  <c r="BJ54" i="17"/>
  <c r="CM54" i="17" s="1"/>
  <c r="BJ38" i="17"/>
  <c r="BJ12" i="17"/>
  <c r="BJ15" i="17"/>
  <c r="BJ22" i="17"/>
  <c r="CM22" i="17" s="1"/>
  <c r="BJ56" i="17"/>
  <c r="BJ60" i="17"/>
  <c r="AH42" i="17"/>
  <c r="AG20" i="17"/>
  <c r="CM20" i="17" s="1"/>
  <c r="AG49" i="17"/>
  <c r="CM49" i="17" s="1"/>
  <c r="AG19" i="17"/>
  <c r="CM19" i="17" s="1"/>
  <c r="AG52" i="12"/>
  <c r="AH34" i="12"/>
  <c r="BJ35" i="12"/>
  <c r="BJ50" i="12"/>
  <c r="BJ38" i="12"/>
  <c r="BJ26" i="12"/>
  <c r="AG27" i="12"/>
  <c r="BJ36" i="12"/>
  <c r="CM36" i="12" s="1"/>
  <c r="AG58" i="12"/>
  <c r="BJ32" i="12"/>
  <c r="BJ58" i="12"/>
  <c r="BJ53" i="12"/>
  <c r="BJ10" i="12"/>
  <c r="CM10" i="12" s="1"/>
  <c r="BJ34" i="12"/>
  <c r="CM34" i="12" s="1"/>
  <c r="AG31" i="12"/>
  <c r="AH24" i="12"/>
  <c r="BJ57" i="12"/>
  <c r="AG19" i="12"/>
  <c r="AG56" i="12"/>
  <c r="AG18" i="12"/>
  <c r="AG33" i="12"/>
  <c r="BJ56" i="12"/>
  <c r="BJ61" i="12"/>
  <c r="BJ23" i="12"/>
  <c r="BJ33" i="12"/>
  <c r="BJ55" i="12"/>
  <c r="BJ9" i="12"/>
  <c r="BJ40" i="12"/>
  <c r="BJ13" i="12"/>
  <c r="BJ49" i="12"/>
  <c r="BJ54" i="12"/>
  <c r="BJ46" i="12"/>
  <c r="AG55" i="12"/>
  <c r="AG15" i="12"/>
  <c r="BJ21" i="12"/>
  <c r="AH36" i="12"/>
  <c r="AG57" i="12"/>
  <c r="AG47" i="12"/>
  <c r="AG9" i="12"/>
  <c r="AG32" i="12"/>
  <c r="BJ52" i="12"/>
  <c r="BJ20" i="12"/>
  <c r="AG51" i="12"/>
  <c r="BJ51" i="12"/>
  <c r="AG28" i="12"/>
  <c r="BJ16" i="12"/>
  <c r="AG60" i="12"/>
  <c r="BJ22" i="12"/>
  <c r="CM22" i="12" s="1"/>
  <c r="AG45" i="12"/>
  <c r="AG38" i="12"/>
  <c r="BJ8" i="12"/>
  <c r="BJ47" i="12"/>
  <c r="AG54" i="12"/>
  <c r="BJ45" i="12"/>
  <c r="AG53" i="12"/>
  <c r="BJ15" i="12"/>
  <c r="BJ42" i="12"/>
  <c r="BJ60" i="12"/>
  <c r="AG26" i="12"/>
  <c r="AH43" i="12"/>
  <c r="BJ44" i="12"/>
  <c r="BJ43" i="12"/>
  <c r="CM43" i="12" s="1"/>
  <c r="AH41" i="12"/>
  <c r="BJ30" i="12"/>
  <c r="CM30" i="12" s="1"/>
  <c r="BJ25" i="12"/>
  <c r="AG16" i="12"/>
  <c r="AG37" i="12"/>
  <c r="AG48" i="12"/>
  <c r="AG44" i="12"/>
  <c r="AG25" i="12"/>
  <c r="BJ17" i="12"/>
  <c r="CM17" i="12" s="1"/>
  <c r="AH39" i="12"/>
  <c r="BJ41" i="12"/>
  <c r="CM41" i="12" s="1"/>
  <c r="AH22" i="12"/>
  <c r="AG12" i="12"/>
  <c r="AG23" i="12"/>
  <c r="AG20" i="12"/>
  <c r="AG29" i="12"/>
  <c r="AG42" i="12"/>
  <c r="AH30" i="12"/>
  <c r="BJ12" i="12"/>
  <c r="BJ14" i="12"/>
  <c r="CM14" i="12" s="1"/>
  <c r="BJ24" i="12"/>
  <c r="CM24" i="12" s="1"/>
  <c r="BJ59" i="12"/>
  <c r="AG21" i="12"/>
  <c r="AH17" i="12"/>
  <c r="AG8" i="12"/>
  <c r="CM8" i="12" s="1"/>
  <c r="AH14" i="12"/>
  <c r="AG49" i="12"/>
  <c r="AG50" i="12"/>
  <c r="AG59" i="12"/>
  <c r="BJ19" i="12"/>
  <c r="AG11" i="12"/>
  <c r="BJ11" i="12"/>
  <c r="AG13" i="12"/>
  <c r="AG40" i="12"/>
  <c r="CM40" i="12" s="1"/>
  <c r="BJ29" i="12"/>
  <c r="BJ48" i="12"/>
  <c r="BJ28" i="12"/>
  <c r="BJ31" i="12"/>
  <c r="BJ27" i="12"/>
  <c r="BJ39" i="12"/>
  <c r="CM39" i="12" s="1"/>
  <c r="BJ18" i="12"/>
  <c r="AE2" i="12"/>
  <c r="AG35" i="12"/>
  <c r="BJ37" i="12"/>
  <c r="BJ32" i="17"/>
  <c r="BK14" i="17"/>
  <c r="AG14" i="17"/>
  <c r="CM14" i="17" s="1"/>
  <c r="BJ37" i="17"/>
  <c r="AH61" i="17"/>
  <c r="AG11" i="17"/>
  <c r="AG39" i="17"/>
  <c r="BJ21" i="17"/>
  <c r="AG23" i="17"/>
  <c r="CM23" i="17" s="1"/>
  <c r="AG27" i="17"/>
  <c r="BJ55" i="17"/>
  <c r="AG59" i="17"/>
  <c r="AG10" i="17"/>
  <c r="CM10" i="17" s="1"/>
  <c r="AG30" i="17"/>
  <c r="BJ52" i="17"/>
  <c r="BJ24" i="17"/>
  <c r="BK43" i="17"/>
  <c r="AH46" i="17"/>
  <c r="AG34" i="17"/>
  <c r="AG48" i="17"/>
  <c r="BJ40" i="17"/>
  <c r="AG13" i="17"/>
  <c r="BJ34" i="17"/>
  <c r="AH16" i="17"/>
  <c r="AG17" i="17"/>
  <c r="CM17" i="17" s="1"/>
  <c r="BJ31" i="17"/>
  <c r="AG9" i="17"/>
  <c r="CM9" i="17" s="1"/>
  <c r="AG41" i="17"/>
  <c r="BJ35" i="17"/>
  <c r="AG32" i="17"/>
  <c r="AG51" i="17"/>
  <c r="AG35" i="17"/>
  <c r="BJ33" i="17"/>
  <c r="BJ36" i="17"/>
  <c r="AH47" i="17"/>
  <c r="BK20" i="17"/>
  <c r="BJ26" i="17"/>
  <c r="CM26" i="17" s="1"/>
  <c r="AG38" i="17"/>
  <c r="CM38" i="17" s="1"/>
  <c r="AG52" i="17"/>
  <c r="CM52" i="17" s="1"/>
  <c r="AG25" i="17"/>
  <c r="CM25" i="17" s="1"/>
  <c r="AH54" i="17"/>
  <c r="BK17" i="17"/>
  <c r="BK49" i="17"/>
  <c r="AG44" i="17"/>
  <c r="AG8" i="17"/>
  <c r="BJ42" i="17"/>
  <c r="CM42" i="17" s="1"/>
  <c r="BK29" i="17"/>
  <c r="BK50" i="17"/>
  <c r="BJ30" i="17"/>
  <c r="BJ8" i="17"/>
  <c r="BK45" i="17"/>
  <c r="AG45" i="17"/>
  <c r="CM45" i="17" s="1"/>
  <c r="AG15" i="17"/>
  <c r="CM15" i="17" s="1"/>
  <c r="AG60" i="17"/>
  <c r="BJ59" i="17"/>
  <c r="BK23" i="17"/>
  <c r="BJ46" i="17"/>
  <c r="CM46" i="17" s="1"/>
  <c r="BK25" i="17"/>
  <c r="BJ48" i="17"/>
  <c r="AG36" i="17"/>
  <c r="BJ18" i="17"/>
  <c r="CM18" i="17" s="1"/>
  <c r="AG56" i="17"/>
  <c r="AC2" i="17"/>
  <c r="BJ47" i="17"/>
  <c r="CM47" i="17" s="1"/>
  <c r="AG43" i="17"/>
  <c r="CM43" i="17" s="1"/>
  <c r="BJ51" i="17"/>
  <c r="AG37" i="17"/>
  <c r="AG55" i="17"/>
  <c r="AG12" i="17"/>
  <c r="AG29" i="17"/>
  <c r="CM29" i="17" s="1"/>
  <c r="AG28" i="17"/>
  <c r="AH50" i="17"/>
  <c r="CN50" i="17" s="1"/>
  <c r="BK19" i="17"/>
  <c r="AG31" i="17"/>
  <c r="CM31" i="17" s="1"/>
  <c r="AG57" i="17"/>
  <c r="CM57" i="17" s="1"/>
  <c r="AH58" i="17"/>
  <c r="BK9" i="17"/>
  <c r="BK57" i="17"/>
  <c r="AG21" i="17"/>
  <c r="BJ28" i="17"/>
  <c r="BJ61" i="17"/>
  <c r="CM61" i="17" s="1"/>
  <c r="AH22" i="17"/>
  <c r="BJ44" i="17"/>
  <c r="BK10" i="17"/>
  <c r="AG24" i="17"/>
  <c r="BJ58" i="17"/>
  <c r="CM58" i="17" s="1"/>
  <c r="AG53" i="17"/>
  <c r="AH26" i="17"/>
  <c r="BJ27" i="17"/>
  <c r="AH18" i="17"/>
  <c r="BJ41" i="17"/>
  <c r="BJ16" i="17"/>
  <c r="CM16" i="17" s="1"/>
  <c r="AG40" i="17"/>
  <c r="BJ11" i="17"/>
  <c r="BJ53" i="17"/>
  <c r="BJ13" i="17"/>
  <c r="AG33" i="17"/>
  <c r="CM21" i="12" l="1"/>
  <c r="CM9" i="12"/>
  <c r="CM35" i="12"/>
  <c r="CM50" i="12"/>
  <c r="CM40" i="17"/>
  <c r="CM11" i="12"/>
  <c r="CM24" i="17"/>
  <c r="CM21" i="17"/>
  <c r="CM60" i="17"/>
  <c r="CM56" i="17"/>
  <c r="CM33" i="17"/>
  <c r="CM36" i="17"/>
  <c r="CM59" i="17"/>
  <c r="CM28" i="17"/>
  <c r="CM41" i="17"/>
  <c r="CM53" i="17"/>
  <c r="CM30" i="17"/>
  <c r="CM13" i="17"/>
  <c r="CM27" i="17"/>
  <c r="CM8" i="17"/>
  <c r="CM55" i="17"/>
  <c r="CM44" i="17"/>
  <c r="CM35" i="17"/>
  <c r="CM48" i="17"/>
  <c r="CM12" i="17"/>
  <c r="CM37" i="17"/>
  <c r="CM51" i="17"/>
  <c r="CM34" i="17"/>
  <c r="CM39" i="17"/>
  <c r="CM32" i="17"/>
  <c r="CM11" i="17"/>
  <c r="CM25" i="12"/>
  <c r="CM28" i="12"/>
  <c r="CM48" i="12"/>
  <c r="CM15" i="12"/>
  <c r="CM20" i="12"/>
  <c r="CM54" i="12"/>
  <c r="CM49" i="12"/>
  <c r="CM38" i="12"/>
  <c r="CM47" i="12"/>
  <c r="CM57" i="12"/>
  <c r="CM52" i="12"/>
  <c r="CM45" i="12"/>
  <c r="CM13" i="12"/>
  <c r="CM26" i="12"/>
  <c r="CM60" i="12"/>
  <c r="CM44" i="12"/>
  <c r="CM55" i="12"/>
  <c r="CM33" i="12"/>
  <c r="CM58" i="12"/>
  <c r="CM18" i="12"/>
  <c r="CM42" i="12"/>
  <c r="CM37" i="12"/>
  <c r="CM53" i="12"/>
  <c r="CM51" i="12"/>
  <c r="CM56" i="12"/>
  <c r="CM27" i="12"/>
  <c r="CM29" i="12"/>
  <c r="CM16" i="12"/>
  <c r="CM19" i="12"/>
  <c r="CM59" i="12"/>
  <c r="CM23" i="12"/>
  <c r="CM32" i="12"/>
  <c r="CM12" i="12"/>
  <c r="CM31" i="12"/>
  <c r="CM61" i="12"/>
  <c r="AH61" i="12"/>
  <c r="CM46" i="12"/>
  <c r="AH46" i="12"/>
  <c r="BK54" i="17"/>
  <c r="CN54" i="17" s="1"/>
  <c r="BK60" i="17"/>
  <c r="BK56" i="17"/>
  <c r="BK12" i="17"/>
  <c r="BK39" i="17"/>
  <c r="BK22" i="17"/>
  <c r="CN22" i="17" s="1"/>
  <c r="BK15" i="17"/>
  <c r="BK38" i="17"/>
  <c r="AH49" i="17"/>
  <c r="CN49" i="17" s="1"/>
  <c r="AH19" i="17"/>
  <c r="CN19" i="17" s="1"/>
  <c r="AH20" i="17"/>
  <c r="CN20" i="17" s="1"/>
  <c r="BK8" i="12"/>
  <c r="AH32" i="12"/>
  <c r="AH15" i="12"/>
  <c r="BK53" i="12"/>
  <c r="AH13" i="12"/>
  <c r="AH48" i="12"/>
  <c r="BK26" i="12"/>
  <c r="BK31" i="12"/>
  <c r="AF2" i="12"/>
  <c r="AH50" i="12"/>
  <c r="AH21" i="12"/>
  <c r="AH42" i="12"/>
  <c r="BK41" i="12"/>
  <c r="CN41" i="12" s="1"/>
  <c r="BK43" i="12"/>
  <c r="CN43" i="12" s="1"/>
  <c r="AH28" i="12"/>
  <c r="AH9" i="12"/>
  <c r="AH55" i="12"/>
  <c r="BK57" i="12"/>
  <c r="AH38" i="12"/>
  <c r="BK58" i="12"/>
  <c r="BK37" i="12"/>
  <c r="AH49" i="12"/>
  <c r="BK59" i="12"/>
  <c r="AH29" i="12"/>
  <c r="BK44" i="12"/>
  <c r="AH47" i="12"/>
  <c r="BK9" i="12"/>
  <c r="AH33" i="12"/>
  <c r="BK32" i="12"/>
  <c r="AH37" i="12"/>
  <c r="BK38" i="12"/>
  <c r="AH35" i="12"/>
  <c r="BK28" i="12"/>
  <c r="AH11" i="12"/>
  <c r="AH16" i="12"/>
  <c r="AH45" i="12"/>
  <c r="BK51" i="12"/>
  <c r="AH31" i="12"/>
  <c r="BK50" i="12"/>
  <c r="BK11" i="12"/>
  <c r="AH20" i="12"/>
  <c r="BK17" i="12"/>
  <c r="CN17" i="12" s="1"/>
  <c r="BK45" i="12"/>
  <c r="AH51" i="12"/>
  <c r="AH57" i="12"/>
  <c r="CN57" i="12" s="1"/>
  <c r="BK46" i="12"/>
  <c r="BK55" i="12"/>
  <c r="AH18" i="12"/>
  <c r="AH58" i="12"/>
  <c r="BK27" i="12"/>
  <c r="BK15" i="12"/>
  <c r="BK24" i="12"/>
  <c r="CN24" i="12" s="1"/>
  <c r="BK25" i="12"/>
  <c r="AH26" i="12"/>
  <c r="CN26" i="12" s="1"/>
  <c r="AH54" i="12"/>
  <c r="BK54" i="12"/>
  <c r="BK35" i="12"/>
  <c r="BK61" i="12"/>
  <c r="AH53" i="12"/>
  <c r="BK56" i="12"/>
  <c r="BK48" i="12"/>
  <c r="BK29" i="12"/>
  <c r="BK19" i="12"/>
  <c r="BK14" i="12"/>
  <c r="CN14" i="12" s="1"/>
  <c r="AH23" i="12"/>
  <c r="AH25" i="12"/>
  <c r="BK20" i="12"/>
  <c r="BK33" i="12"/>
  <c r="AH56" i="12"/>
  <c r="BK34" i="12"/>
  <c r="CN34" i="12" s="1"/>
  <c r="BK36" i="12"/>
  <c r="CN36" i="12" s="1"/>
  <c r="BK16" i="12"/>
  <c r="BK18" i="12"/>
  <c r="AH59" i="12"/>
  <c r="AH8" i="12"/>
  <c r="BK30" i="12"/>
  <c r="CN30" i="12" s="1"/>
  <c r="BK47" i="12"/>
  <c r="BK22" i="12"/>
  <c r="CN22" i="12" s="1"/>
  <c r="BK40" i="12"/>
  <c r="AH40" i="12"/>
  <c r="BK12" i="12"/>
  <c r="AH12" i="12"/>
  <c r="AH44" i="12"/>
  <c r="BK60" i="12"/>
  <c r="AH60" i="12"/>
  <c r="BK52" i="12"/>
  <c r="BK49" i="12"/>
  <c r="BK23" i="12"/>
  <c r="AH19" i="12"/>
  <c r="AH27" i="12"/>
  <c r="AH52" i="12"/>
  <c r="BK39" i="12"/>
  <c r="CN39" i="12" s="1"/>
  <c r="BK42" i="12"/>
  <c r="BK21" i="12"/>
  <c r="BK13" i="12"/>
  <c r="BK10" i="12"/>
  <c r="CN10" i="12" s="1"/>
  <c r="BK8" i="17"/>
  <c r="AH8" i="17"/>
  <c r="AH59" i="17"/>
  <c r="AH11" i="17"/>
  <c r="BK11" i="17"/>
  <c r="BK36" i="17"/>
  <c r="AH13" i="17"/>
  <c r="AH27" i="17"/>
  <c r="BK30" i="17"/>
  <c r="AH25" i="17"/>
  <c r="CN25" i="17" s="1"/>
  <c r="AH40" i="17"/>
  <c r="AH53" i="17"/>
  <c r="AH28" i="17"/>
  <c r="BK46" i="17"/>
  <c r="CN46" i="17" s="1"/>
  <c r="AH44" i="17"/>
  <c r="AH52" i="17"/>
  <c r="AH41" i="17"/>
  <c r="BK24" i="17"/>
  <c r="BK34" i="17"/>
  <c r="AH9" i="17"/>
  <c r="CN9" i="17" s="1"/>
  <c r="BK40" i="17"/>
  <c r="AH23" i="17"/>
  <c r="CN23" i="17" s="1"/>
  <c r="BK37" i="17"/>
  <c r="AH56" i="17"/>
  <c r="BK16" i="17"/>
  <c r="CN16" i="17" s="1"/>
  <c r="AH15" i="17"/>
  <c r="BK33" i="17"/>
  <c r="BK52" i="17"/>
  <c r="BK35" i="17"/>
  <c r="BK41" i="17"/>
  <c r="BK58" i="17"/>
  <c r="CN58" i="17" s="1"/>
  <c r="BK28" i="17"/>
  <c r="AH43" i="17"/>
  <c r="CN43" i="17" s="1"/>
  <c r="BK18" i="17"/>
  <c r="CN18" i="17" s="1"/>
  <c r="AH38" i="17"/>
  <c r="AH35" i="17"/>
  <c r="BK21" i="17"/>
  <c r="AH14" i="17"/>
  <c r="CN14" i="17" s="1"/>
  <c r="AD2" i="17"/>
  <c r="BK59" i="17"/>
  <c r="AH45" i="17"/>
  <c r="CN45" i="17" s="1"/>
  <c r="BK26" i="17"/>
  <c r="CN26" i="17" s="1"/>
  <c r="BK31" i="17"/>
  <c r="AH48" i="17"/>
  <c r="AH30" i="17"/>
  <c r="CN30" i="17" s="1"/>
  <c r="BK44" i="17"/>
  <c r="BK55" i="17"/>
  <c r="AH10" i="17"/>
  <c r="CN10" i="17" s="1"/>
  <c r="AH55" i="17"/>
  <c r="AH37" i="17"/>
  <c r="AH33" i="17"/>
  <c r="CN33" i="17" s="1"/>
  <c r="BK13" i="17"/>
  <c r="AH57" i="17"/>
  <c r="CN57" i="17" s="1"/>
  <c r="AH24" i="17"/>
  <c r="AH21" i="17"/>
  <c r="AH31" i="17"/>
  <c r="AH12" i="17"/>
  <c r="BK47" i="17"/>
  <c r="CN47" i="17" s="1"/>
  <c r="AH36" i="17"/>
  <c r="BK42" i="17"/>
  <c r="CN42" i="17" s="1"/>
  <c r="AH51" i="17"/>
  <c r="AH17" i="17"/>
  <c r="CN17" i="17" s="1"/>
  <c r="AH34" i="17"/>
  <c r="AH39" i="17"/>
  <c r="CN39" i="17" s="1"/>
  <c r="BK61" i="17"/>
  <c r="CN61" i="17" s="1"/>
  <c r="BK51" i="17"/>
  <c r="AH29" i="17"/>
  <c r="CN29" i="17" s="1"/>
  <c r="BK53" i="17"/>
  <c r="BK27" i="17"/>
  <c r="BK48" i="17"/>
  <c r="AH60" i="17"/>
  <c r="AH32" i="17"/>
  <c r="BK32" i="17"/>
  <c r="CN52" i="12" l="1"/>
  <c r="CN19" i="12"/>
  <c r="CN23" i="12"/>
  <c r="CN13" i="17"/>
  <c r="CN24" i="17"/>
  <c r="CN12" i="17"/>
  <c r="CN9" i="12"/>
  <c r="CN11" i="12"/>
  <c r="CN49" i="12"/>
  <c r="CN50" i="12"/>
  <c r="CN40" i="12"/>
  <c r="CN38" i="17"/>
  <c r="CN31" i="17"/>
  <c r="CN48" i="17"/>
  <c r="CN60" i="17"/>
  <c r="CN21" i="17"/>
  <c r="CN44" i="17"/>
  <c r="CN8" i="17"/>
  <c r="CN27" i="17"/>
  <c r="CN41" i="17"/>
  <c r="CN52" i="17"/>
  <c r="CN11" i="17"/>
  <c r="CN59" i="17"/>
  <c r="CN37" i="17"/>
  <c r="CN51" i="17"/>
  <c r="CN55" i="17"/>
  <c r="CN28" i="17"/>
  <c r="CN34" i="17"/>
  <c r="CN15" i="17"/>
  <c r="CN32" i="17"/>
  <c r="CN35" i="17"/>
  <c r="CN56" i="17"/>
  <c r="CN53" i="17"/>
  <c r="CN36" i="17"/>
  <c r="CN40" i="17"/>
  <c r="CN53" i="12"/>
  <c r="CN18" i="12"/>
  <c r="CN45" i="12"/>
  <c r="CN29" i="12"/>
  <c r="CN42" i="12"/>
  <c r="CN46" i="12"/>
  <c r="CN31" i="12"/>
  <c r="CN47" i="12"/>
  <c r="CN32" i="12"/>
  <c r="CN58" i="12"/>
  <c r="CN60" i="12"/>
  <c r="CN12" i="12"/>
  <c r="CN16" i="12"/>
  <c r="CN21" i="12"/>
  <c r="CN61" i="12"/>
  <c r="CN35" i="12"/>
  <c r="CN27" i="12"/>
  <c r="CN25" i="12"/>
  <c r="CN38" i="12"/>
  <c r="CN37" i="12"/>
  <c r="CN48" i="12"/>
  <c r="CN54" i="12"/>
  <c r="CN20" i="12"/>
  <c r="CN55" i="12"/>
  <c r="CN13" i="12"/>
  <c r="CN51" i="12"/>
  <c r="CN33" i="12"/>
  <c r="CN44" i="12"/>
  <c r="CN56" i="12"/>
  <c r="CN8" i="12"/>
  <c r="CN59" i="12"/>
  <c r="CN28" i="12"/>
  <c r="CN15" i="12"/>
  <c r="AG2" i="12"/>
  <c r="AE2" i="17"/>
  <c r="AH2" i="12" l="1"/>
  <c r="AF2" i="17"/>
  <c r="AG2" i="17" l="1" a="1"/>
  <c r="AG2" i="17" s="1"/>
  <c r="AH2" i="17" a="1"/>
  <c r="AH2" i="1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<sst xmlns="http://schemas.openxmlformats.org/spreadsheetml/2006/main" count="651" uniqueCount="130">
  <si>
    <t>#</t>
  </si>
  <si>
    <t>Demand Forecast</t>
  </si>
  <si>
    <t>Unit of Measure</t>
  </si>
  <si>
    <t>Year</t>
  </si>
  <si>
    <t>IESO 2022 APO</t>
  </si>
  <si>
    <t>IESO 2022 P2D Study Pathways Scenario</t>
  </si>
  <si>
    <t>Figure 8: Annual Summer Peak Demand</t>
  </si>
  <si>
    <t>Net Summer Peak Demand (GW)</t>
  </si>
  <si>
    <t>Figure 9: Annual Winter Peak Demand</t>
  </si>
  <si>
    <t>2022 - 2023</t>
  </si>
  <si>
    <t>2023 - 2024</t>
  </si>
  <si>
    <t>2024 - 2025</t>
  </si>
  <si>
    <t>2025 - 2026</t>
  </si>
  <si>
    <t>2026 - 2027</t>
  </si>
  <si>
    <t>2027 - 2028</t>
  </si>
  <si>
    <t>2028 - 2029</t>
  </si>
  <si>
    <t>2029 - 2030</t>
  </si>
  <si>
    <t>2030 - 2031</t>
  </si>
  <si>
    <t>2031 - 2032</t>
  </si>
  <si>
    <t>2032 - 2033</t>
  </si>
  <si>
    <t>2033 - 2034</t>
  </si>
  <si>
    <t>2034 - 2035</t>
  </si>
  <si>
    <t>2035 - 2036</t>
  </si>
  <si>
    <t>2036 - 2037</t>
  </si>
  <si>
    <t>2037 - 2038</t>
  </si>
  <si>
    <t>2038 - 2039</t>
  </si>
  <si>
    <t>2039 - 2040</t>
  </si>
  <si>
    <t>2040 - 2041</t>
  </si>
  <si>
    <t>2041 - 2042</t>
  </si>
  <si>
    <t>2042 - 2043</t>
  </si>
  <si>
    <t>2043 - 2044</t>
  </si>
  <si>
    <t>2044 - 2045</t>
  </si>
  <si>
    <t>2045 - 2046</t>
  </si>
  <si>
    <t>2046 - 2047</t>
  </si>
  <si>
    <t>2047 - 2048</t>
  </si>
  <si>
    <t>2048 - 2049</t>
  </si>
  <si>
    <t>2049 - 2050</t>
  </si>
  <si>
    <t>Net Winter Peak Demand (GW)</t>
  </si>
  <si>
    <t>Summer</t>
  </si>
  <si>
    <t>Winter</t>
  </si>
  <si>
    <t>Season</t>
  </si>
  <si>
    <t>Company_Name</t>
  </si>
  <si>
    <t>Winter_Peak_Load_Without_Embedded_Generation_-_kW</t>
  </si>
  <si>
    <t>Summer_Peak_Load_Without_Embedded_Generation_-_kW</t>
  </si>
  <si>
    <t>Total_Gross_Capital_Additions</t>
  </si>
  <si>
    <t>Annual Peak (MW)</t>
  </si>
  <si>
    <t>Alectra Utilities Corporation</t>
  </si>
  <si>
    <t>Adjustment Factor</t>
  </si>
  <si>
    <t>LDC Noncoincident Peak (MW)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</si>
  <si>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</si>
  <si>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</si>
  <si>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</si>
  <si>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</si>
  <si>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</si>
  <si>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</si>
  <si>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</si>
  <si>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</si>
  <si>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Enova Power Corp.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</si>
  <si>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</si>
  <si>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</si>
  <si>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</si>
  <si>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</si>
  <si>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</si>
  <si>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</si>
  <si>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GrandBridge Energy Inc.</t>
  </si>
  <si>
    <t>Grimsby Power Incorporated</t>
  </si>
  <si>
    <t>Halton Hills Hydro Inc.</t>
  </si>
  <si>
    <t>Hearst Power Distribution Company Limited</t>
  </si>
  <si>
    <t>Hydro One Networks Inc.</t>
  </si>
  <si>
    <t>Hydro Ottawa Limited</t>
  </si>
  <si>
    <t>InnPower Corporation</t>
  </si>
  <si>
    <t>Kingston Hydro Corporation</t>
  </si>
  <si>
    <t>Lakefront Utilities Inc.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</si>
  <si>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</si>
  <si>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</si>
  <si>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</si>
  <si>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</si>
  <si>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</si>
  <si>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Oakville Hydro Electricity Distribution Inc.</t>
  </si>
  <si>
    <t>Orangeville Hydro Limited</t>
  </si>
  <si>
    <t>Oshawa PUC Networks Inc.</t>
  </si>
  <si>
    <t>Ottawa River Power Corporation</t>
  </si>
  <si>
    <t>Renfrew Hydro Inc.</t>
  </si>
  <si>
    <t>Rideau St. Lawrence Distribution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</si>
  <si>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</si>
  <si>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</si>
  <si>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</si>
  <si>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</si>
  <si>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</si>
  <si>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</si>
  <si>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</si>
  <si>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Algoma Power Inc.</t>
  </si>
  <si>
    <t>Atikokan Hydro Inc.</t>
  </si>
  <si>
    <t>Fort Frances Power Corporation</t>
  </si>
  <si>
    <t>Greater Sudbury Hydro Inc.</t>
  </si>
  <si>
    <t>Hydro 2000 Inc.</t>
  </si>
  <si>
    <t>Hydro Hawkesbury Inc.</t>
  </si>
  <si>
    <t>Lakeland Power Distribution Ltd.</t>
  </si>
  <si>
    <t>North Bay Hydro Distribution Limited</t>
  </si>
  <si>
    <t>Northern Ontario Wires Inc.</t>
  </si>
  <si>
    <t>PUC Distribution Inc.</t>
  </si>
  <si>
    <t>Sioux Lookout Hydro Inc.</t>
  </si>
  <si>
    <t>CAPEX Forecast ($millions)</t>
  </si>
  <si>
    <t>https://www150.statcan.gc.ca/t1/tbl1/en/tv.action?pid=1810000501</t>
  </si>
  <si>
    <t>Reference Scenario</t>
  </si>
  <si>
    <t>Figure 3 | Seasonal Peak Demand</t>
  </si>
  <si>
    <t>Net Annual Peak Demand (GW), By Season, By Year</t>
  </si>
  <si>
    <t>https://www.ieso.ca/-/media/Files/IESO/Document-Library/planning-forecasts/apo/Mar2024/2024-Annual-Planning-Outlook-Data-Tables.xlsx</t>
  </si>
  <si>
    <t>Average Annual CPI</t>
  </si>
  <si>
    <t>https://www.oeb.ca/open-data/electricity-reporting-record-keeping-requirements-rrr-section-2152-capital</t>
  </si>
  <si>
    <t>https://www.oeb.ca/open-data/electricity-reporting-record-keeping-requirements-rrr-section-2155-utility</t>
  </si>
  <si>
    <t>2015-2022</t>
  </si>
  <si>
    <t>Summer Growth Rate</t>
  </si>
  <si>
    <t>Winter Growth Rate</t>
  </si>
  <si>
    <t>https://ieso.ca/-/media/Files/IESO/Document-Library/planning-forecasts/apo/apo-20240423-engagement-presentation.pdf</t>
  </si>
  <si>
    <t>2024 values extracted from slide 6</t>
  </si>
  <si>
    <t>2023 and 2024 assumed to equal 2025</t>
  </si>
  <si>
    <t>https://www.ieso.ca/-/media/Files/IESO/Document-Library/gas-phase-out/Pathways-to-Decarbonization-Appendix-D.xlsx</t>
  </si>
  <si>
    <t>CAPEX Forecast (2023$billions)</t>
  </si>
  <si>
    <t>Total Gross Capital Additions ($2023 millions)</t>
  </si>
  <si>
    <t>Gross Capital Additions (2023$millions)</t>
  </si>
  <si>
    <t>2023$millions/MW</t>
  </si>
  <si>
    <t>2024 APO</t>
  </si>
  <si>
    <t>2022 P2D</t>
  </si>
  <si>
    <t>Gross Capital Additions, 2023$ Billions</t>
  </si>
  <si>
    <t>Net Zero Case</t>
  </si>
  <si>
    <t>Average 2015-22</t>
  </si>
  <si>
    <t>Average 2024-50</t>
  </si>
  <si>
    <t>Summer Peak</t>
  </si>
  <si>
    <t>Winter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</si>
</sst>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\-#,##0.00;\-\ \ "/>
    <numFmt numFmtId="165" formatCode="0.000"/>
    <numFmt numFmtId="166" formatCode="0.0%"/>
    <numFmt numFmtId="167" formatCode="0.00000"/>
  </numFmts>
  <fonts count="1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u val="double"/>
      <sz val="10"/>
      <name val="Tahoma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5" fillId="0" borderId="0" applyNumberFormat="0" applyFill="0" applyBorder="0" applyAlignment="0"/>
    <xf numFmtId="43" fontId="4" fillId="0" borderId="0" applyFont="0" applyFill="0" applyBorder="0" applyAlignment="0" applyProtection="0"/>
    <xf numFmtId="0" fontId="9" fillId="0" borderId="0"/>
    <xf numFmtId="0" fontId="11" fillId="0" borderId="0"/>
  </cellStyleXfs>
  <cellXfs count="32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3" fontId="0" fillId="0" borderId="0" xfId="0" applyNumberFormat="1"/>
    <xf numFmtId="9" fontId="2" fillId="2" borderId="0" xfId="2" applyFont="1" applyFill="1" applyAlignment="1">
      <alignment vertical="top"/>
    </xf>
    <xf numFmtId="2" fontId="0" fillId="0" borderId="0" xfId="0" applyNumberFormat="1"/>
    <xf numFmtId="1" fontId="0" fillId="0" borderId="0" xfId="0" applyNumberFormat="1"/>
    <xf numFmtId="0" fontId="6" fillId="0" borderId="0" xfId="0" applyFont="1"/>
    <xf numFmtId="0" fontId="7" fillId="3" borderId="1" xfId="0" applyFont="1" applyFill="1" applyBorder="1"/>
    <xf numFmtId="0" fontId="7" fillId="3" borderId="2" xfId="0" applyFont="1" applyFill="1" applyBorder="1"/>
    <xf numFmtId="9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2" xfId="0" applyBorder="1"/>
    <xf numFmtId="49" fontId="0" fillId="0" borderId="1" xfId="0" applyNumberFormat="1" applyBorder="1"/>
    <xf numFmtId="0" fontId="0" fillId="4" borderId="2" xfId="0" applyFill="1" applyBorder="1"/>
    <xf numFmtId="49" fontId="0" fillId="4" borderId="1" xfId="0" applyNumberFormat="1" applyFill="1" applyBorder="1"/>
    <xf numFmtId="0" fontId="7" fillId="3" borderId="0" xfId="0" applyFont="1" applyFill="1"/>
    <xf numFmtId="166" fontId="0" fillId="0" borderId="0" xfId="2" applyNumberFormat="1" applyFont="1"/>
    <xf numFmtId="0" fontId="8" fillId="0" borderId="0" xfId="0" applyFont="1"/>
    <xf numFmtId="0" fontId="3" fillId="0" borderId="0" xfId="5" applyFont="1" applyAlignment="1">
      <alignment vertical="top"/>
    </xf>
    <xf numFmtId="0" fontId="10" fillId="0" borderId="0" xfId="5" applyFont="1" applyAlignment="1">
      <alignment vertical="top"/>
    </xf>
    <xf numFmtId="0" fontId="3" fillId="2" borderId="0" xfId="6" applyFont="1" applyFill="1" applyAlignment="1">
      <alignment vertical="top"/>
    </xf>
    <xf numFmtId="167" fontId="0" fillId="0" borderId="0" xfId="0" applyNumberFormat="1"/>
    <xf numFmtId="165" fontId="12" fillId="0" borderId="0" xfId="0" applyNumberFormat="1" applyFont="1"/>
    <xf numFmtId="0" fontId="12" fillId="0" borderId="0" xfId="0" applyFont="1"/>
    <xf numFmtId="0" fontId="0" fillId="0" borderId="0" xfId="0" applyAlignment="1">
      <alignment horizontal="right"/>
    </xf>
    <xf numFmtId="9" fontId="0" fillId="0" borderId="0" xfId="2" applyFont="1" applyFill="1"/>
    <xf numFmtId="0" fontId="13" fillId="0" borderId="0" xfId="1" applyFont="1" applyBorder="1" applyAlignment="1" applyProtection="1">
      <alignment vertical="top"/>
    </xf>
    <xf numFmtId="0" fontId="3" fillId="2" borderId="0" xfId="0" applyFont="1" applyFill="1" applyAlignment="1">
      <alignment vertical="top"/>
    </xf>
    <xf numFmtId="164" fontId="2" fillId="2" borderId="0" xfId="0" applyNumberFormat="1" applyFont="1" applyFill="1" applyAlignment="1">
      <alignment vertical="top"/>
    </xf>
    <xf numFmtId="9" fontId="2" fillId="2" borderId="0" xfId="0" applyNumberFormat="1" applyFont="1" applyFill="1" applyAlignment="1">
      <alignment vertical="top"/>
    </xf>
  </cellXfs>
  <cellStyles count="7">
    <cellStyle name="bpm_h1" xfId="3" xr:uid="{F56AD407-163E-42BC-9B10-D4045C83EE69}"/>
    <cellStyle name="Comma 125" xfId="4" xr:uid="{E8575C33-851D-4F88-AB8E-0EF468CC282E}"/>
    <cellStyle name="Hyperlink 2" xfId="1" xr:uid="{9C6059B4-D88F-4D32-91D2-5BB25782BC9E}"/>
    <cellStyle name="Normal" xfId="0" builtinId="0"/>
    <cellStyle name="Normal 2 2" xfId="6" xr:uid="{32BB7635-3E2A-435F-887D-3DF3E65E7DEC}"/>
    <cellStyle name="Normal 3" xfId="5" xr:uid="{4EF7EA5E-C0E3-4257-96D3-DE75E9FA0D84}"/>
    <cellStyle name="Percent" xfId="2" builtinId="5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0054A5"/>
      <color rgb="FF43682B"/>
      <color rgb="FF00ACEF"/>
      <color rgb="FF66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Result!$B$2</c:f>
              <c:strCache>
                <c:ptCount val="1"/>
                <c:pt idx="0">
                  <c:v>Average 2015-22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Result!$D$3:$D$4</c:f>
              <c:strCache>
                <c:ptCount val="2"/>
                <c:pt idx="0">
                  <c:v>Net Zero Case</c:v>
                </c:pt>
                <c:pt idx="1">
                  <c:v>Reference Scenario</c:v>
                </c:pt>
              </c:strCache>
            </c:strRef>
          </c:cat>
          <c:val>
            <c:numRef>
              <c:f>Result!$B$3:$B$4</c:f>
              <c:numCache>
                <c:formatCode>#,##0.00</c:formatCode>
                <c:ptCount val="2"/>
                <c:pt idx="0">
                  <c:v>2.6252573110202087</c:v>
                </c:pt>
                <c:pt idx="1">
                  <c:v>2.6252573110202087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F-4BFE-9459-3FE9DABF23E0}"/>
            </c:ext>
          </c:extLst>
        </c:ser>
        <c:ser>
          <c:idx val="1"/>
          <c:order val="1"/>
          <c:tx>
            <c:strRef>
              <c:f>Result!$C$2</c:f>
              <c:strCache>
                <c:ptCount val="1"/>
                <c:pt idx="0">
                  <c:v>Average 2024-50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Result!$D$3:$D$4</c:f>
              <c:strCache>
                <c:ptCount val="2"/>
                <c:pt idx="0">
                  <c:v>Net Zero Case</c:v>
                </c:pt>
                <c:pt idx="1">
                  <c:v>Reference Scenario</c:v>
                </c:pt>
              </c:strCache>
            </c:strRef>
          </c:cat>
          <c:val>
            <c:numRef>
              <c:f>Result!$C$3:$C$4</c:f>
              <c:numCache>
                <c:formatCode>#,##0.00</c:formatCode>
                <c:ptCount val="2"/>
                <c:pt idx="0">
                  <c:v>4.4562150393391864</c:v>
                </c:pt>
                <c:pt idx="1">
                  <c:v>3.8122018092870511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F-4BFE-9459-3FE9DABF2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70590080"/>
        <c:axId val="1570586720"/>
      </c:barChart>
      <c:catAx>
        <c:axId val="1570590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586720"/>
        <c:crosses val="autoZero"/>
        <c:auto val="1"/>
        <c:lblAlgn val="ctr"/>
        <c:lblOffset val="100"/>
        <c:noMultiLvlLbl val="0"/>
      </c:catAx>
      <c:valAx>
        <c:axId val="157058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59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</xdr:colOff>
      <xdr:row>5</xdr:row>
      <xdr:rowOff>34608</xdr:rowOff>
    </xdr:from>
    <xdr:to>
      <xdr:col>3</xdr:col>
      <xdr:colOff>245745</xdr:colOff>
      <xdr:row>20</xdr:row>
      <xdr:rowOff>4763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7F3126-4436-2011-1AE2-8AEB3F9D8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unsky.sharepoint.com/sites/2145-IESODERPotentialStudy/Shared%20Documents/General/5_Work-In-Progress/Task%203%20-%20Technical%20Pontential/MeasureCharacterization%20-%20Resident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ver"/>
      <sheetName val="_Contents"/>
      <sheetName val="QA"/>
      <sheetName val="Approach Ref"/>
      <sheetName val="Workbook_SC"/>
      <sheetName val="Settings"/>
      <sheetName val="Measures_SC"/>
      <sheetName val="Residential_SC"/>
      <sheetName val="Res_Solar"/>
      <sheetName val="Res_AC"/>
      <sheetName val="Res_Battery"/>
      <sheetName val="Res_DF_SP_Smart"/>
      <sheetName val="Res_TS_Cool"/>
      <sheetName val="Res_TS_Heat"/>
      <sheetName val="Res_TS_HP"/>
      <sheetName val="Res_ERWH_Switch"/>
      <sheetName val="Res_HPWH_Switch"/>
      <sheetName val="Res_HP_Smart_Thermostat"/>
      <sheetName val="Res_ERWH_Smart"/>
      <sheetName val="Res_HPWH_Smart"/>
      <sheetName val="Res_Pool_Pump"/>
      <sheetName val="Res_SmartEVChargers"/>
      <sheetName val="Res_PassengerEVTelematics"/>
      <sheetName val="Res_V2G"/>
      <sheetName val="Res_OtherBehavioural"/>
      <sheetName val="Res_SmartClothesDryer"/>
      <sheetName val="Res_Furnace_Smart_Thermostat"/>
      <sheetName val="Res_Baseboard_Smart_Thermostat"/>
      <sheetName val="Import_SC"/>
      <sheetName val="Export"/>
      <sheetName val="Standard_MI"/>
      <sheetName val="EV Population Data"/>
      <sheetName val="Load Profile_MI"/>
      <sheetName val="Heat_Pump"/>
      <sheetName val="Load Curves_MI"/>
      <sheetName val="Archive-APO_MI"/>
      <sheetName val="Adoption_New"/>
      <sheetName val="Pensat_MI"/>
      <sheetName val="DROP_DB_MI"/>
      <sheetName val="Workbook_LU"/>
      <sheetName val="Export_SC"/>
      <sheetName val="Export_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E007-BFB6-4D62-9184-A2F6AA839F05}">
  <dimension ref="A1:M436"/>
  <sheetViews>
    <sheetView tabSelected="1" workbookViewId="0"/>
  </sheetViews>
  <sheetFormatPr defaultRowHeight="14.5" x14ac:dyDescent="0.35"/>
  <cols>
    <col min="1" max="1" width="37.81640625" bestFit="1" customWidth="1"/>
    <col min="3" max="3" width="51.54296875" customWidth="1"/>
    <col min="4" max="4" width="52.7265625" bestFit="1" customWidth="1"/>
    <col min="5" max="5" width="27" bestFit="1" customWidth="1"/>
    <col min="6" max="6" width="39.26953125" bestFit="1" customWidth="1"/>
    <col min="7" max="7" width="16.6328125" bestFit="1" customWidth="1"/>
    <col min="10" max="10" width="16.54296875" bestFit="1" customWidth="1"/>
    <col min="11" max="11" width="26.81640625" bestFit="1" customWidth="1"/>
    <col min="12" max="12" width="34" bestFit="1" customWidth="1"/>
    <col min="13" max="13" width="16.7265625" bestFit="1" customWidth="1"/>
  </cols>
  <sheetData>
    <row r="1" spans="1:13" x14ac:dyDescent="0.35">
      <c r="A1" t="s">
        <v>109</v>
      </c>
    </row>
    <row r="2" spans="1:13" x14ac:dyDescent="0.35">
      <c r="A2" t="s">
        <v>110</v>
      </c>
    </row>
    <row r="4" spans="1:13" x14ac:dyDescent="0.35">
      <c r="A4" s="8" t="s">
        <v>41</v>
      </c>
      <c r="B4" s="9" t="s">
        <v>3</v>
      </c>
      <c r="C4" s="9" t="s">
        <v>42</v>
      </c>
      <c r="D4" s="9" t="s">
        <v>43</v>
      </c>
      <c r="E4" s="9" t="s">
        <v>44</v>
      </c>
      <c r="F4" s="17" t="s">
        <v>119</v>
      </c>
      <c r="G4" s="17" t="s">
        <v>45</v>
      </c>
      <c r="I4" s="25" t="s">
        <v>3</v>
      </c>
      <c r="J4" s="25" t="s">
        <v>47</v>
      </c>
      <c r="K4" s="25" t="s">
        <v>48</v>
      </c>
      <c r="L4" s="25" t="s">
        <v>120</v>
      </c>
      <c r="M4" s="25" t="s">
        <v>121</v>
      </c>
    </row>
    <row r="5" spans="1:13" x14ac:dyDescent="0.35">
      <c r="A5" s="16" t="s">
        <v>46</v>
      </c>
      <c r="B5" s="15">
        <v>2015</v>
      </c>
      <c r="C5" s="15">
        <v>4234473</v>
      </c>
      <c r="D5" s="15">
        <v>5296312</v>
      </c>
      <c r="E5" s="15">
        <v>378215828</v>
      </c>
      <c r="F5">
        <f>E5*_xlfn.XLOOKUP(B5,CPI!$A$3:$A$10,$J$5:$J$12)/1000000</f>
        <v>469.33417518799365</v>
      </c>
      <c r="G5" s="6">
        <f t="shared" ref="G5:G36" si="0">MAX(C5:D5)/1000</f>
        <v>5296.3119999999999</v>
      </c>
      <c r="I5">
        <v>2015</v>
      </c>
      <c r="J5" s="5">
        <f>CPI!$B$11/CPI!B3</f>
        <v>1.2409162717219588</v>
      </c>
      <c r="K5" s="3">
        <f t="shared" ref="K5:K12" si="1">SUMIF(B:B,I5,G:G)</f>
        <v>25078.55599999999</v>
      </c>
      <c r="L5" s="3">
        <f t="shared" ref="L5:L12" si="2">SUMIF(B:B,I5,F:F)</f>
        <v>2777.877692054336</v>
      </c>
      <c r="M5" s="12">
        <f>L5/K5</f>
        <v>0.11076705102376457</v>
      </c>
    </row>
    <row r="6" spans="1:13" x14ac:dyDescent="0.35">
      <c r="A6" s="14" t="s">
        <v>46</v>
      </c>
      <c r="B6" s="13">
        <v>2016</v>
      </c>
      <c r="C6" s="13">
        <v>4072979</v>
      </c>
      <c r="D6" s="13">
        <v>5542551</v>
      </c>
      <c r="E6" s="13">
        <v>298331937.06</v>
      </c>
      <c r="F6">
        <f>E6*_xlfn.XLOOKUP(B6,CPI!$A$3:$A$10,$J$5:$J$12)/1000000</f>
        <v>365.01516598228966</v>
      </c>
      <c r="G6" s="6">
        <f t="shared" si="0"/>
        <v>5542.5510000000004</v>
      </c>
      <c r="I6">
        <v>2016</v>
      </c>
      <c r="J6" s="5">
        <f>CPI!$B$11/CPI!B4</f>
        <v>1.2235202492211836</v>
      </c>
      <c r="K6" s="3">
        <f t="shared" si="1"/>
        <v>25186.093000000001</v>
      </c>
      <c r="L6" s="3">
        <f t="shared" si="2"/>
        <v>2628.7356004016806</v>
      </c>
      <c r="M6" s="12">
        <f t="shared" ref="M6:M12" si="3">L6/K6</f>
        <v>0.10437250431822358</v>
      </c>
    </row>
    <row r="7" spans="1:13" x14ac:dyDescent="0.35">
      <c r="A7" s="16" t="s">
        <v>46</v>
      </c>
      <c r="B7" s="15">
        <v>2017</v>
      </c>
      <c r="C7" s="15">
        <v>3974286</v>
      </c>
      <c r="D7" s="15">
        <v>5053785</v>
      </c>
      <c r="E7" s="15">
        <v>334539743.11000001</v>
      </c>
      <c r="F7">
        <f>E7*_xlfn.XLOOKUP(B7,CPI!$A$3:$A$10,$J$5:$J$12)/1000000</f>
        <v>403.03829480506903</v>
      </c>
      <c r="G7" s="6">
        <f t="shared" si="0"/>
        <v>5053.7849999999999</v>
      </c>
      <c r="I7">
        <v>2017</v>
      </c>
      <c r="J7" s="5">
        <f>CPI!$B$11/CPI!B5</f>
        <v>1.2047546012269938</v>
      </c>
      <c r="K7" s="3">
        <f t="shared" si="1"/>
        <v>23338.370000000003</v>
      </c>
      <c r="L7" s="3">
        <f t="shared" si="2"/>
        <v>2565.8346780695933</v>
      </c>
      <c r="M7" s="12">
        <f t="shared" si="3"/>
        <v>0.10994061187947543</v>
      </c>
    </row>
    <row r="8" spans="1:13" x14ac:dyDescent="0.35">
      <c r="A8" s="14" t="s">
        <v>46</v>
      </c>
      <c r="B8" s="13">
        <v>2018</v>
      </c>
      <c r="C8" s="13">
        <v>3986279</v>
      </c>
      <c r="D8" s="13">
        <v>5443049</v>
      </c>
      <c r="E8" s="13">
        <v>340617333.12</v>
      </c>
      <c r="F8">
        <f>E8*_xlfn.XLOOKUP(B8,CPI!$A$3:$A$10,$J$5:$J$12)/1000000</f>
        <v>401.1318068452174</v>
      </c>
      <c r="G8" s="6">
        <f t="shared" si="0"/>
        <v>5443.049</v>
      </c>
      <c r="I8">
        <v>2018</v>
      </c>
      <c r="J8" s="5">
        <f>CPI!$B$11/CPI!B6</f>
        <v>1.1776611694152923</v>
      </c>
      <c r="K8" s="3">
        <f t="shared" si="1"/>
        <v>25206.331000000002</v>
      </c>
      <c r="L8" s="3">
        <f t="shared" si="2"/>
        <v>2509.4731135437401</v>
      </c>
      <c r="M8" s="12">
        <f t="shared" si="3"/>
        <v>9.9557254625583541E-2</v>
      </c>
    </row>
    <row r="9" spans="1:13" x14ac:dyDescent="0.35">
      <c r="A9" s="16" t="s">
        <v>46</v>
      </c>
      <c r="B9" s="15">
        <v>2019</v>
      </c>
      <c r="C9" s="15">
        <v>4150506</v>
      </c>
      <c r="D9" s="15">
        <v>5043554</v>
      </c>
      <c r="E9" s="15">
        <v>396096369</v>
      </c>
      <c r="F9">
        <f>E9*_xlfn.XLOOKUP(B9,CPI!$A$3:$A$10,$J$5:$J$12)/1000000</f>
        <v>457.54955566102939</v>
      </c>
      <c r="G9" s="6">
        <f t="shared" si="0"/>
        <v>5043.5540000000001</v>
      </c>
      <c r="I9">
        <v>2019</v>
      </c>
      <c r="J9" s="5">
        <f>CPI!$B$11/CPI!B7</f>
        <v>1.1551470588235293</v>
      </c>
      <c r="K9" s="3">
        <f t="shared" si="1"/>
        <v>24529.023999999998</v>
      </c>
      <c r="L9" s="3">
        <f t="shared" si="2"/>
        <v>2671.178373531463</v>
      </c>
      <c r="M9" s="12">
        <f t="shared" si="3"/>
        <v>0.10889868155909763</v>
      </c>
    </row>
    <row r="10" spans="1:13" x14ac:dyDescent="0.35">
      <c r="A10" s="14" t="s">
        <v>46</v>
      </c>
      <c r="B10" s="13">
        <v>2020</v>
      </c>
      <c r="C10" s="13">
        <v>3917702</v>
      </c>
      <c r="D10" s="13">
        <v>5698865</v>
      </c>
      <c r="E10" s="13">
        <v>317736218.10000002</v>
      </c>
      <c r="F10">
        <f>E10*_xlfn.XLOOKUP(B10,CPI!$A$3:$A$10,$J$5:$J$12)/1000000</f>
        <v>364.35299170445256</v>
      </c>
      <c r="G10" s="6">
        <f t="shared" si="0"/>
        <v>5698.8649999999998</v>
      </c>
      <c r="I10">
        <v>2020</v>
      </c>
      <c r="J10" s="5">
        <f>CPI!$B$11/CPI!B8</f>
        <v>1.1467153284671532</v>
      </c>
      <c r="K10" s="3">
        <f t="shared" si="1"/>
        <v>26291.525000000001</v>
      </c>
      <c r="L10" s="3">
        <f t="shared" si="2"/>
        <v>2525.5922262753716</v>
      </c>
      <c r="M10" s="12">
        <f t="shared" si="3"/>
        <v>9.6061077715171389E-2</v>
      </c>
    </row>
    <row r="11" spans="1:13" x14ac:dyDescent="0.35">
      <c r="A11" s="16" t="s">
        <v>46</v>
      </c>
      <c r="B11" s="15">
        <v>2021</v>
      </c>
      <c r="C11" s="15">
        <v>3877088</v>
      </c>
      <c r="D11" s="15">
        <v>5348309</v>
      </c>
      <c r="E11" s="15">
        <v>322583803.38999999</v>
      </c>
      <c r="F11">
        <f>E11*_xlfn.XLOOKUP(B11,CPI!$A$3:$A$10,$J$5:$J$12)/1000000</f>
        <v>357.89488356334044</v>
      </c>
      <c r="G11" s="6">
        <f t="shared" si="0"/>
        <v>5348.3090000000002</v>
      </c>
      <c r="I11">
        <v>2021</v>
      </c>
      <c r="J11" s="5">
        <f>CPI!$B$11/CPI!B9</f>
        <v>1.1094632768361583</v>
      </c>
      <c r="K11" s="3">
        <f t="shared" si="1"/>
        <v>25070.685000000009</v>
      </c>
      <c r="L11" s="3">
        <f t="shared" si="2"/>
        <v>2680.5957720360802</v>
      </c>
      <c r="M11" s="12">
        <f t="shared" si="3"/>
        <v>0.10692152097304398</v>
      </c>
    </row>
    <row r="12" spans="1:13" x14ac:dyDescent="0.35">
      <c r="A12" s="14" t="s">
        <v>46</v>
      </c>
      <c r="B12" s="13">
        <v>2022</v>
      </c>
      <c r="C12" s="13">
        <v>4036983</v>
      </c>
      <c r="D12" s="13">
        <v>5516439</v>
      </c>
      <c r="E12" s="13">
        <v>301640237.70999998</v>
      </c>
      <c r="F12">
        <f>E12*_xlfn.XLOOKUP(B12,CPI!$A$3:$A$10,$J$5:$J$12)/1000000</f>
        <v>313.41059090106478</v>
      </c>
      <c r="G12" s="6">
        <f t="shared" si="0"/>
        <v>5516.4390000000003</v>
      </c>
      <c r="I12">
        <v>2022</v>
      </c>
      <c r="J12" s="5">
        <f>CPI!$B$11/CPI!B10</f>
        <v>1.039021164021164</v>
      </c>
      <c r="K12" s="3">
        <f t="shared" si="1"/>
        <v>25548.355</v>
      </c>
      <c r="L12" s="3">
        <f t="shared" si="2"/>
        <v>2642.7710322494049</v>
      </c>
      <c r="M12" s="12">
        <f t="shared" si="3"/>
        <v>0.10344192540965573</v>
      </c>
    </row>
    <row r="13" spans="1:13" x14ac:dyDescent="0.35">
      <c r="A13" s="16" t="s">
        <v>49</v>
      </c>
      <c r="B13" s="15">
        <v>2015</v>
      </c>
      <c r="C13" s="15">
        <v>135441</v>
      </c>
      <c r="D13" s="15">
        <v>162797</v>
      </c>
      <c r="E13" s="15">
        <v>7641889</v>
      </c>
      <c r="F13">
        <f>E13*_xlfn.XLOOKUP(B13,CPI!$A$3:$A$10,$J$5:$J$12)/1000000</f>
        <v>9.4829444067930488</v>
      </c>
      <c r="G13" s="6">
        <f t="shared" si="0"/>
        <v>162.797</v>
      </c>
      <c r="K13" s="3"/>
      <c r="L13" s="3"/>
      <c r="M13" s="12"/>
    </row>
    <row r="14" spans="1:13" x14ac:dyDescent="0.35">
      <c r="A14" s="14" t="s">
        <v>49</v>
      </c>
      <c r="B14" s="13">
        <v>2016</v>
      </c>
      <c r="C14" s="13">
        <v>131401</v>
      </c>
      <c r="D14" s="13">
        <v>172923</v>
      </c>
      <c r="E14" s="13">
        <v>7898911</v>
      </c>
      <c r="F14">
        <f>E14*_xlfn.XLOOKUP(B14,CPI!$A$3:$A$10,$J$5:$J$12)/1000000</f>
        <v>9.6644775552959477</v>
      </c>
      <c r="G14" s="6">
        <f t="shared" si="0"/>
        <v>172.923</v>
      </c>
      <c r="L14" s="26" t="s">
        <v>111</v>
      </c>
      <c r="M14" s="24">
        <f>AVERAGE(M5:M12)</f>
        <v>0.10499507843800197</v>
      </c>
    </row>
    <row r="15" spans="1:13" x14ac:dyDescent="0.35">
      <c r="A15" s="16" t="s">
        <v>49</v>
      </c>
      <c r="B15" s="15">
        <v>2017</v>
      </c>
      <c r="C15" s="15">
        <v>130353</v>
      </c>
      <c r="D15" s="15">
        <v>162119</v>
      </c>
      <c r="E15" s="15">
        <v>7707327</v>
      </c>
      <c r="F15">
        <f>E15*_xlfn.XLOOKUP(B15,CPI!$A$3:$A$10,$J$5:$J$12)/1000000</f>
        <v>9.2854376664110418</v>
      </c>
      <c r="G15" s="6">
        <f t="shared" si="0"/>
        <v>162.119</v>
      </c>
    </row>
    <row r="16" spans="1:13" x14ac:dyDescent="0.35">
      <c r="A16" s="14" t="s">
        <v>49</v>
      </c>
      <c r="B16" s="13">
        <v>2018</v>
      </c>
      <c r="C16" s="13">
        <v>133170</v>
      </c>
      <c r="D16" s="13">
        <v>173286</v>
      </c>
      <c r="E16" s="13">
        <v>9241677</v>
      </c>
      <c r="F16">
        <f>E16*_xlfn.XLOOKUP(B16,CPI!$A$3:$A$10,$J$5:$J$12)/1000000</f>
        <v>10.883564143178411</v>
      </c>
      <c r="G16" s="6">
        <f t="shared" si="0"/>
        <v>173.286</v>
      </c>
    </row>
    <row r="17" spans="1:13" x14ac:dyDescent="0.35">
      <c r="A17" s="16" t="s">
        <v>49</v>
      </c>
      <c r="B17" s="15">
        <v>2019</v>
      </c>
      <c r="C17" s="15">
        <v>137680</v>
      </c>
      <c r="D17" s="15">
        <v>170007</v>
      </c>
      <c r="E17" s="15">
        <v>9551186</v>
      </c>
      <c r="F17">
        <f>E17*_xlfn.XLOOKUP(B17,CPI!$A$3:$A$10,$J$5:$J$12)/1000000</f>
        <v>11.03302441617647</v>
      </c>
      <c r="G17" s="6">
        <f t="shared" si="0"/>
        <v>170.00700000000001</v>
      </c>
      <c r="M17" s="12"/>
    </row>
    <row r="18" spans="1:13" x14ac:dyDescent="0.35">
      <c r="A18" s="14" t="s">
        <v>49</v>
      </c>
      <c r="B18" s="13">
        <v>2020</v>
      </c>
      <c r="C18" s="13">
        <v>127557</v>
      </c>
      <c r="D18" s="13">
        <v>180626</v>
      </c>
      <c r="E18" s="13">
        <v>9878875</v>
      </c>
      <c r="F18">
        <f>E18*_xlfn.XLOOKUP(B18,CPI!$A$3:$A$10,$J$5:$J$12)/1000000</f>
        <v>11.328257390510949</v>
      </c>
      <c r="G18" s="6">
        <f t="shared" si="0"/>
        <v>180.626</v>
      </c>
    </row>
    <row r="19" spans="1:13" x14ac:dyDescent="0.35">
      <c r="A19" s="16" t="s">
        <v>49</v>
      </c>
      <c r="B19" s="15">
        <v>2021</v>
      </c>
      <c r="C19" s="15">
        <v>126004</v>
      </c>
      <c r="D19" s="15">
        <v>170132</v>
      </c>
      <c r="E19" s="15">
        <v>9039953</v>
      </c>
      <c r="F19">
        <f>E19*_xlfn.XLOOKUP(B19,CPI!$A$3:$A$10,$J$5:$J$12)/1000000</f>
        <v>10.029495877824859</v>
      </c>
      <c r="G19" s="6">
        <f t="shared" si="0"/>
        <v>170.13200000000001</v>
      </c>
    </row>
    <row r="20" spans="1:13" x14ac:dyDescent="0.35">
      <c r="A20" s="14" t="s">
        <v>49</v>
      </c>
      <c r="B20" s="13">
        <v>2022</v>
      </c>
      <c r="C20" s="13">
        <v>136453</v>
      </c>
      <c r="D20" s="13">
        <v>180437</v>
      </c>
      <c r="E20" s="13">
        <v>12588951</v>
      </c>
      <c r="F20">
        <f>E20*_xlfn.XLOOKUP(B20,CPI!$A$3:$A$10,$J$5:$J$12)/1000000</f>
        <v>13.080186521825395</v>
      </c>
      <c r="G20" s="6">
        <f t="shared" si="0"/>
        <v>180.43700000000001</v>
      </c>
    </row>
    <row r="21" spans="1:13" x14ac:dyDescent="0.35">
      <c r="A21" s="16" t="s">
        <v>50</v>
      </c>
      <c r="B21" s="15">
        <v>2015</v>
      </c>
      <c r="C21" s="15">
        <v>270993</v>
      </c>
      <c r="D21" s="15">
        <v>342774</v>
      </c>
      <c r="E21" s="15">
        <v>10253246.300000001</v>
      </c>
      <c r="F21">
        <f>E21*_xlfn.XLOOKUP(B21,CPI!$A$3:$A$10,$J$5:$J$12)/1000000</f>
        <v>12.723420171642971</v>
      </c>
      <c r="G21" s="6">
        <f t="shared" si="0"/>
        <v>342.774</v>
      </c>
    </row>
    <row r="22" spans="1:13" x14ac:dyDescent="0.35">
      <c r="A22" s="14" t="s">
        <v>50</v>
      </c>
      <c r="B22" s="13">
        <v>2016</v>
      </c>
      <c r="C22" s="13">
        <v>257037</v>
      </c>
      <c r="D22" s="13">
        <v>361524</v>
      </c>
      <c r="E22" s="13">
        <v>11716382</v>
      </c>
      <c r="F22">
        <f>E22*_xlfn.XLOOKUP(B22,CPI!$A$3:$A$10,$J$5:$J$12)/1000000</f>
        <v>14.33523062461059</v>
      </c>
      <c r="G22" s="6">
        <f t="shared" si="0"/>
        <v>361.524</v>
      </c>
    </row>
    <row r="23" spans="1:13" x14ac:dyDescent="0.35">
      <c r="A23" s="16" t="s">
        <v>50</v>
      </c>
      <c r="B23" s="15">
        <v>2017</v>
      </c>
      <c r="C23" s="15">
        <v>246646</v>
      </c>
      <c r="D23" s="15">
        <v>323801</v>
      </c>
      <c r="E23" s="15">
        <v>13264151.289999999</v>
      </c>
      <c r="F23">
        <f>E23*_xlfn.XLOOKUP(B23,CPI!$A$3:$A$10,$J$5:$J$12)/1000000</f>
        <v>15.980047297998466</v>
      </c>
      <c r="G23" s="6">
        <f t="shared" si="0"/>
        <v>323.80099999999999</v>
      </c>
    </row>
    <row r="24" spans="1:13" x14ac:dyDescent="0.35">
      <c r="A24" s="14" t="s">
        <v>50</v>
      </c>
      <c r="B24" s="13">
        <v>2018</v>
      </c>
      <c r="C24" s="13">
        <v>257116</v>
      </c>
      <c r="D24" s="13">
        <v>355047</v>
      </c>
      <c r="E24" s="13">
        <v>13483192.810000001</v>
      </c>
      <c r="F24">
        <f>E24*_xlfn.XLOOKUP(B24,CPI!$A$3:$A$10,$J$5:$J$12)/1000000</f>
        <v>15.878632612076462</v>
      </c>
      <c r="G24" s="6">
        <f t="shared" si="0"/>
        <v>355.04700000000003</v>
      </c>
    </row>
    <row r="25" spans="1:13" x14ac:dyDescent="0.35">
      <c r="A25" s="16" t="s">
        <v>50</v>
      </c>
      <c r="B25" s="15">
        <v>2019</v>
      </c>
      <c r="C25" s="15">
        <v>254447</v>
      </c>
      <c r="D25" s="15">
        <v>326481</v>
      </c>
      <c r="E25" s="15">
        <v>19005836.789999999</v>
      </c>
      <c r="F25">
        <f>E25*_xlfn.XLOOKUP(B25,CPI!$A$3:$A$10,$J$5:$J$12)/1000000</f>
        <v>21.954536468448527</v>
      </c>
      <c r="G25" s="6">
        <f t="shared" si="0"/>
        <v>326.48099999999999</v>
      </c>
    </row>
    <row r="26" spans="1:13" x14ac:dyDescent="0.35">
      <c r="A26" s="14" t="s">
        <v>50</v>
      </c>
      <c r="B26" s="13">
        <v>2020</v>
      </c>
      <c r="C26" s="13">
        <v>232510</v>
      </c>
      <c r="D26" s="13">
        <v>353718</v>
      </c>
      <c r="E26" s="13">
        <v>15345856.970000001</v>
      </c>
      <c r="F26">
        <f>E26*_xlfn.XLOOKUP(B26,CPI!$A$3:$A$10,$J$5:$J$12)/1000000</f>
        <v>17.597329415963504</v>
      </c>
      <c r="G26" s="6">
        <f t="shared" si="0"/>
        <v>353.71800000000002</v>
      </c>
    </row>
    <row r="27" spans="1:13" x14ac:dyDescent="0.35">
      <c r="A27" s="16" t="s">
        <v>50</v>
      </c>
      <c r="B27" s="15">
        <v>2021</v>
      </c>
      <c r="C27" s="15">
        <v>232516</v>
      </c>
      <c r="D27" s="15">
        <v>347546</v>
      </c>
      <c r="E27" s="15">
        <v>22616933.579999998</v>
      </c>
      <c r="F27">
        <f>E27*_xlfn.XLOOKUP(B27,CPI!$A$3:$A$10,$J$5:$J$12)/1000000</f>
        <v>25.092657241652546</v>
      </c>
      <c r="G27" s="6">
        <f t="shared" si="0"/>
        <v>347.54599999999999</v>
      </c>
    </row>
    <row r="28" spans="1:13" x14ac:dyDescent="0.35">
      <c r="A28" s="14" t="s">
        <v>50</v>
      </c>
      <c r="B28" s="13">
        <v>2022</v>
      </c>
      <c r="C28" s="13">
        <v>234950</v>
      </c>
      <c r="D28" s="13">
        <v>320554</v>
      </c>
      <c r="E28" s="13">
        <v>16547656.279999999</v>
      </c>
      <c r="F28">
        <f>E28*_xlfn.XLOOKUP(B28,CPI!$A$3:$A$10,$J$5:$J$12)/1000000</f>
        <v>17.193365089867722</v>
      </c>
      <c r="G28" s="6">
        <f t="shared" si="0"/>
        <v>320.55399999999997</v>
      </c>
    </row>
    <row r="29" spans="1:13" x14ac:dyDescent="0.35">
      <c r="A29" s="16" t="s">
        <v>51</v>
      </c>
      <c r="B29" s="15">
        <v>2015</v>
      </c>
      <c r="C29" s="15">
        <v>93938</v>
      </c>
      <c r="D29" s="15">
        <v>95654</v>
      </c>
      <c r="E29" s="15">
        <v>9293758.25</v>
      </c>
      <c r="F29">
        <f>E29*_xlfn.XLOOKUP(B29,CPI!$A$3:$A$10,$J$5:$J$12)/1000000</f>
        <v>11.532775837875196</v>
      </c>
      <c r="G29" s="6">
        <f t="shared" si="0"/>
        <v>95.653999999999996</v>
      </c>
    </row>
    <row r="30" spans="1:13" x14ac:dyDescent="0.35">
      <c r="A30" s="14" t="s">
        <v>51</v>
      </c>
      <c r="B30" s="13">
        <v>2016</v>
      </c>
      <c r="C30" s="13">
        <v>81949</v>
      </c>
      <c r="D30" s="13">
        <v>103132</v>
      </c>
      <c r="E30" s="13">
        <v>10470000</v>
      </c>
      <c r="F30">
        <f>E30*_xlfn.XLOOKUP(B30,CPI!$A$3:$A$10,$J$5:$J$12)/1000000</f>
        <v>12.810257009345792</v>
      </c>
      <c r="G30" s="6">
        <f t="shared" si="0"/>
        <v>103.13200000000001</v>
      </c>
    </row>
    <row r="31" spans="1:13" x14ac:dyDescent="0.35">
      <c r="A31" s="16" t="s">
        <v>51</v>
      </c>
      <c r="B31" s="15">
        <v>2017</v>
      </c>
      <c r="C31" s="15">
        <v>76498</v>
      </c>
      <c r="D31" s="15">
        <v>90331</v>
      </c>
      <c r="E31" s="15">
        <v>10493000</v>
      </c>
      <c r="F31">
        <f>E31*_xlfn.XLOOKUP(B31,CPI!$A$3:$A$10,$J$5:$J$12)/1000000</f>
        <v>12.641490030674847</v>
      </c>
      <c r="G31" s="6">
        <f t="shared" si="0"/>
        <v>90.331000000000003</v>
      </c>
    </row>
    <row r="32" spans="1:13" x14ac:dyDescent="0.35">
      <c r="A32" s="14" t="s">
        <v>51</v>
      </c>
      <c r="B32" s="13">
        <v>2018</v>
      </c>
      <c r="C32" s="13">
        <v>81973</v>
      </c>
      <c r="D32" s="13">
        <v>99716</v>
      </c>
      <c r="E32" s="13">
        <v>15385000</v>
      </c>
      <c r="F32">
        <f>E32*_xlfn.XLOOKUP(B32,CPI!$A$3:$A$10,$J$5:$J$12)/1000000</f>
        <v>18.118317091454273</v>
      </c>
      <c r="G32" s="6">
        <f t="shared" si="0"/>
        <v>99.715999999999994</v>
      </c>
    </row>
    <row r="33" spans="1:7" x14ac:dyDescent="0.35">
      <c r="A33" s="16" t="s">
        <v>51</v>
      </c>
      <c r="B33" s="15">
        <v>2019</v>
      </c>
      <c r="C33" s="15">
        <v>82459</v>
      </c>
      <c r="D33" s="15">
        <v>94717</v>
      </c>
      <c r="E33" s="15">
        <v>15443000</v>
      </c>
      <c r="F33">
        <f>E33*_xlfn.XLOOKUP(B33,CPI!$A$3:$A$10,$J$5:$J$12)/1000000</f>
        <v>17.838936029411762</v>
      </c>
      <c r="G33" s="6">
        <f t="shared" si="0"/>
        <v>94.716999999999999</v>
      </c>
    </row>
    <row r="34" spans="1:7" x14ac:dyDescent="0.35">
      <c r="A34" s="14" t="s">
        <v>51</v>
      </c>
      <c r="B34" s="13">
        <v>2020</v>
      </c>
      <c r="C34" s="13">
        <v>77493</v>
      </c>
      <c r="D34" s="13">
        <v>103450</v>
      </c>
      <c r="E34" s="13">
        <v>15953000</v>
      </c>
      <c r="F34">
        <f>E34*_xlfn.XLOOKUP(B34,CPI!$A$3:$A$10,$J$5:$J$12)/1000000</f>
        <v>18.293549635036495</v>
      </c>
      <c r="G34" s="6">
        <f t="shared" si="0"/>
        <v>103.45</v>
      </c>
    </row>
    <row r="35" spans="1:7" x14ac:dyDescent="0.35">
      <c r="A35" s="16" t="s">
        <v>51</v>
      </c>
      <c r="B35" s="15">
        <v>2021</v>
      </c>
      <c r="C35" s="15">
        <v>75809</v>
      </c>
      <c r="D35" s="15">
        <v>103300</v>
      </c>
      <c r="E35" s="15">
        <v>18833000</v>
      </c>
      <c r="F35">
        <f>E35*_xlfn.XLOOKUP(B35,CPI!$A$3:$A$10,$J$5:$J$12)/1000000</f>
        <v>20.894521892655369</v>
      </c>
      <c r="G35" s="6">
        <f t="shared" si="0"/>
        <v>103.3</v>
      </c>
    </row>
    <row r="36" spans="1:7" x14ac:dyDescent="0.35">
      <c r="A36" s="14" t="s">
        <v>51</v>
      </c>
      <c r="B36" s="13">
        <v>2022</v>
      </c>
      <c r="C36" s="13">
        <v>81213</v>
      </c>
      <c r="D36" s="13">
        <v>101014</v>
      </c>
      <c r="E36" s="13">
        <v>16354000</v>
      </c>
      <c r="F36">
        <f>E36*_xlfn.XLOOKUP(B36,CPI!$A$3:$A$10,$J$5:$J$12)/1000000</f>
        <v>16.992152116402117</v>
      </c>
      <c r="G36" s="6">
        <f t="shared" si="0"/>
        <v>101.014</v>
      </c>
    </row>
    <row r="37" spans="1:7" x14ac:dyDescent="0.35">
      <c r="A37" s="16" t="s">
        <v>52</v>
      </c>
      <c r="B37" s="15">
        <v>2015</v>
      </c>
      <c r="C37" s="15">
        <v>25557</v>
      </c>
      <c r="D37" s="15">
        <v>25718</v>
      </c>
      <c r="E37" s="15">
        <v>1884000.9</v>
      </c>
      <c r="F37">
        <f>E37*_xlfn.XLOOKUP(B37,CPI!$A$3:$A$10,$J$5:$J$12)/1000000</f>
        <v>2.3378873727488152</v>
      </c>
      <c r="G37" s="6">
        <f t="shared" ref="G37:G68" si="4">MAX(C37:D37)/1000</f>
        <v>25.718</v>
      </c>
    </row>
    <row r="38" spans="1:7" x14ac:dyDescent="0.35">
      <c r="A38" s="14" t="s">
        <v>52</v>
      </c>
      <c r="B38" s="13">
        <v>2016</v>
      </c>
      <c r="C38" s="13">
        <v>24020</v>
      </c>
      <c r="D38" s="13">
        <v>27885</v>
      </c>
      <c r="E38" s="13">
        <v>2181292.15</v>
      </c>
      <c r="F38">
        <f>E38*_xlfn.XLOOKUP(B38,CPI!$A$3:$A$10,$J$5:$J$12)/1000000</f>
        <v>2.6688551149922115</v>
      </c>
      <c r="G38" s="6">
        <f t="shared" si="4"/>
        <v>27.885000000000002</v>
      </c>
    </row>
    <row r="39" spans="1:7" x14ac:dyDescent="0.35">
      <c r="A39" s="16" t="s">
        <v>52</v>
      </c>
      <c r="B39" s="15">
        <v>2017</v>
      </c>
      <c r="C39" s="15">
        <v>24128</v>
      </c>
      <c r="D39" s="15">
        <v>25325</v>
      </c>
      <c r="E39" s="15">
        <v>1501988.05</v>
      </c>
      <c r="F39">
        <f>E39*_xlfn.XLOOKUP(B39,CPI!$A$3:$A$10,$J$5:$J$12)/1000000</f>
        <v>1.80952701422546</v>
      </c>
      <c r="G39" s="6">
        <f t="shared" si="4"/>
        <v>25.324999999999999</v>
      </c>
    </row>
    <row r="40" spans="1:7" x14ac:dyDescent="0.35">
      <c r="A40" s="14" t="s">
        <v>52</v>
      </c>
      <c r="B40" s="13">
        <v>2018</v>
      </c>
      <c r="C40" s="13">
        <v>24066</v>
      </c>
      <c r="D40" s="13">
        <v>27018</v>
      </c>
      <c r="E40" s="13">
        <v>1453404.22</v>
      </c>
      <c r="F40">
        <f>E40*_xlfn.XLOOKUP(B40,CPI!$A$3:$A$10,$J$5:$J$12)/1000000</f>
        <v>1.7116177133583208</v>
      </c>
      <c r="G40" s="6">
        <f t="shared" si="4"/>
        <v>27.018000000000001</v>
      </c>
    </row>
    <row r="41" spans="1:7" x14ac:dyDescent="0.35">
      <c r="A41" s="16" t="s">
        <v>52</v>
      </c>
      <c r="B41" s="15">
        <v>2019</v>
      </c>
      <c r="C41" s="15">
        <v>24541</v>
      </c>
      <c r="D41" s="15">
        <v>24861</v>
      </c>
      <c r="E41" s="15">
        <v>1948108.46</v>
      </c>
      <c r="F41">
        <f>E41*_xlfn.XLOOKUP(B41,CPI!$A$3:$A$10,$J$5:$J$12)/1000000</f>
        <v>2.250351757838235</v>
      </c>
      <c r="G41" s="6">
        <f t="shared" si="4"/>
        <v>24.861000000000001</v>
      </c>
    </row>
    <row r="42" spans="1:7" x14ac:dyDescent="0.35">
      <c r="A42" s="14" t="s">
        <v>52</v>
      </c>
      <c r="B42" s="13">
        <v>2020</v>
      </c>
      <c r="C42" s="13">
        <v>23208</v>
      </c>
      <c r="D42" s="13">
        <v>29161</v>
      </c>
      <c r="E42" s="13">
        <v>671497.09</v>
      </c>
      <c r="F42">
        <f>E42*_xlfn.XLOOKUP(B42,CPI!$A$3:$A$10,$J$5:$J$12)/1000000</f>
        <v>0.77001600612408749</v>
      </c>
      <c r="G42" s="6">
        <f t="shared" si="4"/>
        <v>29.161000000000001</v>
      </c>
    </row>
    <row r="43" spans="1:7" x14ac:dyDescent="0.35">
      <c r="A43" s="16" t="s">
        <v>52</v>
      </c>
      <c r="B43" s="15">
        <v>2021</v>
      </c>
      <c r="C43" s="15">
        <v>23598</v>
      </c>
      <c r="D43" s="15">
        <v>29245</v>
      </c>
      <c r="E43" s="15">
        <v>768943.23</v>
      </c>
      <c r="F43">
        <f>E43*_xlfn.XLOOKUP(B43,CPI!$A$3:$A$10,$J$5:$J$12)/1000000</f>
        <v>0.85311427565677977</v>
      </c>
      <c r="G43" s="6">
        <f t="shared" si="4"/>
        <v>29.245000000000001</v>
      </c>
    </row>
    <row r="44" spans="1:7" x14ac:dyDescent="0.35">
      <c r="A44" s="14" t="s">
        <v>52</v>
      </c>
      <c r="B44" s="13">
        <v>2022</v>
      </c>
      <c r="C44" s="13">
        <v>25096</v>
      </c>
      <c r="D44" s="13">
        <v>28939</v>
      </c>
      <c r="E44" s="13">
        <v>716807.84</v>
      </c>
      <c r="F44">
        <f>E44*_xlfn.XLOOKUP(B44,CPI!$A$3:$A$10,$J$5:$J$12)/1000000</f>
        <v>0.74477851629629621</v>
      </c>
      <c r="G44" s="6">
        <f t="shared" si="4"/>
        <v>28.939</v>
      </c>
    </row>
    <row r="45" spans="1:7" x14ac:dyDescent="0.35">
      <c r="A45" s="14" t="s">
        <v>53</v>
      </c>
      <c r="B45" s="13">
        <v>2020</v>
      </c>
      <c r="C45" s="13">
        <v>5731</v>
      </c>
      <c r="D45" s="13">
        <v>6046</v>
      </c>
      <c r="E45" s="13">
        <v>98182.26</v>
      </c>
      <c r="F45">
        <f>E45*_xlfn.XLOOKUP(B45,CPI!$A$3:$A$10,$J$5:$J$12)/1000000</f>
        <v>0.11258710252554742</v>
      </c>
      <c r="G45" s="6">
        <f t="shared" si="4"/>
        <v>6.0460000000000003</v>
      </c>
    </row>
    <row r="46" spans="1:7" x14ac:dyDescent="0.35">
      <c r="A46" s="14" t="s">
        <v>54</v>
      </c>
      <c r="B46" s="13">
        <v>2016</v>
      </c>
      <c r="C46" s="13">
        <v>6236</v>
      </c>
      <c r="D46" s="13">
        <v>6446</v>
      </c>
      <c r="E46" s="13">
        <v>465096</v>
      </c>
      <c r="F46">
        <f>E46*_xlfn.XLOOKUP(B46,CPI!$A$3:$A$10,$J$5:$J$12)/1000000</f>
        <v>0.5690543738317756</v>
      </c>
      <c r="G46" s="6">
        <f t="shared" si="4"/>
        <v>6.4459999999999997</v>
      </c>
    </row>
    <row r="47" spans="1:7" x14ac:dyDescent="0.35">
      <c r="A47" s="16" t="s">
        <v>54</v>
      </c>
      <c r="B47" s="15">
        <v>2017</v>
      </c>
      <c r="C47" s="15">
        <v>6165</v>
      </c>
      <c r="D47" s="15">
        <v>6517</v>
      </c>
      <c r="E47" s="15">
        <v>1750905</v>
      </c>
      <c r="F47">
        <f>E47*_xlfn.XLOOKUP(B47,CPI!$A$3:$A$10,$J$5:$J$12)/1000000</f>
        <v>2.1094108550613493</v>
      </c>
      <c r="G47" s="6">
        <f t="shared" si="4"/>
        <v>6.5170000000000003</v>
      </c>
    </row>
    <row r="48" spans="1:7" x14ac:dyDescent="0.35">
      <c r="A48" s="14" t="s">
        <v>54</v>
      </c>
      <c r="B48" s="13">
        <v>2018</v>
      </c>
      <c r="C48" s="13">
        <v>6474</v>
      </c>
      <c r="D48" s="13">
        <v>6858</v>
      </c>
      <c r="E48" s="13">
        <v>227281</v>
      </c>
      <c r="F48">
        <f>E48*_xlfn.XLOOKUP(B48,CPI!$A$3:$A$10,$J$5:$J$12)/1000000</f>
        <v>0.26766000824587705</v>
      </c>
      <c r="G48" s="6">
        <f t="shared" si="4"/>
        <v>6.8579999999999997</v>
      </c>
    </row>
    <row r="49" spans="1:7" x14ac:dyDescent="0.35">
      <c r="A49" s="16" t="s">
        <v>54</v>
      </c>
      <c r="B49" s="15">
        <v>2019</v>
      </c>
      <c r="C49" s="15">
        <v>6354</v>
      </c>
      <c r="D49" s="15">
        <v>6429</v>
      </c>
      <c r="E49" s="15">
        <v>200621</v>
      </c>
      <c r="F49">
        <f>E49*_xlfn.XLOOKUP(B49,CPI!$A$3:$A$10,$J$5:$J$12)/1000000</f>
        <v>0.23174675808823528</v>
      </c>
      <c r="G49" s="6">
        <f t="shared" si="4"/>
        <v>6.4290000000000003</v>
      </c>
    </row>
    <row r="50" spans="1:7" x14ac:dyDescent="0.35">
      <c r="A50" s="14" t="s">
        <v>54</v>
      </c>
      <c r="B50" s="13">
        <v>2020</v>
      </c>
      <c r="C50" s="13">
        <v>6135</v>
      </c>
      <c r="D50" s="13">
        <v>6881</v>
      </c>
      <c r="E50" s="13">
        <v>332426</v>
      </c>
      <c r="F50">
        <f>E50*_xlfn.XLOOKUP(B50,CPI!$A$3:$A$10,$J$5:$J$12)/1000000</f>
        <v>0.38119798978102182</v>
      </c>
      <c r="G50" s="6">
        <f t="shared" si="4"/>
        <v>6.8810000000000002</v>
      </c>
    </row>
    <row r="51" spans="1:7" x14ac:dyDescent="0.35">
      <c r="A51" s="16" t="s">
        <v>54</v>
      </c>
      <c r="B51" s="15">
        <v>2021</v>
      </c>
      <c r="C51" s="15">
        <v>5891</v>
      </c>
      <c r="D51" s="15">
        <v>7206</v>
      </c>
      <c r="E51" s="15">
        <v>223164.41</v>
      </c>
      <c r="F51">
        <f>E51*_xlfn.XLOOKUP(B51,CPI!$A$3:$A$10,$J$5:$J$12)/1000000</f>
        <v>0.24759271759180795</v>
      </c>
      <c r="G51" s="6">
        <f t="shared" si="4"/>
        <v>7.2060000000000004</v>
      </c>
    </row>
    <row r="52" spans="1:7" x14ac:dyDescent="0.35">
      <c r="A52" s="14" t="s">
        <v>54</v>
      </c>
      <c r="B52" s="13">
        <v>2022</v>
      </c>
      <c r="C52" s="13">
        <v>6495</v>
      </c>
      <c r="D52" s="13">
        <v>7112</v>
      </c>
      <c r="E52" s="13">
        <v>277370.15000000002</v>
      </c>
      <c r="F52">
        <f>E52*_xlfn.XLOOKUP(B52,CPI!$A$3:$A$10,$J$5:$J$12)/1000000</f>
        <v>0.2881934561177249</v>
      </c>
      <c r="G52" s="6">
        <f t="shared" si="4"/>
        <v>7.1120000000000001</v>
      </c>
    </row>
    <row r="53" spans="1:7" x14ac:dyDescent="0.35">
      <c r="A53" s="16" t="s">
        <v>55</v>
      </c>
      <c r="B53" s="15">
        <v>2015</v>
      </c>
      <c r="C53" s="15">
        <v>50739</v>
      </c>
      <c r="D53" s="15">
        <v>59146</v>
      </c>
      <c r="E53" s="15">
        <v>1080986.26</v>
      </c>
      <c r="F53">
        <f>E53*_xlfn.XLOOKUP(B53,CPI!$A$3:$A$10,$J$5:$J$12)/1000000</f>
        <v>1.341413439541864</v>
      </c>
      <c r="G53" s="6">
        <f t="shared" si="4"/>
        <v>59.146000000000001</v>
      </c>
    </row>
    <row r="54" spans="1:7" x14ac:dyDescent="0.35">
      <c r="A54" s="14" t="s">
        <v>55</v>
      </c>
      <c r="B54" s="13">
        <v>2016</v>
      </c>
      <c r="C54" s="13">
        <v>46645</v>
      </c>
      <c r="D54" s="13">
        <v>60936</v>
      </c>
      <c r="E54" s="13">
        <v>560406.17000000004</v>
      </c>
      <c r="F54">
        <f>E54*_xlfn.XLOOKUP(B54,CPI!$A$3:$A$10,$J$5:$J$12)/1000000</f>
        <v>0.68566829678348906</v>
      </c>
      <c r="G54" s="6">
        <f t="shared" si="4"/>
        <v>60.936</v>
      </c>
    </row>
    <row r="55" spans="1:7" x14ac:dyDescent="0.35">
      <c r="A55" s="16" t="s">
        <v>55</v>
      </c>
      <c r="B55" s="15">
        <v>2017</v>
      </c>
      <c r="C55" s="15">
        <v>44168</v>
      </c>
      <c r="D55" s="15">
        <v>57221</v>
      </c>
      <c r="E55" s="15">
        <v>815789.24</v>
      </c>
      <c r="F55">
        <f>E55*_xlfn.XLOOKUP(B55,CPI!$A$3:$A$10,$J$5:$J$12)/1000000</f>
        <v>0.98282584052147237</v>
      </c>
      <c r="G55" s="6">
        <f t="shared" si="4"/>
        <v>57.220999999999997</v>
      </c>
    </row>
    <row r="56" spans="1:7" x14ac:dyDescent="0.35">
      <c r="A56" s="14" t="s">
        <v>55</v>
      </c>
      <c r="B56" s="13">
        <v>2018</v>
      </c>
      <c r="C56" s="13">
        <v>47848</v>
      </c>
      <c r="D56" s="13">
        <v>65612</v>
      </c>
      <c r="E56" s="13">
        <v>1105037.9099999999</v>
      </c>
      <c r="F56">
        <f>E56*_xlfn.XLOOKUP(B56,CPI!$A$3:$A$10,$J$5:$J$12)/1000000</f>
        <v>1.3013602373388304</v>
      </c>
      <c r="G56" s="6">
        <f t="shared" si="4"/>
        <v>65.611999999999995</v>
      </c>
    </row>
    <row r="57" spans="1:7" x14ac:dyDescent="0.35">
      <c r="A57" s="16" t="s">
        <v>55</v>
      </c>
      <c r="B57" s="15">
        <v>2019</v>
      </c>
      <c r="C57" s="15">
        <v>50790</v>
      </c>
      <c r="D57" s="15">
        <v>62827</v>
      </c>
      <c r="E57" s="15">
        <v>1094568.98</v>
      </c>
      <c r="F57">
        <f>E57*_xlfn.XLOOKUP(B57,CPI!$A$3:$A$10,$J$5:$J$12)/1000000</f>
        <v>1.2643881379264705</v>
      </c>
      <c r="G57" s="6">
        <f t="shared" si="4"/>
        <v>62.826999999999998</v>
      </c>
    </row>
    <row r="58" spans="1:7" x14ac:dyDescent="0.35">
      <c r="A58" s="14" t="s">
        <v>55</v>
      </c>
      <c r="B58" s="13">
        <v>2020</v>
      </c>
      <c r="C58" s="13">
        <v>42657</v>
      </c>
      <c r="D58" s="13">
        <v>64724</v>
      </c>
      <c r="E58" s="13">
        <v>1757039.37</v>
      </c>
      <c r="F58">
        <f>E58*_xlfn.XLOOKUP(B58,CPI!$A$3:$A$10,$J$5:$J$12)/1000000</f>
        <v>2.0148239782992698</v>
      </c>
      <c r="G58" s="6">
        <f t="shared" si="4"/>
        <v>64.724000000000004</v>
      </c>
    </row>
    <row r="59" spans="1:7" x14ac:dyDescent="0.35">
      <c r="A59" s="16" t="s">
        <v>55</v>
      </c>
      <c r="B59" s="15">
        <v>2021</v>
      </c>
      <c r="C59" s="15">
        <v>46485</v>
      </c>
      <c r="D59" s="15">
        <v>64241</v>
      </c>
      <c r="E59" s="15">
        <v>1489619.45</v>
      </c>
      <c r="F59">
        <f>E59*_xlfn.XLOOKUP(B59,CPI!$A$3:$A$10,$J$5:$J$12)/1000000</f>
        <v>1.6526780762358757</v>
      </c>
      <c r="G59" s="6">
        <f t="shared" si="4"/>
        <v>64.241</v>
      </c>
    </row>
    <row r="60" spans="1:7" x14ac:dyDescent="0.35">
      <c r="A60" s="14" t="s">
        <v>55</v>
      </c>
      <c r="B60" s="13">
        <v>2022</v>
      </c>
      <c r="C60" s="13">
        <v>53628</v>
      </c>
      <c r="D60" s="13">
        <v>64385</v>
      </c>
      <c r="E60" s="13">
        <v>2294479.92</v>
      </c>
      <c r="F60">
        <f>E60*_xlfn.XLOOKUP(B60,CPI!$A$3:$A$10,$J$5:$J$12)/1000000</f>
        <v>2.384013197301587</v>
      </c>
      <c r="G60" s="6">
        <f t="shared" si="4"/>
        <v>64.385000000000005</v>
      </c>
    </row>
    <row r="61" spans="1:7" x14ac:dyDescent="0.35">
      <c r="A61" s="16" t="s">
        <v>56</v>
      </c>
      <c r="B61" s="15">
        <v>2015</v>
      </c>
      <c r="C61" s="15">
        <v>580394</v>
      </c>
      <c r="D61" s="15">
        <v>657134</v>
      </c>
      <c r="E61" s="15">
        <v>43154319.93</v>
      </c>
      <c r="F61">
        <f>E61*_xlfn.XLOOKUP(B61,CPI!$A$3:$A$10,$J$5:$J$12)/1000000</f>
        <v>53.550897796232221</v>
      </c>
      <c r="G61" s="6">
        <f t="shared" si="4"/>
        <v>657.13400000000001</v>
      </c>
    </row>
    <row r="62" spans="1:7" x14ac:dyDescent="0.35">
      <c r="A62" s="14" t="s">
        <v>56</v>
      </c>
      <c r="B62" s="13">
        <v>2016</v>
      </c>
      <c r="C62" s="13">
        <v>547061</v>
      </c>
      <c r="D62" s="13">
        <v>691875</v>
      </c>
      <c r="E62" s="13">
        <v>43382264.640000001</v>
      </c>
      <c r="F62">
        <f>E62*_xlfn.XLOOKUP(B62,CPI!$A$3:$A$10,$J$5:$J$12)/1000000</f>
        <v>53.079079244112144</v>
      </c>
      <c r="G62" s="6">
        <f t="shared" si="4"/>
        <v>691.875</v>
      </c>
    </row>
    <row r="63" spans="1:7" x14ac:dyDescent="0.35">
      <c r="A63" s="16" t="s">
        <v>56</v>
      </c>
      <c r="B63" s="15">
        <v>2017</v>
      </c>
      <c r="C63" s="15">
        <v>536483</v>
      </c>
      <c r="D63" s="15">
        <v>641592</v>
      </c>
      <c r="E63" s="15">
        <v>36601292</v>
      </c>
      <c r="F63">
        <f>E63*_xlfn.XLOOKUP(B63,CPI!$A$3:$A$10,$J$5:$J$12)/1000000</f>
        <v>44.095574947852761</v>
      </c>
      <c r="G63" s="6">
        <f t="shared" si="4"/>
        <v>641.59199999999998</v>
      </c>
    </row>
    <row r="64" spans="1:7" x14ac:dyDescent="0.35">
      <c r="A64" s="14" t="s">
        <v>56</v>
      </c>
      <c r="B64" s="13">
        <v>2018</v>
      </c>
      <c r="C64" s="13">
        <v>562816</v>
      </c>
      <c r="D64" s="13">
        <v>703479</v>
      </c>
      <c r="E64" s="13">
        <v>39807395.229999997</v>
      </c>
      <c r="F64">
        <f>E64*_xlfn.XLOOKUP(B64,CPI!$A$3:$A$10,$J$5:$J$12)/1000000</f>
        <v>46.879623617938528</v>
      </c>
      <c r="G64" s="6">
        <f t="shared" si="4"/>
        <v>703.47900000000004</v>
      </c>
    </row>
    <row r="65" spans="1:7" x14ac:dyDescent="0.35">
      <c r="A65" s="16" t="s">
        <v>56</v>
      </c>
      <c r="B65" s="15">
        <v>2019</v>
      </c>
      <c r="C65" s="15">
        <v>567311</v>
      </c>
      <c r="D65" s="15">
        <v>656633</v>
      </c>
      <c r="E65" s="15">
        <v>58740871</v>
      </c>
      <c r="F65">
        <f>E65*_xlfn.XLOOKUP(B65,CPI!$A$3:$A$10,$J$5:$J$12)/1000000</f>
        <v>67.854344368382343</v>
      </c>
      <c r="G65" s="6">
        <f t="shared" si="4"/>
        <v>656.63300000000004</v>
      </c>
    </row>
    <row r="66" spans="1:7" x14ac:dyDescent="0.35">
      <c r="A66" s="14" t="s">
        <v>56</v>
      </c>
      <c r="B66" s="13">
        <v>2020</v>
      </c>
      <c r="C66" s="13">
        <v>563602</v>
      </c>
      <c r="D66" s="13">
        <v>756056</v>
      </c>
      <c r="E66" s="13">
        <v>46600755</v>
      </c>
      <c r="F66">
        <f>E66*_xlfn.XLOOKUP(B66,CPI!$A$3:$A$10,$J$5:$J$12)/1000000</f>
        <v>53.437800076642333</v>
      </c>
      <c r="G66" s="6">
        <f t="shared" si="4"/>
        <v>756.05600000000004</v>
      </c>
    </row>
    <row r="67" spans="1:7" x14ac:dyDescent="0.35">
      <c r="A67" s="16" t="s">
        <v>56</v>
      </c>
      <c r="B67" s="15">
        <v>2021</v>
      </c>
      <c r="C67" s="15">
        <v>541913</v>
      </c>
      <c r="D67" s="15">
        <v>720003</v>
      </c>
      <c r="E67" s="15">
        <v>63300972</v>
      </c>
      <c r="F67">
        <f>E67*_xlfn.XLOOKUP(B67,CPI!$A$3:$A$10,$J$5:$J$12)/1000000</f>
        <v>70.230103822033911</v>
      </c>
      <c r="G67" s="6">
        <f t="shared" si="4"/>
        <v>720.00300000000004</v>
      </c>
    </row>
    <row r="68" spans="1:7" x14ac:dyDescent="0.35">
      <c r="A68" s="14" t="s">
        <v>56</v>
      </c>
      <c r="B68" s="13">
        <v>2022</v>
      </c>
      <c r="C68" s="13">
        <v>586677</v>
      </c>
      <c r="D68" s="13">
        <v>707403</v>
      </c>
      <c r="E68" s="13">
        <v>51424800.289999999</v>
      </c>
      <c r="F68">
        <f>E68*_xlfn.XLOOKUP(B68,CPI!$A$3:$A$10,$J$5:$J$12)/1000000</f>
        <v>53.431455856871686</v>
      </c>
      <c r="G68" s="6">
        <f t="shared" si="4"/>
        <v>707.40300000000002</v>
      </c>
    </row>
    <row r="69" spans="1:7" x14ac:dyDescent="0.35">
      <c r="A69" s="16" t="s">
        <v>57</v>
      </c>
      <c r="B69" s="15">
        <v>2015</v>
      </c>
      <c r="C69" s="15">
        <v>548096</v>
      </c>
      <c r="D69" s="15">
        <v>612072</v>
      </c>
      <c r="E69" s="15">
        <v>42157648</v>
      </c>
      <c r="F69">
        <f>E69*_xlfn.XLOOKUP(B69,CPI!$A$3:$A$10,$J$5:$J$12)/1000000</f>
        <v>52.314111380726693</v>
      </c>
      <c r="G69" s="6">
        <f t="shared" ref="G69:G132" si="5">MAX(C69:D69)/1000</f>
        <v>612.072</v>
      </c>
    </row>
    <row r="70" spans="1:7" x14ac:dyDescent="0.35">
      <c r="A70" s="14" t="s">
        <v>57</v>
      </c>
      <c r="B70" s="13">
        <v>2016</v>
      </c>
      <c r="C70" s="13">
        <v>539355</v>
      </c>
      <c r="D70" s="13">
        <v>667561</v>
      </c>
      <c r="E70" s="13">
        <v>56447499</v>
      </c>
      <c r="F70">
        <f>E70*_xlfn.XLOOKUP(B70,CPI!$A$3:$A$10,$J$5:$J$12)/1000000</f>
        <v>69.064658044392516</v>
      </c>
      <c r="G70" s="6">
        <f t="shared" si="5"/>
        <v>667.56100000000004</v>
      </c>
    </row>
    <row r="71" spans="1:7" x14ac:dyDescent="0.35">
      <c r="A71" s="16" t="s">
        <v>57</v>
      </c>
      <c r="B71" s="15">
        <v>2017</v>
      </c>
      <c r="C71" s="15">
        <v>519425</v>
      </c>
      <c r="D71" s="15">
        <v>615867</v>
      </c>
      <c r="E71" s="15">
        <v>42878977</v>
      </c>
      <c r="F71">
        <f>E71*_xlfn.XLOOKUP(B71,CPI!$A$3:$A$10,$J$5:$J$12)/1000000</f>
        <v>51.658644836656443</v>
      </c>
      <c r="G71" s="6">
        <f t="shared" si="5"/>
        <v>615.86699999999996</v>
      </c>
    </row>
    <row r="72" spans="1:7" x14ac:dyDescent="0.35">
      <c r="A72" s="14" t="s">
        <v>57</v>
      </c>
      <c r="B72" s="13">
        <v>2018</v>
      </c>
      <c r="C72" s="13">
        <v>533279</v>
      </c>
      <c r="D72" s="13">
        <v>678716</v>
      </c>
      <c r="E72" s="13">
        <v>40794737.409999996</v>
      </c>
      <c r="F72">
        <f>E72*_xlfn.XLOOKUP(B72,CPI!$A$3:$A$10,$J$5:$J$12)/1000000</f>
        <v>48.042378164250366</v>
      </c>
      <c r="G72" s="6">
        <f t="shared" si="5"/>
        <v>678.71600000000001</v>
      </c>
    </row>
    <row r="73" spans="1:7" x14ac:dyDescent="0.35">
      <c r="A73" s="16" t="s">
        <v>57</v>
      </c>
      <c r="B73" s="15">
        <v>2019</v>
      </c>
      <c r="C73" s="15">
        <v>552277</v>
      </c>
      <c r="D73" s="15">
        <v>632237</v>
      </c>
      <c r="E73" s="15">
        <v>39729508</v>
      </c>
      <c r="F73">
        <f>E73*_xlfn.XLOOKUP(B73,CPI!$A$3:$A$10,$J$5:$J$12)/1000000</f>
        <v>45.893424314705875</v>
      </c>
      <c r="G73" s="6">
        <f t="shared" si="5"/>
        <v>632.23699999999997</v>
      </c>
    </row>
    <row r="74" spans="1:7" x14ac:dyDescent="0.35">
      <c r="A74" s="14" t="s">
        <v>57</v>
      </c>
      <c r="B74" s="13">
        <v>2020</v>
      </c>
      <c r="C74" s="13">
        <v>529934</v>
      </c>
      <c r="D74" s="13">
        <v>689325</v>
      </c>
      <c r="E74" s="13">
        <v>40759442.090000004</v>
      </c>
      <c r="F74">
        <f>E74*_xlfn.XLOOKUP(B74,CPI!$A$3:$A$10,$J$5:$J$12)/1000000</f>
        <v>46.739477024372263</v>
      </c>
      <c r="G74" s="6">
        <f t="shared" si="5"/>
        <v>689.32500000000005</v>
      </c>
    </row>
    <row r="75" spans="1:7" x14ac:dyDescent="0.35">
      <c r="A75" s="16" t="s">
        <v>57</v>
      </c>
      <c r="B75" s="15">
        <v>2021</v>
      </c>
      <c r="C75" s="15">
        <v>519022</v>
      </c>
      <c r="D75" s="15">
        <v>654639</v>
      </c>
      <c r="E75" s="15">
        <v>56456082.159999996</v>
      </c>
      <c r="F75">
        <f>E75*_xlfn.XLOOKUP(B75,CPI!$A$3:$A$10,$J$5:$J$12)/1000000</f>
        <v>62.635949910564975</v>
      </c>
      <c r="G75" s="6">
        <f t="shared" si="5"/>
        <v>654.63900000000001</v>
      </c>
    </row>
    <row r="76" spans="1:7" x14ac:dyDescent="0.35">
      <c r="A76" s="14" t="s">
        <v>57</v>
      </c>
      <c r="B76" s="13">
        <v>2022</v>
      </c>
      <c r="C76" s="13">
        <v>529177</v>
      </c>
      <c r="D76" s="13">
        <v>659252</v>
      </c>
      <c r="E76" s="13">
        <v>47421212.210000001</v>
      </c>
      <c r="F76">
        <f>E76*_xlfn.XLOOKUP(B76,CPI!$A$3:$A$10,$J$5:$J$12)/1000000</f>
        <v>49.271643109728835</v>
      </c>
      <c r="G76" s="6">
        <f t="shared" si="5"/>
        <v>659.25199999999995</v>
      </c>
    </row>
    <row r="77" spans="1:7" x14ac:dyDescent="0.35">
      <c r="A77" s="16" t="s">
        <v>58</v>
      </c>
      <c r="B77" s="15">
        <v>2015</v>
      </c>
      <c r="C77" s="15">
        <v>191819</v>
      </c>
      <c r="D77" s="15">
        <v>243253</v>
      </c>
      <c r="E77" s="15">
        <v>11862453.060000001</v>
      </c>
      <c r="F77">
        <f>E77*_xlfn.XLOOKUP(B77,CPI!$A$3:$A$10,$J$5:$J$12)/1000000</f>
        <v>14.720311024691943</v>
      </c>
      <c r="G77" s="6">
        <f t="shared" si="5"/>
        <v>243.25299999999999</v>
      </c>
    </row>
    <row r="78" spans="1:7" x14ac:dyDescent="0.35">
      <c r="A78" s="14" t="s">
        <v>58</v>
      </c>
      <c r="B78" s="13">
        <v>2016</v>
      </c>
      <c r="C78" s="13">
        <v>194256</v>
      </c>
      <c r="D78" s="13">
        <v>266099</v>
      </c>
      <c r="E78" s="13">
        <v>11948744.93</v>
      </c>
      <c r="F78">
        <f>E78*_xlfn.XLOOKUP(B78,CPI!$A$3:$A$10,$J$5:$J$12)/1000000</f>
        <v>14.619531374633954</v>
      </c>
      <c r="G78" s="6">
        <f t="shared" si="5"/>
        <v>266.09899999999999</v>
      </c>
    </row>
    <row r="79" spans="1:7" x14ac:dyDescent="0.35">
      <c r="A79" s="16" t="s">
        <v>58</v>
      </c>
      <c r="B79" s="15">
        <v>2017</v>
      </c>
      <c r="C79" s="15">
        <v>187835</v>
      </c>
      <c r="D79" s="15">
        <v>243243</v>
      </c>
      <c r="E79" s="15">
        <v>12858268.17</v>
      </c>
      <c r="F79">
        <f>E79*_xlfn.XLOOKUP(B79,CPI!$A$3:$A$10,$J$5:$J$12)/1000000</f>
        <v>15.491057741618098</v>
      </c>
      <c r="G79" s="6">
        <f t="shared" si="5"/>
        <v>243.24299999999999</v>
      </c>
    </row>
    <row r="80" spans="1:7" x14ac:dyDescent="0.35">
      <c r="A80" s="14" t="s">
        <v>58</v>
      </c>
      <c r="B80" s="13">
        <v>2018</v>
      </c>
      <c r="C80" s="13">
        <v>175104</v>
      </c>
      <c r="D80" s="13">
        <v>245646</v>
      </c>
      <c r="E80" s="13">
        <v>12166321.029999999</v>
      </c>
      <c r="F80">
        <f>E80*_xlfn.XLOOKUP(B80,CPI!$A$3:$A$10,$J$5:$J$12)/1000000</f>
        <v>14.327803851671662</v>
      </c>
      <c r="G80" s="6">
        <f t="shared" si="5"/>
        <v>245.64599999999999</v>
      </c>
    </row>
    <row r="81" spans="1:7" x14ac:dyDescent="0.35">
      <c r="A81" s="16" t="s">
        <v>58</v>
      </c>
      <c r="B81" s="15">
        <v>2019</v>
      </c>
      <c r="C81" s="15">
        <v>199783</v>
      </c>
      <c r="D81" s="15">
        <v>247159</v>
      </c>
      <c r="E81" s="15">
        <v>13523376.880000001</v>
      </c>
      <c r="F81">
        <f>E81*_xlfn.XLOOKUP(B81,CPI!$A$3:$A$10,$J$5:$J$12)/1000000</f>
        <v>15.621489028294116</v>
      </c>
      <c r="G81" s="6">
        <f t="shared" si="5"/>
        <v>247.15899999999999</v>
      </c>
    </row>
    <row r="82" spans="1:7" x14ac:dyDescent="0.35">
      <c r="A82" s="14" t="s">
        <v>58</v>
      </c>
      <c r="B82" s="13">
        <v>2020</v>
      </c>
      <c r="C82" s="13">
        <v>186330</v>
      </c>
      <c r="D82" s="13">
        <v>267227</v>
      </c>
      <c r="E82" s="13">
        <v>15941486.57</v>
      </c>
      <c r="F82">
        <f>E82*_xlfn.XLOOKUP(B82,CPI!$A$3:$A$10,$J$5:$J$12)/1000000</f>
        <v>18.280347008372264</v>
      </c>
      <c r="G82" s="6">
        <f t="shared" si="5"/>
        <v>267.22699999999998</v>
      </c>
    </row>
    <row r="83" spans="1:7" x14ac:dyDescent="0.35">
      <c r="A83" s="16" t="s">
        <v>58</v>
      </c>
      <c r="B83" s="15">
        <v>2021</v>
      </c>
      <c r="C83" s="15">
        <v>191115</v>
      </c>
      <c r="D83" s="15">
        <v>259161</v>
      </c>
      <c r="E83" s="15">
        <v>17077231.059999999</v>
      </c>
      <c r="F83">
        <f>E83*_xlfn.XLOOKUP(B83,CPI!$A$3:$A$10,$J$5:$J$12)/1000000</f>
        <v>18.946560731115817</v>
      </c>
      <c r="G83" s="6">
        <f t="shared" si="5"/>
        <v>259.161</v>
      </c>
    </row>
    <row r="84" spans="1:7" x14ac:dyDescent="0.35">
      <c r="A84" s="14" t="s">
        <v>58</v>
      </c>
      <c r="B84" s="13">
        <v>2022</v>
      </c>
      <c r="C84" s="13">
        <v>190731</v>
      </c>
      <c r="D84" s="13">
        <v>257571</v>
      </c>
      <c r="E84" s="13">
        <v>20047551.890000001</v>
      </c>
      <c r="F84">
        <f>E84*_xlfn.XLOOKUP(B84,CPI!$A$3:$A$10,$J$5:$J$12)/1000000</f>
        <v>20.829830700522486</v>
      </c>
      <c r="G84" s="6">
        <f t="shared" si="5"/>
        <v>257.57100000000003</v>
      </c>
    </row>
    <row r="85" spans="1:7" x14ac:dyDescent="0.35">
      <c r="A85" s="16" t="s">
        <v>59</v>
      </c>
      <c r="B85" s="15">
        <v>2015</v>
      </c>
      <c r="C85" s="15">
        <v>372821</v>
      </c>
      <c r="D85" s="15">
        <v>474504</v>
      </c>
      <c r="E85" s="15">
        <v>23377781</v>
      </c>
      <c r="F85">
        <f>E85*_xlfn.XLOOKUP(B85,CPI!$A$3:$A$10,$J$5:$J$12)/1000000</f>
        <v>29.009868839652444</v>
      </c>
      <c r="G85" s="6">
        <f t="shared" si="5"/>
        <v>474.50400000000002</v>
      </c>
    </row>
    <row r="86" spans="1:7" x14ac:dyDescent="0.35">
      <c r="A86" s="14" t="s">
        <v>59</v>
      </c>
      <c r="B86" s="13">
        <v>2016</v>
      </c>
      <c r="C86" s="13">
        <v>374807</v>
      </c>
      <c r="D86" s="13">
        <v>497443</v>
      </c>
      <c r="E86" s="13">
        <v>17988977</v>
      </c>
      <c r="F86">
        <f>E86*_xlfn.XLOOKUP(B86,CPI!$A$3:$A$10,$J$5:$J$12)/1000000</f>
        <v>22.009877622274143</v>
      </c>
      <c r="G86" s="6">
        <f t="shared" si="5"/>
        <v>497.44299999999998</v>
      </c>
    </row>
    <row r="87" spans="1:7" x14ac:dyDescent="0.35">
      <c r="A87" s="16" t="s">
        <v>59</v>
      </c>
      <c r="B87" s="15">
        <v>2017</v>
      </c>
      <c r="C87" s="15">
        <v>353211</v>
      </c>
      <c r="D87" s="15">
        <v>476537</v>
      </c>
      <c r="E87" s="15">
        <v>16024514</v>
      </c>
      <c r="F87">
        <f>E87*_xlfn.XLOOKUP(B87,CPI!$A$3:$A$10,$J$5:$J$12)/1000000</f>
        <v>19.30560697392638</v>
      </c>
      <c r="G87" s="6">
        <f t="shared" si="5"/>
        <v>476.53699999999998</v>
      </c>
    </row>
    <row r="88" spans="1:7" x14ac:dyDescent="0.35">
      <c r="A88" s="14" t="s">
        <v>59</v>
      </c>
      <c r="B88" s="13">
        <v>2018</v>
      </c>
      <c r="C88" s="13">
        <v>362123</v>
      </c>
      <c r="D88" s="13">
        <v>499249</v>
      </c>
      <c r="E88" s="13">
        <v>20377654.359999999</v>
      </c>
      <c r="F88">
        <f>E88*_xlfn.XLOOKUP(B88,CPI!$A$3:$A$10,$J$5:$J$12)/1000000</f>
        <v>23.99797226353823</v>
      </c>
      <c r="G88" s="6">
        <f t="shared" si="5"/>
        <v>499.24900000000002</v>
      </c>
    </row>
    <row r="89" spans="1:7" x14ac:dyDescent="0.35">
      <c r="A89" s="16" t="s">
        <v>59</v>
      </c>
      <c r="B89" s="15">
        <v>2019</v>
      </c>
      <c r="C89" s="15">
        <v>382079</v>
      </c>
      <c r="D89" s="15">
        <v>464393</v>
      </c>
      <c r="E89" s="15">
        <v>19657749.010000002</v>
      </c>
      <c r="F89">
        <f>E89*_xlfn.XLOOKUP(B89,CPI!$A$3:$A$10,$J$5:$J$12)/1000000</f>
        <v>22.707590951992646</v>
      </c>
      <c r="G89" s="6">
        <f t="shared" si="5"/>
        <v>464.39299999999997</v>
      </c>
    </row>
    <row r="90" spans="1:7" x14ac:dyDescent="0.35">
      <c r="A90" s="14" t="s">
        <v>59</v>
      </c>
      <c r="B90" s="13">
        <v>2020</v>
      </c>
      <c r="C90" s="13">
        <v>337036</v>
      </c>
      <c r="D90" s="13">
        <v>488171</v>
      </c>
      <c r="E90" s="13">
        <v>16711080.810000001</v>
      </c>
      <c r="F90">
        <f>E90*_xlfn.XLOOKUP(B90,CPI!$A$3:$A$10,$J$5:$J$12)/1000000</f>
        <v>19.162852520080289</v>
      </c>
      <c r="G90" s="6">
        <f t="shared" si="5"/>
        <v>488.17099999999999</v>
      </c>
    </row>
    <row r="91" spans="1:7" x14ac:dyDescent="0.35">
      <c r="A91" s="16" t="s">
        <v>59</v>
      </c>
      <c r="B91" s="15">
        <v>2021</v>
      </c>
      <c r="C91" s="15">
        <v>325442</v>
      </c>
      <c r="D91" s="15">
        <v>468394</v>
      </c>
      <c r="E91" s="15">
        <v>14047185.470000001</v>
      </c>
      <c r="F91">
        <f>E91*_xlfn.XLOOKUP(B91,CPI!$A$3:$A$10,$J$5:$J$12)/1000000</f>
        <v>15.584836421871472</v>
      </c>
      <c r="G91" s="6">
        <f t="shared" si="5"/>
        <v>468.39400000000001</v>
      </c>
    </row>
    <row r="92" spans="1:7" x14ac:dyDescent="0.35">
      <c r="A92" s="14" t="s">
        <v>59</v>
      </c>
      <c r="B92" s="13">
        <v>2022</v>
      </c>
      <c r="C92" s="13">
        <v>333664</v>
      </c>
      <c r="D92" s="13">
        <v>485601</v>
      </c>
      <c r="E92" s="13">
        <v>17992519.52</v>
      </c>
      <c r="F92">
        <f>E92*_xlfn.XLOOKUP(B92,CPI!$A$3:$A$10,$J$5:$J$12)/1000000</f>
        <v>18.694608575343914</v>
      </c>
      <c r="G92" s="6">
        <f t="shared" si="5"/>
        <v>485.601</v>
      </c>
    </row>
    <row r="93" spans="1:7" x14ac:dyDescent="0.35">
      <c r="A93" s="14" t="s">
        <v>60</v>
      </c>
      <c r="B93" s="13">
        <v>2020</v>
      </c>
      <c r="C93" s="13">
        <v>53614</v>
      </c>
      <c r="D93" s="13">
        <v>57070</v>
      </c>
      <c r="E93" s="13">
        <v>4254929.1399999997</v>
      </c>
      <c r="F93">
        <f>E93*_xlfn.XLOOKUP(B93,CPI!$A$3:$A$10,$J$5:$J$12)/1000000</f>
        <v>4.8791924663795614</v>
      </c>
      <c r="G93" s="6">
        <f t="shared" si="5"/>
        <v>57.07</v>
      </c>
    </row>
    <row r="94" spans="1:7" x14ac:dyDescent="0.35">
      <c r="A94" s="16" t="s">
        <v>60</v>
      </c>
      <c r="B94" s="15">
        <v>2021</v>
      </c>
      <c r="C94" s="15">
        <v>53209</v>
      </c>
      <c r="D94" s="15">
        <v>56635</v>
      </c>
      <c r="E94" s="15">
        <v>3334198</v>
      </c>
      <c r="F94">
        <f>E94*_xlfn.XLOOKUP(B94,CPI!$A$3:$A$10,$J$5:$J$12)/1000000</f>
        <v>3.6991702387005656</v>
      </c>
      <c r="G94" s="6">
        <f t="shared" si="5"/>
        <v>56.634999999999998</v>
      </c>
    </row>
    <row r="95" spans="1:7" x14ac:dyDescent="0.35">
      <c r="A95" s="16" t="s">
        <v>61</v>
      </c>
      <c r="B95" s="15">
        <v>2015</v>
      </c>
      <c r="C95" s="15">
        <v>125776</v>
      </c>
      <c r="D95" s="15">
        <v>130839</v>
      </c>
      <c r="E95" s="15">
        <v>6985231.3200000003</v>
      </c>
      <c r="F95">
        <f>E95*_xlfn.XLOOKUP(B95,CPI!$A$3:$A$10,$J$5:$J$12)/1000000</f>
        <v>8.668087206729858</v>
      </c>
      <c r="G95" s="6">
        <f t="shared" si="5"/>
        <v>130.839</v>
      </c>
    </row>
    <row r="96" spans="1:7" x14ac:dyDescent="0.35">
      <c r="A96" s="14" t="s">
        <v>61</v>
      </c>
      <c r="B96" s="13">
        <v>2016</v>
      </c>
      <c r="C96" s="13">
        <v>119486</v>
      </c>
      <c r="D96" s="13">
        <v>133810</v>
      </c>
      <c r="E96" s="13">
        <v>5613394</v>
      </c>
      <c r="F96">
        <f>E96*_xlfn.XLOOKUP(B96,CPI!$A$3:$A$10,$J$5:$J$12)/1000000</f>
        <v>6.8681012258566971</v>
      </c>
      <c r="G96" s="6">
        <f t="shared" si="5"/>
        <v>133.81</v>
      </c>
    </row>
    <row r="97" spans="1:7" x14ac:dyDescent="0.35">
      <c r="A97" s="14" t="s">
        <v>61</v>
      </c>
      <c r="B97" s="13">
        <v>2018</v>
      </c>
      <c r="C97" s="13">
        <v>126443</v>
      </c>
      <c r="D97" s="13">
        <v>132420</v>
      </c>
      <c r="E97" s="13">
        <v>5229854.57</v>
      </c>
      <c r="F97">
        <f>E97*_xlfn.XLOOKUP(B97,CPI!$A$3:$A$10,$J$5:$J$12)/1000000</f>
        <v>6.1589966487781105</v>
      </c>
      <c r="G97" s="6">
        <f t="shared" si="5"/>
        <v>132.41999999999999</v>
      </c>
    </row>
    <row r="98" spans="1:7" x14ac:dyDescent="0.35">
      <c r="A98" s="14" t="s">
        <v>61</v>
      </c>
      <c r="B98" s="13">
        <v>2020</v>
      </c>
      <c r="C98" s="13">
        <v>125014</v>
      </c>
      <c r="D98" s="13">
        <v>141230</v>
      </c>
      <c r="E98" s="13">
        <v>6649512.6500000004</v>
      </c>
      <c r="F98">
        <f>E98*_xlfn.XLOOKUP(B98,CPI!$A$3:$A$10,$J$5:$J$12)/1000000</f>
        <v>7.62509808259124</v>
      </c>
      <c r="G98" s="6">
        <f t="shared" si="5"/>
        <v>141.22999999999999</v>
      </c>
    </row>
    <row r="99" spans="1:7" x14ac:dyDescent="0.35">
      <c r="A99" s="16" t="s">
        <v>61</v>
      </c>
      <c r="B99" s="15">
        <v>2021</v>
      </c>
      <c r="C99" s="15">
        <v>120172</v>
      </c>
      <c r="D99" s="15">
        <v>136773</v>
      </c>
      <c r="E99" s="15">
        <v>5945905.5</v>
      </c>
      <c r="F99">
        <f>E99*_xlfn.XLOOKUP(B99,CPI!$A$3:$A$10,$J$5:$J$12)/1000000</f>
        <v>6.5967637997881363</v>
      </c>
      <c r="G99" s="6">
        <f t="shared" si="5"/>
        <v>136.773</v>
      </c>
    </row>
    <row r="100" spans="1:7" x14ac:dyDescent="0.35">
      <c r="A100" s="14" t="s">
        <v>61</v>
      </c>
      <c r="B100" s="13">
        <v>2022</v>
      </c>
      <c r="C100" s="13">
        <v>128954</v>
      </c>
      <c r="D100" s="13">
        <v>133488</v>
      </c>
      <c r="E100" s="13">
        <v>5303371.42</v>
      </c>
      <c r="F100">
        <f>E100*_xlfn.XLOOKUP(B100,CPI!$A$3:$A$10,$J$5:$J$12)/1000000</f>
        <v>5.5103151460449729</v>
      </c>
      <c r="G100" s="6">
        <f t="shared" si="5"/>
        <v>133.488</v>
      </c>
    </row>
    <row r="101" spans="1:7" x14ac:dyDescent="0.35">
      <c r="A101" s="16" t="s">
        <v>62</v>
      </c>
      <c r="B101" s="15">
        <v>2015</v>
      </c>
      <c r="C101" s="15">
        <v>80881</v>
      </c>
      <c r="D101" s="15">
        <v>121804</v>
      </c>
      <c r="E101" s="15">
        <v>6672825</v>
      </c>
      <c r="F101">
        <f>E101*_xlfn.XLOOKUP(B101,CPI!$A$3:$A$10,$J$5:$J$12)/1000000</f>
        <v>8.2804171208530803</v>
      </c>
      <c r="G101" s="6">
        <f t="shared" si="5"/>
        <v>121.804</v>
      </c>
    </row>
    <row r="102" spans="1:7" x14ac:dyDescent="0.35">
      <c r="A102" s="14" t="s">
        <v>62</v>
      </c>
      <c r="B102" s="13">
        <v>2016</v>
      </c>
      <c r="C102" s="13">
        <v>77694</v>
      </c>
      <c r="D102" s="13">
        <v>129367</v>
      </c>
      <c r="E102" s="13">
        <v>4879788</v>
      </c>
      <c r="F102">
        <f>E102*_xlfn.XLOOKUP(B102,CPI!$A$3:$A$10,$J$5:$J$12)/1000000</f>
        <v>5.9705194299065418</v>
      </c>
      <c r="G102" s="6">
        <f t="shared" si="5"/>
        <v>129.36699999999999</v>
      </c>
    </row>
    <row r="103" spans="1:7" x14ac:dyDescent="0.35">
      <c r="A103" s="16" t="s">
        <v>62</v>
      </c>
      <c r="B103" s="15">
        <v>2017</v>
      </c>
      <c r="C103" s="15">
        <v>74955</v>
      </c>
      <c r="D103" s="15">
        <v>118783</v>
      </c>
      <c r="E103" s="15">
        <v>6373188.5099999998</v>
      </c>
      <c r="F103">
        <f>E103*_xlfn.XLOOKUP(B103,CPI!$A$3:$A$10,$J$5:$J$12)/1000000</f>
        <v>7.6781281819095089</v>
      </c>
      <c r="G103" s="6">
        <f t="shared" si="5"/>
        <v>118.783</v>
      </c>
    </row>
    <row r="104" spans="1:7" x14ac:dyDescent="0.35">
      <c r="A104" s="14" t="s">
        <v>62</v>
      </c>
      <c r="B104" s="13">
        <v>2018</v>
      </c>
      <c r="C104" s="13">
        <v>77295</v>
      </c>
      <c r="D104" s="13">
        <v>131760</v>
      </c>
      <c r="E104" s="13">
        <v>6383352.46</v>
      </c>
      <c r="F104">
        <f>E104*_xlfn.XLOOKUP(B104,CPI!$A$3:$A$10,$J$5:$J$12)/1000000</f>
        <v>7.5174263228335825</v>
      </c>
      <c r="G104" s="6">
        <f t="shared" si="5"/>
        <v>131.76</v>
      </c>
    </row>
    <row r="105" spans="1:7" x14ac:dyDescent="0.35">
      <c r="A105" s="16" t="s">
        <v>62</v>
      </c>
      <c r="B105" s="15">
        <v>2019</v>
      </c>
      <c r="C105" s="15">
        <v>81221</v>
      </c>
      <c r="D105" s="15">
        <v>126191</v>
      </c>
      <c r="E105" s="15">
        <v>7192770.9100000001</v>
      </c>
      <c r="F105">
        <f>E105*_xlfn.XLOOKUP(B105,CPI!$A$3:$A$10,$J$5:$J$12)/1000000</f>
        <v>8.3087081614779397</v>
      </c>
      <c r="G105" s="6">
        <f t="shared" si="5"/>
        <v>126.191</v>
      </c>
    </row>
    <row r="106" spans="1:7" x14ac:dyDescent="0.35">
      <c r="A106" s="14" t="s">
        <v>62</v>
      </c>
      <c r="B106" s="13">
        <v>2020</v>
      </c>
      <c r="C106" s="13">
        <v>76578</v>
      </c>
      <c r="D106" s="13">
        <v>131809</v>
      </c>
      <c r="E106" s="13">
        <v>5892832.5899999999</v>
      </c>
      <c r="F106">
        <f>E106*_xlfn.XLOOKUP(B106,CPI!$A$3:$A$10,$J$5:$J$12)/1000000</f>
        <v>6.7574014590437956</v>
      </c>
      <c r="G106" s="6">
        <f t="shared" si="5"/>
        <v>131.809</v>
      </c>
    </row>
    <row r="107" spans="1:7" x14ac:dyDescent="0.35">
      <c r="A107" s="16" t="s">
        <v>62</v>
      </c>
      <c r="B107" s="15">
        <v>2021</v>
      </c>
      <c r="C107" s="15">
        <v>76329</v>
      </c>
      <c r="D107" s="15">
        <v>129868</v>
      </c>
      <c r="E107" s="15">
        <v>6258950.4900000002</v>
      </c>
      <c r="F107">
        <f>E107*_xlfn.XLOOKUP(B107,CPI!$A$3:$A$10,$J$5:$J$12)/1000000</f>
        <v>6.9440757201906784</v>
      </c>
      <c r="G107" s="6">
        <f t="shared" si="5"/>
        <v>129.86799999999999</v>
      </c>
    </row>
    <row r="108" spans="1:7" x14ac:dyDescent="0.35">
      <c r="A108" s="14" t="s">
        <v>62</v>
      </c>
      <c r="B108" s="13">
        <v>2022</v>
      </c>
      <c r="C108" s="13">
        <v>83064</v>
      </c>
      <c r="D108" s="13">
        <v>135570</v>
      </c>
      <c r="E108" s="13">
        <v>7086564.9400000004</v>
      </c>
      <c r="F108">
        <f>E108*_xlfn.XLOOKUP(B108,CPI!$A$3:$A$10,$J$5:$J$12)/1000000</f>
        <v>7.3630909528703699</v>
      </c>
      <c r="G108" s="6">
        <f t="shared" si="5"/>
        <v>135.57</v>
      </c>
    </row>
    <row r="109" spans="1:7" x14ac:dyDescent="0.35">
      <c r="A109" s="16" t="s">
        <v>63</v>
      </c>
      <c r="B109" s="15">
        <v>2015</v>
      </c>
      <c r="C109" s="15">
        <v>96419</v>
      </c>
      <c r="D109" s="15">
        <v>105104</v>
      </c>
      <c r="E109" s="15">
        <v>3156899</v>
      </c>
      <c r="F109">
        <f>E109*_xlfn.XLOOKUP(B109,CPI!$A$3:$A$10,$J$5:$J$12)/1000000</f>
        <v>3.9174473372827801</v>
      </c>
      <c r="G109" s="6">
        <f t="shared" si="5"/>
        <v>105.104</v>
      </c>
    </row>
    <row r="110" spans="1:7" x14ac:dyDescent="0.35">
      <c r="A110" s="14" t="s">
        <v>63</v>
      </c>
      <c r="B110" s="13">
        <v>2016</v>
      </c>
      <c r="C110" s="13">
        <v>93467</v>
      </c>
      <c r="D110" s="13">
        <v>108369</v>
      </c>
      <c r="E110" s="13">
        <v>2438323</v>
      </c>
      <c r="F110">
        <f>E110*_xlfn.XLOOKUP(B110,CPI!$A$3:$A$10,$J$5:$J$12)/1000000</f>
        <v>2.9833375646417442</v>
      </c>
      <c r="G110" s="6">
        <f t="shared" si="5"/>
        <v>108.369</v>
      </c>
    </row>
    <row r="111" spans="1:7" x14ac:dyDescent="0.35">
      <c r="A111" s="16" t="s">
        <v>63</v>
      </c>
      <c r="B111" s="15">
        <v>2017</v>
      </c>
      <c r="C111" s="15">
        <v>93753</v>
      </c>
      <c r="D111" s="15">
        <v>105557</v>
      </c>
      <c r="E111" s="15">
        <v>2908328.77</v>
      </c>
      <c r="F111">
        <f>E111*_xlfn.XLOOKUP(B111,CPI!$A$3:$A$10,$J$5:$J$12)/1000000</f>
        <v>3.5038224675383436</v>
      </c>
      <c r="G111" s="6">
        <f t="shared" si="5"/>
        <v>105.557</v>
      </c>
    </row>
    <row r="112" spans="1:7" x14ac:dyDescent="0.35">
      <c r="A112" s="14" t="s">
        <v>63</v>
      </c>
      <c r="B112" s="13">
        <v>2018</v>
      </c>
      <c r="C112" s="13">
        <v>96254</v>
      </c>
      <c r="D112" s="13">
        <v>111693</v>
      </c>
      <c r="E112" s="13">
        <v>3761249.09</v>
      </c>
      <c r="F112">
        <f>E112*_xlfn.XLOOKUP(B112,CPI!$A$3:$A$10,$J$5:$J$12)/1000000</f>
        <v>4.4294770017916036</v>
      </c>
      <c r="G112" s="6">
        <f t="shared" si="5"/>
        <v>111.693</v>
      </c>
    </row>
    <row r="113" spans="1:7" x14ac:dyDescent="0.35">
      <c r="A113" s="16" t="s">
        <v>63</v>
      </c>
      <c r="B113" s="15">
        <v>2019</v>
      </c>
      <c r="C113" s="15">
        <v>101309</v>
      </c>
      <c r="D113" s="15">
        <v>106254</v>
      </c>
      <c r="E113" s="15">
        <v>3482950.61</v>
      </c>
      <c r="F113">
        <f>E113*_xlfn.XLOOKUP(B113,CPI!$A$3:$A$10,$J$5:$J$12)/1000000</f>
        <v>4.0233201531691165</v>
      </c>
      <c r="G113" s="6">
        <f t="shared" si="5"/>
        <v>106.254</v>
      </c>
    </row>
    <row r="114" spans="1:7" x14ac:dyDescent="0.35">
      <c r="A114" s="14" t="s">
        <v>63</v>
      </c>
      <c r="B114" s="13">
        <v>2020</v>
      </c>
      <c r="C114" s="13">
        <v>95812</v>
      </c>
      <c r="D114" s="13">
        <v>118829</v>
      </c>
      <c r="E114" s="13">
        <v>3264365.13</v>
      </c>
      <c r="F114">
        <f>E114*_xlfn.XLOOKUP(B114,CPI!$A$3:$A$10,$J$5:$J$12)/1000000</f>
        <v>3.7432975322846711</v>
      </c>
      <c r="G114" s="6">
        <f t="shared" si="5"/>
        <v>118.82899999999999</v>
      </c>
    </row>
    <row r="115" spans="1:7" x14ac:dyDescent="0.35">
      <c r="A115" s="16" t="s">
        <v>63</v>
      </c>
      <c r="B115" s="15">
        <v>2021</v>
      </c>
      <c r="C115" s="15">
        <v>97799</v>
      </c>
      <c r="D115" s="15">
        <v>108576</v>
      </c>
      <c r="E115" s="15">
        <v>4000380.04</v>
      </c>
      <c r="F115">
        <f>E115*_xlfn.XLOOKUP(B115,CPI!$A$3:$A$10,$J$5:$J$12)/1000000</f>
        <v>4.4382747477683617</v>
      </c>
      <c r="G115" s="6">
        <f t="shared" si="5"/>
        <v>108.57599999999999</v>
      </c>
    </row>
    <row r="116" spans="1:7" x14ac:dyDescent="0.35">
      <c r="A116" s="14" t="s">
        <v>63</v>
      </c>
      <c r="B116" s="13">
        <v>2022</v>
      </c>
      <c r="C116" s="13">
        <v>93411</v>
      </c>
      <c r="D116" s="13">
        <v>108662</v>
      </c>
      <c r="E116" s="13">
        <v>4175358.02</v>
      </c>
      <c r="F116">
        <f>E116*_xlfn.XLOOKUP(B116,CPI!$A$3:$A$10,$J$5:$J$12)/1000000</f>
        <v>4.3382853501455019</v>
      </c>
      <c r="G116" s="6">
        <f t="shared" si="5"/>
        <v>108.66200000000001</v>
      </c>
    </row>
    <row r="117" spans="1:7" x14ac:dyDescent="0.35">
      <c r="A117" s="16" t="s">
        <v>64</v>
      </c>
      <c r="B117" s="15">
        <v>2015</v>
      </c>
      <c r="C117" s="15">
        <v>439210</v>
      </c>
      <c r="D117" s="15">
        <v>529460</v>
      </c>
      <c r="E117" s="15">
        <v>20361352</v>
      </c>
      <c r="F117">
        <f>E117*_xlfn.XLOOKUP(B117,CPI!$A$3:$A$10,$J$5:$J$12)/1000000</f>
        <v>25.266733011058449</v>
      </c>
      <c r="G117" s="6">
        <f t="shared" si="5"/>
        <v>529.46</v>
      </c>
    </row>
    <row r="118" spans="1:7" x14ac:dyDescent="0.35">
      <c r="A118" s="14" t="s">
        <v>64</v>
      </c>
      <c r="B118" s="13">
        <v>2016</v>
      </c>
      <c r="C118" s="13">
        <v>421322</v>
      </c>
      <c r="D118" s="13">
        <v>545232</v>
      </c>
      <c r="E118" s="13">
        <v>20674030.399999999</v>
      </c>
      <c r="F118">
        <f>E118*_xlfn.XLOOKUP(B118,CPI!$A$3:$A$10,$J$5:$J$12)/1000000</f>
        <v>25.295094827414328</v>
      </c>
      <c r="G118" s="6">
        <f t="shared" si="5"/>
        <v>545.23199999999997</v>
      </c>
    </row>
    <row r="119" spans="1:7" x14ac:dyDescent="0.35">
      <c r="A119" s="16" t="s">
        <v>64</v>
      </c>
      <c r="B119" s="15">
        <v>2017</v>
      </c>
      <c r="C119" s="15">
        <v>413556</v>
      </c>
      <c r="D119" s="15">
        <v>505527</v>
      </c>
      <c r="E119" s="15">
        <v>23231202.91</v>
      </c>
      <c r="F119">
        <f>E119*_xlfn.XLOOKUP(B119,CPI!$A$3:$A$10,$J$5:$J$12)/1000000</f>
        <v>27.987898597860429</v>
      </c>
      <c r="G119" s="6">
        <f t="shared" si="5"/>
        <v>505.52699999999999</v>
      </c>
    </row>
    <row r="120" spans="1:7" x14ac:dyDescent="0.35">
      <c r="A120" s="14" t="s">
        <v>64</v>
      </c>
      <c r="B120" s="13">
        <v>2018</v>
      </c>
      <c r="C120" s="13">
        <v>412146</v>
      </c>
      <c r="D120" s="13">
        <v>539085</v>
      </c>
      <c r="E120" s="13">
        <v>18545588</v>
      </c>
      <c r="F120">
        <f>E120*_xlfn.XLOOKUP(B120,CPI!$A$3:$A$10,$J$5:$J$12)/1000000</f>
        <v>21.840418851574213</v>
      </c>
      <c r="G120" s="6">
        <f t="shared" si="5"/>
        <v>539.08500000000004</v>
      </c>
    </row>
    <row r="121" spans="1:7" x14ac:dyDescent="0.35">
      <c r="A121" s="16" t="s">
        <v>64</v>
      </c>
      <c r="B121" s="15">
        <v>2019</v>
      </c>
      <c r="C121" s="15">
        <v>438891</v>
      </c>
      <c r="D121" s="15">
        <v>509596</v>
      </c>
      <c r="E121" s="15">
        <v>26204172</v>
      </c>
      <c r="F121">
        <f>E121*_xlfn.XLOOKUP(B121,CPI!$A$3:$A$10,$J$5:$J$12)/1000000</f>
        <v>30.269672214705881</v>
      </c>
      <c r="G121" s="6">
        <f t="shared" si="5"/>
        <v>509.596</v>
      </c>
    </row>
    <row r="122" spans="1:7" x14ac:dyDescent="0.35">
      <c r="A122" s="14" t="s">
        <v>64</v>
      </c>
      <c r="B122" s="13">
        <v>2020</v>
      </c>
      <c r="C122" s="13">
        <v>401495</v>
      </c>
      <c r="D122" s="13">
        <v>558272</v>
      </c>
      <c r="E122" s="13">
        <v>32128784.91</v>
      </c>
      <c r="F122">
        <f>E122*_xlfn.XLOOKUP(B122,CPI!$A$3:$A$10,$J$5:$J$12)/1000000</f>
        <v>36.842570141321168</v>
      </c>
      <c r="G122" s="6">
        <f t="shared" si="5"/>
        <v>558.27200000000005</v>
      </c>
    </row>
    <row r="123" spans="1:7" x14ac:dyDescent="0.35">
      <c r="A123" s="16" t="s">
        <v>64</v>
      </c>
      <c r="B123" s="15">
        <v>2021</v>
      </c>
      <c r="C123" s="15">
        <v>408800</v>
      </c>
      <c r="D123" s="15">
        <v>558981</v>
      </c>
      <c r="E123" s="15">
        <v>25527356.600000001</v>
      </c>
      <c r="F123">
        <f>E123*_xlfn.XLOOKUP(B123,CPI!$A$3:$A$10,$J$5:$J$12)/1000000</f>
        <v>28.321664702401137</v>
      </c>
      <c r="G123" s="6">
        <f t="shared" si="5"/>
        <v>558.98099999999999</v>
      </c>
    </row>
    <row r="124" spans="1:7" x14ac:dyDescent="0.35">
      <c r="A124" s="14" t="s">
        <v>64</v>
      </c>
      <c r="B124" s="13">
        <v>2022</v>
      </c>
      <c r="C124" s="13">
        <v>404366</v>
      </c>
      <c r="D124" s="13">
        <v>537429</v>
      </c>
      <c r="E124" s="13">
        <v>30046457.690000001</v>
      </c>
      <c r="F124">
        <f>E124*_xlfn.XLOOKUP(B124,CPI!$A$3:$A$10,$J$5:$J$12)/1000000</f>
        <v>31.218905443776453</v>
      </c>
      <c r="G124" s="6">
        <f t="shared" si="5"/>
        <v>537.42899999999997</v>
      </c>
    </row>
    <row r="125" spans="1:7" x14ac:dyDescent="0.35">
      <c r="A125" s="16" t="s">
        <v>65</v>
      </c>
      <c r="B125" s="15">
        <v>2015</v>
      </c>
      <c r="C125" s="15">
        <v>30907</v>
      </c>
      <c r="D125" s="15">
        <v>41784</v>
      </c>
      <c r="E125" s="15">
        <v>10291334.76</v>
      </c>
      <c r="F125">
        <f>E125*_xlfn.XLOOKUP(B125,CPI!$A$3:$A$10,$J$5:$J$12)/1000000</f>
        <v>12.7706847614218</v>
      </c>
      <c r="G125" s="6">
        <f t="shared" si="5"/>
        <v>41.783999999999999</v>
      </c>
    </row>
    <row r="126" spans="1:7" x14ac:dyDescent="0.35">
      <c r="A126" s="14" t="s">
        <v>65</v>
      </c>
      <c r="B126" s="13">
        <v>2016</v>
      </c>
      <c r="C126" s="13">
        <v>29525</v>
      </c>
      <c r="D126" s="13">
        <v>43276</v>
      </c>
      <c r="E126" s="13">
        <v>1398919.66</v>
      </c>
      <c r="F126">
        <f>E126*_xlfn.XLOOKUP(B126,CPI!$A$3:$A$10,$J$5:$J$12)/1000000</f>
        <v>1.7116065310436133</v>
      </c>
      <c r="G126" s="6">
        <f t="shared" si="5"/>
        <v>43.276000000000003</v>
      </c>
    </row>
    <row r="127" spans="1:7" x14ac:dyDescent="0.35">
      <c r="A127" s="16" t="s">
        <v>65</v>
      </c>
      <c r="B127" s="15">
        <v>2017</v>
      </c>
      <c r="C127" s="15">
        <v>35009</v>
      </c>
      <c r="D127" s="15">
        <v>52335</v>
      </c>
      <c r="E127" s="15">
        <v>2147522.91</v>
      </c>
      <c r="F127">
        <f>E127*_xlfn.XLOOKUP(B127,CPI!$A$3:$A$10,$J$5:$J$12)/1000000</f>
        <v>2.5872381070628836</v>
      </c>
      <c r="G127" s="6">
        <f t="shared" si="5"/>
        <v>52.335000000000001</v>
      </c>
    </row>
    <row r="128" spans="1:7" x14ac:dyDescent="0.35">
      <c r="A128" s="14" t="s">
        <v>65</v>
      </c>
      <c r="B128" s="13">
        <v>2018</v>
      </c>
      <c r="C128" s="13">
        <v>41828</v>
      </c>
      <c r="D128" s="13">
        <v>62118</v>
      </c>
      <c r="E128" s="13">
        <v>1866440.41</v>
      </c>
      <c r="F128">
        <f>E128*_xlfn.XLOOKUP(B128,CPI!$A$3:$A$10,$J$5:$J$12)/1000000</f>
        <v>2.1980343958845578</v>
      </c>
      <c r="G128" s="6">
        <f t="shared" si="5"/>
        <v>62.118000000000002</v>
      </c>
    </row>
    <row r="129" spans="1:7" x14ac:dyDescent="0.35">
      <c r="A129" s="16" t="s">
        <v>65</v>
      </c>
      <c r="B129" s="15">
        <v>2019</v>
      </c>
      <c r="C129" s="15">
        <v>42947</v>
      </c>
      <c r="D129" s="15">
        <v>57643</v>
      </c>
      <c r="E129" s="15">
        <v>2337778.9500000002</v>
      </c>
      <c r="F129">
        <f>E129*_xlfn.XLOOKUP(B129,CPI!$A$3:$A$10,$J$5:$J$12)/1000000</f>
        <v>2.7004784782720588</v>
      </c>
      <c r="G129" s="6">
        <f t="shared" si="5"/>
        <v>57.643000000000001</v>
      </c>
    </row>
    <row r="130" spans="1:7" x14ac:dyDescent="0.35">
      <c r="A130" s="14" t="s">
        <v>65</v>
      </c>
      <c r="B130" s="13">
        <v>2020</v>
      </c>
      <c r="C130" s="13">
        <v>43313</v>
      </c>
      <c r="D130" s="13">
        <v>64921</v>
      </c>
      <c r="E130" s="13">
        <v>1956441.98</v>
      </c>
      <c r="F130">
        <f>E130*_xlfn.XLOOKUP(B130,CPI!$A$3:$A$10,$J$5:$J$12)/1000000</f>
        <v>2.2434820077226272</v>
      </c>
      <c r="G130" s="6">
        <f t="shared" si="5"/>
        <v>64.921000000000006</v>
      </c>
    </row>
    <row r="131" spans="1:7" x14ac:dyDescent="0.35">
      <c r="A131" s="16" t="s">
        <v>65</v>
      </c>
      <c r="B131" s="15">
        <v>2021</v>
      </c>
      <c r="C131" s="15">
        <v>46040</v>
      </c>
      <c r="D131" s="15">
        <v>63552</v>
      </c>
      <c r="E131" s="15">
        <v>2746916.05</v>
      </c>
      <c r="F131">
        <f>E131*_xlfn.XLOOKUP(B131,CPI!$A$3:$A$10,$J$5:$J$12)/1000000</f>
        <v>3.0476024820268366</v>
      </c>
      <c r="G131" s="6">
        <f t="shared" si="5"/>
        <v>63.552</v>
      </c>
    </row>
    <row r="132" spans="1:7" x14ac:dyDescent="0.35">
      <c r="A132" s="14" t="s">
        <v>65</v>
      </c>
      <c r="B132" s="13">
        <v>2022</v>
      </c>
      <c r="C132" s="13">
        <v>47163</v>
      </c>
      <c r="D132" s="13">
        <v>61314</v>
      </c>
      <c r="E132" s="13">
        <v>1984587.27</v>
      </c>
      <c r="F132">
        <f>E132*_xlfn.XLOOKUP(B132,CPI!$A$3:$A$10,$J$5:$J$12)/1000000</f>
        <v>2.0620281753769842</v>
      </c>
      <c r="G132" s="6">
        <f t="shared" si="5"/>
        <v>61.314</v>
      </c>
    </row>
    <row r="133" spans="1:7" x14ac:dyDescent="0.35">
      <c r="A133" s="16" t="s">
        <v>66</v>
      </c>
      <c r="B133" s="15">
        <v>2015</v>
      </c>
      <c r="C133" s="15">
        <v>88688</v>
      </c>
      <c r="D133" s="15">
        <v>103016</v>
      </c>
      <c r="E133" s="15">
        <v>8295868</v>
      </c>
      <c r="F133">
        <f>E133*_xlfn.XLOOKUP(B133,CPI!$A$3:$A$10,$J$5:$J$12)/1000000</f>
        <v>10.294477589257504</v>
      </c>
      <c r="G133" s="6">
        <f t="shared" ref="G133:G196" si="6">MAX(C133:D133)/1000</f>
        <v>103.01600000000001</v>
      </c>
    </row>
    <row r="134" spans="1:7" x14ac:dyDescent="0.35">
      <c r="A134" s="14" t="s">
        <v>66</v>
      </c>
      <c r="B134" s="13">
        <v>2016</v>
      </c>
      <c r="C134" s="13">
        <v>82154</v>
      </c>
      <c r="D134" s="13">
        <v>109349</v>
      </c>
      <c r="E134" s="13">
        <v>8312782</v>
      </c>
      <c r="F134">
        <f>E134*_xlfn.XLOOKUP(B134,CPI!$A$3:$A$10,$J$5:$J$12)/1000000</f>
        <v>10.170857104361371</v>
      </c>
      <c r="G134" s="6">
        <f t="shared" si="6"/>
        <v>109.349</v>
      </c>
    </row>
    <row r="135" spans="1:7" x14ac:dyDescent="0.35">
      <c r="A135" s="16" t="s">
        <v>66</v>
      </c>
      <c r="B135" s="15">
        <v>2017</v>
      </c>
      <c r="C135" s="15">
        <v>81647</v>
      </c>
      <c r="D135" s="15">
        <v>98466</v>
      </c>
      <c r="E135" s="15">
        <v>9883110</v>
      </c>
      <c r="F135">
        <f>E135*_xlfn.XLOOKUP(B135,CPI!$A$3:$A$10,$J$5:$J$12)/1000000</f>
        <v>11.906722246932516</v>
      </c>
      <c r="G135" s="6">
        <f t="shared" si="6"/>
        <v>98.465999999999994</v>
      </c>
    </row>
    <row r="136" spans="1:7" x14ac:dyDescent="0.35">
      <c r="A136" s="14" t="s">
        <v>66</v>
      </c>
      <c r="B136" s="13">
        <v>2018</v>
      </c>
      <c r="C136" s="13">
        <v>82792</v>
      </c>
      <c r="D136" s="13">
        <v>108080</v>
      </c>
      <c r="E136" s="13">
        <v>7528216</v>
      </c>
      <c r="F136">
        <f>E136*_xlfn.XLOOKUP(B136,CPI!$A$3:$A$10,$J$5:$J$12)/1000000</f>
        <v>8.8656876581709145</v>
      </c>
      <c r="G136" s="6">
        <f t="shared" si="6"/>
        <v>108.08</v>
      </c>
    </row>
    <row r="137" spans="1:7" x14ac:dyDescent="0.35">
      <c r="A137" s="16" t="s">
        <v>66</v>
      </c>
      <c r="B137" s="15">
        <v>2019</v>
      </c>
      <c r="C137" s="15">
        <v>83063</v>
      </c>
      <c r="D137" s="15">
        <v>102375</v>
      </c>
      <c r="E137" s="15">
        <v>30952185</v>
      </c>
      <c r="F137">
        <f>E137*_xlfn.XLOOKUP(B137,CPI!$A$3:$A$10,$J$5:$J$12)/1000000</f>
        <v>35.754325466911766</v>
      </c>
      <c r="G137" s="6">
        <f t="shared" si="6"/>
        <v>102.375</v>
      </c>
    </row>
    <row r="138" spans="1:7" x14ac:dyDescent="0.35">
      <c r="A138" s="14" t="s">
        <v>66</v>
      </c>
      <c r="B138" s="13">
        <v>2020</v>
      </c>
      <c r="C138" s="13">
        <v>82464</v>
      </c>
      <c r="D138" s="13">
        <v>113233</v>
      </c>
      <c r="E138" s="13">
        <v>6310970</v>
      </c>
      <c r="F138">
        <f>E138*_xlfn.XLOOKUP(B138,CPI!$A$3:$A$10,$J$5:$J$12)/1000000</f>
        <v>7.2368860364963492</v>
      </c>
      <c r="G138" s="6">
        <f t="shared" si="6"/>
        <v>113.233</v>
      </c>
    </row>
    <row r="139" spans="1:7" x14ac:dyDescent="0.35">
      <c r="A139" s="16" t="s">
        <v>66</v>
      </c>
      <c r="B139" s="15">
        <v>2021</v>
      </c>
      <c r="C139" s="15">
        <v>79223</v>
      </c>
      <c r="D139" s="15">
        <v>110959</v>
      </c>
      <c r="E139" s="15">
        <v>6119406</v>
      </c>
      <c r="F139">
        <f>E139*_xlfn.XLOOKUP(B139,CPI!$A$3:$A$10,$J$5:$J$12)/1000000</f>
        <v>6.7892562330508488</v>
      </c>
      <c r="G139" s="6">
        <f t="shared" si="6"/>
        <v>110.959</v>
      </c>
    </row>
    <row r="140" spans="1:7" x14ac:dyDescent="0.35">
      <c r="A140" s="14" t="s">
        <v>66</v>
      </c>
      <c r="B140" s="13">
        <v>2022</v>
      </c>
      <c r="C140" s="13">
        <v>81597</v>
      </c>
      <c r="D140" s="13">
        <v>109964</v>
      </c>
      <c r="E140" s="13">
        <v>5383655</v>
      </c>
      <c r="F140">
        <f>E140*_xlfn.XLOOKUP(B140,CPI!$A$3:$A$10,$J$5:$J$12)/1000000</f>
        <v>5.5937314847883588</v>
      </c>
      <c r="G140" s="6">
        <f t="shared" si="6"/>
        <v>109.964</v>
      </c>
    </row>
    <row r="141" spans="1:7" x14ac:dyDescent="0.35">
      <c r="A141" s="14" t="s">
        <v>67</v>
      </c>
      <c r="B141" s="13">
        <v>2018</v>
      </c>
      <c r="C141" s="13">
        <v>14732</v>
      </c>
      <c r="D141" s="13">
        <v>16856</v>
      </c>
      <c r="E141" s="13">
        <v>278156.12</v>
      </c>
      <c r="F141">
        <f>E141*_xlfn.XLOOKUP(B141,CPI!$A$3:$A$10,$J$5:$J$12)/1000000</f>
        <v>0.32757366155922035</v>
      </c>
      <c r="G141" s="6">
        <f t="shared" si="6"/>
        <v>16.856000000000002</v>
      </c>
    </row>
    <row r="142" spans="1:7" x14ac:dyDescent="0.35">
      <c r="A142" s="14" t="s">
        <v>68</v>
      </c>
      <c r="B142" s="13">
        <v>2016</v>
      </c>
      <c r="C142" s="13">
        <v>5923452</v>
      </c>
      <c r="D142" s="13">
        <v>6212849</v>
      </c>
      <c r="E142" s="13">
        <v>732483856.02999997</v>
      </c>
      <c r="F142">
        <f>E142*_xlfn.XLOOKUP(B142,CPI!$A$3:$A$10,$J$5:$J$12)/1000000</f>
        <v>896.20883008031922</v>
      </c>
      <c r="G142" s="6">
        <f t="shared" si="6"/>
        <v>6212.8490000000002</v>
      </c>
    </row>
    <row r="143" spans="1:7" x14ac:dyDescent="0.35">
      <c r="A143" s="14" t="s">
        <v>68</v>
      </c>
      <c r="B143" s="13">
        <v>2020</v>
      </c>
      <c r="C143" s="13">
        <v>6572050</v>
      </c>
      <c r="D143" s="13">
        <v>6962402</v>
      </c>
      <c r="E143" s="13">
        <v>765863052.54999995</v>
      </c>
      <c r="F143">
        <f>E143*_xlfn.XLOOKUP(B143,CPI!$A$3:$A$10,$J$5:$J$12)/1000000</f>
        <v>878.22690186572981</v>
      </c>
      <c r="G143" s="6">
        <f t="shared" si="6"/>
        <v>6962.402</v>
      </c>
    </row>
    <row r="144" spans="1:7" x14ac:dyDescent="0.35">
      <c r="A144" s="16" t="s">
        <v>68</v>
      </c>
      <c r="B144" s="15">
        <v>2021</v>
      </c>
      <c r="C144" s="15">
        <v>6419787</v>
      </c>
      <c r="D144" s="15">
        <v>6572161</v>
      </c>
      <c r="E144" s="15">
        <v>819468208.89999998</v>
      </c>
      <c r="F144">
        <f>E144*_xlfn.XLOOKUP(B144,CPI!$A$3:$A$10,$J$5:$J$12)/1000000</f>
        <v>909.16988430925142</v>
      </c>
      <c r="G144" s="6">
        <f t="shared" si="6"/>
        <v>6572.1610000000001</v>
      </c>
    </row>
    <row r="145" spans="1:7" x14ac:dyDescent="0.35">
      <c r="A145" s="16" t="s">
        <v>69</v>
      </c>
      <c r="B145" s="15">
        <v>2015</v>
      </c>
      <c r="C145" s="15">
        <v>1215721</v>
      </c>
      <c r="D145" s="15">
        <v>1405596</v>
      </c>
      <c r="E145" s="15">
        <v>147267262</v>
      </c>
      <c r="F145">
        <f>E145*_xlfn.XLOOKUP(B145,CPI!$A$3:$A$10,$J$5:$J$12)/1000000</f>
        <v>182.7463417077409</v>
      </c>
      <c r="G145" s="6">
        <f t="shared" si="6"/>
        <v>1405.596</v>
      </c>
    </row>
    <row r="146" spans="1:7" x14ac:dyDescent="0.35">
      <c r="A146" s="14" t="s">
        <v>69</v>
      </c>
      <c r="B146" s="13">
        <v>2016</v>
      </c>
      <c r="C146" s="13">
        <v>1202154</v>
      </c>
      <c r="D146" s="13">
        <v>1418089</v>
      </c>
      <c r="E146" s="13">
        <v>103176348</v>
      </c>
      <c r="F146">
        <f>E146*_xlfn.XLOOKUP(B146,CPI!$A$3:$A$10,$J$5:$J$12)/1000000</f>
        <v>126.23835101869157</v>
      </c>
      <c r="G146" s="6">
        <f t="shared" si="6"/>
        <v>1418.0889999999999</v>
      </c>
    </row>
    <row r="147" spans="1:7" x14ac:dyDescent="0.35">
      <c r="A147" s="16" t="s">
        <v>69</v>
      </c>
      <c r="B147" s="15">
        <v>2017</v>
      </c>
      <c r="C147" s="15">
        <v>1225591</v>
      </c>
      <c r="D147" s="15">
        <v>1378852</v>
      </c>
      <c r="E147" s="15">
        <v>122692101</v>
      </c>
      <c r="F147">
        <f>E147*_xlfn.XLOOKUP(B147,CPI!$A$3:$A$10,$J$5:$J$12)/1000000</f>
        <v>147.81387321395704</v>
      </c>
      <c r="G147" s="6">
        <f t="shared" si="6"/>
        <v>1378.8520000000001</v>
      </c>
    </row>
    <row r="148" spans="1:7" x14ac:dyDescent="0.35">
      <c r="A148" s="14" t="s">
        <v>69</v>
      </c>
      <c r="B148" s="13">
        <v>2018</v>
      </c>
      <c r="C148" s="13">
        <v>1262204</v>
      </c>
      <c r="D148" s="13">
        <v>1489933</v>
      </c>
      <c r="E148" s="13">
        <v>122854180</v>
      </c>
      <c r="F148">
        <f>E148*_xlfn.XLOOKUP(B148,CPI!$A$3:$A$10,$J$5:$J$12)/1000000</f>
        <v>144.6805972863568</v>
      </c>
      <c r="G148" s="6">
        <f t="shared" si="6"/>
        <v>1489.933</v>
      </c>
    </row>
    <row r="149" spans="1:7" x14ac:dyDescent="0.35">
      <c r="A149" s="16" t="s">
        <v>69</v>
      </c>
      <c r="B149" s="15">
        <v>2019</v>
      </c>
      <c r="C149" s="15">
        <v>1292973</v>
      </c>
      <c r="D149" s="15">
        <v>1400163</v>
      </c>
      <c r="E149" s="15">
        <v>239750697</v>
      </c>
      <c r="F149">
        <f>E149*_xlfn.XLOOKUP(B149,CPI!$A$3:$A$10,$J$5:$J$12)/1000000</f>
        <v>276.94731249044116</v>
      </c>
      <c r="G149" s="6">
        <f t="shared" si="6"/>
        <v>1400.163</v>
      </c>
    </row>
    <row r="150" spans="1:7" x14ac:dyDescent="0.35">
      <c r="A150" s="14" t="s">
        <v>69</v>
      </c>
      <c r="B150" s="13">
        <v>2020</v>
      </c>
      <c r="C150" s="13">
        <v>1190530</v>
      </c>
      <c r="D150" s="13">
        <v>1506449</v>
      </c>
      <c r="E150" s="13">
        <v>122921829</v>
      </c>
      <c r="F150">
        <f>E150*_xlfn.XLOOKUP(B150,CPI!$A$3:$A$10,$J$5:$J$12)/1000000</f>
        <v>140.95634551751823</v>
      </c>
      <c r="G150" s="6">
        <f t="shared" si="6"/>
        <v>1506.4490000000001</v>
      </c>
    </row>
    <row r="151" spans="1:7" x14ac:dyDescent="0.35">
      <c r="A151" s="16" t="s">
        <v>69</v>
      </c>
      <c r="B151" s="15">
        <v>2021</v>
      </c>
      <c r="C151" s="15">
        <v>1121485</v>
      </c>
      <c r="D151" s="15">
        <v>1414376</v>
      </c>
      <c r="E151" s="15">
        <v>172363928.13</v>
      </c>
      <c r="F151">
        <f>E151*_xlfn.XLOOKUP(B151,CPI!$A$3:$A$10,$J$5:$J$12)/1000000</f>
        <v>191.23144851146188</v>
      </c>
      <c r="G151" s="6">
        <f t="shared" si="6"/>
        <v>1414.376</v>
      </c>
    </row>
    <row r="152" spans="1:7" x14ac:dyDescent="0.35">
      <c r="A152" s="14" t="s">
        <v>69</v>
      </c>
      <c r="B152" s="13">
        <v>2022</v>
      </c>
      <c r="C152" s="13">
        <v>1229399</v>
      </c>
      <c r="D152" s="13">
        <v>1349251</v>
      </c>
      <c r="E152" s="13">
        <v>170363357.02000001</v>
      </c>
      <c r="F152">
        <f>E152*_xlfn.XLOOKUP(B152,CPI!$A$3:$A$10,$J$5:$J$12)/1000000</f>
        <v>177.01113351747355</v>
      </c>
      <c r="G152" s="6">
        <f t="shared" si="6"/>
        <v>1349.251</v>
      </c>
    </row>
    <row r="153" spans="1:7" x14ac:dyDescent="0.35">
      <c r="A153" s="14" t="s">
        <v>70</v>
      </c>
      <c r="B153" s="13">
        <v>2016</v>
      </c>
      <c r="C153" s="13">
        <v>51029</v>
      </c>
      <c r="D153" s="13">
        <v>54100</v>
      </c>
      <c r="E153" s="13">
        <v>6882669</v>
      </c>
      <c r="F153">
        <f>E153*_xlfn.XLOOKUP(B153,CPI!$A$3:$A$10,$J$5:$J$12)/1000000</f>
        <v>8.4210848901869149</v>
      </c>
      <c r="G153" s="6">
        <f t="shared" si="6"/>
        <v>54.1</v>
      </c>
    </row>
    <row r="154" spans="1:7" x14ac:dyDescent="0.35">
      <c r="A154" s="16" t="s">
        <v>70</v>
      </c>
      <c r="B154" s="15">
        <v>2017</v>
      </c>
      <c r="C154" s="15">
        <v>52052</v>
      </c>
      <c r="D154" s="15">
        <v>53027</v>
      </c>
      <c r="E154" s="15">
        <v>4460324</v>
      </c>
      <c r="F154">
        <f>E154*_xlfn.XLOOKUP(B154,CPI!$A$3:$A$10,$J$5:$J$12)/1000000</f>
        <v>5.3735958619631905</v>
      </c>
      <c r="G154" s="6">
        <f t="shared" si="6"/>
        <v>53.027000000000001</v>
      </c>
    </row>
    <row r="155" spans="1:7" x14ac:dyDescent="0.35">
      <c r="A155" s="14" t="s">
        <v>70</v>
      </c>
      <c r="B155" s="13">
        <v>2018</v>
      </c>
      <c r="C155" s="13">
        <v>54272</v>
      </c>
      <c r="D155" s="13">
        <v>61255</v>
      </c>
      <c r="E155" s="13">
        <v>5426267</v>
      </c>
      <c r="F155">
        <f>E155*_xlfn.XLOOKUP(B155,CPI!$A$3:$A$10,$J$5:$J$12)/1000000</f>
        <v>6.3903039407796092</v>
      </c>
      <c r="G155" s="6">
        <f t="shared" si="6"/>
        <v>61.255000000000003</v>
      </c>
    </row>
    <row r="156" spans="1:7" x14ac:dyDescent="0.35">
      <c r="A156" s="16" t="s">
        <v>70</v>
      </c>
      <c r="B156" s="15">
        <v>2019</v>
      </c>
      <c r="C156" s="15">
        <v>56198</v>
      </c>
      <c r="D156" s="15">
        <v>62245</v>
      </c>
      <c r="E156" s="15">
        <v>8585117</v>
      </c>
      <c r="F156">
        <f>E156*_xlfn.XLOOKUP(B156,CPI!$A$3:$A$10,$J$5:$J$12)/1000000</f>
        <v>9.9170726522058814</v>
      </c>
      <c r="G156" s="6">
        <f t="shared" si="6"/>
        <v>62.244999999999997</v>
      </c>
    </row>
    <row r="157" spans="1:7" x14ac:dyDescent="0.35">
      <c r="A157" s="14" t="s">
        <v>70</v>
      </c>
      <c r="B157" s="13">
        <v>2020</v>
      </c>
      <c r="C157" s="13">
        <v>52210</v>
      </c>
      <c r="D157" s="13">
        <v>67555</v>
      </c>
      <c r="E157" s="13">
        <v>12338101</v>
      </c>
      <c r="F157">
        <f>E157*_xlfn.XLOOKUP(B157,CPI!$A$3:$A$10,$J$5:$J$12)/1000000</f>
        <v>14.148289540875911</v>
      </c>
      <c r="G157" s="6">
        <f t="shared" si="6"/>
        <v>67.555000000000007</v>
      </c>
    </row>
    <row r="158" spans="1:7" x14ac:dyDescent="0.35">
      <c r="A158" s="16" t="s">
        <v>70</v>
      </c>
      <c r="B158" s="15">
        <v>2021</v>
      </c>
      <c r="C158" s="15">
        <v>53908</v>
      </c>
      <c r="D158" s="15">
        <v>64276</v>
      </c>
      <c r="E158" s="15">
        <v>14554661</v>
      </c>
      <c r="F158">
        <f>E158*_xlfn.XLOOKUP(B158,CPI!$A$3:$A$10,$J$5:$J$12)/1000000</f>
        <v>16.147861886299438</v>
      </c>
      <c r="G158" s="6">
        <f t="shared" si="6"/>
        <v>64.275999999999996</v>
      </c>
    </row>
    <row r="159" spans="1:7" x14ac:dyDescent="0.35">
      <c r="A159" s="14" t="s">
        <v>70</v>
      </c>
      <c r="B159" s="13">
        <v>2022</v>
      </c>
      <c r="C159" s="13">
        <v>57733</v>
      </c>
      <c r="D159" s="13">
        <v>65636</v>
      </c>
      <c r="E159" s="13">
        <v>13447747</v>
      </c>
      <c r="F159">
        <f>E159*_xlfn.XLOOKUP(B159,CPI!$A$3:$A$10,$J$5:$J$12)/1000000</f>
        <v>13.972493741402115</v>
      </c>
      <c r="G159" s="6">
        <f t="shared" si="6"/>
        <v>65.635999999999996</v>
      </c>
    </row>
    <row r="160" spans="1:7" x14ac:dyDescent="0.35">
      <c r="A160" s="14" t="s">
        <v>71</v>
      </c>
      <c r="B160" s="13">
        <v>2020</v>
      </c>
      <c r="C160" s="13">
        <v>114474</v>
      </c>
      <c r="D160" s="13">
        <v>116108</v>
      </c>
      <c r="E160" s="13">
        <v>4167550.76</v>
      </c>
      <c r="F160">
        <f>E160*_xlfn.XLOOKUP(B160,CPI!$A$3:$A$10,$J$5:$J$12)/1000000</f>
        <v>4.7789943386569336</v>
      </c>
      <c r="G160" s="6">
        <f t="shared" si="6"/>
        <v>116.108</v>
      </c>
    </row>
    <row r="161" spans="1:7" x14ac:dyDescent="0.35">
      <c r="A161" s="16" t="s">
        <v>71</v>
      </c>
      <c r="B161" s="15">
        <v>2021</v>
      </c>
      <c r="C161" s="15">
        <v>111668</v>
      </c>
      <c r="D161" s="15">
        <v>118606</v>
      </c>
      <c r="E161" s="15">
        <v>4739211</v>
      </c>
      <c r="F161">
        <f>E161*_xlfn.XLOOKUP(B161,CPI!$A$3:$A$10,$J$5:$J$12)/1000000</f>
        <v>5.2579805656779666</v>
      </c>
      <c r="G161" s="6">
        <f t="shared" si="6"/>
        <v>118.60599999999999</v>
      </c>
    </row>
    <row r="162" spans="1:7" x14ac:dyDescent="0.35">
      <c r="A162" s="14" t="s">
        <v>71</v>
      </c>
      <c r="B162" s="13">
        <v>2022</v>
      </c>
      <c r="C162" s="13">
        <v>118722</v>
      </c>
      <c r="D162" s="13">
        <v>119607</v>
      </c>
      <c r="E162" s="13">
        <v>3737891.1</v>
      </c>
      <c r="F162">
        <f>E162*_xlfn.XLOOKUP(B162,CPI!$A$3:$A$10,$J$5:$J$12)/1000000</f>
        <v>3.8837479617063493</v>
      </c>
      <c r="G162" s="6">
        <f t="shared" si="6"/>
        <v>119.607</v>
      </c>
    </row>
    <row r="163" spans="1:7" x14ac:dyDescent="0.35">
      <c r="A163" s="16" t="s">
        <v>72</v>
      </c>
      <c r="B163" s="15">
        <v>2015</v>
      </c>
      <c r="C163" s="15">
        <v>42548</v>
      </c>
      <c r="D163" s="15">
        <v>42609</v>
      </c>
      <c r="E163" s="15">
        <v>1829241.96</v>
      </c>
      <c r="F163">
        <f>E163*_xlfn.XLOOKUP(B163,CPI!$A$3:$A$10,$J$5:$J$12)/1000000</f>
        <v>2.2699361130805684</v>
      </c>
      <c r="G163" s="6">
        <f t="shared" si="6"/>
        <v>42.609000000000002</v>
      </c>
    </row>
    <row r="164" spans="1:7" x14ac:dyDescent="0.35">
      <c r="A164" s="14" t="s">
        <v>72</v>
      </c>
      <c r="B164" s="13">
        <v>2016</v>
      </c>
      <c r="C164" s="13">
        <v>41183</v>
      </c>
      <c r="D164" s="13">
        <v>44782</v>
      </c>
      <c r="E164" s="13">
        <v>3079542.77</v>
      </c>
      <c r="F164">
        <f>E164*_xlfn.XLOOKUP(B164,CPI!$A$3:$A$10,$J$5:$J$12)/1000000</f>
        <v>3.7678829374376939</v>
      </c>
      <c r="G164" s="6">
        <f t="shared" si="6"/>
        <v>44.781999999999996</v>
      </c>
    </row>
    <row r="165" spans="1:7" x14ac:dyDescent="0.35">
      <c r="A165" s="16" t="s">
        <v>72</v>
      </c>
      <c r="B165" s="15">
        <v>2017</v>
      </c>
      <c r="C165" s="15">
        <v>40045</v>
      </c>
      <c r="D165" s="15">
        <v>41885</v>
      </c>
      <c r="E165" s="15">
        <v>2562505</v>
      </c>
      <c r="F165">
        <f>E165*_xlfn.XLOOKUP(B165,CPI!$A$3:$A$10,$J$5:$J$12)/1000000</f>
        <v>3.087189689417178</v>
      </c>
      <c r="G165" s="6">
        <f t="shared" si="6"/>
        <v>41.884999999999998</v>
      </c>
    </row>
    <row r="166" spans="1:7" x14ac:dyDescent="0.35">
      <c r="A166" s="14" t="s">
        <v>72</v>
      </c>
      <c r="B166" s="13">
        <v>2018</v>
      </c>
      <c r="C166" s="13">
        <v>43382</v>
      </c>
      <c r="D166" s="13">
        <v>46509</v>
      </c>
      <c r="E166" s="13">
        <v>1548781</v>
      </c>
      <c r="F166">
        <f>E166*_xlfn.XLOOKUP(B166,CPI!$A$3:$A$10,$J$5:$J$12)/1000000</f>
        <v>1.823939243628186</v>
      </c>
      <c r="G166" s="6">
        <f t="shared" si="6"/>
        <v>46.509</v>
      </c>
    </row>
    <row r="167" spans="1:7" x14ac:dyDescent="0.35">
      <c r="A167" s="14" t="s">
        <v>72</v>
      </c>
      <c r="B167" s="13">
        <v>2020</v>
      </c>
      <c r="C167" s="13">
        <v>41349</v>
      </c>
      <c r="D167" s="13">
        <v>46215</v>
      </c>
      <c r="E167" s="13">
        <v>2376997</v>
      </c>
      <c r="F167">
        <f>E167*_xlfn.XLOOKUP(B167,CPI!$A$3:$A$10,$J$5:$J$12)/1000000</f>
        <v>2.7257388956204376</v>
      </c>
      <c r="G167" s="6">
        <f t="shared" si="6"/>
        <v>46.215000000000003</v>
      </c>
    </row>
    <row r="168" spans="1:7" x14ac:dyDescent="0.35">
      <c r="A168" s="16" t="s">
        <v>72</v>
      </c>
      <c r="B168" s="15">
        <v>2021</v>
      </c>
      <c r="C168" s="15">
        <v>40303</v>
      </c>
      <c r="D168" s="15">
        <v>46389</v>
      </c>
      <c r="E168" s="15">
        <v>4293749</v>
      </c>
      <c r="F168">
        <f>E168*_xlfn.XLOOKUP(B168,CPI!$A$3:$A$10,$J$5:$J$12)/1000000</f>
        <v>4.7637568354519786</v>
      </c>
      <c r="G168" s="6">
        <f t="shared" si="6"/>
        <v>46.389000000000003</v>
      </c>
    </row>
    <row r="169" spans="1:7" x14ac:dyDescent="0.35">
      <c r="A169" s="14" t="s">
        <v>72</v>
      </c>
      <c r="B169" s="13">
        <v>2022</v>
      </c>
      <c r="C169" s="13">
        <v>43280</v>
      </c>
      <c r="D169" s="13">
        <v>45232</v>
      </c>
      <c r="E169" s="13">
        <v>2876101</v>
      </c>
      <c r="F169">
        <f>E169*_xlfn.XLOOKUP(B169,CPI!$A$3:$A$10,$J$5:$J$12)/1000000</f>
        <v>2.9883298088624337</v>
      </c>
      <c r="G169" s="6">
        <f t="shared" si="6"/>
        <v>45.231999999999999</v>
      </c>
    </row>
    <row r="170" spans="1:7" x14ac:dyDescent="0.35">
      <c r="A170" s="16" t="s">
        <v>73</v>
      </c>
      <c r="B170" s="15">
        <v>2015</v>
      </c>
      <c r="C170" s="15">
        <v>538330</v>
      </c>
      <c r="D170" s="15">
        <v>661102</v>
      </c>
      <c r="E170" s="15">
        <v>33025844.109999999</v>
      </c>
      <c r="F170">
        <f>E170*_xlfn.XLOOKUP(B170,CPI!$A$3:$A$10,$J$5:$J$12)/1000000</f>
        <v>40.982307343451815</v>
      </c>
      <c r="G170" s="6">
        <f t="shared" si="6"/>
        <v>661.10199999999998</v>
      </c>
    </row>
    <row r="171" spans="1:7" x14ac:dyDescent="0.35">
      <c r="A171" s="14" t="s">
        <v>73</v>
      </c>
      <c r="B171" s="13">
        <v>2016</v>
      </c>
      <c r="C171" s="13">
        <v>537708</v>
      </c>
      <c r="D171" s="13">
        <v>707205</v>
      </c>
      <c r="E171" s="13">
        <v>35609719.210000001</v>
      </c>
      <c r="F171">
        <f>E171*_xlfn.XLOOKUP(B171,CPI!$A$3:$A$10,$J$5:$J$12)/1000000</f>
        <v>43.569212522515571</v>
      </c>
      <c r="G171" s="6">
        <f t="shared" si="6"/>
        <v>707.20500000000004</v>
      </c>
    </row>
    <row r="172" spans="1:7" x14ac:dyDescent="0.35">
      <c r="A172" s="16" t="s">
        <v>73</v>
      </c>
      <c r="B172" s="15">
        <v>2017</v>
      </c>
      <c r="C172" s="15">
        <v>535268</v>
      </c>
      <c r="D172" s="15">
        <v>655151</v>
      </c>
      <c r="E172" s="15">
        <v>32522017.350000001</v>
      </c>
      <c r="F172">
        <f>E172*_xlfn.XLOOKUP(B172,CPI!$A$3:$A$10,$J$5:$J$12)/1000000</f>
        <v>39.181050043596628</v>
      </c>
      <c r="G172" s="6">
        <f t="shared" si="6"/>
        <v>655.15099999999995</v>
      </c>
    </row>
    <row r="173" spans="1:7" x14ac:dyDescent="0.35">
      <c r="A173" s="14" t="s">
        <v>73</v>
      </c>
      <c r="B173" s="13">
        <v>2018</v>
      </c>
      <c r="C173" s="13">
        <v>529814</v>
      </c>
      <c r="D173" s="13">
        <v>716060</v>
      </c>
      <c r="E173" s="13">
        <v>38192948.93</v>
      </c>
      <c r="F173">
        <f>E173*_xlfn.XLOOKUP(B173,CPI!$A$3:$A$10,$J$5:$J$12)/1000000</f>
        <v>44.978352900322342</v>
      </c>
      <c r="G173" s="6">
        <f t="shared" si="6"/>
        <v>716.06</v>
      </c>
    </row>
    <row r="174" spans="1:7" x14ac:dyDescent="0.35">
      <c r="A174" s="16" t="s">
        <v>73</v>
      </c>
      <c r="B174" s="15">
        <v>2019</v>
      </c>
      <c r="C174" s="15">
        <v>512730</v>
      </c>
      <c r="D174" s="15">
        <v>657266</v>
      </c>
      <c r="E174" s="15">
        <v>42135702.159999996</v>
      </c>
      <c r="F174">
        <f>E174*_xlfn.XLOOKUP(B174,CPI!$A$3:$A$10,$J$5:$J$12)/1000000</f>
        <v>48.672932421588229</v>
      </c>
      <c r="G174" s="6">
        <f t="shared" si="6"/>
        <v>657.26599999999996</v>
      </c>
    </row>
    <row r="175" spans="1:7" x14ac:dyDescent="0.35">
      <c r="A175" s="14" t="s">
        <v>73</v>
      </c>
      <c r="B175" s="13">
        <v>2020</v>
      </c>
      <c r="C175" s="13">
        <v>457926</v>
      </c>
      <c r="D175" s="13">
        <v>693661</v>
      </c>
      <c r="E175" s="13">
        <v>45385393.530000001</v>
      </c>
      <c r="F175">
        <f>E175*_xlfn.XLOOKUP(B175,CPI!$A$3:$A$10,$J$5:$J$12)/1000000</f>
        <v>52.04412644936496</v>
      </c>
      <c r="G175" s="6">
        <f t="shared" si="6"/>
        <v>693.66099999999994</v>
      </c>
    </row>
    <row r="176" spans="1:7" x14ac:dyDescent="0.35">
      <c r="A176" s="16" t="s">
        <v>73</v>
      </c>
      <c r="B176" s="15">
        <v>2021</v>
      </c>
      <c r="C176" s="15">
        <v>459216</v>
      </c>
      <c r="D176" s="15">
        <v>662035</v>
      </c>
      <c r="E176" s="15">
        <v>38000030.380000003</v>
      </c>
      <c r="F176">
        <f>E176*_xlfn.XLOOKUP(B176,CPI!$A$3:$A$10,$J$5:$J$12)/1000000</f>
        <v>42.159638225268374</v>
      </c>
      <c r="G176" s="6">
        <f t="shared" si="6"/>
        <v>662.03499999999997</v>
      </c>
    </row>
    <row r="177" spans="1:7" x14ac:dyDescent="0.35">
      <c r="A177" s="14" t="s">
        <v>73</v>
      </c>
      <c r="B177" s="13">
        <v>2022</v>
      </c>
      <c r="C177" s="13">
        <v>486838</v>
      </c>
      <c r="D177" s="13">
        <v>685662</v>
      </c>
      <c r="E177" s="13">
        <v>50171632.200000003</v>
      </c>
      <c r="F177">
        <f>E177*_xlfn.XLOOKUP(B177,CPI!$A$3:$A$10,$J$5:$J$12)/1000000</f>
        <v>52.129387689285707</v>
      </c>
      <c r="G177" s="6">
        <f t="shared" si="6"/>
        <v>685.66200000000003</v>
      </c>
    </row>
    <row r="178" spans="1:7" x14ac:dyDescent="0.35">
      <c r="A178" s="16" t="s">
        <v>74</v>
      </c>
      <c r="B178" s="15">
        <v>2015</v>
      </c>
      <c r="C178" s="15">
        <v>141341</v>
      </c>
      <c r="D178" s="15">
        <v>168414</v>
      </c>
      <c r="E178" s="15">
        <v>15617439</v>
      </c>
      <c r="F178">
        <f>E178*_xlfn.XLOOKUP(B178,CPI!$A$3:$A$10,$J$5:$J$12)/1000000</f>
        <v>19.379934177725119</v>
      </c>
      <c r="G178" s="6">
        <f t="shared" si="6"/>
        <v>168.41399999999999</v>
      </c>
    </row>
    <row r="179" spans="1:7" x14ac:dyDescent="0.35">
      <c r="A179" s="14" t="s">
        <v>74</v>
      </c>
      <c r="B179" s="13">
        <v>2016</v>
      </c>
      <c r="C179" s="13">
        <v>137921</v>
      </c>
      <c r="D179" s="13">
        <v>180543</v>
      </c>
      <c r="E179" s="13">
        <v>11320875</v>
      </c>
      <c r="F179">
        <f>E179*_xlfn.XLOOKUP(B179,CPI!$A$3:$A$10,$J$5:$J$12)/1000000</f>
        <v>13.851319801401866</v>
      </c>
      <c r="G179" s="6">
        <f t="shared" si="6"/>
        <v>180.54300000000001</v>
      </c>
    </row>
    <row r="180" spans="1:7" x14ac:dyDescent="0.35">
      <c r="A180" s="16" t="s">
        <v>74</v>
      </c>
      <c r="B180" s="15">
        <v>2017</v>
      </c>
      <c r="C180" s="15">
        <v>135397</v>
      </c>
      <c r="D180" s="15">
        <v>166034</v>
      </c>
      <c r="E180" s="15">
        <v>8924115</v>
      </c>
      <c r="F180">
        <f>E180*_xlfn.XLOOKUP(B180,CPI!$A$3:$A$10,$J$5:$J$12)/1000000</f>
        <v>10.751368608128834</v>
      </c>
      <c r="G180" s="6">
        <f t="shared" si="6"/>
        <v>166.03399999999999</v>
      </c>
    </row>
    <row r="181" spans="1:7" x14ac:dyDescent="0.35">
      <c r="A181" s="14" t="s">
        <v>74</v>
      </c>
      <c r="B181" s="13">
        <v>2018</v>
      </c>
      <c r="C181" s="13">
        <v>139411</v>
      </c>
      <c r="D181" s="13">
        <v>183462</v>
      </c>
      <c r="E181" s="13">
        <v>11224369</v>
      </c>
      <c r="F181">
        <f>E181*_xlfn.XLOOKUP(B181,CPI!$A$3:$A$10,$J$5:$J$12)/1000000</f>
        <v>13.218503522488755</v>
      </c>
      <c r="G181" s="6">
        <f t="shared" si="6"/>
        <v>183.46199999999999</v>
      </c>
    </row>
    <row r="182" spans="1:7" x14ac:dyDescent="0.35">
      <c r="A182" s="16" t="s">
        <v>74</v>
      </c>
      <c r="B182" s="15">
        <v>2019</v>
      </c>
      <c r="C182" s="15">
        <v>147848</v>
      </c>
      <c r="D182" s="15">
        <v>173199</v>
      </c>
      <c r="E182" s="15">
        <v>11765970</v>
      </c>
      <c r="F182">
        <f>E182*_xlfn.XLOOKUP(B182,CPI!$A$3:$A$10,$J$5:$J$12)/1000000</f>
        <v>13.591425639705882</v>
      </c>
      <c r="G182" s="6">
        <f t="shared" si="6"/>
        <v>173.19900000000001</v>
      </c>
    </row>
    <row r="183" spans="1:7" x14ac:dyDescent="0.35">
      <c r="A183" s="14" t="s">
        <v>74</v>
      </c>
      <c r="B183" s="13">
        <v>2020</v>
      </c>
      <c r="C183" s="13">
        <v>143700</v>
      </c>
      <c r="D183" s="13">
        <v>198177</v>
      </c>
      <c r="E183" s="13">
        <v>9705878</v>
      </c>
      <c r="F183">
        <f>E183*_xlfn.XLOOKUP(B183,CPI!$A$3:$A$10,$J$5:$J$12)/1000000</f>
        <v>11.129879078832117</v>
      </c>
      <c r="G183" s="6">
        <f t="shared" si="6"/>
        <v>198.17699999999999</v>
      </c>
    </row>
    <row r="184" spans="1:7" x14ac:dyDescent="0.35">
      <c r="A184" s="16" t="s">
        <v>74</v>
      </c>
      <c r="B184" s="15">
        <v>2021</v>
      </c>
      <c r="C184" s="15">
        <v>140596</v>
      </c>
      <c r="D184" s="15">
        <v>194362</v>
      </c>
      <c r="E184" s="15">
        <v>8790584</v>
      </c>
      <c r="F184">
        <f>E184*_xlfn.XLOOKUP(B184,CPI!$A$3:$A$10,$J$5:$J$12)/1000000</f>
        <v>9.7528301299435025</v>
      </c>
      <c r="G184" s="6">
        <f t="shared" si="6"/>
        <v>194.36199999999999</v>
      </c>
    </row>
    <row r="185" spans="1:7" x14ac:dyDescent="0.35">
      <c r="A185" s="14" t="s">
        <v>74</v>
      </c>
      <c r="B185" s="13">
        <v>2022</v>
      </c>
      <c r="C185" s="13">
        <v>146759</v>
      </c>
      <c r="D185" s="13">
        <v>194627</v>
      </c>
      <c r="E185" s="13">
        <v>12370107</v>
      </c>
      <c r="F185">
        <f>E185*_xlfn.XLOOKUP(B185,CPI!$A$3:$A$10,$J$5:$J$12)/1000000</f>
        <v>12.852802974206348</v>
      </c>
      <c r="G185" s="6">
        <f t="shared" si="6"/>
        <v>194.62700000000001</v>
      </c>
    </row>
    <row r="186" spans="1:7" x14ac:dyDescent="0.35">
      <c r="A186" s="16" t="s">
        <v>75</v>
      </c>
      <c r="B186" s="15">
        <v>2015</v>
      </c>
      <c r="C186" s="15">
        <v>147773</v>
      </c>
      <c r="D186" s="15">
        <v>174398</v>
      </c>
      <c r="E186" s="15">
        <v>15315636.34</v>
      </c>
      <c r="F186">
        <f>E186*_xlfn.XLOOKUP(B186,CPI!$A$3:$A$10,$J$5:$J$12)/1000000</f>
        <v>19.005422346082149</v>
      </c>
      <c r="G186" s="6">
        <f t="shared" si="6"/>
        <v>174.398</v>
      </c>
    </row>
    <row r="187" spans="1:7" x14ac:dyDescent="0.35">
      <c r="A187" s="14" t="s">
        <v>75</v>
      </c>
      <c r="B187" s="13">
        <v>2016</v>
      </c>
      <c r="C187" s="13">
        <v>137782</v>
      </c>
      <c r="D187" s="13">
        <v>180233</v>
      </c>
      <c r="E187" s="13">
        <v>10713580.689999999</v>
      </c>
      <c r="F187">
        <f>E187*_xlfn.XLOOKUP(B187,CPI!$A$3:$A$10,$J$5:$J$12)/1000000</f>
        <v>13.108282915880061</v>
      </c>
      <c r="G187" s="6">
        <f t="shared" si="6"/>
        <v>180.233</v>
      </c>
    </row>
    <row r="188" spans="1:7" x14ac:dyDescent="0.35">
      <c r="A188" s="16" t="s">
        <v>75</v>
      </c>
      <c r="B188" s="15">
        <v>2017</v>
      </c>
      <c r="C188" s="15">
        <v>133456</v>
      </c>
      <c r="D188" s="15">
        <v>167334</v>
      </c>
      <c r="E188" s="15">
        <v>7568478.21</v>
      </c>
      <c r="F188">
        <f>E188*_xlfn.XLOOKUP(B188,CPI!$A$3:$A$10,$J$5:$J$12)/1000000</f>
        <v>9.1181589477837424</v>
      </c>
      <c r="G188" s="6">
        <f t="shared" si="6"/>
        <v>167.334</v>
      </c>
    </row>
    <row r="189" spans="1:7" x14ac:dyDescent="0.35">
      <c r="A189" s="14" t="s">
        <v>75</v>
      </c>
      <c r="B189" s="13">
        <v>2018</v>
      </c>
      <c r="C189" s="13">
        <v>140147</v>
      </c>
      <c r="D189" s="13">
        <v>182966</v>
      </c>
      <c r="E189" s="13">
        <v>18526425</v>
      </c>
      <c r="F189">
        <f>E189*_xlfn.XLOOKUP(B189,CPI!$A$3:$A$10,$J$5:$J$12)/1000000</f>
        <v>21.817851330584709</v>
      </c>
      <c r="G189" s="6">
        <f t="shared" si="6"/>
        <v>182.96600000000001</v>
      </c>
    </row>
    <row r="190" spans="1:7" x14ac:dyDescent="0.35">
      <c r="A190" s="16" t="s">
        <v>75</v>
      </c>
      <c r="B190" s="15">
        <v>2019</v>
      </c>
      <c r="C190" s="15">
        <v>136854</v>
      </c>
      <c r="D190" s="15">
        <v>167172</v>
      </c>
      <c r="E190" s="15">
        <v>6043598</v>
      </c>
      <c r="F190">
        <f>E190*_xlfn.XLOOKUP(B190,CPI!$A$3:$A$10,$J$5:$J$12)/1000000</f>
        <v>6.9812444544117636</v>
      </c>
      <c r="G190" s="6">
        <f t="shared" si="6"/>
        <v>167.172</v>
      </c>
    </row>
    <row r="191" spans="1:7" x14ac:dyDescent="0.35">
      <c r="A191" s="14" t="s">
        <v>75</v>
      </c>
      <c r="B191" s="13">
        <v>2020</v>
      </c>
      <c r="C191" s="13">
        <v>131821</v>
      </c>
      <c r="D191" s="13">
        <v>188400</v>
      </c>
      <c r="E191" s="13">
        <v>7433657</v>
      </c>
      <c r="F191">
        <f>E191*_xlfn.XLOOKUP(B191,CPI!$A$3:$A$10,$J$5:$J$12)/1000000</f>
        <v>8.5242884284671518</v>
      </c>
      <c r="G191" s="6">
        <f t="shared" si="6"/>
        <v>188.4</v>
      </c>
    </row>
    <row r="192" spans="1:7" x14ac:dyDescent="0.35">
      <c r="A192" s="16" t="s">
        <v>75</v>
      </c>
      <c r="B192" s="15">
        <v>2021</v>
      </c>
      <c r="C192" s="15">
        <v>130752</v>
      </c>
      <c r="D192" s="15">
        <v>176632</v>
      </c>
      <c r="E192" s="15">
        <v>16863386</v>
      </c>
      <c r="F192">
        <f>E192*_xlfn.XLOOKUP(B192,CPI!$A$3:$A$10,$J$5:$J$12)/1000000</f>
        <v>18.709307490112998</v>
      </c>
      <c r="G192" s="6">
        <f t="shared" si="6"/>
        <v>176.63200000000001</v>
      </c>
    </row>
    <row r="193" spans="1:7" x14ac:dyDescent="0.35">
      <c r="A193" s="14" t="s">
        <v>75</v>
      </c>
      <c r="B193" s="13">
        <v>2022</v>
      </c>
      <c r="C193" s="13">
        <v>141297</v>
      </c>
      <c r="D193" s="13">
        <v>178189</v>
      </c>
      <c r="E193" s="13">
        <v>4850997</v>
      </c>
      <c r="F193">
        <f>E193*_xlfn.XLOOKUP(B193,CPI!$A$3:$A$10,$J$5:$J$12)/1000000</f>
        <v>5.0402885496031749</v>
      </c>
      <c r="G193" s="6">
        <f t="shared" si="6"/>
        <v>178.18899999999999</v>
      </c>
    </row>
    <row r="194" spans="1:7" x14ac:dyDescent="0.35">
      <c r="A194" s="16" t="s">
        <v>76</v>
      </c>
      <c r="B194" s="15">
        <v>2015</v>
      </c>
      <c r="C194" s="15">
        <v>207295</v>
      </c>
      <c r="D194" s="15">
        <v>259918</v>
      </c>
      <c r="E194" s="15">
        <v>14979924.810000001</v>
      </c>
      <c r="F194">
        <f>E194*_xlfn.XLOOKUP(B194,CPI!$A$3:$A$10,$J$5:$J$12)/1000000</f>
        <v>18.588832445900472</v>
      </c>
      <c r="G194" s="6">
        <f t="shared" si="6"/>
        <v>259.91800000000001</v>
      </c>
    </row>
    <row r="195" spans="1:7" x14ac:dyDescent="0.35">
      <c r="A195" s="14" t="s">
        <v>76</v>
      </c>
      <c r="B195" s="13">
        <v>2016</v>
      </c>
      <c r="C195" s="13">
        <v>184993</v>
      </c>
      <c r="D195" s="13">
        <v>264308</v>
      </c>
      <c r="E195" s="13">
        <v>15426432</v>
      </c>
      <c r="F195">
        <f>E195*_xlfn.XLOOKUP(B195,CPI!$A$3:$A$10,$J$5:$J$12)/1000000</f>
        <v>18.874551925233643</v>
      </c>
      <c r="G195" s="6">
        <f t="shared" si="6"/>
        <v>264.30799999999999</v>
      </c>
    </row>
    <row r="196" spans="1:7" x14ac:dyDescent="0.35">
      <c r="A196" s="16" t="s">
        <v>76</v>
      </c>
      <c r="B196" s="15">
        <v>2017</v>
      </c>
      <c r="C196" s="15">
        <v>187565</v>
      </c>
      <c r="D196" s="15">
        <v>238232</v>
      </c>
      <c r="E196" s="15">
        <v>14933017</v>
      </c>
      <c r="F196">
        <f>E196*_xlfn.XLOOKUP(B196,CPI!$A$3:$A$10,$J$5:$J$12)/1000000</f>
        <v>17.990620940950919</v>
      </c>
      <c r="G196" s="6">
        <f t="shared" si="6"/>
        <v>238.232</v>
      </c>
    </row>
    <row r="197" spans="1:7" x14ac:dyDescent="0.35">
      <c r="A197" s="14" t="s">
        <v>76</v>
      </c>
      <c r="B197" s="13">
        <v>2018</v>
      </c>
      <c r="C197" s="13">
        <v>192525</v>
      </c>
      <c r="D197" s="13">
        <v>262327</v>
      </c>
      <c r="E197" s="13">
        <v>14985908</v>
      </c>
      <c r="F197">
        <f>E197*_xlfn.XLOOKUP(B197,CPI!$A$3:$A$10,$J$5:$J$12)/1000000</f>
        <v>17.648321940029984</v>
      </c>
      <c r="G197" s="6">
        <f t="shared" ref="G197:G260" si="7">MAX(C197:D197)/1000</f>
        <v>262.327</v>
      </c>
    </row>
    <row r="198" spans="1:7" x14ac:dyDescent="0.35">
      <c r="A198" s="16" t="s">
        <v>76</v>
      </c>
      <c r="B198" s="15">
        <v>2019</v>
      </c>
      <c r="C198" s="15">
        <v>197346</v>
      </c>
      <c r="D198" s="15">
        <v>256280</v>
      </c>
      <c r="E198" s="15">
        <v>16947192.989999998</v>
      </c>
      <c r="F198">
        <f>E198*_xlfn.XLOOKUP(B198,CPI!$A$3:$A$10,$J$5:$J$12)/1000000</f>
        <v>19.576500137713232</v>
      </c>
      <c r="G198" s="6">
        <f t="shared" si="7"/>
        <v>256.27999999999997</v>
      </c>
    </row>
    <row r="199" spans="1:7" x14ac:dyDescent="0.35">
      <c r="A199" s="14" t="s">
        <v>76</v>
      </c>
      <c r="B199" s="13">
        <v>2020</v>
      </c>
      <c r="C199" s="13">
        <v>176864</v>
      </c>
      <c r="D199" s="13">
        <v>256760</v>
      </c>
      <c r="E199" s="13">
        <v>16835922.219999999</v>
      </c>
      <c r="F199">
        <f>E199*_xlfn.XLOOKUP(B199,CPI!$A$3:$A$10,$J$5:$J$12)/1000000</f>
        <v>19.306010078554742</v>
      </c>
      <c r="G199" s="6">
        <f t="shared" si="7"/>
        <v>256.76</v>
      </c>
    </row>
    <row r="200" spans="1:7" x14ac:dyDescent="0.35">
      <c r="A200" s="16" t="s">
        <v>76</v>
      </c>
      <c r="B200" s="15">
        <v>2021</v>
      </c>
      <c r="C200" s="15">
        <v>180036</v>
      </c>
      <c r="D200" s="15">
        <v>262435</v>
      </c>
      <c r="E200" s="15">
        <v>19575439.170000002</v>
      </c>
      <c r="F200">
        <f>E200*_xlfn.XLOOKUP(B200,CPI!$A$3:$A$10,$J$5:$J$12)/1000000</f>
        <v>21.718230887055089</v>
      </c>
      <c r="G200" s="6">
        <f t="shared" si="7"/>
        <v>262.435</v>
      </c>
    </row>
    <row r="201" spans="1:7" x14ac:dyDescent="0.35">
      <c r="A201" s="14" t="s">
        <v>76</v>
      </c>
      <c r="B201" s="13">
        <v>2022</v>
      </c>
      <c r="C201" s="13">
        <v>195026</v>
      </c>
      <c r="D201" s="13">
        <v>255436</v>
      </c>
      <c r="E201" s="13">
        <v>16440063.9</v>
      </c>
      <c r="F201">
        <f>E201*_xlfn.XLOOKUP(B201,CPI!$A$3:$A$10,$J$5:$J$12)/1000000</f>
        <v>17.081574329960315</v>
      </c>
      <c r="G201" s="6">
        <f t="shared" si="7"/>
        <v>255.43600000000001</v>
      </c>
    </row>
    <row r="202" spans="1:7" x14ac:dyDescent="0.35">
      <c r="A202" s="16" t="s">
        <v>77</v>
      </c>
      <c r="B202" s="15">
        <v>2015</v>
      </c>
      <c r="C202" s="15">
        <v>31939</v>
      </c>
      <c r="D202" s="15">
        <v>43895</v>
      </c>
      <c r="E202" s="15">
        <v>1713212.55</v>
      </c>
      <c r="F202">
        <f>E202*_xlfn.XLOOKUP(B202,CPI!$A$3:$A$10,$J$5:$J$12)/1000000</f>
        <v>2.12595333021327</v>
      </c>
      <c r="G202" s="6">
        <f t="shared" si="7"/>
        <v>43.895000000000003</v>
      </c>
    </row>
    <row r="203" spans="1:7" x14ac:dyDescent="0.35">
      <c r="A203" s="14" t="s">
        <v>77</v>
      </c>
      <c r="B203" s="13">
        <v>2016</v>
      </c>
      <c r="C203" s="13">
        <v>34820</v>
      </c>
      <c r="D203" s="13">
        <v>47702</v>
      </c>
      <c r="E203" s="13">
        <v>2828580.2</v>
      </c>
      <c r="F203">
        <f>E203*_xlfn.XLOOKUP(B203,CPI!$A$3:$A$10,$J$5:$J$12)/1000000</f>
        <v>3.4608251512461057</v>
      </c>
      <c r="G203" s="6">
        <f t="shared" si="7"/>
        <v>47.701999999999998</v>
      </c>
    </row>
    <row r="204" spans="1:7" x14ac:dyDescent="0.35">
      <c r="A204" s="16" t="s">
        <v>77</v>
      </c>
      <c r="B204" s="15">
        <v>2017</v>
      </c>
      <c r="C204" s="15">
        <v>32863</v>
      </c>
      <c r="D204" s="15">
        <v>41660</v>
      </c>
      <c r="E204" s="15">
        <v>1622011.43</v>
      </c>
      <c r="F204">
        <f>E204*_xlfn.XLOOKUP(B204,CPI!$A$3:$A$10,$J$5:$J$12)/1000000</f>
        <v>1.954125733535276</v>
      </c>
      <c r="G204" s="6">
        <f t="shared" si="7"/>
        <v>41.66</v>
      </c>
    </row>
    <row r="205" spans="1:7" x14ac:dyDescent="0.35">
      <c r="A205" s="14" t="s">
        <v>77</v>
      </c>
      <c r="B205" s="13">
        <v>2018</v>
      </c>
      <c r="C205" s="13">
        <v>37262</v>
      </c>
      <c r="D205" s="13">
        <v>57367</v>
      </c>
      <c r="E205" s="13">
        <v>3282575.03</v>
      </c>
      <c r="F205">
        <f>E205*_xlfn.XLOOKUP(B205,CPI!$A$3:$A$10,$J$5:$J$12)/1000000</f>
        <v>3.8657611485232382</v>
      </c>
      <c r="G205" s="6">
        <f t="shared" si="7"/>
        <v>57.366999999999997</v>
      </c>
    </row>
    <row r="206" spans="1:7" x14ac:dyDescent="0.35">
      <c r="A206" s="16" t="s">
        <v>77</v>
      </c>
      <c r="B206" s="15">
        <v>2019</v>
      </c>
      <c r="C206" s="15">
        <v>38880</v>
      </c>
      <c r="D206" s="15">
        <v>52967</v>
      </c>
      <c r="E206" s="15">
        <v>2617181.83</v>
      </c>
      <c r="F206">
        <f>E206*_xlfn.XLOOKUP(B206,CPI!$A$3:$A$10,$J$5:$J$12)/1000000</f>
        <v>3.0232298933308823</v>
      </c>
      <c r="G206" s="6">
        <f t="shared" si="7"/>
        <v>52.966999999999999</v>
      </c>
    </row>
    <row r="207" spans="1:7" x14ac:dyDescent="0.35">
      <c r="A207" s="14" t="s">
        <v>77</v>
      </c>
      <c r="B207" s="13">
        <v>2020</v>
      </c>
      <c r="C207" s="13">
        <v>35742</v>
      </c>
      <c r="D207" s="13">
        <v>52046</v>
      </c>
      <c r="E207" s="13">
        <v>4915478.0999999996</v>
      </c>
      <c r="F207">
        <f>E207*_xlfn.XLOOKUP(B207,CPI!$A$3:$A$10,$J$5:$J$12)/1000000</f>
        <v>5.6366540840145971</v>
      </c>
      <c r="G207" s="6">
        <f t="shared" si="7"/>
        <v>52.045999999999999</v>
      </c>
    </row>
    <row r="208" spans="1:7" x14ac:dyDescent="0.35">
      <c r="A208" s="16" t="s">
        <v>77</v>
      </c>
      <c r="B208" s="15">
        <v>2021</v>
      </c>
      <c r="C208" s="15">
        <v>32935</v>
      </c>
      <c r="D208" s="15">
        <v>51024</v>
      </c>
      <c r="E208" s="15">
        <v>3112205.18</v>
      </c>
      <c r="F208">
        <f>E208*_xlfn.XLOOKUP(B208,CPI!$A$3:$A$10,$J$5:$J$12)/1000000</f>
        <v>3.4528773571892661</v>
      </c>
      <c r="G208" s="6">
        <f t="shared" si="7"/>
        <v>51.024000000000001</v>
      </c>
    </row>
    <row r="209" spans="1:7" x14ac:dyDescent="0.35">
      <c r="A209" s="14" t="s">
        <v>77</v>
      </c>
      <c r="B209" s="13">
        <v>2022</v>
      </c>
      <c r="C209" s="13">
        <v>35043</v>
      </c>
      <c r="D209" s="13">
        <v>48517</v>
      </c>
      <c r="E209" s="13">
        <v>1394163.81</v>
      </c>
      <c r="F209">
        <f>E209*_xlfn.XLOOKUP(B209,CPI!$A$3:$A$10,$J$5:$J$12)/1000000</f>
        <v>1.4485657047023808</v>
      </c>
      <c r="G209" s="6">
        <f t="shared" si="7"/>
        <v>48.517000000000003</v>
      </c>
    </row>
    <row r="210" spans="1:7" x14ac:dyDescent="0.35">
      <c r="A210" s="16" t="s">
        <v>78</v>
      </c>
      <c r="B210" s="15">
        <v>2015</v>
      </c>
      <c r="C210" s="15">
        <v>262334</v>
      </c>
      <c r="D210" s="15">
        <v>341182</v>
      </c>
      <c r="E210" s="15">
        <v>15777343.210000001</v>
      </c>
      <c r="F210">
        <f>E210*_xlfn.XLOOKUP(B210,CPI!$A$3:$A$10,$J$5:$J$12)/1000000</f>
        <v>19.57836191383096</v>
      </c>
      <c r="G210" s="6">
        <f t="shared" si="7"/>
        <v>341.18200000000002</v>
      </c>
    </row>
    <row r="211" spans="1:7" x14ac:dyDescent="0.35">
      <c r="A211" s="14" t="s">
        <v>78</v>
      </c>
      <c r="B211" s="13">
        <v>2016</v>
      </c>
      <c r="C211" s="13">
        <v>251532</v>
      </c>
      <c r="D211" s="13">
        <v>375360</v>
      </c>
      <c r="E211" s="13">
        <v>20301606.039999999</v>
      </c>
      <c r="F211">
        <f>E211*_xlfn.XLOOKUP(B211,CPI!$A$3:$A$10,$J$5:$J$12)/1000000</f>
        <v>24.839426081651084</v>
      </c>
      <c r="G211" s="6">
        <f t="shared" si="7"/>
        <v>375.36</v>
      </c>
    </row>
    <row r="212" spans="1:7" x14ac:dyDescent="0.35">
      <c r="A212" s="16" t="s">
        <v>78</v>
      </c>
      <c r="B212" s="15">
        <v>2017</v>
      </c>
      <c r="C212" s="15">
        <v>238190</v>
      </c>
      <c r="D212" s="15">
        <v>313427</v>
      </c>
      <c r="E212" s="15">
        <v>17886850.760000002</v>
      </c>
      <c r="F212">
        <f>E212*_xlfn.XLOOKUP(B212,CPI!$A$3:$A$10,$J$5:$J$12)/1000000</f>
        <v>21.549265754570555</v>
      </c>
      <c r="G212" s="6">
        <f t="shared" si="7"/>
        <v>313.42700000000002</v>
      </c>
    </row>
    <row r="213" spans="1:7" x14ac:dyDescent="0.35">
      <c r="A213" s="14" t="s">
        <v>78</v>
      </c>
      <c r="B213" s="13">
        <v>2018</v>
      </c>
      <c r="C213" s="13">
        <v>255185</v>
      </c>
      <c r="D213" s="13">
        <v>366131</v>
      </c>
      <c r="E213" s="13">
        <v>22655648.760000002</v>
      </c>
      <c r="F213">
        <f>E213*_xlfn.XLOOKUP(B213,CPI!$A$3:$A$10,$J$5:$J$12)/1000000</f>
        <v>26.680677812563719</v>
      </c>
      <c r="G213" s="6">
        <f t="shared" si="7"/>
        <v>366.13099999999997</v>
      </c>
    </row>
    <row r="214" spans="1:7" x14ac:dyDescent="0.35">
      <c r="A214" s="16" t="s">
        <v>78</v>
      </c>
      <c r="B214" s="15">
        <v>2019</v>
      </c>
      <c r="C214" s="15">
        <v>259547</v>
      </c>
      <c r="D214" s="15">
        <v>339413</v>
      </c>
      <c r="E214" s="15">
        <v>28947764.239999998</v>
      </c>
      <c r="F214">
        <f>E214*_xlfn.XLOOKUP(B214,CPI!$A$3:$A$10,$J$5:$J$12)/1000000</f>
        <v>33.438924721352933</v>
      </c>
      <c r="G214" s="6">
        <f t="shared" si="7"/>
        <v>339.41300000000001</v>
      </c>
    </row>
    <row r="215" spans="1:7" x14ac:dyDescent="0.35">
      <c r="A215" s="14" t="s">
        <v>78</v>
      </c>
      <c r="B215" s="13">
        <v>2020</v>
      </c>
      <c r="C215" s="13">
        <v>248298</v>
      </c>
      <c r="D215" s="13">
        <v>370303</v>
      </c>
      <c r="E215" s="13">
        <v>19819369.559999999</v>
      </c>
      <c r="F215">
        <f>E215*_xlfn.XLOOKUP(B215,CPI!$A$3:$A$10,$J$5:$J$12)/1000000</f>
        <v>22.727174875007293</v>
      </c>
      <c r="G215" s="6">
        <f t="shared" si="7"/>
        <v>370.303</v>
      </c>
    </row>
    <row r="216" spans="1:7" x14ac:dyDescent="0.35">
      <c r="A216" s="16" t="s">
        <v>78</v>
      </c>
      <c r="B216" s="15">
        <v>2021</v>
      </c>
      <c r="C216" s="15">
        <v>234671</v>
      </c>
      <c r="D216" s="15">
        <v>348052</v>
      </c>
      <c r="E216" s="15">
        <v>21722908.57</v>
      </c>
      <c r="F216">
        <f>E216*_xlfn.XLOOKUP(B216,CPI!$A$3:$A$10,$J$5:$J$12)/1000000</f>
        <v>24.100769324484467</v>
      </c>
      <c r="G216" s="6">
        <f t="shared" si="7"/>
        <v>348.05200000000002</v>
      </c>
    </row>
    <row r="217" spans="1:7" x14ac:dyDescent="0.35">
      <c r="A217" s="14" t="s">
        <v>78</v>
      </c>
      <c r="B217" s="13">
        <v>2022</v>
      </c>
      <c r="C217" s="13">
        <v>256133</v>
      </c>
      <c r="D217" s="13">
        <v>371082</v>
      </c>
      <c r="E217" s="13">
        <v>21289247</v>
      </c>
      <c r="F217">
        <f>E217*_xlfn.XLOOKUP(B217,CPI!$A$3:$A$10,$J$5:$J$12)/1000000</f>
        <v>22.119978199074072</v>
      </c>
      <c r="G217" s="6">
        <f t="shared" si="7"/>
        <v>371.08199999999999</v>
      </c>
    </row>
    <row r="218" spans="1:7" x14ac:dyDescent="0.35">
      <c r="A218" s="16" t="s">
        <v>79</v>
      </c>
      <c r="B218" s="15">
        <v>2015</v>
      </c>
      <c r="C218" s="15">
        <v>43641</v>
      </c>
      <c r="D218" s="15">
        <v>45472</v>
      </c>
      <c r="E218" s="15">
        <v>1293107</v>
      </c>
      <c r="F218">
        <f>E218*_xlfn.XLOOKUP(B218,CPI!$A$3:$A$10,$J$5:$J$12)/1000000</f>
        <v>1.6046375173775671</v>
      </c>
      <c r="G218" s="6">
        <f t="shared" si="7"/>
        <v>45.472000000000001</v>
      </c>
    </row>
    <row r="219" spans="1:7" x14ac:dyDescent="0.35">
      <c r="A219" s="14" t="s">
        <v>79</v>
      </c>
      <c r="B219" s="13">
        <v>2016</v>
      </c>
      <c r="C219" s="13">
        <v>41661</v>
      </c>
      <c r="D219" s="13">
        <v>48124</v>
      </c>
      <c r="E219" s="13">
        <v>1940991</v>
      </c>
      <c r="F219">
        <f>E219*_xlfn.XLOOKUP(B219,CPI!$A$3:$A$10,$J$5:$J$12)/1000000</f>
        <v>2.3748417920560745</v>
      </c>
      <c r="G219" s="6">
        <f t="shared" si="7"/>
        <v>48.124000000000002</v>
      </c>
    </row>
    <row r="220" spans="1:7" x14ac:dyDescent="0.35">
      <c r="A220" s="16" t="s">
        <v>79</v>
      </c>
      <c r="B220" s="15">
        <v>2017</v>
      </c>
      <c r="C220" s="15">
        <v>41758</v>
      </c>
      <c r="D220" s="15">
        <v>46147</v>
      </c>
      <c r="E220" s="15">
        <v>2551610</v>
      </c>
      <c r="F220">
        <f>E220*_xlfn.XLOOKUP(B220,CPI!$A$3:$A$10,$J$5:$J$12)/1000000</f>
        <v>3.0740638880368101</v>
      </c>
      <c r="G220" s="6">
        <f t="shared" si="7"/>
        <v>46.146999999999998</v>
      </c>
    </row>
    <row r="221" spans="1:7" x14ac:dyDescent="0.35">
      <c r="A221" s="14" t="s">
        <v>79</v>
      </c>
      <c r="B221" s="13">
        <v>2018</v>
      </c>
      <c r="C221" s="13">
        <v>42821</v>
      </c>
      <c r="D221" s="13">
        <v>48441</v>
      </c>
      <c r="E221" s="13">
        <v>1778360.46</v>
      </c>
      <c r="F221">
        <f>E221*_xlfn.XLOOKUP(B221,CPI!$A$3:$A$10,$J$5:$J$12)/1000000</f>
        <v>2.0943060589655174</v>
      </c>
      <c r="G221" s="6">
        <f t="shared" si="7"/>
        <v>48.441000000000003</v>
      </c>
    </row>
    <row r="222" spans="1:7" x14ac:dyDescent="0.35">
      <c r="A222" s="16" t="s">
        <v>79</v>
      </c>
      <c r="B222" s="15">
        <v>2019</v>
      </c>
      <c r="C222" s="15">
        <v>43212</v>
      </c>
      <c r="D222" s="15">
        <v>45875</v>
      </c>
      <c r="E222" s="15">
        <v>1368227.77</v>
      </c>
      <c r="F222">
        <f>E222*_xlfn.XLOOKUP(B222,CPI!$A$3:$A$10,$J$5:$J$12)/1000000</f>
        <v>1.5805042843161763</v>
      </c>
      <c r="G222" s="6">
        <f t="shared" si="7"/>
        <v>45.875</v>
      </c>
    </row>
    <row r="223" spans="1:7" x14ac:dyDescent="0.35">
      <c r="A223" s="14" t="s">
        <v>79</v>
      </c>
      <c r="B223" s="13">
        <v>2020</v>
      </c>
      <c r="C223" s="13">
        <v>42683</v>
      </c>
      <c r="D223" s="13">
        <v>52406</v>
      </c>
      <c r="E223" s="13">
        <v>1924938.04</v>
      </c>
      <c r="F223">
        <f>E223*_xlfn.XLOOKUP(B223,CPI!$A$3:$A$10,$J$5:$J$12)/1000000</f>
        <v>2.2073559568175178</v>
      </c>
      <c r="G223" s="6">
        <f t="shared" si="7"/>
        <v>52.405999999999999</v>
      </c>
    </row>
    <row r="224" spans="1:7" x14ac:dyDescent="0.35">
      <c r="A224" s="16" t="s">
        <v>79</v>
      </c>
      <c r="B224" s="15">
        <v>2021</v>
      </c>
      <c r="C224" s="15">
        <v>41873</v>
      </c>
      <c r="D224" s="15">
        <v>50595</v>
      </c>
      <c r="E224" s="15">
        <v>2265234.6800000002</v>
      </c>
      <c r="F224">
        <f>E224*_xlfn.XLOOKUP(B224,CPI!$A$3:$A$10,$J$5:$J$12)/1000000</f>
        <v>2.5131946908757068</v>
      </c>
      <c r="G224" s="6">
        <f t="shared" si="7"/>
        <v>50.594999999999999</v>
      </c>
    </row>
    <row r="225" spans="1:7" x14ac:dyDescent="0.35">
      <c r="A225" s="14" t="s">
        <v>79</v>
      </c>
      <c r="B225" s="13">
        <v>2022</v>
      </c>
      <c r="C225" s="13">
        <v>43994</v>
      </c>
      <c r="D225" s="13">
        <v>50324</v>
      </c>
      <c r="E225" s="13">
        <v>2983010.31</v>
      </c>
      <c r="F225">
        <f>E225*_xlfn.XLOOKUP(B225,CPI!$A$3:$A$10,$J$5:$J$12)/1000000</f>
        <v>3.0994108445833328</v>
      </c>
      <c r="G225" s="6">
        <f t="shared" si="7"/>
        <v>50.323999999999998</v>
      </c>
    </row>
    <row r="226" spans="1:7" x14ac:dyDescent="0.35">
      <c r="A226" s="16" t="s">
        <v>80</v>
      </c>
      <c r="B226" s="15">
        <v>2015</v>
      </c>
      <c r="C226" s="15">
        <v>205040</v>
      </c>
      <c r="D226" s="15">
        <v>213930</v>
      </c>
      <c r="E226" s="15">
        <v>15178835</v>
      </c>
      <c r="F226">
        <f>E226*_xlfn.XLOOKUP(B226,CPI!$A$3:$A$10,$J$5:$J$12)/1000000</f>
        <v>18.835663337282782</v>
      </c>
      <c r="G226" s="6">
        <f t="shared" si="7"/>
        <v>213.93</v>
      </c>
    </row>
    <row r="227" spans="1:7" x14ac:dyDescent="0.35">
      <c r="A227" s="14" t="s">
        <v>80</v>
      </c>
      <c r="B227" s="13">
        <v>2016</v>
      </c>
      <c r="C227" s="13">
        <v>196745</v>
      </c>
      <c r="D227" s="13">
        <v>224194</v>
      </c>
      <c r="E227" s="13">
        <v>10425039</v>
      </c>
      <c r="F227">
        <f>E227*_xlfn.XLOOKUP(B227,CPI!$A$3:$A$10,$J$5:$J$12)/1000000</f>
        <v>12.755246315420559</v>
      </c>
      <c r="G227" s="6">
        <f t="shared" si="7"/>
        <v>224.19399999999999</v>
      </c>
    </row>
    <row r="228" spans="1:7" x14ac:dyDescent="0.35">
      <c r="A228" s="16" t="s">
        <v>80</v>
      </c>
      <c r="B228" s="15">
        <v>2017</v>
      </c>
      <c r="C228" s="15">
        <v>194082</v>
      </c>
      <c r="D228" s="15">
        <v>211985</v>
      </c>
      <c r="E228" s="15">
        <v>9083922</v>
      </c>
      <c r="F228">
        <f>E228*_xlfn.XLOOKUP(B228,CPI!$A$3:$A$10,$J$5:$J$12)/1000000</f>
        <v>10.943896826687116</v>
      </c>
      <c r="G228" s="6">
        <f t="shared" si="7"/>
        <v>211.98500000000001</v>
      </c>
    </row>
    <row r="229" spans="1:7" x14ac:dyDescent="0.35">
      <c r="A229" s="14" t="s">
        <v>80</v>
      </c>
      <c r="B229" s="13">
        <v>2018</v>
      </c>
      <c r="C229" s="13">
        <v>209621</v>
      </c>
      <c r="D229" s="13">
        <v>238104</v>
      </c>
      <c r="E229" s="13">
        <v>16868642</v>
      </c>
      <c r="F229">
        <f>E229*_xlfn.XLOOKUP(B229,CPI!$A$3:$A$10,$J$5:$J$12)/1000000</f>
        <v>19.865544664167913</v>
      </c>
      <c r="G229" s="6">
        <f t="shared" si="7"/>
        <v>238.10400000000001</v>
      </c>
    </row>
    <row r="230" spans="1:7" x14ac:dyDescent="0.35">
      <c r="A230" s="16" t="s">
        <v>80</v>
      </c>
      <c r="B230" s="15">
        <v>2019</v>
      </c>
      <c r="C230" s="15">
        <v>204830</v>
      </c>
      <c r="D230" s="15">
        <v>219095</v>
      </c>
      <c r="E230" s="15">
        <v>29297557.620000001</v>
      </c>
      <c r="F230">
        <f>E230*_xlfn.XLOOKUP(B230,CPI!$A$3:$A$10,$J$5:$J$12)/1000000</f>
        <v>33.842987515455881</v>
      </c>
      <c r="G230" s="6">
        <f t="shared" si="7"/>
        <v>219.095</v>
      </c>
    </row>
    <row r="231" spans="1:7" x14ac:dyDescent="0.35">
      <c r="A231" s="14" t="s">
        <v>80</v>
      </c>
      <c r="B231" s="13">
        <v>2020</v>
      </c>
      <c r="C231" s="13">
        <v>190882</v>
      </c>
      <c r="D231" s="13">
        <v>246807</v>
      </c>
      <c r="E231" s="13">
        <v>16352635</v>
      </c>
      <c r="F231">
        <f>E231*_xlfn.XLOOKUP(B231,CPI!$A$3:$A$10,$J$5:$J$12)/1000000</f>
        <v>18.751817215328465</v>
      </c>
      <c r="G231" s="6">
        <f t="shared" si="7"/>
        <v>246.80699999999999</v>
      </c>
    </row>
    <row r="232" spans="1:7" x14ac:dyDescent="0.35">
      <c r="A232" s="16" t="s">
        <v>80</v>
      </c>
      <c r="B232" s="15">
        <v>2021</v>
      </c>
      <c r="C232" s="15">
        <v>182630</v>
      </c>
      <c r="D232" s="15">
        <v>232281</v>
      </c>
      <c r="E232" s="15">
        <v>14600710</v>
      </c>
      <c r="F232">
        <f>E232*_xlfn.XLOOKUP(B232,CPI!$A$3:$A$10,$J$5:$J$12)/1000000</f>
        <v>16.198951560734464</v>
      </c>
      <c r="G232" s="6">
        <f t="shared" si="7"/>
        <v>232.28100000000001</v>
      </c>
    </row>
    <row r="233" spans="1:7" x14ac:dyDescent="0.35">
      <c r="A233" s="14" t="s">
        <v>80</v>
      </c>
      <c r="B233" s="13">
        <v>2022</v>
      </c>
      <c r="C233" s="13">
        <v>196817</v>
      </c>
      <c r="D233" s="13">
        <v>231673</v>
      </c>
      <c r="E233" s="13">
        <v>12601383</v>
      </c>
      <c r="F233">
        <f>E233*_xlfn.XLOOKUP(B233,CPI!$A$3:$A$10,$J$5:$J$12)/1000000</f>
        <v>13.093103632936508</v>
      </c>
      <c r="G233" s="6">
        <f t="shared" si="7"/>
        <v>231.673</v>
      </c>
    </row>
    <row r="234" spans="1:7" x14ac:dyDescent="0.35">
      <c r="A234" s="14" t="s">
        <v>81</v>
      </c>
      <c r="B234" s="13">
        <v>2020</v>
      </c>
      <c r="C234" s="13">
        <v>34936</v>
      </c>
      <c r="D234" s="13">
        <v>36163</v>
      </c>
      <c r="E234" s="13">
        <v>652382.71</v>
      </c>
      <c r="F234">
        <f>E234*_xlfn.XLOOKUP(B234,CPI!$A$3:$A$10,$J$5:$J$12)/1000000</f>
        <v>0.74809725358394152</v>
      </c>
      <c r="G234" s="6">
        <f t="shared" si="7"/>
        <v>36.162999999999997</v>
      </c>
    </row>
    <row r="235" spans="1:7" x14ac:dyDescent="0.35">
      <c r="A235" s="16" t="s">
        <v>81</v>
      </c>
      <c r="B235" s="15">
        <v>2021</v>
      </c>
      <c r="C235" s="15">
        <v>34936</v>
      </c>
      <c r="D235" s="15">
        <v>36163</v>
      </c>
      <c r="E235" s="15">
        <v>1504373.67</v>
      </c>
      <c r="F235">
        <f>E235*_xlfn.XLOOKUP(B235,CPI!$A$3:$A$10,$J$5:$J$12)/1000000</f>
        <v>1.6690473415042373</v>
      </c>
      <c r="G235" s="6">
        <f t="shared" si="7"/>
        <v>36.162999999999997</v>
      </c>
    </row>
    <row r="236" spans="1:7" x14ac:dyDescent="0.35">
      <c r="A236" s="14" t="s">
        <v>81</v>
      </c>
      <c r="B236" s="13">
        <v>2022</v>
      </c>
      <c r="C236" s="13">
        <v>40509</v>
      </c>
      <c r="D236" s="13">
        <v>40893</v>
      </c>
      <c r="E236" s="13">
        <v>4609107.66</v>
      </c>
      <c r="F236">
        <f>E236*_xlfn.XLOOKUP(B236,CPI!$A$3:$A$10,$J$5:$J$12)/1000000</f>
        <v>4.7889604059920634</v>
      </c>
      <c r="G236" s="6">
        <f t="shared" si="7"/>
        <v>40.893000000000001</v>
      </c>
    </row>
    <row r="237" spans="1:7" x14ac:dyDescent="0.35">
      <c r="A237" s="16" t="s">
        <v>82</v>
      </c>
      <c r="B237" s="15">
        <v>2015</v>
      </c>
      <c r="C237" s="15">
        <v>15935</v>
      </c>
      <c r="D237" s="15">
        <v>16080</v>
      </c>
      <c r="E237" s="15">
        <v>510990.37</v>
      </c>
      <c r="F237">
        <f>E237*_xlfn.XLOOKUP(B237,CPI!$A$3:$A$10,$J$5:$J$12)/1000000</f>
        <v>0.63409626482622428</v>
      </c>
      <c r="G237" s="6">
        <f t="shared" si="7"/>
        <v>16.079999999999998</v>
      </c>
    </row>
    <row r="238" spans="1:7" x14ac:dyDescent="0.35">
      <c r="A238" s="14" t="s">
        <v>82</v>
      </c>
      <c r="B238" s="13">
        <v>2016</v>
      </c>
      <c r="C238" s="13">
        <v>15594</v>
      </c>
      <c r="D238" s="13">
        <v>16432</v>
      </c>
      <c r="E238" s="13">
        <v>437214.52</v>
      </c>
      <c r="F238">
        <f>E238*_xlfn.XLOOKUP(B238,CPI!$A$3:$A$10,$J$5:$J$12)/1000000</f>
        <v>0.53494081847352026</v>
      </c>
      <c r="G238" s="6">
        <f t="shared" si="7"/>
        <v>16.431999999999999</v>
      </c>
    </row>
    <row r="239" spans="1:7" x14ac:dyDescent="0.35">
      <c r="A239" s="16" t="s">
        <v>82</v>
      </c>
      <c r="B239" s="15">
        <v>2017</v>
      </c>
      <c r="C239" s="15">
        <v>14658</v>
      </c>
      <c r="D239" s="15">
        <v>15929</v>
      </c>
      <c r="E239" s="15">
        <v>558903.22</v>
      </c>
      <c r="F239">
        <f>E239*_xlfn.XLOOKUP(B239,CPI!$A$3:$A$10,$J$5:$J$12)/1000000</f>
        <v>0.67334122593558277</v>
      </c>
      <c r="G239" s="6">
        <f t="shared" si="7"/>
        <v>15.929</v>
      </c>
    </row>
    <row r="240" spans="1:7" x14ac:dyDescent="0.35">
      <c r="A240" s="14" t="s">
        <v>82</v>
      </c>
      <c r="B240" s="13">
        <v>2018</v>
      </c>
      <c r="C240" s="13">
        <v>15685</v>
      </c>
      <c r="D240" s="13">
        <v>16843</v>
      </c>
      <c r="E240" s="13">
        <v>984505.74</v>
      </c>
      <c r="F240">
        <f>E240*_xlfn.XLOOKUP(B240,CPI!$A$3:$A$10,$J$5:$J$12)/1000000</f>
        <v>1.1594141810644676</v>
      </c>
      <c r="G240" s="6">
        <f t="shared" si="7"/>
        <v>16.843</v>
      </c>
    </row>
    <row r="241" spans="1:7" x14ac:dyDescent="0.35">
      <c r="A241" s="14" t="s">
        <v>82</v>
      </c>
      <c r="B241" s="13">
        <v>2020</v>
      </c>
      <c r="C241" s="13">
        <v>14787</v>
      </c>
      <c r="D241" s="13">
        <v>16864</v>
      </c>
      <c r="E241" s="13">
        <v>560128.38</v>
      </c>
      <c r="F241">
        <f>E241*_xlfn.XLOOKUP(B241,CPI!$A$3:$A$10,$J$5:$J$12)/1000000</f>
        <v>0.64230779925547432</v>
      </c>
      <c r="G241" s="6">
        <f t="shared" si="7"/>
        <v>16.864000000000001</v>
      </c>
    </row>
    <row r="242" spans="1:7" x14ac:dyDescent="0.35">
      <c r="A242" s="16" t="s">
        <v>82</v>
      </c>
      <c r="B242" s="15">
        <v>2021</v>
      </c>
      <c r="C242" s="15">
        <v>14561</v>
      </c>
      <c r="D242" s="15">
        <v>16008</v>
      </c>
      <c r="E242" s="15">
        <v>648182.86</v>
      </c>
      <c r="F242">
        <f>E242*_xlfn.XLOOKUP(B242,CPI!$A$3:$A$10,$J$5:$J$12)/1000000</f>
        <v>0.71913507984463287</v>
      </c>
      <c r="G242" s="6">
        <f t="shared" si="7"/>
        <v>16.007999999999999</v>
      </c>
    </row>
    <row r="243" spans="1:7" x14ac:dyDescent="0.35">
      <c r="A243" s="14" t="s">
        <v>82</v>
      </c>
      <c r="B243" s="13">
        <v>2022</v>
      </c>
      <c r="C243" s="13">
        <v>15591</v>
      </c>
      <c r="D243" s="13">
        <v>15674</v>
      </c>
      <c r="E243" s="13">
        <v>613411.85</v>
      </c>
      <c r="F243">
        <f>E243*_xlfn.XLOOKUP(B243,CPI!$A$3:$A$10,$J$5:$J$12)/1000000</f>
        <v>0.63734789441137563</v>
      </c>
      <c r="G243" s="6">
        <f t="shared" si="7"/>
        <v>15.673999999999999</v>
      </c>
    </row>
    <row r="244" spans="1:7" x14ac:dyDescent="0.35">
      <c r="A244" s="16" t="s">
        <v>83</v>
      </c>
      <c r="B244" s="15">
        <v>2015</v>
      </c>
      <c r="C244" s="15">
        <v>21752</v>
      </c>
      <c r="D244" s="15">
        <v>28991</v>
      </c>
      <c r="E244" s="15">
        <v>598916.9</v>
      </c>
      <c r="F244">
        <f>E244*_xlfn.XLOOKUP(B244,CPI!$A$3:$A$10,$J$5:$J$12)/1000000</f>
        <v>0.74320572661927331</v>
      </c>
      <c r="G244" s="6">
        <f t="shared" si="7"/>
        <v>28.991</v>
      </c>
    </row>
    <row r="245" spans="1:7" x14ac:dyDescent="0.35">
      <c r="A245" s="14" t="s">
        <v>83</v>
      </c>
      <c r="B245" s="13">
        <v>2016</v>
      </c>
      <c r="C245" s="13">
        <v>19728</v>
      </c>
      <c r="D245" s="13">
        <v>24825</v>
      </c>
      <c r="E245" s="13">
        <v>480494.02</v>
      </c>
      <c r="F245">
        <f>E245*_xlfn.XLOOKUP(B245,CPI!$A$3:$A$10,$J$5:$J$12)/1000000</f>
        <v>0.58789416309968834</v>
      </c>
      <c r="G245" s="6">
        <f t="shared" si="7"/>
        <v>24.824999999999999</v>
      </c>
    </row>
    <row r="246" spans="1:7" x14ac:dyDescent="0.35">
      <c r="A246" s="14" t="s">
        <v>83</v>
      </c>
      <c r="B246" s="13">
        <v>2020</v>
      </c>
      <c r="C246" s="13">
        <v>18971</v>
      </c>
      <c r="D246" s="13">
        <v>20278</v>
      </c>
      <c r="E246" s="13">
        <v>746105</v>
      </c>
      <c r="F246">
        <f>E246*_xlfn.XLOOKUP(B246,CPI!$A$3:$A$10,$J$5:$J$12)/1000000</f>
        <v>0.85557004014598537</v>
      </c>
      <c r="G246" s="6">
        <f t="shared" si="7"/>
        <v>20.277999999999999</v>
      </c>
    </row>
    <row r="247" spans="1:7" x14ac:dyDescent="0.35">
      <c r="A247" s="16" t="s">
        <v>84</v>
      </c>
      <c r="B247" s="15">
        <v>2021</v>
      </c>
      <c r="C247" s="15">
        <v>172959</v>
      </c>
      <c r="D247" s="15">
        <v>172977</v>
      </c>
      <c r="E247" s="15">
        <v>16222772</v>
      </c>
      <c r="F247">
        <f>E247*_xlfn.XLOOKUP(B247,CPI!$A$3:$A$10,$J$5:$J$12)/1000000</f>
        <v>17.998569782485877</v>
      </c>
      <c r="G247" s="6">
        <f t="shared" si="7"/>
        <v>172.977</v>
      </c>
    </row>
    <row r="248" spans="1:7" x14ac:dyDescent="0.35">
      <c r="A248" s="16" t="s">
        <v>85</v>
      </c>
      <c r="B248" s="15">
        <v>2015</v>
      </c>
      <c r="C248" s="15">
        <v>31618</v>
      </c>
      <c r="D248" s="15">
        <v>38871</v>
      </c>
      <c r="E248" s="15">
        <v>591806.13</v>
      </c>
      <c r="F248">
        <f>E248*_xlfn.XLOOKUP(B248,CPI!$A$3:$A$10,$J$5:$J$12)/1000000</f>
        <v>0.73438185642180087</v>
      </c>
      <c r="G248" s="6">
        <f t="shared" si="7"/>
        <v>38.871000000000002</v>
      </c>
    </row>
    <row r="249" spans="1:7" x14ac:dyDescent="0.35">
      <c r="A249" s="14" t="s">
        <v>85</v>
      </c>
      <c r="B249" s="13">
        <v>2016</v>
      </c>
      <c r="C249" s="13">
        <v>31524</v>
      </c>
      <c r="D249" s="13">
        <v>40060</v>
      </c>
      <c r="E249" s="13">
        <v>840759.85</v>
      </c>
      <c r="F249">
        <f>E249*_xlfn.XLOOKUP(B249,CPI!$A$3:$A$10,$J$5:$J$12)/1000000</f>
        <v>1.028686701207165</v>
      </c>
      <c r="G249" s="6">
        <f t="shared" si="7"/>
        <v>40.06</v>
      </c>
    </row>
    <row r="250" spans="1:7" x14ac:dyDescent="0.35">
      <c r="A250" s="16" t="s">
        <v>85</v>
      </c>
      <c r="B250" s="15">
        <v>2017</v>
      </c>
      <c r="C250" s="15">
        <v>30156</v>
      </c>
      <c r="D250" s="15">
        <v>36963</v>
      </c>
      <c r="E250" s="15">
        <v>1696551.28</v>
      </c>
      <c r="F250">
        <f>E250*_xlfn.XLOOKUP(B250,CPI!$A$3:$A$10,$J$5:$J$12)/1000000</f>
        <v>2.043927960797546</v>
      </c>
      <c r="G250" s="6">
        <f t="shared" si="7"/>
        <v>36.963000000000001</v>
      </c>
    </row>
    <row r="251" spans="1:7" x14ac:dyDescent="0.35">
      <c r="A251" s="14" t="s">
        <v>85</v>
      </c>
      <c r="B251" s="13">
        <v>2018</v>
      </c>
      <c r="C251" s="13">
        <v>30683</v>
      </c>
      <c r="D251" s="13">
        <v>37198</v>
      </c>
      <c r="E251" s="13">
        <v>1724288.78</v>
      </c>
      <c r="F251">
        <f>E251*_xlfn.XLOOKUP(B251,CPI!$A$3:$A$10,$J$5:$J$12)/1000000</f>
        <v>2.0306279410644676</v>
      </c>
      <c r="G251" s="6">
        <f t="shared" si="7"/>
        <v>37.198</v>
      </c>
    </row>
    <row r="252" spans="1:7" x14ac:dyDescent="0.35">
      <c r="A252" s="16" t="s">
        <v>85</v>
      </c>
      <c r="B252" s="15">
        <v>2019</v>
      </c>
      <c r="C252" s="15">
        <v>31019</v>
      </c>
      <c r="D252" s="15">
        <v>35145</v>
      </c>
      <c r="E252" s="15">
        <v>3531644.37</v>
      </c>
      <c r="F252">
        <f>E252*_xlfn.XLOOKUP(B252,CPI!$A$3:$A$10,$J$5:$J$12)/1000000</f>
        <v>4.0795686068161761</v>
      </c>
      <c r="G252" s="6">
        <f t="shared" si="7"/>
        <v>35.145000000000003</v>
      </c>
    </row>
    <row r="253" spans="1:7" x14ac:dyDescent="0.35">
      <c r="A253" s="14" t="s">
        <v>85</v>
      </c>
      <c r="B253" s="13">
        <v>2020</v>
      </c>
      <c r="C253" s="13">
        <v>29969</v>
      </c>
      <c r="D253" s="13">
        <v>37789</v>
      </c>
      <c r="E253" s="13">
        <v>2462134.71</v>
      </c>
      <c r="F253">
        <f>E253*_xlfn.XLOOKUP(B253,CPI!$A$3:$A$10,$J$5:$J$12)/1000000</f>
        <v>2.8233676127080289</v>
      </c>
      <c r="G253" s="6">
        <f t="shared" si="7"/>
        <v>37.789000000000001</v>
      </c>
    </row>
    <row r="254" spans="1:7" x14ac:dyDescent="0.35">
      <c r="A254" s="16" t="s">
        <v>85</v>
      </c>
      <c r="B254" s="15">
        <v>2021</v>
      </c>
      <c r="C254" s="15">
        <v>29264</v>
      </c>
      <c r="D254" s="15">
        <v>38118</v>
      </c>
      <c r="E254" s="15">
        <v>1890330.99</v>
      </c>
      <c r="F254">
        <f>E254*_xlfn.XLOOKUP(B254,CPI!$A$3:$A$10,$J$5:$J$12)/1000000</f>
        <v>2.0972528144703393</v>
      </c>
      <c r="G254" s="6">
        <f t="shared" si="7"/>
        <v>38.118000000000002</v>
      </c>
    </row>
    <row r="255" spans="1:7" x14ac:dyDescent="0.35">
      <c r="A255" s="14" t="s">
        <v>85</v>
      </c>
      <c r="B255" s="13">
        <v>2022</v>
      </c>
      <c r="C255" s="13">
        <v>29916</v>
      </c>
      <c r="D255" s="13">
        <v>38862</v>
      </c>
      <c r="E255" s="13">
        <v>1814076.6</v>
      </c>
      <c r="F255">
        <f>E255*_xlfn.XLOOKUP(B255,CPI!$A$3:$A$10,$J$5:$J$12)/1000000</f>
        <v>1.8848639805555556</v>
      </c>
      <c r="G255" s="6">
        <f t="shared" si="7"/>
        <v>38.862000000000002</v>
      </c>
    </row>
    <row r="256" spans="1:7" x14ac:dyDescent="0.35">
      <c r="A256" s="16" t="s">
        <v>86</v>
      </c>
      <c r="B256" s="15">
        <v>2015</v>
      </c>
      <c r="C256" s="15">
        <v>4026862</v>
      </c>
      <c r="D256" s="15">
        <v>4429011</v>
      </c>
      <c r="E256" s="15">
        <v>465402573.64999998</v>
      </c>
      <c r="F256">
        <f>E256*_xlfn.XLOOKUP(B256,CPI!$A$3:$A$10,$J$5:$J$12)/1000000</f>
        <v>577.52562654356234</v>
      </c>
      <c r="G256" s="6">
        <f t="shared" si="7"/>
        <v>4429.0110000000004</v>
      </c>
    </row>
    <row r="257" spans="1:7" x14ac:dyDescent="0.35">
      <c r="A257" s="14" t="s">
        <v>86</v>
      </c>
      <c r="B257" s="13">
        <v>2016</v>
      </c>
      <c r="C257" s="13">
        <v>3777679</v>
      </c>
      <c r="D257" s="13">
        <v>4637502</v>
      </c>
      <c r="E257" s="13">
        <v>617138761.88999999</v>
      </c>
      <c r="F257">
        <f>E257*_xlfn.XLOOKUP(B257,CPI!$A$3:$A$10,$J$5:$J$12)/1000000</f>
        <v>755.08177175170556</v>
      </c>
      <c r="G257" s="6">
        <f t="shared" si="7"/>
        <v>4637.5020000000004</v>
      </c>
    </row>
    <row r="258" spans="1:7" x14ac:dyDescent="0.35">
      <c r="A258" s="16" t="s">
        <v>86</v>
      </c>
      <c r="B258" s="15">
        <v>2017</v>
      </c>
      <c r="C258" s="15">
        <v>3686750</v>
      </c>
      <c r="D258" s="15">
        <v>4315880</v>
      </c>
      <c r="E258" s="15">
        <v>548964114</v>
      </c>
      <c r="F258">
        <f>E258*_xlfn.XLOOKUP(B258,CPI!$A$3:$A$10,$J$5:$J$12)/1000000</f>
        <v>661.36704225000005</v>
      </c>
      <c r="G258" s="6">
        <f t="shared" si="7"/>
        <v>4315.88</v>
      </c>
    </row>
    <row r="259" spans="1:7" x14ac:dyDescent="0.35">
      <c r="A259" s="14" t="s">
        <v>86</v>
      </c>
      <c r="B259" s="13">
        <v>2018</v>
      </c>
      <c r="C259" s="13">
        <v>3812782</v>
      </c>
      <c r="D259" s="13">
        <v>4609358</v>
      </c>
      <c r="E259" s="13">
        <v>563606572.71000004</v>
      </c>
      <c r="F259">
        <f>E259*_xlfn.XLOOKUP(B259,CPI!$A$3:$A$10,$J$5:$J$12)/1000000</f>
        <v>663.73757550780351</v>
      </c>
      <c r="G259" s="6">
        <f t="shared" si="7"/>
        <v>4609.3580000000002</v>
      </c>
    </row>
    <row r="260" spans="1:7" x14ac:dyDescent="0.35">
      <c r="A260" s="16" t="s">
        <v>86</v>
      </c>
      <c r="B260" s="15">
        <v>2019</v>
      </c>
      <c r="C260" s="15">
        <v>3939071</v>
      </c>
      <c r="D260" s="15">
        <v>4311781</v>
      </c>
      <c r="E260" s="15">
        <v>504959941</v>
      </c>
      <c r="F260">
        <f>E260*_xlfn.XLOOKUP(B260,CPI!$A$3:$A$10,$J$5:$J$12)/1000000</f>
        <v>583.30299066985287</v>
      </c>
      <c r="G260" s="6">
        <f t="shared" si="7"/>
        <v>4311.7809999999999</v>
      </c>
    </row>
    <row r="261" spans="1:7" x14ac:dyDescent="0.35">
      <c r="A261" s="14" t="s">
        <v>86</v>
      </c>
      <c r="B261" s="13">
        <v>2020</v>
      </c>
      <c r="C261" s="13">
        <v>3546484</v>
      </c>
      <c r="D261" s="13">
        <v>4586951</v>
      </c>
      <c r="E261" s="13">
        <v>565761123</v>
      </c>
      <c r="F261">
        <f>E261*_xlfn.XLOOKUP(B261,CPI!$A$3:$A$10,$J$5:$J$12)/1000000</f>
        <v>648.76695199489041</v>
      </c>
      <c r="G261" s="6">
        <f t="shared" ref="G261:G324" si="8">MAX(C261:D261)/1000</f>
        <v>4586.951</v>
      </c>
    </row>
    <row r="262" spans="1:7" x14ac:dyDescent="0.35">
      <c r="A262" s="16" t="s">
        <v>86</v>
      </c>
      <c r="B262" s="15">
        <v>2021</v>
      </c>
      <c r="C262" s="15">
        <v>3534259</v>
      </c>
      <c r="D262" s="15">
        <v>4457304</v>
      </c>
      <c r="E262" s="15">
        <v>610420130</v>
      </c>
      <c r="F262">
        <f>E262*_xlfn.XLOOKUP(B262,CPI!$A$3:$A$10,$J$5:$J$12)/1000000</f>
        <v>677.23871767655373</v>
      </c>
      <c r="G262" s="6">
        <f t="shared" si="8"/>
        <v>4457.3040000000001</v>
      </c>
    </row>
    <row r="263" spans="1:7" x14ac:dyDescent="0.35">
      <c r="A263" s="14" t="s">
        <v>86</v>
      </c>
      <c r="B263" s="13">
        <v>2022</v>
      </c>
      <c r="C263" s="13">
        <v>3716335</v>
      </c>
      <c r="D263" s="13">
        <v>4347129</v>
      </c>
      <c r="E263" s="13">
        <v>681954313.12</v>
      </c>
      <c r="F263">
        <f>E263*_xlfn.XLOOKUP(B263,CPI!$A$3:$A$10,$J$5:$J$12)/1000000</f>
        <v>708.56496422719579</v>
      </c>
      <c r="G263" s="6">
        <f t="shared" si="8"/>
        <v>4347.1289999999999</v>
      </c>
    </row>
    <row r="264" spans="1:7" x14ac:dyDescent="0.35">
      <c r="A264" s="16" t="s">
        <v>87</v>
      </c>
      <c r="B264" s="15">
        <v>2015</v>
      </c>
      <c r="C264" s="15">
        <v>27638</v>
      </c>
      <c r="D264" s="15">
        <v>30039</v>
      </c>
      <c r="E264" s="15">
        <v>1040957.28</v>
      </c>
      <c r="F264">
        <f>E264*_xlfn.XLOOKUP(B264,CPI!$A$3:$A$10,$J$5:$J$12)/1000000</f>
        <v>1.2917408269194313</v>
      </c>
      <c r="G264" s="6">
        <f t="shared" si="8"/>
        <v>30.039000000000001</v>
      </c>
    </row>
    <row r="265" spans="1:7" x14ac:dyDescent="0.35">
      <c r="A265" s="14" t="s">
        <v>87</v>
      </c>
      <c r="B265" s="13">
        <v>2016</v>
      </c>
      <c r="C265" s="13">
        <v>26741</v>
      </c>
      <c r="D265" s="13">
        <v>29450</v>
      </c>
      <c r="E265" s="13">
        <v>1473764.82</v>
      </c>
      <c r="F265">
        <f>E265*_xlfn.XLOOKUP(B265,CPI!$A$3:$A$10,$J$5:$J$12)/1000000</f>
        <v>1.803181099859813</v>
      </c>
      <c r="G265" s="6">
        <f t="shared" si="8"/>
        <v>29.45</v>
      </c>
    </row>
    <row r="266" spans="1:7" x14ac:dyDescent="0.35">
      <c r="A266" s="14" t="s">
        <v>87</v>
      </c>
      <c r="B266" s="13">
        <v>2018</v>
      </c>
      <c r="C266" s="13">
        <v>27190</v>
      </c>
      <c r="D266" s="13">
        <v>38645</v>
      </c>
      <c r="E266" s="13">
        <v>1422849.04</v>
      </c>
      <c r="F266">
        <f>E266*_xlfn.XLOOKUP(B266,CPI!$A$3:$A$10,$J$5:$J$12)/1000000</f>
        <v>1.6756340643478262</v>
      </c>
      <c r="G266" s="6">
        <f t="shared" si="8"/>
        <v>38.645000000000003</v>
      </c>
    </row>
    <row r="267" spans="1:7" x14ac:dyDescent="0.35">
      <c r="A267" s="16" t="s">
        <v>87</v>
      </c>
      <c r="B267" s="15">
        <v>2019</v>
      </c>
      <c r="C267" s="15">
        <v>27202</v>
      </c>
      <c r="D267" s="15">
        <v>33072</v>
      </c>
      <c r="E267" s="15">
        <v>3530236.45</v>
      </c>
      <c r="F267">
        <f>E267*_xlfn.XLOOKUP(B267,CPI!$A$3:$A$10,$J$5:$J$12)/1000000</f>
        <v>4.0779422521691178</v>
      </c>
      <c r="G267" s="6">
        <f t="shared" si="8"/>
        <v>33.072000000000003</v>
      </c>
    </row>
    <row r="268" spans="1:7" x14ac:dyDescent="0.35">
      <c r="A268" s="14" t="s">
        <v>87</v>
      </c>
      <c r="B268" s="13">
        <v>2020</v>
      </c>
      <c r="C268" s="13">
        <v>26363</v>
      </c>
      <c r="D268" s="13">
        <v>36244</v>
      </c>
      <c r="E268" s="13">
        <v>2013359.47</v>
      </c>
      <c r="F268">
        <f>E268*_xlfn.XLOOKUP(B268,CPI!$A$3:$A$10,$J$5:$J$12)/1000000</f>
        <v>2.3087501659635037</v>
      </c>
      <c r="G268" s="6">
        <f t="shared" si="8"/>
        <v>36.244</v>
      </c>
    </row>
    <row r="269" spans="1:7" x14ac:dyDescent="0.35">
      <c r="A269" s="16" t="s">
        <v>87</v>
      </c>
      <c r="B269" s="15">
        <v>2021</v>
      </c>
      <c r="C269" s="15">
        <v>27975</v>
      </c>
      <c r="D269" s="15">
        <v>37541</v>
      </c>
      <c r="E269" s="15">
        <v>3233381.9</v>
      </c>
      <c r="F269">
        <f>E269*_xlfn.XLOOKUP(B269,CPI!$A$3:$A$10,$J$5:$J$12)/1000000</f>
        <v>3.5873184780367238</v>
      </c>
      <c r="G269" s="6">
        <f t="shared" si="8"/>
        <v>37.540999999999997</v>
      </c>
    </row>
    <row r="270" spans="1:7" x14ac:dyDescent="0.35">
      <c r="A270" s="14" t="s">
        <v>87</v>
      </c>
      <c r="B270" s="13">
        <v>2022</v>
      </c>
      <c r="C270" s="13">
        <v>30003</v>
      </c>
      <c r="D270" s="13">
        <v>37765</v>
      </c>
      <c r="E270" s="13">
        <v>10609023.73</v>
      </c>
      <c r="F270">
        <f>E270*_xlfn.XLOOKUP(B270,CPI!$A$3:$A$10,$J$5:$J$12)/1000000</f>
        <v>11.023000185072751</v>
      </c>
      <c r="G270" s="6">
        <f t="shared" si="8"/>
        <v>37.765000000000001</v>
      </c>
    </row>
    <row r="271" spans="1:7" x14ac:dyDescent="0.35">
      <c r="A271" s="16" t="s">
        <v>88</v>
      </c>
      <c r="B271" s="15">
        <v>2015</v>
      </c>
      <c r="C271" s="15">
        <v>63168</v>
      </c>
      <c r="D271" s="15">
        <v>79457</v>
      </c>
      <c r="E271" s="15">
        <v>2506400</v>
      </c>
      <c r="F271">
        <f>E271*_xlfn.XLOOKUP(B271,CPI!$A$3:$A$10,$J$5:$J$12)/1000000</f>
        <v>3.1102325434439178</v>
      </c>
      <c r="G271" s="6">
        <f t="shared" si="8"/>
        <v>79.456999999999994</v>
      </c>
    </row>
    <row r="272" spans="1:7" x14ac:dyDescent="0.35">
      <c r="A272" s="14" t="s">
        <v>88</v>
      </c>
      <c r="B272" s="13">
        <v>2016</v>
      </c>
      <c r="C272" s="13">
        <v>60107</v>
      </c>
      <c r="D272" s="13">
        <v>82564</v>
      </c>
      <c r="E272" s="13">
        <v>3128400</v>
      </c>
      <c r="F272">
        <f>E272*_xlfn.XLOOKUP(B272,CPI!$A$3:$A$10,$J$5:$J$12)/1000000</f>
        <v>3.8276607476635509</v>
      </c>
      <c r="G272" s="6">
        <f t="shared" si="8"/>
        <v>82.563999999999993</v>
      </c>
    </row>
    <row r="273" spans="1:7" x14ac:dyDescent="0.35">
      <c r="A273" s="16" t="s">
        <v>88</v>
      </c>
      <c r="B273" s="15">
        <v>2017</v>
      </c>
      <c r="C273" s="15">
        <v>58098</v>
      </c>
      <c r="D273" s="15">
        <v>77648</v>
      </c>
      <c r="E273" s="15">
        <v>2332938</v>
      </c>
      <c r="F273">
        <f>E273*_xlfn.XLOOKUP(B273,CPI!$A$3:$A$10,$J$5:$J$12)/1000000</f>
        <v>2.8106177898773006</v>
      </c>
      <c r="G273" s="6">
        <f t="shared" si="8"/>
        <v>77.647999999999996</v>
      </c>
    </row>
    <row r="274" spans="1:7" x14ac:dyDescent="0.35">
      <c r="A274" s="14" t="s">
        <v>88</v>
      </c>
      <c r="B274" s="13">
        <v>2018</v>
      </c>
      <c r="C274" s="13">
        <v>61224</v>
      </c>
      <c r="D274" s="13">
        <v>84738</v>
      </c>
      <c r="E274" s="13">
        <v>2186056.36</v>
      </c>
      <c r="F274">
        <f>E274*_xlfn.XLOOKUP(B274,CPI!$A$3:$A$10,$J$5:$J$12)/1000000</f>
        <v>2.5744336893253372</v>
      </c>
      <c r="G274" s="6">
        <f t="shared" si="8"/>
        <v>84.738</v>
      </c>
    </row>
    <row r="275" spans="1:7" x14ac:dyDescent="0.35">
      <c r="A275" s="16" t="s">
        <v>88</v>
      </c>
      <c r="B275" s="15">
        <v>2019</v>
      </c>
      <c r="C275" s="15">
        <v>63018</v>
      </c>
      <c r="D275" s="15">
        <v>80633</v>
      </c>
      <c r="E275" s="15">
        <v>3771952.97</v>
      </c>
      <c r="F275">
        <f>E275*_xlfn.XLOOKUP(B275,CPI!$A$3:$A$10,$J$5:$J$12)/1000000</f>
        <v>4.3571603793161762</v>
      </c>
      <c r="G275" s="6">
        <f t="shared" si="8"/>
        <v>80.632999999999996</v>
      </c>
    </row>
    <row r="276" spans="1:7" x14ac:dyDescent="0.35">
      <c r="A276" s="14" t="s">
        <v>88</v>
      </c>
      <c r="B276" s="13">
        <v>2020</v>
      </c>
      <c r="C276" s="13">
        <v>59059</v>
      </c>
      <c r="D276" s="13">
        <v>87033</v>
      </c>
      <c r="E276" s="13">
        <v>4427375</v>
      </c>
      <c r="F276">
        <f>E276*_xlfn.XLOOKUP(B276,CPI!$A$3:$A$10,$J$5:$J$12)/1000000</f>
        <v>5.0769387773722627</v>
      </c>
      <c r="G276" s="6">
        <f t="shared" si="8"/>
        <v>87.033000000000001</v>
      </c>
    </row>
    <row r="277" spans="1:7" x14ac:dyDescent="0.35">
      <c r="A277" s="16" t="s">
        <v>88</v>
      </c>
      <c r="B277" s="15">
        <v>2021</v>
      </c>
      <c r="C277" s="15">
        <v>57133</v>
      </c>
      <c r="D277" s="15">
        <v>85419</v>
      </c>
      <c r="E277" s="15">
        <v>3968109.59</v>
      </c>
      <c r="F277">
        <f>E277*_xlfn.XLOOKUP(B277,CPI!$A$3:$A$10,$J$5:$J$12)/1000000</f>
        <v>4.4024718685663844</v>
      </c>
      <c r="G277" s="6">
        <f t="shared" si="8"/>
        <v>85.418999999999997</v>
      </c>
    </row>
    <row r="278" spans="1:7" x14ac:dyDescent="0.35">
      <c r="A278" s="14" t="s">
        <v>88</v>
      </c>
      <c r="B278" s="13">
        <v>2022</v>
      </c>
      <c r="C278" s="13">
        <v>61728</v>
      </c>
      <c r="D278" s="13">
        <v>83593</v>
      </c>
      <c r="E278" s="13">
        <v>4134288.96</v>
      </c>
      <c r="F278">
        <f>E278*_xlfn.XLOOKUP(B278,CPI!$A$3:$A$10,$J$5:$J$12)/1000000</f>
        <v>4.2956137276190471</v>
      </c>
      <c r="G278" s="6">
        <f t="shared" si="8"/>
        <v>83.593000000000004</v>
      </c>
    </row>
    <row r="279" spans="1:7" x14ac:dyDescent="0.35">
      <c r="A279" s="14" t="s">
        <v>89</v>
      </c>
      <c r="B279" s="13">
        <v>2020</v>
      </c>
      <c r="C279" s="13">
        <v>15850</v>
      </c>
      <c r="D279" s="13">
        <v>17052</v>
      </c>
      <c r="E279" s="13">
        <v>1183458.3500000001</v>
      </c>
      <c r="F279">
        <f>E279*_xlfn.XLOOKUP(B279,CPI!$A$3:$A$10,$J$5:$J$12)/1000000</f>
        <v>1.3570898305474453</v>
      </c>
      <c r="G279" s="6">
        <f t="shared" si="8"/>
        <v>17.052</v>
      </c>
    </row>
    <row r="280" spans="1:7" x14ac:dyDescent="0.35">
      <c r="A280" s="16" t="s">
        <v>89</v>
      </c>
      <c r="B280" s="15">
        <v>2021</v>
      </c>
      <c r="C280" s="15">
        <v>16867</v>
      </c>
      <c r="D280" s="15">
        <v>18362</v>
      </c>
      <c r="E280" s="15">
        <v>824649.68</v>
      </c>
      <c r="F280">
        <f>E280*_xlfn.XLOOKUP(B280,CPI!$A$3:$A$10,$J$5:$J$12)/1000000</f>
        <v>0.91491853621468933</v>
      </c>
      <c r="G280" s="6">
        <f t="shared" si="8"/>
        <v>18.361999999999998</v>
      </c>
    </row>
    <row r="281" spans="1:7" x14ac:dyDescent="0.35">
      <c r="A281" s="14" t="s">
        <v>89</v>
      </c>
      <c r="B281" s="13">
        <v>2022</v>
      </c>
      <c r="C281" s="13">
        <v>17607</v>
      </c>
      <c r="D281" s="13">
        <v>18211</v>
      </c>
      <c r="E281" s="13">
        <v>702113.84</v>
      </c>
      <c r="F281">
        <f>E281*_xlfn.XLOOKUP(B281,CPI!$A$3:$A$10,$J$5:$J$12)/1000000</f>
        <v>0.72951113931216927</v>
      </c>
      <c r="G281" s="6">
        <f t="shared" si="8"/>
        <v>18.210999999999999</v>
      </c>
    </row>
    <row r="282" spans="1:7" x14ac:dyDescent="0.35">
      <c r="A282" s="14" t="s">
        <v>90</v>
      </c>
      <c r="B282" s="13">
        <v>2016</v>
      </c>
      <c r="C282" s="13">
        <v>75257</v>
      </c>
      <c r="D282" s="13">
        <v>76744</v>
      </c>
      <c r="E282" s="13">
        <v>5740396</v>
      </c>
      <c r="F282">
        <f>E282*_xlfn.XLOOKUP(B282,CPI!$A$3:$A$10,$J$5:$J$12)/1000000</f>
        <v>7.023490744548285</v>
      </c>
      <c r="G282" s="6">
        <f t="shared" si="8"/>
        <v>76.744</v>
      </c>
    </row>
    <row r="283" spans="1:7" x14ac:dyDescent="0.35">
      <c r="A283" s="14" t="s">
        <v>90</v>
      </c>
      <c r="B283" s="13">
        <v>2020</v>
      </c>
      <c r="C283" s="13">
        <v>75510</v>
      </c>
      <c r="D283" s="13">
        <v>77307</v>
      </c>
      <c r="E283" s="13">
        <v>5139721</v>
      </c>
      <c r="F283">
        <f>E283*_xlfn.XLOOKUP(B283,CPI!$A$3:$A$10,$J$5:$J$12)/1000000</f>
        <v>5.893796854744525</v>
      </c>
      <c r="G283" s="6">
        <f t="shared" si="8"/>
        <v>77.307000000000002</v>
      </c>
    </row>
    <row r="284" spans="1:7" x14ac:dyDescent="0.35">
      <c r="A284" s="16" t="s">
        <v>90</v>
      </c>
      <c r="B284" s="15">
        <v>2021</v>
      </c>
      <c r="C284" s="15">
        <v>76126</v>
      </c>
      <c r="D284" s="15">
        <v>80106</v>
      </c>
      <c r="E284" s="15">
        <v>3612652</v>
      </c>
      <c r="F284">
        <f>E284*_xlfn.XLOOKUP(B284,CPI!$A$3:$A$10,$J$5:$J$12)/1000000</f>
        <v>4.0081047259887006</v>
      </c>
      <c r="G284" s="6">
        <f t="shared" si="8"/>
        <v>80.105999999999995</v>
      </c>
    </row>
    <row r="285" spans="1:7" x14ac:dyDescent="0.35">
      <c r="A285" s="16" t="s">
        <v>91</v>
      </c>
      <c r="B285" s="15">
        <v>2015</v>
      </c>
      <c r="C285" s="15">
        <v>44768</v>
      </c>
      <c r="D285" s="15">
        <v>26366</v>
      </c>
      <c r="E285" s="15">
        <v>10888962.529999999</v>
      </c>
      <c r="F285">
        <f>E285*_xlfn.XLOOKUP(B285,CPI!$A$3:$A$10,$J$5:$J$12)/1000000</f>
        <v>13.512290785647707</v>
      </c>
      <c r="G285" s="6">
        <f t="shared" si="8"/>
        <v>44.768000000000001</v>
      </c>
    </row>
    <row r="286" spans="1:7" x14ac:dyDescent="0.35">
      <c r="A286" s="14" t="s">
        <v>91</v>
      </c>
      <c r="B286" s="13">
        <v>2016</v>
      </c>
      <c r="C286" s="13">
        <v>40706</v>
      </c>
      <c r="D286" s="13">
        <v>29497</v>
      </c>
      <c r="E286" s="13">
        <v>8580000</v>
      </c>
      <c r="F286">
        <f>E286*_xlfn.XLOOKUP(B286,CPI!$A$3:$A$10,$J$5:$J$12)/1000000</f>
        <v>10.497803738317756</v>
      </c>
      <c r="G286" s="6">
        <f t="shared" si="8"/>
        <v>40.706000000000003</v>
      </c>
    </row>
    <row r="287" spans="1:7" x14ac:dyDescent="0.35">
      <c r="A287" s="16" t="s">
        <v>91</v>
      </c>
      <c r="B287" s="15">
        <v>2017</v>
      </c>
      <c r="C287" s="15">
        <v>41832</v>
      </c>
      <c r="D287" s="15">
        <v>29170</v>
      </c>
      <c r="E287" s="15">
        <v>7472000</v>
      </c>
      <c r="F287">
        <f>E287*_xlfn.XLOOKUP(B287,CPI!$A$3:$A$10,$J$5:$J$12)/1000000</f>
        <v>9.0019263803680989</v>
      </c>
      <c r="G287" s="6">
        <f t="shared" si="8"/>
        <v>41.832000000000001</v>
      </c>
    </row>
    <row r="288" spans="1:7" x14ac:dyDescent="0.35">
      <c r="A288" s="14" t="s">
        <v>91</v>
      </c>
      <c r="B288" s="13">
        <v>2018</v>
      </c>
      <c r="C288" s="13">
        <v>44260</v>
      </c>
      <c r="D288" s="13">
        <v>34493</v>
      </c>
      <c r="E288" s="13">
        <v>7307000</v>
      </c>
      <c r="F288">
        <f>E288*_xlfn.XLOOKUP(B288,CPI!$A$3:$A$10,$J$5:$J$12)/1000000</f>
        <v>8.6051701649175421</v>
      </c>
      <c r="G288" s="6">
        <f t="shared" si="8"/>
        <v>44.26</v>
      </c>
    </row>
    <row r="289" spans="1:7" x14ac:dyDescent="0.35">
      <c r="A289" s="16" t="s">
        <v>91</v>
      </c>
      <c r="B289" s="15">
        <v>2019</v>
      </c>
      <c r="C289" s="15">
        <v>48305</v>
      </c>
      <c r="D289" s="15">
        <v>33457</v>
      </c>
      <c r="E289" s="15">
        <v>9442000</v>
      </c>
      <c r="F289">
        <f>E289*_xlfn.XLOOKUP(B289,CPI!$A$3:$A$10,$J$5:$J$12)/1000000</f>
        <v>10.906898529411762</v>
      </c>
      <c r="G289" s="6">
        <f t="shared" si="8"/>
        <v>48.305</v>
      </c>
    </row>
    <row r="290" spans="1:7" x14ac:dyDescent="0.35">
      <c r="A290" s="14" t="s">
        <v>91</v>
      </c>
      <c r="B290" s="13">
        <v>2020</v>
      </c>
      <c r="C290" s="13">
        <v>45182</v>
      </c>
      <c r="D290" s="13">
        <v>36661</v>
      </c>
      <c r="E290" s="13">
        <v>7891000</v>
      </c>
      <c r="F290">
        <f>E290*_xlfn.XLOOKUP(B290,CPI!$A$3:$A$10,$J$5:$J$12)/1000000</f>
        <v>9.0487306569343069</v>
      </c>
      <c r="G290" s="6">
        <f t="shared" si="8"/>
        <v>45.182000000000002</v>
      </c>
    </row>
    <row r="291" spans="1:7" x14ac:dyDescent="0.35">
      <c r="A291" s="16" t="s">
        <v>91</v>
      </c>
      <c r="B291" s="15">
        <v>2021</v>
      </c>
      <c r="C291" s="15">
        <v>45393</v>
      </c>
      <c r="D291" s="15">
        <v>36552</v>
      </c>
      <c r="E291" s="15">
        <v>22208000</v>
      </c>
      <c r="F291">
        <f>E291*_xlfn.XLOOKUP(B291,CPI!$A$3:$A$10,$J$5:$J$12)/1000000</f>
        <v>24.6389604519774</v>
      </c>
      <c r="G291" s="6">
        <f t="shared" si="8"/>
        <v>45.393000000000001</v>
      </c>
    </row>
    <row r="292" spans="1:7" x14ac:dyDescent="0.35">
      <c r="A292" s="14" t="s">
        <v>91</v>
      </c>
      <c r="B292" s="13">
        <v>2022</v>
      </c>
      <c r="C292" s="13">
        <v>50781</v>
      </c>
      <c r="D292" s="13">
        <v>38838</v>
      </c>
      <c r="E292" s="13">
        <v>10240000</v>
      </c>
      <c r="F292">
        <f>E292*_xlfn.XLOOKUP(B292,CPI!$A$3:$A$10,$J$5:$J$12)/1000000</f>
        <v>10.639576719576718</v>
      </c>
      <c r="G292" s="6">
        <f t="shared" si="8"/>
        <v>50.780999999999999</v>
      </c>
    </row>
    <row r="293" spans="1:7" x14ac:dyDescent="0.35">
      <c r="A293" s="16" t="s">
        <v>92</v>
      </c>
      <c r="B293" s="15">
        <v>2015</v>
      </c>
      <c r="C293" s="15">
        <v>5905</v>
      </c>
      <c r="D293" s="15">
        <v>5811</v>
      </c>
      <c r="E293" s="15">
        <v>268667</v>
      </c>
      <c r="F293">
        <f>E293*_xlfn.XLOOKUP(B293,CPI!$A$3:$A$10,$J$5:$J$12)/1000000</f>
        <v>0.33339325197472353</v>
      </c>
      <c r="G293" s="6">
        <f t="shared" si="8"/>
        <v>5.9050000000000002</v>
      </c>
    </row>
    <row r="294" spans="1:7" x14ac:dyDescent="0.35">
      <c r="A294" s="14" t="s">
        <v>92</v>
      </c>
      <c r="B294" s="13">
        <v>2016</v>
      </c>
      <c r="C294" s="13">
        <v>6745</v>
      </c>
      <c r="D294" s="13">
        <v>6118</v>
      </c>
      <c r="E294" s="13">
        <v>359098.65</v>
      </c>
      <c r="F294">
        <f>E294*_xlfn.XLOOKUP(B294,CPI!$A$3:$A$10,$J$5:$J$12)/1000000</f>
        <v>0.43936446974299065</v>
      </c>
      <c r="G294" s="6">
        <f t="shared" si="8"/>
        <v>6.7450000000000001</v>
      </c>
    </row>
    <row r="295" spans="1:7" x14ac:dyDescent="0.35">
      <c r="A295" s="16" t="s">
        <v>92</v>
      </c>
      <c r="B295" s="15">
        <v>2017</v>
      </c>
      <c r="C295" s="15">
        <v>8634</v>
      </c>
      <c r="D295" s="15">
        <v>5417</v>
      </c>
      <c r="E295" s="15">
        <v>260787</v>
      </c>
      <c r="F295">
        <f>E295*_xlfn.XLOOKUP(B295,CPI!$A$3:$A$10,$J$5:$J$12)/1000000</f>
        <v>0.31418433819018404</v>
      </c>
      <c r="G295" s="6">
        <f t="shared" si="8"/>
        <v>8.6340000000000003</v>
      </c>
    </row>
    <row r="296" spans="1:7" x14ac:dyDescent="0.35">
      <c r="A296" s="14" t="s">
        <v>92</v>
      </c>
      <c r="B296" s="13">
        <v>2018</v>
      </c>
      <c r="C296" s="13">
        <v>6254</v>
      </c>
      <c r="D296" s="13">
        <v>5930</v>
      </c>
      <c r="E296" s="13">
        <v>716351</v>
      </c>
      <c r="F296">
        <f>E296*_xlfn.XLOOKUP(B296,CPI!$A$3:$A$10,$J$5:$J$12)/1000000</f>
        <v>0.84361875637181405</v>
      </c>
      <c r="G296" s="6">
        <f t="shared" si="8"/>
        <v>6.2539999999999996</v>
      </c>
    </row>
    <row r="297" spans="1:7" x14ac:dyDescent="0.35">
      <c r="A297" s="16" t="s">
        <v>92</v>
      </c>
      <c r="B297" s="15">
        <v>2019</v>
      </c>
      <c r="C297" s="15">
        <v>6296</v>
      </c>
      <c r="D297" s="15">
        <v>5456</v>
      </c>
      <c r="E297" s="15">
        <v>302664.13</v>
      </c>
      <c r="F297">
        <f>E297*_xlfn.XLOOKUP(B297,CPI!$A$3:$A$10,$J$5:$J$12)/1000000</f>
        <v>0.34962157958088236</v>
      </c>
      <c r="G297" s="6">
        <f t="shared" si="8"/>
        <v>6.2960000000000003</v>
      </c>
    </row>
    <row r="298" spans="1:7" x14ac:dyDescent="0.35">
      <c r="A298" s="14" t="s">
        <v>92</v>
      </c>
      <c r="B298" s="13">
        <v>2020</v>
      </c>
      <c r="C298" s="13">
        <v>5983</v>
      </c>
      <c r="D298" s="13">
        <v>5776</v>
      </c>
      <c r="E298" s="13">
        <v>146530.78</v>
      </c>
      <c r="F298">
        <f>E298*_xlfn.XLOOKUP(B298,CPI!$A$3:$A$10,$J$5:$J$12)/1000000</f>
        <v>0.16802909151824816</v>
      </c>
      <c r="G298" s="6">
        <f t="shared" si="8"/>
        <v>5.9829999999999997</v>
      </c>
    </row>
    <row r="299" spans="1:7" x14ac:dyDescent="0.35">
      <c r="A299" s="16" t="s">
        <v>92</v>
      </c>
      <c r="B299" s="15">
        <v>2021</v>
      </c>
      <c r="C299" s="15">
        <v>6912</v>
      </c>
      <c r="D299" s="15">
        <v>6749</v>
      </c>
      <c r="E299" s="15">
        <v>211428.01</v>
      </c>
      <c r="F299">
        <f>E299*_xlfn.XLOOKUP(B299,CPI!$A$3:$A$10,$J$5:$J$12)/1000000</f>
        <v>0.23457161278954805</v>
      </c>
      <c r="G299" s="6">
        <f t="shared" si="8"/>
        <v>6.9119999999999999</v>
      </c>
    </row>
    <row r="300" spans="1:7" x14ac:dyDescent="0.35">
      <c r="A300" s="14" t="s">
        <v>92</v>
      </c>
      <c r="B300" s="13">
        <v>2022</v>
      </c>
      <c r="C300" s="13">
        <v>6403</v>
      </c>
      <c r="D300" s="13">
        <v>5600</v>
      </c>
      <c r="E300" s="13">
        <v>227202.02</v>
      </c>
      <c r="F300">
        <f>E300*_xlfn.XLOOKUP(B300,CPI!$A$3:$A$10,$J$5:$J$12)/1000000</f>
        <v>0.23606770728835977</v>
      </c>
      <c r="G300" s="6">
        <f t="shared" si="8"/>
        <v>6.4029999999999996</v>
      </c>
    </row>
    <row r="301" spans="1:7" x14ac:dyDescent="0.35">
      <c r="A301" s="16" t="s">
        <v>53</v>
      </c>
      <c r="B301" s="15">
        <v>2015</v>
      </c>
      <c r="C301" s="15">
        <v>7029</v>
      </c>
      <c r="D301" s="15">
        <v>4548</v>
      </c>
      <c r="E301" s="15">
        <v>101174.61</v>
      </c>
      <c r="F301">
        <f>E301*_xlfn.XLOOKUP(B301,CPI!$A$3:$A$10,$J$5:$J$12)/1000000</f>
        <v>0.1255492198341232</v>
      </c>
      <c r="G301" s="6">
        <f t="shared" si="8"/>
        <v>7.0289999999999999</v>
      </c>
    </row>
    <row r="302" spans="1:7" x14ac:dyDescent="0.35">
      <c r="A302" s="14" t="s">
        <v>53</v>
      </c>
      <c r="B302" s="13">
        <v>2016</v>
      </c>
      <c r="C302" s="13">
        <v>6023</v>
      </c>
      <c r="D302" s="13">
        <v>4979</v>
      </c>
      <c r="E302" s="13">
        <v>36284.300000000003</v>
      </c>
      <c r="F302">
        <f>E302*_xlfn.XLOOKUP(B302,CPI!$A$3:$A$10,$J$5:$J$12)/1000000</f>
        <v>4.4394575778816191E-2</v>
      </c>
      <c r="G302" s="6">
        <f t="shared" si="8"/>
        <v>6.0229999999999997</v>
      </c>
    </row>
    <row r="303" spans="1:7" x14ac:dyDescent="0.35">
      <c r="A303" s="16" t="s">
        <v>53</v>
      </c>
      <c r="B303" s="15">
        <v>2017</v>
      </c>
      <c r="C303" s="15">
        <v>6489</v>
      </c>
      <c r="D303" s="15">
        <v>3889</v>
      </c>
      <c r="E303" s="15">
        <v>56756.160000000003</v>
      </c>
      <c r="F303">
        <f>E303*_xlfn.XLOOKUP(B303,CPI!$A$3:$A$10,$J$5:$J$12)/1000000</f>
        <v>6.8377244907975462E-2</v>
      </c>
      <c r="G303" s="6">
        <f t="shared" si="8"/>
        <v>6.4889999999999999</v>
      </c>
    </row>
    <row r="304" spans="1:7" x14ac:dyDescent="0.35">
      <c r="A304" s="14" t="s">
        <v>53</v>
      </c>
      <c r="B304" s="13">
        <v>2018</v>
      </c>
      <c r="C304" s="13">
        <v>6354</v>
      </c>
      <c r="D304" s="13">
        <v>4835</v>
      </c>
      <c r="E304" s="13">
        <v>512764.83</v>
      </c>
      <c r="F304">
        <f>E304*_xlfn.XLOOKUP(B304,CPI!$A$3:$A$10,$J$5:$J$12)/1000000</f>
        <v>0.60386322933283354</v>
      </c>
      <c r="G304" s="6">
        <f t="shared" si="8"/>
        <v>6.3540000000000001</v>
      </c>
    </row>
    <row r="305" spans="1:7" x14ac:dyDescent="0.35">
      <c r="A305" s="16" t="s">
        <v>53</v>
      </c>
      <c r="B305" s="15">
        <v>2019</v>
      </c>
      <c r="C305" s="15">
        <v>7121</v>
      </c>
      <c r="D305" s="15">
        <v>5774</v>
      </c>
      <c r="E305" s="15">
        <v>124116.79</v>
      </c>
      <c r="F305">
        <f>E305*_xlfn.XLOOKUP(B305,CPI!$A$3:$A$10,$J$5:$J$12)/1000000</f>
        <v>0.14337314491911762</v>
      </c>
      <c r="G305" s="6">
        <f t="shared" si="8"/>
        <v>7.1210000000000004</v>
      </c>
    </row>
    <row r="306" spans="1:7" x14ac:dyDescent="0.35">
      <c r="A306" s="16" t="s">
        <v>53</v>
      </c>
      <c r="B306" s="15">
        <v>2021</v>
      </c>
      <c r="C306" s="15">
        <v>5772</v>
      </c>
      <c r="D306" s="15">
        <v>4169</v>
      </c>
      <c r="E306" s="15">
        <v>150306.22</v>
      </c>
      <c r="F306">
        <f>E306*_xlfn.XLOOKUP(B306,CPI!$A$3:$A$10,$J$5:$J$12)/1000000</f>
        <v>0.16675923137005652</v>
      </c>
      <c r="G306" s="6">
        <f t="shared" si="8"/>
        <v>5.7720000000000002</v>
      </c>
    </row>
    <row r="307" spans="1:7" x14ac:dyDescent="0.35">
      <c r="A307" s="14" t="s">
        <v>53</v>
      </c>
      <c r="B307" s="13">
        <v>2022</v>
      </c>
      <c r="C307" s="13">
        <v>5772</v>
      </c>
      <c r="D307" s="13">
        <v>4169</v>
      </c>
      <c r="E307" s="13">
        <v>92417.32</v>
      </c>
      <c r="F307">
        <f>E307*_xlfn.XLOOKUP(B307,CPI!$A$3:$A$10,$J$5:$J$12)/1000000</f>
        <v>9.6023551402116394E-2</v>
      </c>
      <c r="G307" s="6">
        <f t="shared" si="8"/>
        <v>5.7720000000000002</v>
      </c>
    </row>
    <row r="308" spans="1:7" x14ac:dyDescent="0.35">
      <c r="A308" s="16" t="s">
        <v>54</v>
      </c>
      <c r="B308" s="15">
        <v>2015</v>
      </c>
      <c r="C308" s="15">
        <v>6635</v>
      </c>
      <c r="D308" s="15">
        <v>5776</v>
      </c>
      <c r="E308" s="15">
        <v>369452</v>
      </c>
      <c r="F308">
        <f>E308*_xlfn.XLOOKUP(B308,CPI!$A$3:$A$10,$J$5:$J$12)/1000000</f>
        <v>0.45845899842022114</v>
      </c>
      <c r="G308" s="6">
        <f t="shared" si="8"/>
        <v>6.6349999999999998</v>
      </c>
    </row>
    <row r="309" spans="1:7" x14ac:dyDescent="0.35">
      <c r="A309" s="16" t="s">
        <v>60</v>
      </c>
      <c r="B309" s="15">
        <v>2015</v>
      </c>
      <c r="C309" s="15">
        <v>58707</v>
      </c>
      <c r="D309" s="15">
        <v>50481</v>
      </c>
      <c r="E309" s="15">
        <v>2443137</v>
      </c>
      <c r="F309">
        <f>E309*_xlfn.XLOOKUP(B309,CPI!$A$3:$A$10,$J$5:$J$12)/1000000</f>
        <v>3.0317284573459715</v>
      </c>
      <c r="G309" s="6">
        <f t="shared" si="8"/>
        <v>58.707000000000001</v>
      </c>
    </row>
    <row r="310" spans="1:7" x14ac:dyDescent="0.35">
      <c r="A310" s="14" t="s">
        <v>60</v>
      </c>
      <c r="B310" s="13">
        <v>2016</v>
      </c>
      <c r="C310" s="13">
        <v>58446</v>
      </c>
      <c r="D310" s="13">
        <v>52489</v>
      </c>
      <c r="E310" s="13">
        <v>3765684</v>
      </c>
      <c r="F310">
        <f>E310*_xlfn.XLOOKUP(B310,CPI!$A$3:$A$10,$J$5:$J$12)/1000000</f>
        <v>4.6073906261682236</v>
      </c>
      <c r="G310" s="6">
        <f t="shared" si="8"/>
        <v>58.445999999999998</v>
      </c>
    </row>
    <row r="311" spans="1:7" x14ac:dyDescent="0.35">
      <c r="A311" s="16" t="s">
        <v>60</v>
      </c>
      <c r="B311" s="15">
        <v>2017</v>
      </c>
      <c r="C311" s="15">
        <v>52841</v>
      </c>
      <c r="D311" s="15">
        <v>48824</v>
      </c>
      <c r="E311" s="15">
        <v>3469137</v>
      </c>
      <c r="F311">
        <f>E311*_xlfn.XLOOKUP(B311,CPI!$A$3:$A$10,$J$5:$J$12)/1000000</f>
        <v>4.1794587630368101</v>
      </c>
      <c r="G311" s="6">
        <f t="shared" si="8"/>
        <v>52.841000000000001</v>
      </c>
    </row>
    <row r="312" spans="1:7" x14ac:dyDescent="0.35">
      <c r="A312" s="14" t="s">
        <v>60</v>
      </c>
      <c r="B312" s="13">
        <v>2018</v>
      </c>
      <c r="C312" s="13">
        <v>56739</v>
      </c>
      <c r="D312" s="13">
        <v>54925</v>
      </c>
      <c r="E312" s="13">
        <v>2673795.0699999998</v>
      </c>
      <c r="F312">
        <f>E312*_xlfn.XLOOKUP(B312,CPI!$A$3:$A$10,$J$5:$J$12)/1000000</f>
        <v>3.1488246289130433</v>
      </c>
      <c r="G312" s="6">
        <f t="shared" si="8"/>
        <v>56.738999999999997</v>
      </c>
    </row>
    <row r="313" spans="1:7" x14ac:dyDescent="0.35">
      <c r="A313" s="16" t="s">
        <v>60</v>
      </c>
      <c r="B313" s="15">
        <v>2019</v>
      </c>
      <c r="C313" s="15">
        <v>56140</v>
      </c>
      <c r="D313" s="15">
        <v>50661</v>
      </c>
      <c r="E313" s="15">
        <v>5508633</v>
      </c>
      <c r="F313">
        <f>E313*_xlfn.XLOOKUP(B313,CPI!$A$3:$A$10,$J$5:$J$12)/1000000</f>
        <v>6.3632812080882353</v>
      </c>
      <c r="G313" s="6">
        <f t="shared" si="8"/>
        <v>56.14</v>
      </c>
    </row>
    <row r="314" spans="1:7" x14ac:dyDescent="0.35">
      <c r="A314" s="14" t="s">
        <v>60</v>
      </c>
      <c r="B314" s="13">
        <v>2022</v>
      </c>
      <c r="C314" s="13">
        <v>56623</v>
      </c>
      <c r="D314" s="13">
        <v>55886</v>
      </c>
      <c r="E314" s="13">
        <v>5836212</v>
      </c>
      <c r="F314">
        <f>E314*_xlfn.XLOOKUP(B314,CPI!$A$3:$A$10,$J$5:$J$12)/1000000</f>
        <v>6.0639477857142854</v>
      </c>
      <c r="G314" s="6">
        <f t="shared" si="8"/>
        <v>56.622999999999998</v>
      </c>
    </row>
    <row r="315" spans="1:7" x14ac:dyDescent="0.35">
      <c r="A315" s="16" t="s">
        <v>61</v>
      </c>
      <c r="B315" s="15">
        <v>2017</v>
      </c>
      <c r="C315" s="15">
        <v>130556</v>
      </c>
      <c r="D315" s="15">
        <v>128532</v>
      </c>
      <c r="E315" s="15">
        <v>4724916</v>
      </c>
      <c r="F315">
        <f>E315*_xlfn.XLOOKUP(B315,CPI!$A$3:$A$10,$J$5:$J$12)/1000000</f>
        <v>5.6923642914110433</v>
      </c>
      <c r="G315" s="6">
        <f t="shared" si="8"/>
        <v>130.55600000000001</v>
      </c>
    </row>
    <row r="316" spans="1:7" x14ac:dyDescent="0.35">
      <c r="A316" s="16" t="s">
        <v>61</v>
      </c>
      <c r="B316" s="15">
        <v>2019</v>
      </c>
      <c r="C316" s="15">
        <v>147101</v>
      </c>
      <c r="D316" s="15">
        <v>134255</v>
      </c>
      <c r="E316" s="15">
        <v>7596241</v>
      </c>
      <c r="F316">
        <f>E316*_xlfn.XLOOKUP(B316,CPI!$A$3:$A$10,$J$5:$J$12)/1000000</f>
        <v>8.7747754492647054</v>
      </c>
      <c r="G316" s="6">
        <f t="shared" si="8"/>
        <v>147.101</v>
      </c>
    </row>
    <row r="317" spans="1:7" x14ac:dyDescent="0.35">
      <c r="A317" s="16" t="s">
        <v>93</v>
      </c>
      <c r="B317" s="15">
        <v>2015</v>
      </c>
      <c r="C317" s="15">
        <v>16796</v>
      </c>
      <c r="D317" s="15">
        <v>12610</v>
      </c>
      <c r="E317" s="15">
        <v>200666.73</v>
      </c>
      <c r="F317">
        <f>E317*_xlfn.XLOOKUP(B317,CPI!$A$3:$A$10,$J$5:$J$12)/1000000</f>
        <v>0.24901061045023698</v>
      </c>
      <c r="G317" s="6">
        <f t="shared" si="8"/>
        <v>16.795999999999999</v>
      </c>
    </row>
    <row r="318" spans="1:7" x14ac:dyDescent="0.35">
      <c r="A318" s="14" t="s">
        <v>93</v>
      </c>
      <c r="B318" s="13">
        <v>2016</v>
      </c>
      <c r="C318" s="13">
        <v>15953</v>
      </c>
      <c r="D318" s="13">
        <v>12793</v>
      </c>
      <c r="E318" s="13">
        <v>392771.76</v>
      </c>
      <c r="F318">
        <f>E318*_xlfn.XLOOKUP(B318,CPI!$A$3:$A$10,$J$5:$J$12)/1000000</f>
        <v>0.4805642016822429</v>
      </c>
      <c r="G318" s="6">
        <f t="shared" si="8"/>
        <v>15.952999999999999</v>
      </c>
    </row>
    <row r="319" spans="1:7" x14ac:dyDescent="0.35">
      <c r="A319" s="16" t="s">
        <v>93</v>
      </c>
      <c r="B319" s="15">
        <v>2017</v>
      </c>
      <c r="C319" s="15">
        <v>15025</v>
      </c>
      <c r="D319" s="15">
        <v>12359</v>
      </c>
      <c r="E319" s="15">
        <v>641862.68999999994</v>
      </c>
      <c r="F319">
        <f>E319*_xlfn.XLOOKUP(B319,CPI!$A$3:$A$10,$J$5:$J$12)/1000000</f>
        <v>0.7732870291334355</v>
      </c>
      <c r="G319" s="6">
        <f t="shared" si="8"/>
        <v>15.025</v>
      </c>
    </row>
    <row r="320" spans="1:7" x14ac:dyDescent="0.35">
      <c r="A320" s="14" t="s">
        <v>93</v>
      </c>
      <c r="B320" s="13">
        <v>2018</v>
      </c>
      <c r="C320" s="13">
        <v>15430</v>
      </c>
      <c r="D320" s="13">
        <v>12626</v>
      </c>
      <c r="E320" s="13">
        <v>511690.91</v>
      </c>
      <c r="F320">
        <f>E320*_xlfn.XLOOKUP(B320,CPI!$A$3:$A$10,$J$5:$J$12)/1000000</f>
        <v>0.60259851544977505</v>
      </c>
      <c r="G320" s="6">
        <f t="shared" si="8"/>
        <v>15.43</v>
      </c>
    </row>
    <row r="321" spans="1:7" x14ac:dyDescent="0.35">
      <c r="A321" s="16" t="s">
        <v>93</v>
      </c>
      <c r="B321" s="15">
        <v>2019</v>
      </c>
      <c r="C321" s="15">
        <v>16574</v>
      </c>
      <c r="D321" s="15">
        <v>11651</v>
      </c>
      <c r="E321" s="15">
        <v>453420.74</v>
      </c>
      <c r="F321">
        <f>E321*_xlfn.XLOOKUP(B321,CPI!$A$3:$A$10,$J$5:$J$12)/1000000</f>
        <v>0.52376763422058814</v>
      </c>
      <c r="G321" s="6">
        <f t="shared" si="8"/>
        <v>16.574000000000002</v>
      </c>
    </row>
    <row r="322" spans="1:7" x14ac:dyDescent="0.35">
      <c r="A322" s="14" t="s">
        <v>93</v>
      </c>
      <c r="B322" s="13">
        <v>2020</v>
      </c>
      <c r="C322" s="13">
        <v>14489</v>
      </c>
      <c r="D322" s="13">
        <v>12356</v>
      </c>
      <c r="E322" s="13">
        <v>560913.72</v>
      </c>
      <c r="F322">
        <f>E322*_xlfn.XLOOKUP(B322,CPI!$A$3:$A$10,$J$5:$J$12)/1000000</f>
        <v>0.64320836067153275</v>
      </c>
      <c r="G322" s="6">
        <f t="shared" si="8"/>
        <v>14.489000000000001</v>
      </c>
    </row>
    <row r="323" spans="1:7" x14ac:dyDescent="0.35">
      <c r="A323" s="16" t="s">
        <v>93</v>
      </c>
      <c r="B323" s="15">
        <v>2021</v>
      </c>
      <c r="C323" s="15">
        <v>15555</v>
      </c>
      <c r="D323" s="15">
        <v>13196</v>
      </c>
      <c r="E323" s="15">
        <v>487852.16</v>
      </c>
      <c r="F323">
        <f>E323*_xlfn.XLOOKUP(B323,CPI!$A$3:$A$10,$J$5:$J$12)/1000000</f>
        <v>0.54125405604519772</v>
      </c>
      <c r="G323" s="6">
        <f t="shared" si="8"/>
        <v>15.555</v>
      </c>
    </row>
    <row r="324" spans="1:7" x14ac:dyDescent="0.35">
      <c r="A324" s="14" t="s">
        <v>93</v>
      </c>
      <c r="B324" s="13">
        <v>2022</v>
      </c>
      <c r="C324" s="13">
        <v>15248</v>
      </c>
      <c r="D324" s="13">
        <v>13246</v>
      </c>
      <c r="E324" s="13">
        <v>723189.93</v>
      </c>
      <c r="F324">
        <f>E324*_xlfn.XLOOKUP(B324,CPI!$A$3:$A$10,$J$5:$J$12)/1000000</f>
        <v>0.75140964287698409</v>
      </c>
      <c r="G324" s="6">
        <f t="shared" si="8"/>
        <v>15.247999999999999</v>
      </c>
    </row>
    <row r="325" spans="1:7" x14ac:dyDescent="0.35">
      <c r="A325" s="16" t="s">
        <v>94</v>
      </c>
      <c r="B325" s="15">
        <v>2015</v>
      </c>
      <c r="C325" s="15">
        <v>186099</v>
      </c>
      <c r="D325" s="15">
        <v>147888</v>
      </c>
      <c r="E325" s="15">
        <v>8891797.0600000005</v>
      </c>
      <c r="F325">
        <f>E325*_xlfn.XLOOKUP(B325,CPI!$A$3:$A$10,$J$5:$J$12)/1000000</f>
        <v>11.033975656603475</v>
      </c>
      <c r="G325" s="6">
        <f t="shared" ref="G325:G388" si="9">MAX(C325:D325)/1000</f>
        <v>186.09899999999999</v>
      </c>
    </row>
    <row r="326" spans="1:7" x14ac:dyDescent="0.35">
      <c r="A326" s="14" t="s">
        <v>94</v>
      </c>
      <c r="B326" s="13">
        <v>2016</v>
      </c>
      <c r="C326" s="13">
        <v>171799</v>
      </c>
      <c r="D326" s="13">
        <v>147687</v>
      </c>
      <c r="E326" s="13">
        <v>8626092.0199999996</v>
      </c>
      <c r="F326">
        <f>E326*_xlfn.XLOOKUP(B326,CPI!$A$3:$A$10,$J$5:$J$12)/1000000</f>
        <v>10.554198258115264</v>
      </c>
      <c r="G326" s="6">
        <f t="shared" si="9"/>
        <v>171.79900000000001</v>
      </c>
    </row>
    <row r="327" spans="1:7" x14ac:dyDescent="0.35">
      <c r="A327" s="16" t="s">
        <v>94</v>
      </c>
      <c r="B327" s="15">
        <v>2017</v>
      </c>
      <c r="C327" s="15">
        <v>168072</v>
      </c>
      <c r="D327" s="15">
        <v>134834</v>
      </c>
      <c r="E327" s="15">
        <v>9491828.9199999999</v>
      </c>
      <c r="F327">
        <f>E327*_xlfn.XLOOKUP(B327,CPI!$A$3:$A$10,$J$5:$J$12)/1000000</f>
        <v>11.435324565429447</v>
      </c>
      <c r="G327" s="6">
        <f t="shared" si="9"/>
        <v>168.072</v>
      </c>
    </row>
    <row r="328" spans="1:7" x14ac:dyDescent="0.35">
      <c r="A328" s="14" t="s">
        <v>94</v>
      </c>
      <c r="B328" s="13">
        <v>2018</v>
      </c>
      <c r="C328" s="13">
        <v>174577</v>
      </c>
      <c r="D328" s="13">
        <v>143939</v>
      </c>
      <c r="E328" s="13">
        <v>10886000.390000001</v>
      </c>
      <c r="F328">
        <f>E328*_xlfn.XLOOKUP(B328,CPI!$A$3:$A$10,$J$5:$J$12)/1000000</f>
        <v>12.820019949542729</v>
      </c>
      <c r="G328" s="6">
        <f t="shared" si="9"/>
        <v>174.577</v>
      </c>
    </row>
    <row r="329" spans="1:7" x14ac:dyDescent="0.35">
      <c r="A329" s="16" t="s">
        <v>94</v>
      </c>
      <c r="B329" s="15">
        <v>2019</v>
      </c>
      <c r="C329" s="15">
        <v>178707</v>
      </c>
      <c r="D329" s="15">
        <v>135277</v>
      </c>
      <c r="E329" s="15">
        <v>10201364.130000001</v>
      </c>
      <c r="F329">
        <f>E329*_xlfn.XLOOKUP(B329,CPI!$A$3:$A$10,$J$5:$J$12)/1000000</f>
        <v>11.784075770757353</v>
      </c>
      <c r="G329" s="6">
        <f t="shared" si="9"/>
        <v>178.70699999999999</v>
      </c>
    </row>
    <row r="330" spans="1:7" x14ac:dyDescent="0.35">
      <c r="A330" s="14" t="s">
        <v>94</v>
      </c>
      <c r="B330" s="13">
        <v>2020</v>
      </c>
      <c r="C330" s="13">
        <v>188091</v>
      </c>
      <c r="D330" s="13">
        <v>149995</v>
      </c>
      <c r="E330" s="13">
        <v>11674370.869999999</v>
      </c>
      <c r="F330">
        <f>E330*_xlfn.XLOOKUP(B330,CPI!$A$3:$A$10,$J$5:$J$12)/1000000</f>
        <v>13.387180026839415</v>
      </c>
      <c r="G330" s="6">
        <f t="shared" si="9"/>
        <v>188.09100000000001</v>
      </c>
    </row>
    <row r="331" spans="1:7" x14ac:dyDescent="0.35">
      <c r="A331" s="16" t="s">
        <v>94</v>
      </c>
      <c r="B331" s="15">
        <v>2021</v>
      </c>
      <c r="C331" s="15">
        <v>149807</v>
      </c>
      <c r="D331" s="15">
        <v>144581</v>
      </c>
      <c r="E331" s="15">
        <v>7251655.0999999996</v>
      </c>
      <c r="F331">
        <f>E331*_xlfn.XLOOKUP(B331,CPI!$A$3:$A$10,$J$5:$J$12)/1000000</f>
        <v>8.0454450297316384</v>
      </c>
      <c r="G331" s="6">
        <f t="shared" si="9"/>
        <v>149.80699999999999</v>
      </c>
    </row>
    <row r="332" spans="1:7" x14ac:dyDescent="0.35">
      <c r="A332" s="14" t="s">
        <v>94</v>
      </c>
      <c r="B332" s="13">
        <v>2022</v>
      </c>
      <c r="C332" s="13">
        <v>167165</v>
      </c>
      <c r="D332" s="13">
        <v>139475</v>
      </c>
      <c r="E332" s="13">
        <v>8171696.1500000004</v>
      </c>
      <c r="F332">
        <f>E332*_xlfn.XLOOKUP(B332,CPI!$A$3:$A$10,$J$5:$J$12)/1000000</f>
        <v>8.4905652458002638</v>
      </c>
      <c r="G332" s="6">
        <f t="shared" si="9"/>
        <v>167.16499999999999</v>
      </c>
    </row>
    <row r="333" spans="1:7" x14ac:dyDescent="0.35">
      <c r="A333" s="16" t="s">
        <v>67</v>
      </c>
      <c r="B333" s="15">
        <v>2015</v>
      </c>
      <c r="C333" s="15">
        <v>16408</v>
      </c>
      <c r="D333" s="15">
        <v>14868</v>
      </c>
      <c r="E333" s="15">
        <v>188878</v>
      </c>
      <c r="F333">
        <f>E333*_xlfn.XLOOKUP(B333,CPI!$A$3:$A$10,$J$5:$J$12)/1000000</f>
        <v>0.23438178357030015</v>
      </c>
      <c r="G333" s="6">
        <f t="shared" si="9"/>
        <v>16.408000000000001</v>
      </c>
    </row>
    <row r="334" spans="1:7" x14ac:dyDescent="0.35">
      <c r="A334" s="14" t="s">
        <v>67</v>
      </c>
      <c r="B334" s="13">
        <v>2016</v>
      </c>
      <c r="C334" s="13">
        <v>16159</v>
      </c>
      <c r="D334" s="13">
        <v>12377</v>
      </c>
      <c r="E334" s="13">
        <v>147423.54999999999</v>
      </c>
      <c r="F334">
        <f>E334*_xlfn.XLOOKUP(B334,CPI!$A$3:$A$10,$J$5:$J$12)/1000000</f>
        <v>0.18037569863707162</v>
      </c>
      <c r="G334" s="6">
        <f t="shared" si="9"/>
        <v>16.158999999999999</v>
      </c>
    </row>
    <row r="335" spans="1:7" x14ac:dyDescent="0.35">
      <c r="A335" s="16" t="s">
        <v>67</v>
      </c>
      <c r="B335" s="15">
        <v>2017</v>
      </c>
      <c r="C335" s="15">
        <v>15428</v>
      </c>
      <c r="D335" s="15">
        <v>13534</v>
      </c>
      <c r="E335" s="15">
        <v>166897.19</v>
      </c>
      <c r="F335">
        <f>E335*_xlfn.XLOOKUP(B335,CPI!$A$3:$A$10,$J$5:$J$12)/1000000</f>
        <v>0.20107015758435581</v>
      </c>
      <c r="G335" s="6">
        <f t="shared" si="9"/>
        <v>15.428000000000001</v>
      </c>
    </row>
    <row r="336" spans="1:7" x14ac:dyDescent="0.35">
      <c r="A336" s="16" t="s">
        <v>67</v>
      </c>
      <c r="B336" s="15">
        <v>2019</v>
      </c>
      <c r="C336" s="15">
        <v>15777</v>
      </c>
      <c r="D336" s="15">
        <v>13433</v>
      </c>
      <c r="E336" s="15">
        <v>179444.32</v>
      </c>
      <c r="F336">
        <f>E336*_xlfn.XLOOKUP(B336,CPI!$A$3:$A$10,$J$5:$J$12)/1000000</f>
        <v>0.20728457847058823</v>
      </c>
      <c r="G336" s="6">
        <f t="shared" si="9"/>
        <v>15.776999999999999</v>
      </c>
    </row>
    <row r="337" spans="1:7" x14ac:dyDescent="0.35">
      <c r="A337" s="14" t="s">
        <v>67</v>
      </c>
      <c r="B337" s="13">
        <v>2020</v>
      </c>
      <c r="C337" s="13">
        <v>14909</v>
      </c>
      <c r="D337" s="13">
        <v>12667</v>
      </c>
      <c r="E337" s="13">
        <v>188102.54</v>
      </c>
      <c r="F337">
        <f>E337*_xlfn.XLOOKUP(B337,CPI!$A$3:$A$10,$J$5:$J$12)/1000000</f>
        <v>0.21570006594160585</v>
      </c>
      <c r="G337" s="6">
        <f t="shared" si="9"/>
        <v>14.909000000000001</v>
      </c>
    </row>
    <row r="338" spans="1:7" x14ac:dyDescent="0.35">
      <c r="A338" s="16" t="s">
        <v>67</v>
      </c>
      <c r="B338" s="15">
        <v>2021</v>
      </c>
      <c r="C338" s="15">
        <v>15025</v>
      </c>
      <c r="D338" s="15">
        <v>13267</v>
      </c>
      <c r="E338" s="15">
        <v>416093.13</v>
      </c>
      <c r="F338">
        <f>E338*_xlfn.XLOOKUP(B338,CPI!$A$3:$A$10,$J$5:$J$12)/1000000</f>
        <v>0.4616400474788136</v>
      </c>
      <c r="G338" s="6">
        <f t="shared" si="9"/>
        <v>15.025</v>
      </c>
    </row>
    <row r="339" spans="1:7" x14ac:dyDescent="0.35">
      <c r="A339" s="14" t="s">
        <v>67</v>
      </c>
      <c r="B339" s="13">
        <v>2022</v>
      </c>
      <c r="C339" s="13">
        <v>15372</v>
      </c>
      <c r="D339" s="13">
        <v>14085</v>
      </c>
      <c r="E339" s="13">
        <v>343036.39</v>
      </c>
      <c r="F339">
        <f>E339*_xlfn.XLOOKUP(B339,CPI!$A$3:$A$10,$J$5:$J$12)/1000000</f>
        <v>0.35642206923941794</v>
      </c>
      <c r="G339" s="6">
        <f t="shared" si="9"/>
        <v>15.372</v>
      </c>
    </row>
    <row r="340" spans="1:7" x14ac:dyDescent="0.35">
      <c r="A340" s="16" t="s">
        <v>95</v>
      </c>
      <c r="B340" s="15">
        <v>2015</v>
      </c>
      <c r="C340" s="15">
        <v>5587</v>
      </c>
      <c r="D340" s="15">
        <v>3625</v>
      </c>
      <c r="E340" s="15">
        <v>36024.82</v>
      </c>
      <c r="F340">
        <f>E340*_xlfn.XLOOKUP(B340,CPI!$A$3:$A$10,$J$5:$J$12)/1000000</f>
        <v>4.4703785323854661E-2</v>
      </c>
      <c r="G340" s="6">
        <f t="shared" si="9"/>
        <v>5.5869999999999997</v>
      </c>
    </row>
    <row r="341" spans="1:7" x14ac:dyDescent="0.35">
      <c r="A341" s="14" t="s">
        <v>95</v>
      </c>
      <c r="B341" s="13">
        <v>2016</v>
      </c>
      <c r="C341" s="13">
        <v>5590</v>
      </c>
      <c r="D341" s="13">
        <v>3730</v>
      </c>
      <c r="E341" s="13">
        <v>26334.52</v>
      </c>
      <c r="F341">
        <f>E341*_xlfn.XLOOKUP(B341,CPI!$A$3:$A$10,$J$5:$J$12)/1000000</f>
        <v>3.2220818473520242E-2</v>
      </c>
      <c r="G341" s="6">
        <f t="shared" si="9"/>
        <v>5.59</v>
      </c>
    </row>
    <row r="342" spans="1:7" x14ac:dyDescent="0.35">
      <c r="A342" s="16" t="s">
        <v>95</v>
      </c>
      <c r="B342" s="15">
        <v>2017</v>
      </c>
      <c r="C342" s="15">
        <v>5590</v>
      </c>
      <c r="D342" s="15">
        <v>3883</v>
      </c>
      <c r="E342" s="15">
        <v>45376.21</v>
      </c>
      <c r="F342">
        <f>E342*_xlfn.XLOOKUP(B342,CPI!$A$3:$A$10,$J$5:$J$12)/1000000</f>
        <v>5.4667197783742336E-2</v>
      </c>
      <c r="G342" s="6">
        <f t="shared" si="9"/>
        <v>5.59</v>
      </c>
    </row>
    <row r="343" spans="1:7" x14ac:dyDescent="0.35">
      <c r="A343" s="14" t="s">
        <v>95</v>
      </c>
      <c r="B343" s="13">
        <v>2018</v>
      </c>
      <c r="C343" s="13">
        <v>5467</v>
      </c>
      <c r="D343" s="13">
        <v>4025</v>
      </c>
      <c r="E343" s="13">
        <v>44997.14</v>
      </c>
      <c r="F343">
        <f>E343*_xlfn.XLOOKUP(B343,CPI!$A$3:$A$10,$J$5:$J$12)/1000000</f>
        <v>5.2991384512743628E-2</v>
      </c>
      <c r="G343" s="6">
        <f t="shared" si="9"/>
        <v>5.4669999999999996</v>
      </c>
    </row>
    <row r="344" spans="1:7" x14ac:dyDescent="0.35">
      <c r="A344" s="16" t="s">
        <v>95</v>
      </c>
      <c r="B344" s="15">
        <v>2019</v>
      </c>
      <c r="C344" s="15">
        <v>5210</v>
      </c>
      <c r="D344" s="15">
        <v>3329</v>
      </c>
      <c r="E344" s="15">
        <v>156525</v>
      </c>
      <c r="F344">
        <f>E344*_xlfn.XLOOKUP(B344,CPI!$A$3:$A$10,$J$5:$J$12)/1000000</f>
        <v>0.18080939338235291</v>
      </c>
      <c r="G344" s="6">
        <f t="shared" si="9"/>
        <v>5.21</v>
      </c>
    </row>
    <row r="345" spans="1:7" x14ac:dyDescent="0.35">
      <c r="A345" s="14" t="s">
        <v>95</v>
      </c>
      <c r="B345" s="13">
        <v>2020</v>
      </c>
      <c r="C345" s="13">
        <v>4873</v>
      </c>
      <c r="D345" s="13">
        <v>3748</v>
      </c>
      <c r="E345" s="13">
        <v>98541.62</v>
      </c>
      <c r="F345">
        <f>E345*_xlfn.XLOOKUP(B345,CPI!$A$3:$A$10,$J$5:$J$12)/1000000</f>
        <v>0.11299918614598538</v>
      </c>
      <c r="G345" s="6">
        <f t="shared" si="9"/>
        <v>4.8730000000000002</v>
      </c>
    </row>
    <row r="346" spans="1:7" x14ac:dyDescent="0.35">
      <c r="A346" s="16" t="s">
        <v>95</v>
      </c>
      <c r="B346" s="15">
        <v>2021</v>
      </c>
      <c r="C346" s="15">
        <v>4500</v>
      </c>
      <c r="D346" s="15">
        <v>3614</v>
      </c>
      <c r="E346" s="15">
        <v>143640</v>
      </c>
      <c r="F346">
        <f>E346*_xlfn.XLOOKUP(B346,CPI!$A$3:$A$10,$J$5:$J$12)/1000000</f>
        <v>0.15936330508474578</v>
      </c>
      <c r="G346" s="6">
        <f t="shared" si="9"/>
        <v>4.5</v>
      </c>
    </row>
    <row r="347" spans="1:7" x14ac:dyDescent="0.35">
      <c r="A347" s="14" t="s">
        <v>95</v>
      </c>
      <c r="B347" s="13">
        <v>2022</v>
      </c>
      <c r="C347" s="13">
        <v>5092</v>
      </c>
      <c r="D347" s="13">
        <v>3439</v>
      </c>
      <c r="E347" s="13">
        <v>187613</v>
      </c>
      <c r="F347">
        <f>E347*_xlfn.XLOOKUP(B347,CPI!$A$3:$A$10,$J$5:$J$12)/1000000</f>
        <v>0.19493387764550263</v>
      </c>
      <c r="G347" s="6">
        <f t="shared" si="9"/>
        <v>5.0919999999999996</v>
      </c>
    </row>
    <row r="348" spans="1:7" x14ac:dyDescent="0.35">
      <c r="A348" s="16" t="s">
        <v>96</v>
      </c>
      <c r="B348" s="15">
        <v>2015</v>
      </c>
      <c r="C348" s="15">
        <v>33265</v>
      </c>
      <c r="D348" s="15">
        <v>29078</v>
      </c>
      <c r="E348" s="15">
        <v>612705.76</v>
      </c>
      <c r="F348">
        <f>E348*_xlfn.XLOOKUP(B348,CPI!$A$3:$A$10,$J$5:$J$12)/1000000</f>
        <v>0.76031654736176935</v>
      </c>
      <c r="G348" s="6">
        <f t="shared" si="9"/>
        <v>33.265000000000001</v>
      </c>
    </row>
    <row r="349" spans="1:7" x14ac:dyDescent="0.35">
      <c r="A349" s="14" t="s">
        <v>96</v>
      </c>
      <c r="B349" s="13">
        <v>2016</v>
      </c>
      <c r="C349" s="13">
        <v>30875</v>
      </c>
      <c r="D349" s="13">
        <v>29776</v>
      </c>
      <c r="E349" s="13">
        <v>1513997.68</v>
      </c>
      <c r="F349">
        <f>E349*_xlfn.XLOOKUP(B349,CPI!$A$3:$A$10,$J$5:$J$12)/1000000</f>
        <v>1.8524068187538938</v>
      </c>
      <c r="G349" s="6">
        <f t="shared" si="9"/>
        <v>30.875</v>
      </c>
    </row>
    <row r="350" spans="1:7" x14ac:dyDescent="0.35">
      <c r="A350" s="16" t="s">
        <v>96</v>
      </c>
      <c r="B350" s="15">
        <v>2017</v>
      </c>
      <c r="C350" s="15">
        <v>27873</v>
      </c>
      <c r="D350" s="15">
        <v>25543</v>
      </c>
      <c r="E350" s="15">
        <v>983216.62</v>
      </c>
      <c r="F350">
        <f>E350*_xlfn.XLOOKUP(B350,CPI!$A$3:$A$10,$J$5:$J$12)/1000000</f>
        <v>1.1845347469478527</v>
      </c>
      <c r="G350" s="6">
        <f t="shared" si="9"/>
        <v>27.873000000000001</v>
      </c>
    </row>
    <row r="351" spans="1:7" x14ac:dyDescent="0.35">
      <c r="A351" s="14" t="s">
        <v>96</v>
      </c>
      <c r="B351" s="13">
        <v>2018</v>
      </c>
      <c r="C351" s="13">
        <v>28648</v>
      </c>
      <c r="D351" s="13">
        <v>28377</v>
      </c>
      <c r="E351" s="13">
        <v>218486.23</v>
      </c>
      <c r="F351">
        <f>E351*_xlfn.XLOOKUP(B351,CPI!$A$3:$A$10,$J$5:$J$12)/1000000</f>
        <v>0.25730274912293855</v>
      </c>
      <c r="G351" s="6">
        <f t="shared" si="9"/>
        <v>28.648</v>
      </c>
    </row>
    <row r="352" spans="1:7" x14ac:dyDescent="0.35">
      <c r="A352" s="16" t="s">
        <v>96</v>
      </c>
      <c r="B352" s="15">
        <v>2019</v>
      </c>
      <c r="C352" s="15">
        <v>29941</v>
      </c>
      <c r="D352" s="15">
        <v>24267</v>
      </c>
      <c r="E352" s="15">
        <v>167395</v>
      </c>
      <c r="F352">
        <f>E352*_xlfn.XLOOKUP(B352,CPI!$A$3:$A$10,$J$5:$J$12)/1000000</f>
        <v>0.1933658419117647</v>
      </c>
      <c r="G352" s="6">
        <f t="shared" si="9"/>
        <v>29.940999999999999</v>
      </c>
    </row>
    <row r="353" spans="1:7" x14ac:dyDescent="0.35">
      <c r="A353" s="14" t="s">
        <v>96</v>
      </c>
      <c r="B353" s="13">
        <v>2020</v>
      </c>
      <c r="C353" s="13">
        <v>28271</v>
      </c>
      <c r="D353" s="13">
        <v>26888</v>
      </c>
      <c r="E353" s="13">
        <v>227196.12</v>
      </c>
      <c r="F353">
        <f>E353*_xlfn.XLOOKUP(B353,CPI!$A$3:$A$10,$J$5:$J$12)/1000000</f>
        <v>0.26052927337226273</v>
      </c>
      <c r="G353" s="6">
        <f t="shared" si="9"/>
        <v>28.271000000000001</v>
      </c>
    </row>
    <row r="354" spans="1:7" x14ac:dyDescent="0.35">
      <c r="A354" s="16" t="s">
        <v>96</v>
      </c>
      <c r="B354" s="15">
        <v>2021</v>
      </c>
      <c r="C354" s="15">
        <v>26588</v>
      </c>
      <c r="D354" s="15">
        <v>24881</v>
      </c>
      <c r="E354" s="15">
        <v>272028.32</v>
      </c>
      <c r="F354">
        <f>E354*_xlfn.XLOOKUP(B354,CPI!$A$3:$A$10,$J$5:$J$12)/1000000</f>
        <v>0.3018054312994351</v>
      </c>
      <c r="G354" s="6">
        <f t="shared" si="9"/>
        <v>26.588000000000001</v>
      </c>
    </row>
    <row r="355" spans="1:7" x14ac:dyDescent="0.35">
      <c r="A355" s="14" t="s">
        <v>96</v>
      </c>
      <c r="B355" s="13">
        <v>2022</v>
      </c>
      <c r="C355" s="13">
        <v>30892</v>
      </c>
      <c r="D355" s="13">
        <v>24927</v>
      </c>
      <c r="E355" s="13">
        <v>327573.44</v>
      </c>
      <c r="F355">
        <f>E355*_xlfn.XLOOKUP(B355,CPI!$A$3:$A$10,$J$5:$J$12)/1000000</f>
        <v>0.3403557369312169</v>
      </c>
      <c r="G355" s="6">
        <f t="shared" si="9"/>
        <v>30.891999999999999</v>
      </c>
    </row>
    <row r="356" spans="1:7" x14ac:dyDescent="0.35">
      <c r="A356" s="16" t="s">
        <v>68</v>
      </c>
      <c r="B356" s="15">
        <v>2015</v>
      </c>
      <c r="C356" s="15">
        <v>6817293</v>
      </c>
      <c r="D356" s="15">
        <v>6113858</v>
      </c>
      <c r="E356" s="15">
        <v>838289741.99000001</v>
      </c>
      <c r="F356">
        <f>E356*_xlfn.XLOOKUP(B356,CPI!$A$3:$A$10,$J$5:$J$12)/1000000</f>
        <v>1040.2473812529936</v>
      </c>
      <c r="G356" s="6">
        <f t="shared" si="9"/>
        <v>6817.2929999999997</v>
      </c>
    </row>
    <row r="357" spans="1:7" x14ac:dyDescent="0.35">
      <c r="A357" s="16" t="s">
        <v>68</v>
      </c>
      <c r="B357" s="15">
        <v>2017</v>
      </c>
      <c r="C357" s="15">
        <v>5714379</v>
      </c>
      <c r="D357" s="15">
        <v>5591466</v>
      </c>
      <c r="E357" s="15">
        <v>753884351.01999998</v>
      </c>
      <c r="F357">
        <f>E357*_xlfn.XLOOKUP(B357,CPI!$A$3:$A$10,$J$5:$J$12)/1000000</f>
        <v>908.2456406843711</v>
      </c>
      <c r="G357" s="6">
        <f t="shared" si="9"/>
        <v>5714.3789999999999</v>
      </c>
    </row>
    <row r="358" spans="1:7" x14ac:dyDescent="0.35">
      <c r="A358" s="14" t="s">
        <v>68</v>
      </c>
      <c r="B358" s="13">
        <v>2018</v>
      </c>
      <c r="C358" s="13">
        <v>6195149</v>
      </c>
      <c r="D358" s="13">
        <v>6023508</v>
      </c>
      <c r="E358" s="13">
        <v>699205905.32000005</v>
      </c>
      <c r="F358">
        <f>E358*_xlfn.XLOOKUP(B358,CPI!$A$3:$A$10,$J$5:$J$12)/1000000</f>
        <v>823.42764412122938</v>
      </c>
      <c r="G358" s="6">
        <f t="shared" si="9"/>
        <v>6195.1490000000003</v>
      </c>
    </row>
    <row r="359" spans="1:7" x14ac:dyDescent="0.35">
      <c r="A359" s="16" t="s">
        <v>68</v>
      </c>
      <c r="B359" s="15">
        <v>2019</v>
      </c>
      <c r="C359" s="15">
        <v>6664585</v>
      </c>
      <c r="D359" s="15">
        <v>6232095</v>
      </c>
      <c r="E359" s="15">
        <v>683384817.85000002</v>
      </c>
      <c r="F359">
        <f>E359*_xlfn.XLOOKUP(B359,CPI!$A$3:$A$10,$J$5:$J$12)/1000000</f>
        <v>789.40996238408093</v>
      </c>
      <c r="G359" s="6">
        <f t="shared" si="9"/>
        <v>6664.585</v>
      </c>
    </row>
    <row r="360" spans="1:7" x14ac:dyDescent="0.35">
      <c r="A360" s="14" t="s">
        <v>68</v>
      </c>
      <c r="B360" s="13">
        <v>2022</v>
      </c>
      <c r="C360" s="13">
        <v>6991352</v>
      </c>
      <c r="D360" s="13">
        <v>6387332</v>
      </c>
      <c r="E360" s="13">
        <v>913016248.61000001</v>
      </c>
      <c r="F360">
        <f>E360*_xlfn.XLOOKUP(B360,CPI!$A$3:$A$10,$J$5:$J$12)/1000000</f>
        <v>948.64320540099857</v>
      </c>
      <c r="G360" s="6">
        <f t="shared" si="9"/>
        <v>6991.3519999999999</v>
      </c>
    </row>
    <row r="361" spans="1:7" x14ac:dyDescent="0.35">
      <c r="A361" s="16" t="s">
        <v>70</v>
      </c>
      <c r="B361" s="15">
        <v>2015</v>
      </c>
      <c r="C361" s="15">
        <v>51737</v>
      </c>
      <c r="D361" s="15">
        <v>51072</v>
      </c>
      <c r="E361" s="15">
        <v>19803244</v>
      </c>
      <c r="F361">
        <f>E361*_xlfn.XLOOKUP(B361,CPI!$A$3:$A$10,$J$5:$J$12)/1000000</f>
        <v>24.57416771248025</v>
      </c>
      <c r="G361" s="6">
        <f t="shared" si="9"/>
        <v>51.737000000000002</v>
      </c>
    </row>
    <row r="362" spans="1:7" x14ac:dyDescent="0.35">
      <c r="A362" s="16" t="s">
        <v>71</v>
      </c>
      <c r="B362" s="15">
        <v>2015</v>
      </c>
      <c r="C362" s="15">
        <v>130791</v>
      </c>
      <c r="D362" s="15">
        <v>114613</v>
      </c>
      <c r="E362" s="15">
        <v>3206336.66</v>
      </c>
      <c r="F362">
        <f>E362*_xlfn.XLOOKUP(B362,CPI!$A$3:$A$10,$J$5:$J$12)/1000000</f>
        <v>3.9787953340126383</v>
      </c>
      <c r="G362" s="6">
        <f t="shared" si="9"/>
        <v>130.791</v>
      </c>
    </row>
    <row r="363" spans="1:7" x14ac:dyDescent="0.35">
      <c r="A363" s="14" t="s">
        <v>71</v>
      </c>
      <c r="B363" s="13">
        <v>2016</v>
      </c>
      <c r="C363" s="13">
        <v>122976</v>
      </c>
      <c r="D363" s="13">
        <v>119823</v>
      </c>
      <c r="E363" s="13">
        <v>5834543</v>
      </c>
      <c r="F363">
        <f>E363*_xlfn.XLOOKUP(B363,CPI!$A$3:$A$10,$J$5:$J$12)/1000000</f>
        <v>7.1386815054517125</v>
      </c>
      <c r="G363" s="6">
        <f t="shared" si="9"/>
        <v>122.976</v>
      </c>
    </row>
    <row r="364" spans="1:7" x14ac:dyDescent="0.35">
      <c r="A364" s="16" t="s">
        <v>71</v>
      </c>
      <c r="B364" s="15">
        <v>2017</v>
      </c>
      <c r="C364" s="15">
        <v>117931</v>
      </c>
      <c r="D364" s="15">
        <v>113741</v>
      </c>
      <c r="E364" s="15">
        <v>8172029</v>
      </c>
      <c r="F364">
        <f>E364*_xlfn.XLOOKUP(B364,CPI!$A$3:$A$10,$J$5:$J$12)/1000000</f>
        <v>9.8452895391104303</v>
      </c>
      <c r="G364" s="6">
        <f t="shared" si="9"/>
        <v>117.931</v>
      </c>
    </row>
    <row r="365" spans="1:7" x14ac:dyDescent="0.35">
      <c r="A365" s="14" t="s">
        <v>71</v>
      </c>
      <c r="B365" s="13">
        <v>2018</v>
      </c>
      <c r="C365" s="13">
        <v>128887</v>
      </c>
      <c r="D365" s="13">
        <v>122301</v>
      </c>
      <c r="E365" s="13">
        <v>5289056</v>
      </c>
      <c r="F365">
        <f>E365*_xlfn.XLOOKUP(B365,CPI!$A$3:$A$10,$J$5:$J$12)/1000000</f>
        <v>6.228715874062968</v>
      </c>
      <c r="G365" s="6">
        <f t="shared" si="9"/>
        <v>128.887</v>
      </c>
    </row>
    <row r="366" spans="1:7" x14ac:dyDescent="0.35">
      <c r="A366" s="16" t="s">
        <v>71</v>
      </c>
      <c r="B366" s="15">
        <v>2019</v>
      </c>
      <c r="C366" s="15">
        <v>129362</v>
      </c>
      <c r="D366" s="15">
        <v>111979</v>
      </c>
      <c r="E366" s="15">
        <v>4744359.08</v>
      </c>
      <c r="F366">
        <f>E366*_xlfn.XLOOKUP(B366,CPI!$A$3:$A$10,$J$5:$J$12)/1000000</f>
        <v>5.4804324372647049</v>
      </c>
      <c r="G366" s="6">
        <f t="shared" si="9"/>
        <v>129.36199999999999</v>
      </c>
    </row>
    <row r="367" spans="1:7" x14ac:dyDescent="0.35">
      <c r="A367" s="16" t="s">
        <v>72</v>
      </c>
      <c r="B367" s="15">
        <v>2019</v>
      </c>
      <c r="C367" s="15">
        <v>43622</v>
      </c>
      <c r="D367" s="15">
        <v>43236</v>
      </c>
      <c r="E367" s="15">
        <v>1394845</v>
      </c>
      <c r="F367">
        <f>E367*_xlfn.XLOOKUP(B367,CPI!$A$3:$A$10,$J$5:$J$12)/1000000</f>
        <v>1.6112510992647058</v>
      </c>
      <c r="G367" s="6">
        <f t="shared" si="9"/>
        <v>43.622</v>
      </c>
    </row>
    <row r="368" spans="1:7" x14ac:dyDescent="0.35">
      <c r="A368" s="16" t="s">
        <v>97</v>
      </c>
      <c r="B368" s="15">
        <v>2015</v>
      </c>
      <c r="C368" s="15">
        <v>59005</v>
      </c>
      <c r="D368" s="15">
        <v>44361</v>
      </c>
      <c r="E368" s="15">
        <v>3088920.45</v>
      </c>
      <c r="F368">
        <f>E368*_xlfn.XLOOKUP(B368,CPI!$A$3:$A$10,$J$5:$J$12)/1000000</f>
        <v>3.8330916484597157</v>
      </c>
      <c r="G368" s="6">
        <f t="shared" si="9"/>
        <v>59.005000000000003</v>
      </c>
    </row>
    <row r="369" spans="1:7" x14ac:dyDescent="0.35">
      <c r="A369" s="14" t="s">
        <v>97</v>
      </c>
      <c r="B369" s="13">
        <v>2016</v>
      </c>
      <c r="C369" s="13">
        <v>60137</v>
      </c>
      <c r="D369" s="13">
        <v>46803</v>
      </c>
      <c r="E369" s="13">
        <v>2502245.7000000002</v>
      </c>
      <c r="F369">
        <f>E369*_xlfn.XLOOKUP(B369,CPI!$A$3:$A$10,$J$5:$J$12)/1000000</f>
        <v>3.0615482824766351</v>
      </c>
      <c r="G369" s="6">
        <f t="shared" si="9"/>
        <v>60.137</v>
      </c>
    </row>
    <row r="370" spans="1:7" x14ac:dyDescent="0.35">
      <c r="A370" s="16" t="s">
        <v>97</v>
      </c>
      <c r="B370" s="15">
        <v>2017</v>
      </c>
      <c r="C370" s="15">
        <v>59880</v>
      </c>
      <c r="D370" s="15">
        <v>42708</v>
      </c>
      <c r="E370" s="15">
        <v>2345613.21</v>
      </c>
      <c r="F370">
        <f>E370*_xlfn.XLOOKUP(B370,CPI!$A$3:$A$10,$J$5:$J$12)/1000000</f>
        <v>2.825888307446319</v>
      </c>
      <c r="G370" s="6">
        <f t="shared" si="9"/>
        <v>59.88</v>
      </c>
    </row>
    <row r="371" spans="1:7" x14ac:dyDescent="0.35">
      <c r="A371" s="14" t="s">
        <v>97</v>
      </c>
      <c r="B371" s="13">
        <v>2018</v>
      </c>
      <c r="C371" s="13">
        <v>64661</v>
      </c>
      <c r="D371" s="13">
        <v>54665</v>
      </c>
      <c r="E371" s="13">
        <v>2440138.6800000002</v>
      </c>
      <c r="F371">
        <f>E371*_xlfn.XLOOKUP(B371,CPI!$A$3:$A$10,$J$5:$J$12)/1000000</f>
        <v>2.8736565714242879</v>
      </c>
      <c r="G371" s="6">
        <f t="shared" si="9"/>
        <v>64.661000000000001</v>
      </c>
    </row>
    <row r="372" spans="1:7" x14ac:dyDescent="0.35">
      <c r="A372" s="16" t="s">
        <v>97</v>
      </c>
      <c r="B372" s="15">
        <v>2019</v>
      </c>
      <c r="C372" s="15">
        <v>56596</v>
      </c>
      <c r="D372" s="15">
        <v>46981</v>
      </c>
      <c r="E372" s="15">
        <v>3473539.6</v>
      </c>
      <c r="F372">
        <f>E372*_xlfn.XLOOKUP(B372,CPI!$A$3:$A$10,$J$5:$J$12)/1000000</f>
        <v>4.0124490526470584</v>
      </c>
      <c r="G372" s="6">
        <f t="shared" si="9"/>
        <v>56.595999999999997</v>
      </c>
    </row>
    <row r="373" spans="1:7" x14ac:dyDescent="0.35">
      <c r="A373" s="14" t="s">
        <v>97</v>
      </c>
      <c r="B373" s="13">
        <v>2020</v>
      </c>
      <c r="C373" s="13">
        <v>55704</v>
      </c>
      <c r="D373" s="13">
        <v>48925</v>
      </c>
      <c r="E373" s="13">
        <v>2340844.21</v>
      </c>
      <c r="F373">
        <f>E373*_xlfn.XLOOKUP(B373,CPI!$A$3:$A$10,$J$5:$J$12)/1000000</f>
        <v>2.6842819371605837</v>
      </c>
      <c r="G373" s="6">
        <f t="shared" si="9"/>
        <v>55.704000000000001</v>
      </c>
    </row>
    <row r="374" spans="1:7" x14ac:dyDescent="0.35">
      <c r="A374" s="16" t="s">
        <v>97</v>
      </c>
      <c r="B374" s="15">
        <v>2021</v>
      </c>
      <c r="C374" s="15">
        <v>51626</v>
      </c>
      <c r="D374" s="15">
        <v>49930</v>
      </c>
      <c r="E374" s="15">
        <v>4689107.55</v>
      </c>
      <c r="F374">
        <f>E374*_xlfn.XLOOKUP(B374,CPI!$A$3:$A$10,$J$5:$J$12)/1000000</f>
        <v>5.2023926278601698</v>
      </c>
      <c r="G374" s="6">
        <f t="shared" si="9"/>
        <v>51.625999999999998</v>
      </c>
    </row>
    <row r="375" spans="1:7" x14ac:dyDescent="0.35">
      <c r="A375" s="14" t="s">
        <v>97</v>
      </c>
      <c r="B375" s="13">
        <v>2022</v>
      </c>
      <c r="C375" s="13">
        <v>57926</v>
      </c>
      <c r="D375" s="13">
        <v>48219</v>
      </c>
      <c r="E375" s="13">
        <v>4373253.8</v>
      </c>
      <c r="F375">
        <f>E375*_xlfn.XLOOKUP(B375,CPI!$A$3:$A$10,$J$5:$J$12)/1000000</f>
        <v>4.5439032538359783</v>
      </c>
      <c r="G375" s="6">
        <f t="shared" si="9"/>
        <v>57.926000000000002</v>
      </c>
    </row>
    <row r="376" spans="1:7" x14ac:dyDescent="0.35">
      <c r="A376" s="16" t="s">
        <v>98</v>
      </c>
      <c r="B376" s="15">
        <v>2015</v>
      </c>
      <c r="C376" s="15">
        <v>121217</v>
      </c>
      <c r="D376" s="15">
        <v>92204</v>
      </c>
      <c r="E376" s="15">
        <v>7140628.96</v>
      </c>
      <c r="F376">
        <f>E376*_xlfn.XLOOKUP(B376,CPI!$A$3:$A$10,$J$5:$J$12)/1000000</f>
        <v>8.8609226667930479</v>
      </c>
      <c r="G376" s="6">
        <f t="shared" si="9"/>
        <v>121.217</v>
      </c>
    </row>
    <row r="377" spans="1:7" x14ac:dyDescent="0.35">
      <c r="A377" s="14" t="s">
        <v>98</v>
      </c>
      <c r="B377" s="13">
        <v>2016</v>
      </c>
      <c r="C377" s="13">
        <v>107057</v>
      </c>
      <c r="D377" s="13">
        <v>92135</v>
      </c>
      <c r="E377" s="13">
        <v>5996947.8700000001</v>
      </c>
      <c r="F377">
        <f>E377*_xlfn.XLOOKUP(B377,CPI!$A$3:$A$10,$J$5:$J$12)/1000000</f>
        <v>7.3373871524688461</v>
      </c>
      <c r="G377" s="6">
        <f t="shared" si="9"/>
        <v>107.057</v>
      </c>
    </row>
    <row r="378" spans="1:7" x14ac:dyDescent="0.35">
      <c r="A378" s="16" t="s">
        <v>98</v>
      </c>
      <c r="B378" s="15">
        <v>2017</v>
      </c>
      <c r="C378" s="15">
        <v>105324</v>
      </c>
      <c r="D378" s="15">
        <v>86476</v>
      </c>
      <c r="E378" s="15">
        <v>6833729.0899999999</v>
      </c>
      <c r="F378">
        <f>E378*_xlfn.XLOOKUP(B378,CPI!$A$3:$A$10,$J$5:$J$12)/1000000</f>
        <v>8.2329665647162571</v>
      </c>
      <c r="G378" s="6">
        <f t="shared" si="9"/>
        <v>105.324</v>
      </c>
    </row>
    <row r="379" spans="1:7" x14ac:dyDescent="0.35">
      <c r="A379" s="14" t="s">
        <v>98</v>
      </c>
      <c r="B379" s="13">
        <v>2018</v>
      </c>
      <c r="C379" s="13">
        <v>113499</v>
      </c>
      <c r="D379" s="13">
        <v>95746</v>
      </c>
      <c r="E379" s="13">
        <v>7419450.6799999997</v>
      </c>
      <c r="F379">
        <f>E379*_xlfn.XLOOKUP(B379,CPI!$A$3:$A$10,$J$5:$J$12)/1000000</f>
        <v>8.7375989642278853</v>
      </c>
      <c r="G379" s="6">
        <f t="shared" si="9"/>
        <v>113.499</v>
      </c>
    </row>
    <row r="380" spans="1:7" x14ac:dyDescent="0.35">
      <c r="A380" s="16" t="s">
        <v>98</v>
      </c>
      <c r="B380" s="15">
        <v>2019</v>
      </c>
      <c r="C380" s="15">
        <v>116487</v>
      </c>
      <c r="D380" s="15">
        <v>91760</v>
      </c>
      <c r="E380" s="15">
        <v>7550649.0899999999</v>
      </c>
      <c r="F380">
        <f>E380*_xlfn.XLOOKUP(B380,CPI!$A$3:$A$10,$J$5:$J$12)/1000000</f>
        <v>8.7221100885220579</v>
      </c>
      <c r="G380" s="6">
        <f t="shared" si="9"/>
        <v>116.48699999999999</v>
      </c>
    </row>
    <row r="381" spans="1:7" x14ac:dyDescent="0.35">
      <c r="A381" s="14" t="s">
        <v>98</v>
      </c>
      <c r="B381" s="13">
        <v>2020</v>
      </c>
      <c r="C381" s="13">
        <v>108588</v>
      </c>
      <c r="D381" s="13">
        <v>97143</v>
      </c>
      <c r="E381" s="13">
        <v>6550414.3700000001</v>
      </c>
      <c r="F381">
        <f>E381*_xlfn.XLOOKUP(B381,CPI!$A$3:$A$10,$J$5:$J$12)/1000000</f>
        <v>7.5114605658905109</v>
      </c>
      <c r="G381" s="6">
        <f t="shared" si="9"/>
        <v>108.58799999999999</v>
      </c>
    </row>
    <row r="382" spans="1:7" x14ac:dyDescent="0.35">
      <c r="A382" s="16" t="s">
        <v>98</v>
      </c>
      <c r="B382" s="15">
        <v>2021</v>
      </c>
      <c r="C382" s="15">
        <v>101216</v>
      </c>
      <c r="D382" s="15">
        <v>96361</v>
      </c>
      <c r="E382" s="15">
        <v>9437476.5700000003</v>
      </c>
      <c r="F382">
        <f>E382*_xlfn.XLOOKUP(B382,CPI!$A$3:$A$10,$J$5:$J$12)/1000000</f>
        <v>10.470533680416668</v>
      </c>
      <c r="G382" s="6">
        <f t="shared" si="9"/>
        <v>101.21599999999999</v>
      </c>
    </row>
    <row r="383" spans="1:7" x14ac:dyDescent="0.35">
      <c r="A383" s="14" t="s">
        <v>98</v>
      </c>
      <c r="B383" s="13">
        <v>2022</v>
      </c>
      <c r="C383" s="13">
        <v>113126</v>
      </c>
      <c r="D383" s="13">
        <v>112810</v>
      </c>
      <c r="E383" s="13">
        <v>6192951.0999999996</v>
      </c>
      <c r="F383">
        <f>E383*_xlfn.XLOOKUP(B383,CPI!$A$3:$A$10,$J$5:$J$12)/1000000</f>
        <v>6.4346072606481473</v>
      </c>
      <c r="G383" s="6">
        <f t="shared" si="9"/>
        <v>113.126</v>
      </c>
    </row>
    <row r="384" spans="1:7" x14ac:dyDescent="0.35">
      <c r="A384" s="16" t="s">
        <v>99</v>
      </c>
      <c r="B384" s="15">
        <v>2015</v>
      </c>
      <c r="C384" s="15">
        <v>23679</v>
      </c>
      <c r="D384" s="15">
        <v>19641</v>
      </c>
      <c r="E384" s="15">
        <v>424755</v>
      </c>
      <c r="F384">
        <f>E384*_xlfn.XLOOKUP(B384,CPI!$A$3:$A$10,$J$5:$J$12)/1000000</f>
        <v>0.52708539099526064</v>
      </c>
      <c r="G384" s="6">
        <f t="shared" si="9"/>
        <v>23.678999999999998</v>
      </c>
    </row>
    <row r="385" spans="1:7" x14ac:dyDescent="0.35">
      <c r="A385" s="14" t="s">
        <v>99</v>
      </c>
      <c r="B385" s="13">
        <v>2016</v>
      </c>
      <c r="C385" s="13">
        <v>23251</v>
      </c>
      <c r="D385" s="13">
        <v>19720</v>
      </c>
      <c r="E385" s="13">
        <v>692947</v>
      </c>
      <c r="F385">
        <f>E385*_xlfn.XLOOKUP(B385,CPI!$A$3:$A$10,$J$5:$J$12)/1000000</f>
        <v>0.84783468613707158</v>
      </c>
      <c r="G385" s="6">
        <f t="shared" si="9"/>
        <v>23.251000000000001</v>
      </c>
    </row>
    <row r="386" spans="1:7" x14ac:dyDescent="0.35">
      <c r="A386" s="16" t="s">
        <v>99</v>
      </c>
      <c r="B386" s="15">
        <v>2017</v>
      </c>
      <c r="C386" s="15">
        <v>23708</v>
      </c>
      <c r="D386" s="15">
        <v>21210</v>
      </c>
      <c r="E386" s="15">
        <v>810159</v>
      </c>
      <c r="F386">
        <f>E386*_xlfn.XLOOKUP(B386,CPI!$A$3:$A$10,$J$5:$J$12)/1000000</f>
        <v>0.9760427829754601</v>
      </c>
      <c r="G386" s="6">
        <f t="shared" si="9"/>
        <v>23.707999999999998</v>
      </c>
    </row>
    <row r="387" spans="1:7" x14ac:dyDescent="0.35">
      <c r="A387" s="14" t="s">
        <v>99</v>
      </c>
      <c r="B387" s="13">
        <v>2018</v>
      </c>
      <c r="C387" s="13">
        <v>23485</v>
      </c>
      <c r="D387" s="13">
        <v>18711</v>
      </c>
      <c r="E387" s="13">
        <v>845234</v>
      </c>
      <c r="F387">
        <f>E387*_xlfn.XLOOKUP(B387,CPI!$A$3:$A$10,$J$5:$J$12)/1000000</f>
        <v>0.99539926086956521</v>
      </c>
      <c r="G387" s="6">
        <f t="shared" si="9"/>
        <v>23.484999999999999</v>
      </c>
    </row>
    <row r="388" spans="1:7" x14ac:dyDescent="0.35">
      <c r="A388" s="16" t="s">
        <v>99</v>
      </c>
      <c r="B388" s="15">
        <v>2019</v>
      </c>
      <c r="C388" s="15">
        <v>23352</v>
      </c>
      <c r="D388" s="15">
        <v>18301</v>
      </c>
      <c r="E388" s="15">
        <v>724051</v>
      </c>
      <c r="F388">
        <f>E388*_xlfn.XLOOKUP(B388,CPI!$A$3:$A$10,$J$5:$J$12)/1000000</f>
        <v>0.83638538308823518</v>
      </c>
      <c r="G388" s="6">
        <f t="shared" si="9"/>
        <v>23.352</v>
      </c>
    </row>
    <row r="389" spans="1:7" x14ac:dyDescent="0.35">
      <c r="A389" s="14" t="s">
        <v>99</v>
      </c>
      <c r="B389" s="13">
        <v>2020</v>
      </c>
      <c r="C389" s="13">
        <v>21659</v>
      </c>
      <c r="D389" s="13">
        <v>19688</v>
      </c>
      <c r="E389" s="13">
        <v>630867</v>
      </c>
      <c r="F389">
        <f>E389*_xlfn.XLOOKUP(B389,CPI!$A$3:$A$10,$J$5:$J$12)/1000000</f>
        <v>0.72342485912408749</v>
      </c>
      <c r="G389" s="6">
        <f t="shared" ref="G389:G436" si="10">MAX(C389:D389)/1000</f>
        <v>21.658999999999999</v>
      </c>
    </row>
    <row r="390" spans="1:7" x14ac:dyDescent="0.35">
      <c r="A390" s="16" t="s">
        <v>99</v>
      </c>
      <c r="B390" s="15">
        <v>2021</v>
      </c>
      <c r="C390" s="15">
        <v>22199</v>
      </c>
      <c r="D390" s="15">
        <v>20235</v>
      </c>
      <c r="E390" s="15">
        <v>526974</v>
      </c>
      <c r="F390">
        <f>E390*_xlfn.XLOOKUP(B390,CPI!$A$3:$A$10,$J$5:$J$12)/1000000</f>
        <v>0.58465830084745773</v>
      </c>
      <c r="G390" s="6">
        <f t="shared" si="10"/>
        <v>22.199000000000002</v>
      </c>
    </row>
    <row r="391" spans="1:7" x14ac:dyDescent="0.35">
      <c r="A391" s="14" t="s">
        <v>99</v>
      </c>
      <c r="B391" s="13">
        <v>2022</v>
      </c>
      <c r="C391" s="13">
        <v>23217</v>
      </c>
      <c r="D391" s="13">
        <v>18600</v>
      </c>
      <c r="E391" s="13">
        <v>661894</v>
      </c>
      <c r="F391">
        <f>E391*_xlfn.XLOOKUP(B391,CPI!$A$3:$A$10,$J$5:$J$12)/1000000</f>
        <v>0.68772187433862431</v>
      </c>
      <c r="G391" s="6">
        <f t="shared" si="10"/>
        <v>23.216999999999999</v>
      </c>
    </row>
    <row r="392" spans="1:7" x14ac:dyDescent="0.35">
      <c r="A392" s="16" t="s">
        <v>81</v>
      </c>
      <c r="B392" s="15">
        <v>2015</v>
      </c>
      <c r="C392" s="15">
        <v>40334</v>
      </c>
      <c r="D392" s="15">
        <v>35954</v>
      </c>
      <c r="E392" s="15">
        <v>959680</v>
      </c>
      <c r="F392">
        <f>E392*_xlfn.XLOOKUP(B392,CPI!$A$3:$A$10,$J$5:$J$12)/1000000</f>
        <v>1.1908825276461295</v>
      </c>
      <c r="G392" s="6">
        <f t="shared" si="10"/>
        <v>40.334000000000003</v>
      </c>
    </row>
    <row r="393" spans="1:7" x14ac:dyDescent="0.35">
      <c r="A393" s="14" t="s">
        <v>81</v>
      </c>
      <c r="B393" s="13">
        <v>2016</v>
      </c>
      <c r="C393" s="13">
        <v>38103</v>
      </c>
      <c r="D393" s="13">
        <v>35643</v>
      </c>
      <c r="E393" s="13">
        <v>1201955.75</v>
      </c>
      <c r="F393">
        <f>E393*_xlfn.XLOOKUP(B393,CPI!$A$3:$A$10,$J$5:$J$12)/1000000</f>
        <v>1.4706171987928347</v>
      </c>
      <c r="G393" s="6">
        <f t="shared" si="10"/>
        <v>38.103000000000002</v>
      </c>
    </row>
    <row r="394" spans="1:7" x14ac:dyDescent="0.35">
      <c r="A394" s="16" t="s">
        <v>81</v>
      </c>
      <c r="B394" s="15">
        <v>2017</v>
      </c>
      <c r="C394" s="15">
        <v>39127</v>
      </c>
      <c r="D394" s="15">
        <v>38384</v>
      </c>
      <c r="E394" s="15">
        <v>1692122.56</v>
      </c>
      <c r="F394">
        <f>E394*_xlfn.XLOOKUP(B394,CPI!$A$3:$A$10,$J$5:$J$12)/1000000</f>
        <v>2.03859244</v>
      </c>
      <c r="G394" s="6">
        <f t="shared" si="10"/>
        <v>39.127000000000002</v>
      </c>
    </row>
    <row r="395" spans="1:7" x14ac:dyDescent="0.35">
      <c r="A395" s="14" t="s">
        <v>81</v>
      </c>
      <c r="B395" s="13">
        <v>2018</v>
      </c>
      <c r="C395" s="13">
        <v>52220</v>
      </c>
      <c r="D395" s="13">
        <v>50359</v>
      </c>
      <c r="E395" s="13">
        <v>1719102.03</v>
      </c>
      <c r="F395">
        <f>E395*_xlfn.XLOOKUP(B395,CPI!$A$3:$A$10,$J$5:$J$12)/1000000</f>
        <v>2.0245197069940031</v>
      </c>
      <c r="G395" s="6">
        <f t="shared" si="10"/>
        <v>52.22</v>
      </c>
    </row>
    <row r="396" spans="1:7" x14ac:dyDescent="0.35">
      <c r="A396" s="16" t="s">
        <v>81</v>
      </c>
      <c r="B396" s="15">
        <v>2019</v>
      </c>
      <c r="C396" s="15">
        <v>41522</v>
      </c>
      <c r="D396" s="15">
        <v>40578</v>
      </c>
      <c r="E396" s="15">
        <v>1487372.31</v>
      </c>
      <c r="F396">
        <f>E396*_xlfn.XLOOKUP(B396,CPI!$A$3:$A$10,$J$5:$J$12)/1000000</f>
        <v>1.7181337492720588</v>
      </c>
      <c r="G396" s="6">
        <f t="shared" si="10"/>
        <v>41.521999999999998</v>
      </c>
    </row>
    <row r="397" spans="1:7" x14ac:dyDescent="0.35">
      <c r="A397" s="16" t="s">
        <v>100</v>
      </c>
      <c r="B397" s="15">
        <v>2015</v>
      </c>
      <c r="C397" s="15">
        <v>138382</v>
      </c>
      <c r="D397" s="15">
        <v>97144</v>
      </c>
      <c r="E397" s="15">
        <v>6710692.2199999997</v>
      </c>
      <c r="F397">
        <f>E397*_xlfn.XLOOKUP(B397,CPI!$A$3:$A$10,$J$5:$J$12)/1000000</f>
        <v>8.3274071703159542</v>
      </c>
      <c r="G397" s="6">
        <f t="shared" si="10"/>
        <v>138.38200000000001</v>
      </c>
    </row>
    <row r="398" spans="1:7" x14ac:dyDescent="0.35">
      <c r="A398" s="14" t="s">
        <v>100</v>
      </c>
      <c r="B398" s="13">
        <v>2016</v>
      </c>
      <c r="C398" s="13">
        <v>125408</v>
      </c>
      <c r="D398" s="13">
        <v>101247</v>
      </c>
      <c r="E398" s="13">
        <v>5988626.1699999999</v>
      </c>
      <c r="F398">
        <f>E398*_xlfn.XLOOKUP(B398,CPI!$A$3:$A$10,$J$5:$J$12)/1000000</f>
        <v>7.3272053840109024</v>
      </c>
      <c r="G398" s="6">
        <f t="shared" si="10"/>
        <v>125.408</v>
      </c>
    </row>
    <row r="399" spans="1:7" x14ac:dyDescent="0.35">
      <c r="A399" s="16" t="s">
        <v>100</v>
      </c>
      <c r="B399" s="15">
        <v>2017</v>
      </c>
      <c r="C399" s="15">
        <v>125843</v>
      </c>
      <c r="D399" s="15">
        <v>95541</v>
      </c>
      <c r="E399" s="15">
        <v>6352193.0499999998</v>
      </c>
      <c r="F399">
        <f>E399*_xlfn.XLOOKUP(B399,CPI!$A$3:$A$10,$J$5:$J$12)/1000000</f>
        <v>7.6528338048696316</v>
      </c>
      <c r="G399" s="6">
        <f t="shared" si="10"/>
        <v>125.843</v>
      </c>
    </row>
    <row r="400" spans="1:7" x14ac:dyDescent="0.35">
      <c r="A400" s="14" t="s">
        <v>100</v>
      </c>
      <c r="B400" s="13">
        <v>2018</v>
      </c>
      <c r="C400" s="13">
        <v>128698</v>
      </c>
      <c r="D400" s="13">
        <v>98746</v>
      </c>
      <c r="E400" s="13">
        <v>5575711.3300000001</v>
      </c>
      <c r="F400">
        <f>E400*_xlfn.XLOOKUP(B400,CPI!$A$3:$A$10,$J$5:$J$12)/1000000</f>
        <v>6.5662987252098945</v>
      </c>
      <c r="G400" s="6">
        <f t="shared" si="10"/>
        <v>128.69800000000001</v>
      </c>
    </row>
    <row r="401" spans="1:7" x14ac:dyDescent="0.35">
      <c r="A401" s="16" t="s">
        <v>100</v>
      </c>
      <c r="B401" s="15">
        <v>2019</v>
      </c>
      <c r="C401" s="15">
        <v>132939</v>
      </c>
      <c r="D401" s="15">
        <v>91848</v>
      </c>
      <c r="E401" s="15">
        <v>5835537.4500000002</v>
      </c>
      <c r="F401">
        <f>E401*_xlfn.XLOOKUP(B401,CPI!$A$3:$A$10,$J$5:$J$12)/1000000</f>
        <v>6.740903922022059</v>
      </c>
      <c r="G401" s="6">
        <f t="shared" si="10"/>
        <v>132.93899999999999</v>
      </c>
    </row>
    <row r="402" spans="1:7" x14ac:dyDescent="0.35">
      <c r="A402" s="14" t="s">
        <v>100</v>
      </c>
      <c r="B402" s="13">
        <v>2020</v>
      </c>
      <c r="C402" s="13">
        <v>112941</v>
      </c>
      <c r="D402" s="13">
        <v>101419</v>
      </c>
      <c r="E402" s="13">
        <v>5885726.7300000004</v>
      </c>
      <c r="F402">
        <f>E402*_xlfn.XLOOKUP(B402,CPI!$A$3:$A$10,$J$5:$J$12)/1000000</f>
        <v>6.7492530604598544</v>
      </c>
      <c r="G402" s="6">
        <f t="shared" si="10"/>
        <v>112.941</v>
      </c>
    </row>
    <row r="403" spans="1:7" x14ac:dyDescent="0.35">
      <c r="A403" s="16" t="s">
        <v>100</v>
      </c>
      <c r="B403" s="15">
        <v>2021</v>
      </c>
      <c r="C403" s="15">
        <v>111904</v>
      </c>
      <c r="D403" s="15">
        <v>98972</v>
      </c>
      <c r="E403" s="15">
        <v>5799629.7999999998</v>
      </c>
      <c r="F403">
        <f>E403*_xlfn.XLOOKUP(B403,CPI!$A$3:$A$10,$J$5:$J$12)/1000000</f>
        <v>6.4344762823446331</v>
      </c>
      <c r="G403" s="6">
        <f t="shared" si="10"/>
        <v>111.904</v>
      </c>
    </row>
    <row r="404" spans="1:7" x14ac:dyDescent="0.35">
      <c r="A404" s="14" t="s">
        <v>100</v>
      </c>
      <c r="B404" s="13">
        <v>2022</v>
      </c>
      <c r="C404" s="13">
        <v>119132</v>
      </c>
      <c r="D404" s="13">
        <v>95433</v>
      </c>
      <c r="E404" s="13">
        <v>10131184.17</v>
      </c>
      <c r="F404">
        <f>E404*_xlfn.XLOOKUP(B404,CPI!$A$3:$A$10,$J$5:$J$12)/1000000</f>
        <v>10.526514769226189</v>
      </c>
      <c r="G404" s="6">
        <f t="shared" si="10"/>
        <v>119.13200000000001</v>
      </c>
    </row>
    <row r="405" spans="1:7" x14ac:dyDescent="0.35">
      <c r="A405" s="16" t="s">
        <v>82</v>
      </c>
      <c r="B405" s="15">
        <v>2019</v>
      </c>
      <c r="C405" s="15">
        <v>15877</v>
      </c>
      <c r="D405" s="15">
        <v>15691</v>
      </c>
      <c r="E405" s="15">
        <v>755473.9</v>
      </c>
      <c r="F405">
        <f>E405*_xlfn.XLOOKUP(B405,CPI!$A$3:$A$10,$J$5:$J$12)/1000000</f>
        <v>0.87268345360294108</v>
      </c>
      <c r="G405" s="6">
        <f t="shared" si="10"/>
        <v>15.877000000000001</v>
      </c>
    </row>
    <row r="406" spans="1:7" x14ac:dyDescent="0.35">
      <c r="A406" s="16" t="s">
        <v>83</v>
      </c>
      <c r="B406" s="15">
        <v>2017</v>
      </c>
      <c r="C406" s="15">
        <v>23621</v>
      </c>
      <c r="D406" s="15">
        <v>19129</v>
      </c>
      <c r="E406" s="15">
        <v>1201654</v>
      </c>
      <c r="F406">
        <f>E406*_xlfn.XLOOKUP(B406,CPI!$A$3:$A$10,$J$5:$J$12)/1000000</f>
        <v>1.4476981855828219</v>
      </c>
      <c r="G406" s="6">
        <f t="shared" si="10"/>
        <v>23.620999999999999</v>
      </c>
    </row>
    <row r="407" spans="1:7" x14ac:dyDescent="0.35">
      <c r="A407" s="14" t="s">
        <v>83</v>
      </c>
      <c r="B407" s="13">
        <v>2018</v>
      </c>
      <c r="C407" s="13">
        <v>20225</v>
      </c>
      <c r="D407" s="13">
        <v>19609</v>
      </c>
      <c r="E407" s="13">
        <v>494642</v>
      </c>
      <c r="F407">
        <f>E407*_xlfn.XLOOKUP(B407,CPI!$A$3:$A$10,$J$5:$J$12)/1000000</f>
        <v>0.58252067616191905</v>
      </c>
      <c r="G407" s="6">
        <f t="shared" si="10"/>
        <v>20.225000000000001</v>
      </c>
    </row>
    <row r="408" spans="1:7" x14ac:dyDescent="0.35">
      <c r="A408" s="16" t="s">
        <v>83</v>
      </c>
      <c r="B408" s="15">
        <v>2019</v>
      </c>
      <c r="C408" s="15">
        <v>20267</v>
      </c>
      <c r="D408" s="15">
        <v>18797</v>
      </c>
      <c r="E408" s="15">
        <v>571427</v>
      </c>
      <c r="F408">
        <f>E408*_xlfn.XLOOKUP(B408,CPI!$A$3:$A$10,$J$5:$J$12)/1000000</f>
        <v>0.66008221838235281</v>
      </c>
      <c r="G408" s="6">
        <f t="shared" si="10"/>
        <v>20.266999999999999</v>
      </c>
    </row>
    <row r="409" spans="1:7" x14ac:dyDescent="0.35">
      <c r="A409" s="16" t="s">
        <v>83</v>
      </c>
      <c r="B409" s="15">
        <v>2021</v>
      </c>
      <c r="C409" s="15">
        <v>20520</v>
      </c>
      <c r="D409" s="15">
        <v>20135</v>
      </c>
      <c r="E409" s="15">
        <v>1113618</v>
      </c>
      <c r="F409">
        <f>E409*_xlfn.XLOOKUP(B409,CPI!$A$3:$A$10,$J$5:$J$12)/1000000</f>
        <v>1.2355182754237288</v>
      </c>
      <c r="G409" s="6">
        <f t="shared" si="10"/>
        <v>20.52</v>
      </c>
    </row>
    <row r="410" spans="1:7" x14ac:dyDescent="0.35">
      <c r="A410" s="14" t="s">
        <v>83</v>
      </c>
      <c r="B410" s="13">
        <v>2022</v>
      </c>
      <c r="C410" s="13">
        <v>20509</v>
      </c>
      <c r="D410" s="13">
        <v>19814</v>
      </c>
      <c r="E410" s="13">
        <v>1277912</v>
      </c>
      <c r="F410">
        <f>E410*_xlfn.XLOOKUP(B410,CPI!$A$3:$A$10,$J$5:$J$12)/1000000</f>
        <v>1.3277776137566135</v>
      </c>
      <c r="G410" s="6">
        <f t="shared" si="10"/>
        <v>20.509</v>
      </c>
    </row>
    <row r="411" spans="1:7" x14ac:dyDescent="0.35">
      <c r="A411" s="16" t="s">
        <v>101</v>
      </c>
      <c r="B411" s="15">
        <v>2015</v>
      </c>
      <c r="C411" s="15">
        <v>21167</v>
      </c>
      <c r="D411" s="15">
        <v>10244</v>
      </c>
      <c r="E411" s="15">
        <v>300614.28000000003</v>
      </c>
      <c r="F411">
        <f>E411*_xlfn.XLOOKUP(B411,CPI!$A$3:$A$10,$J$5:$J$12)/1000000</f>
        <v>0.37303715156398104</v>
      </c>
      <c r="G411" s="6">
        <f t="shared" si="10"/>
        <v>21.167000000000002</v>
      </c>
    </row>
    <row r="412" spans="1:7" x14ac:dyDescent="0.35">
      <c r="A412" s="14" t="s">
        <v>101</v>
      </c>
      <c r="B412" s="13">
        <v>2016</v>
      </c>
      <c r="C412" s="13">
        <v>17931</v>
      </c>
      <c r="D412" s="13">
        <v>9528</v>
      </c>
      <c r="E412" s="13">
        <v>330618.92</v>
      </c>
      <c r="F412">
        <f>E412*_xlfn.XLOOKUP(B412,CPI!$A$3:$A$10,$J$5:$J$12)/1000000</f>
        <v>0.40451894339563854</v>
      </c>
      <c r="G412" s="6">
        <f t="shared" si="10"/>
        <v>17.931000000000001</v>
      </c>
    </row>
    <row r="413" spans="1:7" x14ac:dyDescent="0.35">
      <c r="A413" s="16" t="s">
        <v>101</v>
      </c>
      <c r="B413" s="15">
        <v>2017</v>
      </c>
      <c r="C413" s="15">
        <v>19015</v>
      </c>
      <c r="D413" s="15">
        <v>8159</v>
      </c>
      <c r="E413" s="15">
        <v>585165.05000000005</v>
      </c>
      <c r="F413">
        <f>E413*_xlfn.XLOOKUP(B413,CPI!$A$3:$A$10,$J$5:$J$12)/1000000</f>
        <v>0.70498028646472399</v>
      </c>
      <c r="G413" s="6">
        <f t="shared" si="10"/>
        <v>19.015000000000001</v>
      </c>
    </row>
    <row r="414" spans="1:7" x14ac:dyDescent="0.35">
      <c r="A414" s="14" t="s">
        <v>101</v>
      </c>
      <c r="B414" s="13">
        <v>2018</v>
      </c>
      <c r="C414" s="13">
        <v>19081</v>
      </c>
      <c r="D414" s="13">
        <v>9221</v>
      </c>
      <c r="E414" s="13">
        <v>646956.19999999995</v>
      </c>
      <c r="F414">
        <f>E414*_xlfn.XLOOKUP(B414,CPI!$A$3:$A$10,$J$5:$J$12)/1000000</f>
        <v>0.76189519505247372</v>
      </c>
      <c r="G414" s="6">
        <f t="shared" si="10"/>
        <v>19.081</v>
      </c>
    </row>
    <row r="415" spans="1:7" x14ac:dyDescent="0.35">
      <c r="A415" s="16" t="s">
        <v>101</v>
      </c>
      <c r="B415" s="15">
        <v>2019</v>
      </c>
      <c r="C415" s="15">
        <v>21743</v>
      </c>
      <c r="D415" s="15">
        <v>9466</v>
      </c>
      <c r="E415" s="15">
        <v>360555.73</v>
      </c>
      <c r="F415">
        <f>E415*_xlfn.XLOOKUP(B415,CPI!$A$3:$A$10,$J$5:$J$12)/1000000</f>
        <v>0.41649489105147053</v>
      </c>
      <c r="G415" s="6">
        <f t="shared" si="10"/>
        <v>21.742999999999999</v>
      </c>
    </row>
    <row r="416" spans="1:7" x14ac:dyDescent="0.35">
      <c r="A416" s="14" t="s">
        <v>101</v>
      </c>
      <c r="B416" s="13">
        <v>2020</v>
      </c>
      <c r="C416" s="13">
        <v>19523</v>
      </c>
      <c r="D416" s="13">
        <v>8595</v>
      </c>
      <c r="E416" s="13">
        <v>769404.06</v>
      </c>
      <c r="F416">
        <f>E416*_xlfn.XLOOKUP(B416,CPI!$A$3:$A$10,$J$5:$J$12)/1000000</f>
        <v>0.88228742938686122</v>
      </c>
      <c r="G416" s="6">
        <f t="shared" si="10"/>
        <v>19.523</v>
      </c>
    </row>
    <row r="417" spans="1:7" x14ac:dyDescent="0.35">
      <c r="A417" s="16" t="s">
        <v>101</v>
      </c>
      <c r="B417" s="15">
        <v>2021</v>
      </c>
      <c r="C417" s="15">
        <v>20926</v>
      </c>
      <c r="D417" s="15">
        <v>9108</v>
      </c>
      <c r="E417" s="15">
        <v>366774.8</v>
      </c>
      <c r="F417">
        <f>E417*_xlfn.XLOOKUP(B417,CPI!$A$3:$A$10,$J$5:$J$12)/1000000</f>
        <v>0.40692317146892659</v>
      </c>
      <c r="G417" s="6">
        <f t="shared" si="10"/>
        <v>20.925999999999998</v>
      </c>
    </row>
    <row r="418" spans="1:7" x14ac:dyDescent="0.35">
      <c r="A418" s="14" t="s">
        <v>101</v>
      </c>
      <c r="B418" s="13">
        <v>2022</v>
      </c>
      <c r="C418" s="13">
        <v>20283</v>
      </c>
      <c r="D418" s="13">
        <v>9589</v>
      </c>
      <c r="E418" s="13">
        <v>312625.91999999998</v>
      </c>
      <c r="F418">
        <f>E418*_xlfn.XLOOKUP(B418,CPI!$A$3:$A$10,$J$5:$J$12)/1000000</f>
        <v>0.32482494730158729</v>
      </c>
      <c r="G418" s="6">
        <f t="shared" si="10"/>
        <v>20.283000000000001</v>
      </c>
    </row>
    <row r="419" spans="1:7" x14ac:dyDescent="0.35">
      <c r="A419" s="16" t="s">
        <v>84</v>
      </c>
      <c r="B419" s="15">
        <v>2015</v>
      </c>
      <c r="C419" s="15">
        <v>200842</v>
      </c>
      <c r="D419" s="15">
        <v>167478</v>
      </c>
      <c r="E419" s="15">
        <v>12378217</v>
      </c>
      <c r="F419">
        <f>E419*_xlfn.XLOOKUP(B419,CPI!$A$3:$A$10,$J$5:$J$12)/1000000</f>
        <v>15.36033089020537</v>
      </c>
      <c r="G419" s="6">
        <f t="shared" si="10"/>
        <v>200.84200000000001</v>
      </c>
    </row>
    <row r="420" spans="1:7" x14ac:dyDescent="0.35">
      <c r="A420" s="14" t="s">
        <v>84</v>
      </c>
      <c r="B420" s="13">
        <v>2016</v>
      </c>
      <c r="C420" s="13">
        <v>189330</v>
      </c>
      <c r="D420" s="13">
        <v>171453</v>
      </c>
      <c r="E420" s="13">
        <v>12823024</v>
      </c>
      <c r="F420">
        <f>E420*_xlfn.XLOOKUP(B420,CPI!$A$3:$A$10,$J$5:$J$12)/1000000</f>
        <v>15.689229520249219</v>
      </c>
      <c r="G420" s="6">
        <f t="shared" si="10"/>
        <v>189.33</v>
      </c>
    </row>
    <row r="421" spans="1:7" x14ac:dyDescent="0.35">
      <c r="A421" s="16" t="s">
        <v>84</v>
      </c>
      <c r="B421" s="15">
        <v>2017</v>
      </c>
      <c r="C421" s="15">
        <v>179824</v>
      </c>
      <c r="D421" s="15">
        <v>166536</v>
      </c>
      <c r="E421" s="15">
        <v>11845538.640000001</v>
      </c>
      <c r="F421">
        <f>E421*_xlfn.XLOOKUP(B421,CPI!$A$3:$A$10,$J$5:$J$12)/1000000</f>
        <v>14.270967180552148</v>
      </c>
      <c r="G421" s="6">
        <f t="shared" si="10"/>
        <v>179.82400000000001</v>
      </c>
    </row>
    <row r="422" spans="1:7" x14ac:dyDescent="0.35">
      <c r="A422" s="14" t="s">
        <v>84</v>
      </c>
      <c r="B422" s="13">
        <v>2018</v>
      </c>
      <c r="C422" s="13">
        <v>187367</v>
      </c>
      <c r="D422" s="13">
        <v>168158</v>
      </c>
      <c r="E422" s="13">
        <v>12577191</v>
      </c>
      <c r="F422">
        <f>E422*_xlfn.XLOOKUP(B422,CPI!$A$3:$A$10,$J$5:$J$12)/1000000</f>
        <v>14.811669461019489</v>
      </c>
      <c r="G422" s="6">
        <f t="shared" si="10"/>
        <v>187.36699999999999</v>
      </c>
    </row>
    <row r="423" spans="1:7" x14ac:dyDescent="0.35">
      <c r="A423" s="16" t="s">
        <v>84</v>
      </c>
      <c r="B423" s="15">
        <v>2019</v>
      </c>
      <c r="C423" s="15">
        <v>185879</v>
      </c>
      <c r="D423" s="15">
        <v>160330</v>
      </c>
      <c r="E423" s="15">
        <v>14277590</v>
      </c>
      <c r="F423">
        <f>E423*_xlfn.XLOOKUP(B423,CPI!$A$3:$A$10,$J$5:$J$12)/1000000</f>
        <v>16.492716095588232</v>
      </c>
      <c r="G423" s="6">
        <f t="shared" si="10"/>
        <v>185.87899999999999</v>
      </c>
    </row>
    <row r="424" spans="1:7" x14ac:dyDescent="0.35">
      <c r="A424" s="14" t="s">
        <v>84</v>
      </c>
      <c r="B424" s="13">
        <v>2020</v>
      </c>
      <c r="C424" s="13">
        <v>168728</v>
      </c>
      <c r="D424" s="13">
        <v>168553</v>
      </c>
      <c r="E424" s="13">
        <v>10263696</v>
      </c>
      <c r="F424">
        <f>E424*_xlfn.XLOOKUP(B424,CPI!$A$3:$A$10,$J$5:$J$12)/1000000</f>
        <v>11.769537529927007</v>
      </c>
      <c r="G424" s="6">
        <f t="shared" si="10"/>
        <v>168.72800000000001</v>
      </c>
    </row>
    <row r="425" spans="1:7" x14ac:dyDescent="0.35">
      <c r="A425" s="14" t="s">
        <v>84</v>
      </c>
      <c r="B425" s="13">
        <v>2022</v>
      </c>
      <c r="C425" s="13">
        <v>176597</v>
      </c>
      <c r="D425" s="13">
        <v>170977</v>
      </c>
      <c r="E425" s="13">
        <v>16038760</v>
      </c>
      <c r="F425">
        <f>E425*_xlfn.XLOOKUP(B425,CPI!$A$3:$A$10,$J$5:$J$12)/1000000</f>
        <v>16.664611084656084</v>
      </c>
      <c r="G425" s="6">
        <f t="shared" si="10"/>
        <v>176.59700000000001</v>
      </c>
    </row>
    <row r="426" spans="1:7" x14ac:dyDescent="0.35">
      <c r="A426" s="16" t="s">
        <v>87</v>
      </c>
      <c r="B426" s="15">
        <v>2017</v>
      </c>
      <c r="C426" s="15">
        <v>27424</v>
      </c>
      <c r="D426" s="15">
        <v>26507</v>
      </c>
      <c r="E426" s="15">
        <v>1737291.4</v>
      </c>
      <c r="F426">
        <f>E426*_xlfn.XLOOKUP(B426,CPI!$A$3:$A$10,$J$5:$J$12)/1000000</f>
        <v>2.0930098078220856</v>
      </c>
      <c r="G426" s="6">
        <f t="shared" si="10"/>
        <v>27.423999999999999</v>
      </c>
    </row>
    <row r="427" spans="1:7" x14ac:dyDescent="0.35">
      <c r="A427" s="16" t="s">
        <v>89</v>
      </c>
      <c r="B427" s="15">
        <v>2015</v>
      </c>
      <c r="C427" s="15">
        <v>17690</v>
      </c>
      <c r="D427" s="15">
        <v>16938</v>
      </c>
      <c r="E427" s="15">
        <v>817661.33</v>
      </c>
      <c r="F427">
        <f>E427*_xlfn.XLOOKUP(B427,CPI!$A$3:$A$10,$J$5:$J$12)/1000000</f>
        <v>1.0146492491548182</v>
      </c>
      <c r="G427" s="6">
        <f t="shared" si="10"/>
        <v>17.690000000000001</v>
      </c>
    </row>
    <row r="428" spans="1:7" x14ac:dyDescent="0.35">
      <c r="A428" s="14" t="s">
        <v>89</v>
      </c>
      <c r="B428" s="13">
        <v>2016</v>
      </c>
      <c r="C428" s="13">
        <v>16760</v>
      </c>
      <c r="D428" s="13">
        <v>16739</v>
      </c>
      <c r="E428" s="13">
        <v>1545544.62</v>
      </c>
      <c r="F428">
        <f>E428*_xlfn.XLOOKUP(B428,CPI!$A$3:$A$10,$J$5:$J$12)/1000000</f>
        <v>1.8910051386448596</v>
      </c>
      <c r="G428" s="6">
        <f t="shared" si="10"/>
        <v>16.760000000000002</v>
      </c>
    </row>
    <row r="429" spans="1:7" x14ac:dyDescent="0.35">
      <c r="A429" s="16" t="s">
        <v>89</v>
      </c>
      <c r="B429" s="15">
        <v>2017</v>
      </c>
      <c r="C429" s="15">
        <v>16780</v>
      </c>
      <c r="D429" s="15">
        <v>16292</v>
      </c>
      <c r="E429" s="15">
        <v>744253.23</v>
      </c>
      <c r="F429">
        <f>E429*_xlfn.XLOOKUP(B429,CPI!$A$3:$A$10,$J$5:$J$12)/1000000</f>
        <v>0.89664250332055206</v>
      </c>
      <c r="G429" s="6">
        <f t="shared" si="10"/>
        <v>16.78</v>
      </c>
    </row>
    <row r="430" spans="1:7" x14ac:dyDescent="0.35">
      <c r="A430" s="14" t="s">
        <v>89</v>
      </c>
      <c r="B430" s="13">
        <v>2018</v>
      </c>
      <c r="C430" s="13">
        <v>16685</v>
      </c>
      <c r="D430" s="13">
        <v>16554</v>
      </c>
      <c r="E430" s="13">
        <v>501091.49</v>
      </c>
      <c r="F430">
        <f>E430*_xlfn.XLOOKUP(B430,CPI!$A$3:$A$10,$J$5:$J$12)/1000000</f>
        <v>0.5901159900974513</v>
      </c>
      <c r="G430" s="6">
        <f t="shared" si="10"/>
        <v>16.684999999999999</v>
      </c>
    </row>
    <row r="431" spans="1:7" x14ac:dyDescent="0.35">
      <c r="A431" s="16" t="s">
        <v>89</v>
      </c>
      <c r="B431" s="15">
        <v>2019</v>
      </c>
      <c r="C431" s="15">
        <v>16845</v>
      </c>
      <c r="D431" s="15">
        <v>16156</v>
      </c>
      <c r="E431" s="15">
        <v>656823.38</v>
      </c>
      <c r="F431">
        <f>E431*_xlfn.XLOOKUP(B431,CPI!$A$3:$A$10,$J$5:$J$12)/1000000</f>
        <v>0.75872759557352942</v>
      </c>
      <c r="G431" s="6">
        <f t="shared" si="10"/>
        <v>16.844999999999999</v>
      </c>
    </row>
    <row r="432" spans="1:7" x14ac:dyDescent="0.35">
      <c r="A432" s="16" t="s">
        <v>90</v>
      </c>
      <c r="B432" s="15">
        <v>2015</v>
      </c>
      <c r="C432" s="15">
        <v>94884</v>
      </c>
      <c r="D432" s="15">
        <v>67949</v>
      </c>
      <c r="E432" s="15">
        <v>4112933</v>
      </c>
      <c r="F432">
        <f>E432*_xlfn.XLOOKUP(B432,CPI!$A$3:$A$10,$J$5:$J$12)/1000000</f>
        <v>5.103805484202212</v>
      </c>
      <c r="G432" s="6">
        <f t="shared" si="10"/>
        <v>94.884</v>
      </c>
    </row>
    <row r="433" spans="1:7" x14ac:dyDescent="0.35">
      <c r="A433" s="16" t="s">
        <v>90</v>
      </c>
      <c r="B433" s="15">
        <v>2017</v>
      </c>
      <c r="C433" s="15">
        <v>76014</v>
      </c>
      <c r="D433" s="15">
        <v>68069</v>
      </c>
      <c r="E433" s="15">
        <v>4901467</v>
      </c>
      <c r="F433">
        <f>E433*_xlfn.XLOOKUP(B433,CPI!$A$3:$A$10,$J$5:$J$12)/1000000</f>
        <v>5.9050649210122703</v>
      </c>
      <c r="G433" s="6">
        <f t="shared" si="10"/>
        <v>76.013999999999996</v>
      </c>
    </row>
    <row r="434" spans="1:7" x14ac:dyDescent="0.35">
      <c r="A434" s="14" t="s">
        <v>90</v>
      </c>
      <c r="B434" s="13">
        <v>2018</v>
      </c>
      <c r="C434" s="13">
        <v>79620</v>
      </c>
      <c r="D434" s="13">
        <v>76076</v>
      </c>
      <c r="E434" s="13">
        <v>5789860</v>
      </c>
      <c r="F434">
        <f>E434*_xlfn.XLOOKUP(B434,CPI!$A$3:$A$10,$J$5:$J$12)/1000000</f>
        <v>6.8184932983508242</v>
      </c>
      <c r="G434" s="6">
        <f t="shared" si="10"/>
        <v>79.62</v>
      </c>
    </row>
    <row r="435" spans="1:7" x14ac:dyDescent="0.35">
      <c r="A435" s="16" t="s">
        <v>90</v>
      </c>
      <c r="B435" s="15">
        <v>2019</v>
      </c>
      <c r="C435" s="15">
        <v>83113</v>
      </c>
      <c r="D435" s="15">
        <v>73051</v>
      </c>
      <c r="E435" s="15">
        <v>4651442</v>
      </c>
      <c r="F435">
        <f>E435*_xlfn.XLOOKUP(B435,CPI!$A$3:$A$10,$J$5:$J$12)/1000000</f>
        <v>5.3730995455882349</v>
      </c>
      <c r="G435" s="6">
        <f t="shared" si="10"/>
        <v>83.113</v>
      </c>
    </row>
    <row r="436" spans="1:7" x14ac:dyDescent="0.35">
      <c r="A436" s="14" t="s">
        <v>90</v>
      </c>
      <c r="B436" s="13">
        <v>2022</v>
      </c>
      <c r="C436" s="13">
        <v>80368</v>
      </c>
      <c r="D436" s="13">
        <v>77257</v>
      </c>
      <c r="E436" s="13">
        <v>7118537</v>
      </c>
      <c r="F436">
        <f>E436*_xlfn.XLOOKUP(B436,CPI!$A$3:$A$10,$J$5:$J$12)/1000000</f>
        <v>7.396310599867725</v>
      </c>
      <c r="G436" s="6">
        <f t="shared" si="10"/>
        <v>80.367999999999995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2CD8-94BC-41F3-96FA-08A8AD141733}">
  <dimension ref="A1:B11"/>
  <sheetViews>
    <sheetView workbookViewId="0"/>
  </sheetViews>
  <sheetFormatPr defaultRowHeight="14.5" x14ac:dyDescent="0.35"/>
  <cols>
    <col min="2" max="2" width="17.1796875" bestFit="1" customWidth="1"/>
  </cols>
  <sheetData>
    <row r="1" spans="1:2" x14ac:dyDescent="0.35">
      <c r="A1" t="s">
        <v>103</v>
      </c>
    </row>
    <row r="2" spans="1:2" x14ac:dyDescent="0.35">
      <c r="A2" t="s">
        <v>3</v>
      </c>
      <c r="B2" t="s">
        <v>108</v>
      </c>
    </row>
    <row r="3" spans="1:2" x14ac:dyDescent="0.35">
      <c r="A3">
        <v>2015</v>
      </c>
      <c r="B3">
        <v>126.6</v>
      </c>
    </row>
    <row r="4" spans="1:2" x14ac:dyDescent="0.35">
      <c r="A4">
        <v>2016</v>
      </c>
      <c r="B4">
        <v>128.4</v>
      </c>
    </row>
    <row r="5" spans="1:2" x14ac:dyDescent="0.35">
      <c r="A5">
        <v>2017</v>
      </c>
      <c r="B5">
        <v>130.4</v>
      </c>
    </row>
    <row r="6" spans="1:2" x14ac:dyDescent="0.35">
      <c r="A6">
        <v>2018</v>
      </c>
      <c r="B6">
        <v>133.4</v>
      </c>
    </row>
    <row r="7" spans="1:2" x14ac:dyDescent="0.35">
      <c r="A7">
        <v>2019</v>
      </c>
      <c r="B7">
        <v>136</v>
      </c>
    </row>
    <row r="8" spans="1:2" x14ac:dyDescent="0.35">
      <c r="A8">
        <v>2020</v>
      </c>
      <c r="B8">
        <v>137</v>
      </c>
    </row>
    <row r="9" spans="1:2" x14ac:dyDescent="0.35">
      <c r="A9">
        <v>2021</v>
      </c>
      <c r="B9">
        <v>141.6</v>
      </c>
    </row>
    <row r="10" spans="1:2" x14ac:dyDescent="0.35">
      <c r="A10">
        <v>2022</v>
      </c>
      <c r="B10">
        <v>151.19999999999999</v>
      </c>
    </row>
    <row r="11" spans="1:2" x14ac:dyDescent="0.35">
      <c r="A11">
        <v>2023</v>
      </c>
      <c r="B11">
        <v>157.1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7E95-6B09-484C-BE42-D7D263EE74C7}">
  <sheetPr>
    <pageSetUpPr fitToPage="1"/>
  </sheetPr>
  <dimension ref="A1:AE23"/>
  <sheetViews>
    <sheetView zoomScaleNormal="100" zoomScaleSheetLayoutView="100" workbookViewId="0"/>
  </sheetViews>
  <sheetFormatPr defaultColWidth="9.1796875" defaultRowHeight="12.5" x14ac:dyDescent="0.35"/>
  <cols>
    <col min="1" max="1" width="16.36328125" style="1" customWidth="1"/>
    <col min="2" max="2" width="46.36328125" style="1" bestFit="1" customWidth="1"/>
    <col min="3" max="3" width="28.81640625" style="1" bestFit="1" customWidth="1"/>
    <col min="4" max="31" width="6.54296875" style="1" customWidth="1"/>
    <col min="32" max="32" width="2.54296875" style="1" customWidth="1"/>
    <col min="33" max="16384" width="9.1796875" style="1"/>
  </cols>
  <sheetData>
    <row r="1" spans="1:31" ht="12.25" customHeight="1" x14ac:dyDescent="0.35">
      <c r="A1" t="s">
        <v>117</v>
      </c>
    </row>
    <row r="2" spans="1:31" ht="12.25" customHeight="1" x14ac:dyDescent="0.35">
      <c r="A2" s="29" t="s">
        <v>6</v>
      </c>
    </row>
    <row r="3" spans="1:31" ht="12.25" customHeight="1" x14ac:dyDescent="0.35"/>
    <row r="4" spans="1:31" ht="12.25" customHeight="1" x14ac:dyDescent="0.35">
      <c r="A4" s="29" t="s">
        <v>0</v>
      </c>
      <c r="B4" s="29" t="s">
        <v>1</v>
      </c>
      <c r="C4" s="29" t="s">
        <v>2</v>
      </c>
      <c r="D4" s="29" t="s">
        <v>3</v>
      </c>
    </row>
    <row r="5" spans="1:31" ht="12.25" customHeight="1" x14ac:dyDescent="0.35">
      <c r="D5" s="29">
        <v>2023</v>
      </c>
      <c r="E5" s="29">
        <v>2024</v>
      </c>
      <c r="F5" s="29">
        <v>2025</v>
      </c>
      <c r="G5" s="29">
        <v>2026</v>
      </c>
      <c r="H5" s="29">
        <v>2027</v>
      </c>
      <c r="I5" s="29">
        <v>2028</v>
      </c>
      <c r="J5" s="29">
        <v>2029</v>
      </c>
      <c r="K5" s="29">
        <v>2030</v>
      </c>
      <c r="L5" s="29">
        <v>2031</v>
      </c>
      <c r="M5" s="29">
        <v>2032</v>
      </c>
      <c r="N5" s="29">
        <v>2033</v>
      </c>
      <c r="O5" s="29">
        <v>2034</v>
      </c>
      <c r="P5" s="29">
        <v>2035</v>
      </c>
      <c r="Q5" s="29">
        <v>2036</v>
      </c>
      <c r="R5" s="29">
        <v>2037</v>
      </c>
      <c r="S5" s="29">
        <v>2038</v>
      </c>
      <c r="T5" s="29">
        <v>2039</v>
      </c>
      <c r="U5" s="29">
        <v>2040</v>
      </c>
      <c r="V5" s="29">
        <v>2041</v>
      </c>
      <c r="W5" s="29">
        <v>2042</v>
      </c>
      <c r="X5" s="29">
        <v>2043</v>
      </c>
      <c r="Y5" s="29">
        <v>2044</v>
      </c>
      <c r="Z5" s="29">
        <v>2045</v>
      </c>
      <c r="AA5" s="29">
        <v>2046</v>
      </c>
      <c r="AB5" s="29">
        <v>2047</v>
      </c>
      <c r="AC5" s="29">
        <v>2048</v>
      </c>
      <c r="AD5" s="29">
        <v>2049</v>
      </c>
      <c r="AE5" s="29">
        <v>2050</v>
      </c>
    </row>
    <row r="6" spans="1:31" ht="12.25" customHeight="1" x14ac:dyDescent="0.35">
      <c r="A6" s="1">
        <v>1</v>
      </c>
      <c r="B6" s="1" t="s">
        <v>4</v>
      </c>
      <c r="C6" s="1" t="s">
        <v>7</v>
      </c>
      <c r="D6" s="30"/>
      <c r="E6" s="30">
        <v>24.63</v>
      </c>
      <c r="F6" s="30">
        <v>25.21</v>
      </c>
      <c r="G6" s="30">
        <v>25.64</v>
      </c>
      <c r="H6" s="30">
        <v>25.74</v>
      </c>
      <c r="I6" s="30">
        <v>25.86</v>
      </c>
      <c r="J6" s="30">
        <v>26.26</v>
      </c>
      <c r="K6" s="30">
        <v>26.56</v>
      </c>
      <c r="L6" s="30">
        <v>26.82</v>
      </c>
      <c r="M6" s="30">
        <v>27.04</v>
      </c>
      <c r="N6" s="30">
        <v>27.43</v>
      </c>
      <c r="O6" s="30">
        <v>27.77</v>
      </c>
      <c r="P6" s="30">
        <v>28.11</v>
      </c>
      <c r="Q6" s="30">
        <v>28.42</v>
      </c>
      <c r="R6" s="30">
        <v>28.95</v>
      </c>
      <c r="S6" s="30">
        <v>29.55</v>
      </c>
      <c r="T6" s="30">
        <v>29.79</v>
      </c>
      <c r="U6" s="30">
        <v>30.05</v>
      </c>
      <c r="V6" s="30">
        <v>30.24</v>
      </c>
      <c r="W6" s="30">
        <v>30.45</v>
      </c>
      <c r="X6" s="30">
        <v>30.67</v>
      </c>
      <c r="Y6" s="30"/>
      <c r="Z6" s="30"/>
      <c r="AA6" s="30"/>
      <c r="AB6" s="30"/>
      <c r="AC6" s="30"/>
      <c r="AD6" s="30"/>
      <c r="AE6" s="30"/>
    </row>
    <row r="7" spans="1:31" ht="12.25" customHeight="1" x14ac:dyDescent="0.35">
      <c r="A7" s="1">
        <v>2</v>
      </c>
      <c r="B7" s="1" t="s">
        <v>5</v>
      </c>
      <c r="C7" s="1" t="s">
        <v>7</v>
      </c>
      <c r="D7" s="30"/>
      <c r="E7" s="30">
        <v>24.68</v>
      </c>
      <c r="F7" s="30">
        <v>25.07</v>
      </c>
      <c r="G7" s="30">
        <v>25.38</v>
      </c>
      <c r="H7" s="30">
        <v>25.29</v>
      </c>
      <c r="I7" s="30">
        <v>25.25</v>
      </c>
      <c r="J7" s="30">
        <v>25.59</v>
      </c>
      <c r="K7" s="30">
        <v>26.42</v>
      </c>
      <c r="L7" s="30">
        <v>27.75</v>
      </c>
      <c r="M7" s="30">
        <v>28.31</v>
      </c>
      <c r="N7" s="30">
        <v>28.82</v>
      </c>
      <c r="O7" s="30">
        <v>29.25</v>
      </c>
      <c r="P7" s="30">
        <v>29.85</v>
      </c>
      <c r="Q7" s="30">
        <v>30.35</v>
      </c>
      <c r="R7" s="30">
        <v>30.78</v>
      </c>
      <c r="S7" s="30">
        <v>31.23</v>
      </c>
      <c r="T7" s="30">
        <v>31.66</v>
      </c>
      <c r="U7" s="30">
        <v>32.090000000000003</v>
      </c>
      <c r="V7" s="30">
        <v>32.5</v>
      </c>
      <c r="W7" s="30">
        <v>32.89</v>
      </c>
      <c r="X7" s="30">
        <v>33.26</v>
      </c>
      <c r="Y7" s="30">
        <v>33.76</v>
      </c>
      <c r="Z7" s="30">
        <v>34.26</v>
      </c>
      <c r="AA7" s="30">
        <v>35.17</v>
      </c>
      <c r="AB7" s="30">
        <v>35.56</v>
      </c>
      <c r="AC7" s="30">
        <v>35.9</v>
      </c>
      <c r="AD7" s="30">
        <v>36.19</v>
      </c>
      <c r="AE7" s="30">
        <v>36.44</v>
      </c>
    </row>
    <row r="8" spans="1:31" ht="12.25" customHeight="1" x14ac:dyDescent="0.35"/>
    <row r="9" spans="1:31" ht="12.25" customHeight="1" x14ac:dyDescent="0.35"/>
    <row r="10" spans="1:31" ht="12.25" customHeight="1" x14ac:dyDescent="0.35">
      <c r="A10" s="28"/>
    </row>
    <row r="11" spans="1:31" ht="12.25" customHeight="1" x14ac:dyDescent="0.35">
      <c r="A11" s="29" t="s">
        <v>8</v>
      </c>
    </row>
    <row r="12" spans="1:31" ht="12.25" customHeight="1" x14ac:dyDescent="0.35"/>
    <row r="13" spans="1:31" ht="12.25" customHeight="1" x14ac:dyDescent="0.35">
      <c r="A13" s="29" t="s">
        <v>0</v>
      </c>
      <c r="B13" s="29" t="s">
        <v>1</v>
      </c>
      <c r="C13" s="29" t="s">
        <v>2</v>
      </c>
      <c r="D13" s="29" t="s">
        <v>3</v>
      </c>
    </row>
    <row r="14" spans="1:31" ht="12.25" customHeight="1" x14ac:dyDescent="0.35">
      <c r="D14" s="2" t="s">
        <v>9</v>
      </c>
      <c r="E14" s="2" t="s">
        <v>10</v>
      </c>
      <c r="F14" s="2" t="s">
        <v>11</v>
      </c>
      <c r="G14" s="2" t="s">
        <v>12</v>
      </c>
      <c r="H14" s="2" t="s">
        <v>13</v>
      </c>
      <c r="I14" s="2" t="s">
        <v>14</v>
      </c>
      <c r="J14" s="2" t="s">
        <v>15</v>
      </c>
      <c r="K14" s="2" t="s">
        <v>16</v>
      </c>
      <c r="L14" s="2" t="s">
        <v>17</v>
      </c>
      <c r="M14" s="2" t="s">
        <v>18</v>
      </c>
      <c r="N14" s="2" t="s">
        <v>19</v>
      </c>
      <c r="O14" s="2" t="s">
        <v>20</v>
      </c>
      <c r="P14" s="2" t="s">
        <v>21</v>
      </c>
      <c r="Q14" s="2" t="s">
        <v>22</v>
      </c>
      <c r="R14" s="2" t="s">
        <v>23</v>
      </c>
      <c r="S14" s="2" t="s">
        <v>24</v>
      </c>
      <c r="T14" s="2" t="s">
        <v>25</v>
      </c>
      <c r="U14" s="2" t="s">
        <v>26</v>
      </c>
      <c r="V14" s="2" t="s">
        <v>27</v>
      </c>
      <c r="W14" s="2" t="s">
        <v>28</v>
      </c>
      <c r="X14" s="2" t="s">
        <v>29</v>
      </c>
      <c r="Y14" s="2" t="s">
        <v>30</v>
      </c>
      <c r="Z14" s="2" t="s">
        <v>31</v>
      </c>
      <c r="AA14" s="2" t="s">
        <v>32</v>
      </c>
      <c r="AB14" s="2" t="s">
        <v>33</v>
      </c>
      <c r="AC14" s="2" t="s">
        <v>34</v>
      </c>
      <c r="AD14" s="2" t="s">
        <v>35</v>
      </c>
      <c r="AE14" s="2" t="s">
        <v>36</v>
      </c>
    </row>
    <row r="15" spans="1:31" ht="12.25" customHeight="1" x14ac:dyDescent="0.35">
      <c r="A15" s="1">
        <v>1</v>
      </c>
      <c r="B15" s="1" t="s">
        <v>4</v>
      </c>
      <c r="C15" s="1" t="s">
        <v>37</v>
      </c>
      <c r="D15" s="30"/>
      <c r="E15" s="30">
        <v>22.6</v>
      </c>
      <c r="F15" s="30">
        <v>23.37</v>
      </c>
      <c r="G15" s="30">
        <v>23.95</v>
      </c>
      <c r="H15" s="30">
        <v>24.34</v>
      </c>
      <c r="I15" s="30">
        <v>24.17</v>
      </c>
      <c r="J15" s="30">
        <v>25</v>
      </c>
      <c r="K15" s="30">
        <v>25.35</v>
      </c>
      <c r="L15" s="30">
        <v>25.83</v>
      </c>
      <c r="M15" s="30">
        <v>26.05</v>
      </c>
      <c r="N15" s="30">
        <v>26.5</v>
      </c>
      <c r="O15" s="30">
        <v>27.12</v>
      </c>
      <c r="P15" s="30">
        <v>27.96</v>
      </c>
      <c r="Q15" s="30">
        <v>28.63</v>
      </c>
      <c r="R15" s="30">
        <v>29.23</v>
      </c>
      <c r="S15" s="30">
        <v>29.81</v>
      </c>
      <c r="T15" s="30">
        <v>30.29</v>
      </c>
      <c r="U15" s="30">
        <v>30.73</v>
      </c>
      <c r="V15" s="30">
        <v>31.02</v>
      </c>
      <c r="W15" s="30">
        <v>31.25</v>
      </c>
      <c r="X15" s="30">
        <v>31.46</v>
      </c>
      <c r="Y15" s="30"/>
      <c r="Z15" s="30"/>
      <c r="AA15" s="30"/>
      <c r="AB15" s="30"/>
      <c r="AC15" s="30"/>
      <c r="AD15" s="30"/>
      <c r="AE15" s="30"/>
    </row>
    <row r="16" spans="1:31" ht="12.25" customHeight="1" x14ac:dyDescent="0.35">
      <c r="A16" s="1">
        <v>2</v>
      </c>
      <c r="B16" s="1" t="s">
        <v>5</v>
      </c>
      <c r="C16" s="1" t="s">
        <v>37</v>
      </c>
      <c r="D16" s="30"/>
      <c r="E16" s="30">
        <v>22.67</v>
      </c>
      <c r="F16" s="30">
        <v>23.29</v>
      </c>
      <c r="G16" s="30">
        <v>23.82</v>
      </c>
      <c r="H16" s="30">
        <v>23.58</v>
      </c>
      <c r="I16" s="30">
        <v>24.2</v>
      </c>
      <c r="J16" s="30">
        <v>25.58</v>
      </c>
      <c r="K16" s="30">
        <v>26.89</v>
      </c>
      <c r="L16" s="30">
        <v>28.67</v>
      </c>
      <c r="M16" s="30">
        <v>30.61</v>
      </c>
      <c r="N16" s="30">
        <v>32.799999999999997</v>
      </c>
      <c r="O16" s="30">
        <v>34.9</v>
      </c>
      <c r="P16" s="30">
        <v>37.369999999999997</v>
      </c>
      <c r="Q16" s="30">
        <v>39.54</v>
      </c>
      <c r="R16" s="30">
        <v>41.58</v>
      </c>
      <c r="S16" s="30">
        <v>43.58</v>
      </c>
      <c r="T16" s="30">
        <v>45.5</v>
      </c>
      <c r="U16" s="30">
        <v>47.12</v>
      </c>
      <c r="V16" s="30">
        <v>48.73</v>
      </c>
      <c r="W16" s="30">
        <v>50.28</v>
      </c>
      <c r="X16" s="30">
        <v>51.79</v>
      </c>
      <c r="Y16" s="30">
        <v>53.21</v>
      </c>
      <c r="Z16" s="30">
        <v>54.53</v>
      </c>
      <c r="AA16" s="30">
        <v>56</v>
      </c>
      <c r="AB16" s="30">
        <v>57.13</v>
      </c>
      <c r="AC16" s="30">
        <v>58.14</v>
      </c>
      <c r="AD16" s="30">
        <v>59.03</v>
      </c>
      <c r="AE16" s="30">
        <v>59.82</v>
      </c>
    </row>
    <row r="17" spans="1:31" ht="12.25" customHeight="1" x14ac:dyDescent="0.35"/>
    <row r="18" spans="1:31" ht="12.25" customHeight="1" x14ac:dyDescent="0.35">
      <c r="A18" s="28"/>
    </row>
    <row r="19" spans="1:31" ht="12.25" customHeight="1" x14ac:dyDescent="0.35">
      <c r="C19" s="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2.25" customHeight="1" x14ac:dyDescent="0.35">
      <c r="D20" s="29">
        <v>2023</v>
      </c>
      <c r="E20" s="29">
        <v>2024</v>
      </c>
      <c r="F20" s="29">
        <v>2025</v>
      </c>
      <c r="G20" s="29">
        <v>2026</v>
      </c>
      <c r="H20" s="29">
        <v>2027</v>
      </c>
      <c r="I20" s="29">
        <v>2028</v>
      </c>
      <c r="J20" s="29">
        <v>2029</v>
      </c>
      <c r="K20" s="29">
        <v>2030</v>
      </c>
      <c r="L20" s="29">
        <v>2031</v>
      </c>
      <c r="M20" s="29">
        <v>2032</v>
      </c>
      <c r="N20" s="29">
        <v>2033</v>
      </c>
      <c r="O20" s="29">
        <v>2034</v>
      </c>
      <c r="P20" s="29">
        <v>2035</v>
      </c>
      <c r="Q20" s="29">
        <v>2036</v>
      </c>
      <c r="R20" s="29">
        <v>2037</v>
      </c>
      <c r="S20" s="29">
        <v>2038</v>
      </c>
      <c r="T20" s="29">
        <v>2039</v>
      </c>
      <c r="U20" s="29">
        <v>2040</v>
      </c>
      <c r="V20" s="29">
        <v>2041</v>
      </c>
      <c r="W20" s="29">
        <v>2042</v>
      </c>
      <c r="X20" s="29">
        <v>2043</v>
      </c>
      <c r="Y20" s="29">
        <v>2044</v>
      </c>
      <c r="Z20" s="29">
        <v>2045</v>
      </c>
      <c r="AA20" s="29">
        <v>2046</v>
      </c>
      <c r="AB20" s="29">
        <v>2047</v>
      </c>
      <c r="AC20" s="29">
        <v>2048</v>
      </c>
      <c r="AD20" s="29">
        <v>2049</v>
      </c>
      <c r="AE20" s="29">
        <v>2050</v>
      </c>
    </row>
    <row r="21" spans="1:31" ht="12.25" customHeight="1" x14ac:dyDescent="0.35">
      <c r="C21" s="1" t="s">
        <v>113</v>
      </c>
      <c r="D21" s="31">
        <f>E21</f>
        <v>1.0273489192765768</v>
      </c>
      <c r="E21" s="31">
        <f>F21</f>
        <v>1.0273489192765768</v>
      </c>
      <c r="F21" s="4">
        <f t="shared" ref="F21:AE21" si="0">F16/E16</f>
        <v>1.0273489192765768</v>
      </c>
      <c r="G21" s="4">
        <f t="shared" si="0"/>
        <v>1.0227565478746243</v>
      </c>
      <c r="H21" s="4">
        <f t="shared" si="0"/>
        <v>0.98992443324937018</v>
      </c>
      <c r="I21" s="4">
        <f t="shared" si="0"/>
        <v>1.0262934690415606</v>
      </c>
      <c r="J21" s="4">
        <f t="shared" si="0"/>
        <v>1.0570247933884298</v>
      </c>
      <c r="K21" s="4">
        <f t="shared" si="0"/>
        <v>1.0512118842845974</v>
      </c>
      <c r="L21" s="4">
        <f t="shared" si="0"/>
        <v>1.0661956117515805</v>
      </c>
      <c r="M21" s="4">
        <f t="shared" si="0"/>
        <v>1.067666550401116</v>
      </c>
      <c r="N21" s="4">
        <f t="shared" si="0"/>
        <v>1.071545246651421</v>
      </c>
      <c r="O21" s="4">
        <f t="shared" si="0"/>
        <v>1.0640243902439024</v>
      </c>
      <c r="P21" s="4">
        <f t="shared" si="0"/>
        <v>1.0707736389684814</v>
      </c>
      <c r="Q21" s="4">
        <f t="shared" si="0"/>
        <v>1.0580679689590582</v>
      </c>
      <c r="R21" s="4">
        <f t="shared" si="0"/>
        <v>1.0515933232169954</v>
      </c>
      <c r="S21" s="4">
        <f t="shared" si="0"/>
        <v>1.0481000481000482</v>
      </c>
      <c r="T21" s="4">
        <f t="shared" si="0"/>
        <v>1.0440569068379992</v>
      </c>
      <c r="U21" s="4">
        <f t="shared" si="0"/>
        <v>1.0356043956043957</v>
      </c>
      <c r="V21" s="4">
        <f t="shared" si="0"/>
        <v>1.0341680814940577</v>
      </c>
      <c r="W21" s="4">
        <f t="shared" si="0"/>
        <v>1.0318079211984406</v>
      </c>
      <c r="X21" s="4">
        <f t="shared" si="0"/>
        <v>1.0300318217979316</v>
      </c>
      <c r="Y21" s="4">
        <f t="shared" si="0"/>
        <v>1.0274184205445067</v>
      </c>
      <c r="Z21" s="4">
        <f t="shared" si="0"/>
        <v>1.0248073670362714</v>
      </c>
      <c r="AA21" s="4">
        <f t="shared" si="0"/>
        <v>1.0269576379974326</v>
      </c>
      <c r="AB21" s="4">
        <f t="shared" si="0"/>
        <v>1.0201785714285714</v>
      </c>
      <c r="AC21" s="4">
        <f t="shared" si="0"/>
        <v>1.0176789777699982</v>
      </c>
      <c r="AD21" s="4">
        <f t="shared" si="0"/>
        <v>1.0153078775369797</v>
      </c>
      <c r="AE21" s="4">
        <f t="shared" si="0"/>
        <v>1.0133830255802134</v>
      </c>
    </row>
    <row r="22" spans="1:31" x14ac:dyDescent="0.35">
      <c r="C22" s="1" t="s">
        <v>112</v>
      </c>
      <c r="D22" s="31">
        <f>E22</f>
        <v>1.0158022690437603</v>
      </c>
      <c r="E22" s="31">
        <f>F22</f>
        <v>1.0158022690437603</v>
      </c>
      <c r="F22" s="4">
        <f t="shared" ref="F22:AE22" si="1">F7/E7</f>
        <v>1.0158022690437603</v>
      </c>
      <c r="G22" s="4">
        <f t="shared" si="1"/>
        <v>1.0123653769445551</v>
      </c>
      <c r="H22" s="4">
        <f t="shared" si="1"/>
        <v>0.99645390070921991</v>
      </c>
      <c r="I22" s="4">
        <f t="shared" si="1"/>
        <v>0.99841834717279565</v>
      </c>
      <c r="J22" s="4">
        <f t="shared" si="1"/>
        <v>1.0134653465346535</v>
      </c>
      <c r="K22" s="4">
        <f t="shared" si="1"/>
        <v>1.0324345447440406</v>
      </c>
      <c r="L22" s="4">
        <f t="shared" si="1"/>
        <v>1.0503406510219531</v>
      </c>
      <c r="M22" s="4">
        <f t="shared" si="1"/>
        <v>1.0201801801801802</v>
      </c>
      <c r="N22" s="4">
        <f t="shared" si="1"/>
        <v>1.018014835747086</v>
      </c>
      <c r="O22" s="4">
        <f t="shared" si="1"/>
        <v>1.0149201943095072</v>
      </c>
      <c r="P22" s="4">
        <f t="shared" si="1"/>
        <v>1.0205128205128207</v>
      </c>
      <c r="Q22" s="4">
        <f t="shared" si="1"/>
        <v>1.016750418760469</v>
      </c>
      <c r="R22" s="4">
        <f t="shared" si="1"/>
        <v>1.0141680395387149</v>
      </c>
      <c r="S22" s="4">
        <f t="shared" si="1"/>
        <v>1.0146198830409356</v>
      </c>
      <c r="T22" s="4">
        <f t="shared" si="1"/>
        <v>1.0137688120397055</v>
      </c>
      <c r="U22" s="4">
        <f t="shared" si="1"/>
        <v>1.0135818066961466</v>
      </c>
      <c r="V22" s="4">
        <f t="shared" si="1"/>
        <v>1.0127765659083825</v>
      </c>
      <c r="W22" s="4">
        <f t="shared" si="1"/>
        <v>1.012</v>
      </c>
      <c r="X22" s="4">
        <f t="shared" si="1"/>
        <v>1.0112496199452721</v>
      </c>
      <c r="Y22" s="4">
        <f t="shared" si="1"/>
        <v>1.0150330727600723</v>
      </c>
      <c r="Z22" s="4">
        <f t="shared" si="1"/>
        <v>1.0148104265402844</v>
      </c>
      <c r="AA22" s="4">
        <f t="shared" si="1"/>
        <v>1.02656158785756</v>
      </c>
      <c r="AB22" s="4">
        <f t="shared" si="1"/>
        <v>1.011088996303668</v>
      </c>
      <c r="AC22" s="4">
        <f t="shared" si="1"/>
        <v>1.0095613048368952</v>
      </c>
      <c r="AD22" s="4">
        <f t="shared" si="1"/>
        <v>1.0080779944289693</v>
      </c>
      <c r="AE22" s="4">
        <f t="shared" si="1"/>
        <v>1.0069079856313898</v>
      </c>
    </row>
    <row r="23" spans="1:31" ht="14.5" x14ac:dyDescent="0.35">
      <c r="C23" s="7" t="s">
        <v>116</v>
      </c>
    </row>
  </sheetData>
  <conditionalFormatting sqref="A6:AE7">
    <cfRule type="cellIs" dxfId="1" priority="2" stopIfTrue="1" operator="equal">
      <formula>0</formula>
    </cfRule>
  </conditionalFormatting>
  <conditionalFormatting sqref="A15:AE16">
    <cfRule type="cellIs" dxfId="0" priority="1" stopIfTrue="1" operator="equal">
      <formula>0</formula>
    </cfRule>
  </conditionalFormatting>
  <pageMargins left="0.5" right="0.5" top="0.5" bottom="0.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C4EB-5A9E-4D88-9AD8-5CEC9990A1F0}">
  <dimension ref="A1:AC19"/>
  <sheetViews>
    <sheetView showGridLines="0" workbookViewId="0"/>
  </sheetViews>
  <sheetFormatPr defaultRowHeight="14.5" x14ac:dyDescent="0.35"/>
  <cols>
    <col min="1" max="1" width="14.7265625" customWidth="1"/>
  </cols>
  <sheetData>
    <row r="1" spans="1:27" x14ac:dyDescent="0.35">
      <c r="A1" t="s">
        <v>107</v>
      </c>
    </row>
    <row r="2" spans="1:27" x14ac:dyDescent="0.35">
      <c r="A2" s="20" t="s">
        <v>105</v>
      </c>
    </row>
    <row r="3" spans="1:27" x14ac:dyDescent="0.35">
      <c r="A3" s="21"/>
    </row>
    <row r="4" spans="1:27" x14ac:dyDescent="0.35">
      <c r="A4" s="22" t="s">
        <v>106</v>
      </c>
    </row>
    <row r="5" spans="1:27" x14ac:dyDescent="0.35">
      <c r="A5" t="s">
        <v>40</v>
      </c>
      <c r="B5">
        <v>2025</v>
      </c>
      <c r="C5">
        <v>2026</v>
      </c>
      <c r="D5">
        <v>2027</v>
      </c>
      <c r="E5">
        <v>2028</v>
      </c>
      <c r="F5">
        <v>2029</v>
      </c>
      <c r="G5">
        <v>2030</v>
      </c>
      <c r="H5">
        <v>2031</v>
      </c>
      <c r="I5">
        <v>2032</v>
      </c>
      <c r="J5">
        <v>2033</v>
      </c>
      <c r="K5">
        <v>2034</v>
      </c>
      <c r="L5">
        <v>2035</v>
      </c>
      <c r="M5">
        <v>2036</v>
      </c>
      <c r="N5">
        <v>2037</v>
      </c>
      <c r="O5">
        <v>2038</v>
      </c>
      <c r="P5">
        <v>2039</v>
      </c>
      <c r="Q5">
        <v>2040</v>
      </c>
      <c r="R5">
        <v>2041</v>
      </c>
      <c r="S5">
        <v>2042</v>
      </c>
      <c r="T5">
        <v>2043</v>
      </c>
      <c r="U5">
        <v>2044</v>
      </c>
      <c r="V5">
        <v>2045</v>
      </c>
      <c r="W5">
        <v>2046</v>
      </c>
      <c r="X5">
        <v>2047</v>
      </c>
      <c r="Y5">
        <v>2048</v>
      </c>
      <c r="Z5">
        <v>2049</v>
      </c>
      <c r="AA5">
        <v>2050</v>
      </c>
    </row>
    <row r="6" spans="1:27" x14ac:dyDescent="0.35">
      <c r="A6" t="s">
        <v>38</v>
      </c>
      <c r="B6">
        <v>24.64</v>
      </c>
      <c r="C6">
        <v>25.12</v>
      </c>
      <c r="D6">
        <v>25.4</v>
      </c>
      <c r="E6">
        <v>25.75</v>
      </c>
      <c r="F6">
        <v>26.49</v>
      </c>
      <c r="G6">
        <v>26.94</v>
      </c>
      <c r="H6">
        <v>27.49</v>
      </c>
      <c r="I6">
        <v>28.47</v>
      </c>
      <c r="J6">
        <v>28.96</v>
      </c>
      <c r="K6">
        <v>29.29</v>
      </c>
      <c r="L6">
        <v>29.65</v>
      </c>
      <c r="M6">
        <v>30.05</v>
      </c>
      <c r="N6">
        <v>30.42</v>
      </c>
      <c r="O6">
        <v>31.08</v>
      </c>
      <c r="P6">
        <v>31.51</v>
      </c>
      <c r="Q6">
        <v>31.83</v>
      </c>
      <c r="R6">
        <v>32.200000000000003</v>
      </c>
      <c r="S6">
        <v>32.67</v>
      </c>
      <c r="T6">
        <v>33.08</v>
      </c>
      <c r="U6">
        <v>33.35</v>
      </c>
      <c r="V6">
        <v>33.51</v>
      </c>
      <c r="W6">
        <v>33.74</v>
      </c>
      <c r="X6">
        <v>34.07</v>
      </c>
      <c r="Y6">
        <v>34.32</v>
      </c>
      <c r="Z6">
        <v>34.71</v>
      </c>
      <c r="AA6">
        <v>34.97</v>
      </c>
    </row>
    <row r="7" spans="1:27" x14ac:dyDescent="0.35">
      <c r="A7" t="s">
        <v>39</v>
      </c>
      <c r="B7">
        <v>23.18</v>
      </c>
      <c r="C7">
        <v>23.93</v>
      </c>
      <c r="D7">
        <v>24.52</v>
      </c>
      <c r="E7">
        <v>25.16</v>
      </c>
      <c r="F7">
        <v>26.04</v>
      </c>
      <c r="G7">
        <v>26.62</v>
      </c>
      <c r="H7">
        <v>27.32</v>
      </c>
      <c r="I7">
        <v>28.16</v>
      </c>
      <c r="J7">
        <v>28.86</v>
      </c>
      <c r="K7">
        <v>28.94</v>
      </c>
      <c r="L7">
        <v>29.36</v>
      </c>
      <c r="M7">
        <v>29.87</v>
      </c>
      <c r="N7">
        <v>30.48</v>
      </c>
      <c r="O7">
        <v>30.93</v>
      </c>
      <c r="P7">
        <v>31.26</v>
      </c>
      <c r="Q7">
        <v>31.9</v>
      </c>
      <c r="R7">
        <v>32.11</v>
      </c>
      <c r="S7">
        <v>32.61</v>
      </c>
      <c r="T7">
        <v>32.76</v>
      </c>
      <c r="U7">
        <v>33.29</v>
      </c>
      <c r="V7">
        <v>33.54</v>
      </c>
      <c r="W7">
        <v>33.89</v>
      </c>
      <c r="X7">
        <v>34.200000000000003</v>
      </c>
      <c r="Y7">
        <v>34.68</v>
      </c>
      <c r="Z7">
        <v>35.049999999999997</v>
      </c>
      <c r="AA7">
        <v>35.479999999999997</v>
      </c>
    </row>
    <row r="10" spans="1:27" x14ac:dyDescent="0.35">
      <c r="A10" t="s">
        <v>114</v>
      </c>
    </row>
    <row r="11" spans="1:27" x14ac:dyDescent="0.35">
      <c r="A11" s="7" t="s">
        <v>115</v>
      </c>
    </row>
    <row r="12" spans="1:27" x14ac:dyDescent="0.35">
      <c r="A12" t="s">
        <v>40</v>
      </c>
      <c r="B12">
        <v>2024</v>
      </c>
    </row>
    <row r="13" spans="1:27" x14ac:dyDescent="0.35">
      <c r="A13" t="s">
        <v>38</v>
      </c>
      <c r="B13" s="5">
        <v>23.854351687388899</v>
      </c>
    </row>
    <row r="14" spans="1:27" x14ac:dyDescent="0.35">
      <c r="A14" t="s">
        <v>39</v>
      </c>
      <c r="B14" s="5">
        <v>22.2877442273534</v>
      </c>
    </row>
    <row r="16" spans="1:27" x14ac:dyDescent="0.35">
      <c r="A16" s="7" t="s">
        <v>116</v>
      </c>
    </row>
    <row r="17" spans="1:29" x14ac:dyDescent="0.35">
      <c r="B17">
        <v>2023</v>
      </c>
      <c r="C17">
        <v>2024</v>
      </c>
      <c r="D17">
        <v>2025</v>
      </c>
      <c r="E17">
        <v>2026</v>
      </c>
      <c r="F17">
        <v>2027</v>
      </c>
      <c r="G17">
        <v>2028</v>
      </c>
      <c r="H17">
        <v>2029</v>
      </c>
      <c r="I17">
        <v>2030</v>
      </c>
      <c r="J17">
        <v>2031</v>
      </c>
      <c r="K17">
        <v>2032</v>
      </c>
      <c r="L17">
        <v>2033</v>
      </c>
      <c r="M17">
        <v>2034</v>
      </c>
      <c r="N17">
        <v>2035</v>
      </c>
      <c r="O17">
        <v>2036</v>
      </c>
      <c r="P17">
        <v>2037</v>
      </c>
      <c r="Q17">
        <v>2038</v>
      </c>
      <c r="R17">
        <v>2039</v>
      </c>
      <c r="S17">
        <v>2040</v>
      </c>
      <c r="T17">
        <v>2041</v>
      </c>
      <c r="U17">
        <v>2042</v>
      </c>
      <c r="V17">
        <v>2043</v>
      </c>
      <c r="W17">
        <v>2044</v>
      </c>
      <c r="X17">
        <v>2045</v>
      </c>
      <c r="Y17">
        <v>2046</v>
      </c>
      <c r="Z17">
        <v>2047</v>
      </c>
      <c r="AA17">
        <v>2048</v>
      </c>
      <c r="AB17">
        <v>2049</v>
      </c>
      <c r="AC17">
        <v>2050</v>
      </c>
    </row>
    <row r="18" spans="1:29" x14ac:dyDescent="0.35">
      <c r="A18" t="s">
        <v>112</v>
      </c>
      <c r="B18" s="10">
        <f>C18</f>
        <v>1.032935219657487</v>
      </c>
      <c r="C18" s="10">
        <f>D18</f>
        <v>1.032935219657487</v>
      </c>
      <c r="D18" s="27">
        <f>B6/B13</f>
        <v>1.032935219657487</v>
      </c>
      <c r="E18" s="27">
        <f t="shared" ref="E18:N19" si="0">C6/B6</f>
        <v>1.0194805194805194</v>
      </c>
      <c r="F18" s="27">
        <f t="shared" si="0"/>
        <v>1.0111464968152866</v>
      </c>
      <c r="G18" s="27">
        <f t="shared" si="0"/>
        <v>1.0137795275590551</v>
      </c>
      <c r="H18" s="27">
        <f t="shared" si="0"/>
        <v>1.0287378640776699</v>
      </c>
      <c r="I18" s="27">
        <f t="shared" si="0"/>
        <v>1.0169875424688564</v>
      </c>
      <c r="J18" s="27">
        <f t="shared" si="0"/>
        <v>1.0204157386785448</v>
      </c>
      <c r="K18" s="27">
        <f t="shared" si="0"/>
        <v>1.0356493270280103</v>
      </c>
      <c r="L18" s="27">
        <f t="shared" si="0"/>
        <v>1.0172110994028802</v>
      </c>
      <c r="M18" s="27">
        <f t="shared" si="0"/>
        <v>1.0113950276243093</v>
      </c>
      <c r="N18" s="27">
        <f t="shared" si="0"/>
        <v>1.0122908842608398</v>
      </c>
      <c r="O18" s="27">
        <f t="shared" ref="O18:X19" si="1">M6/L6</f>
        <v>1.0134907251264755</v>
      </c>
      <c r="P18" s="27">
        <f t="shared" si="1"/>
        <v>1.0123128119800333</v>
      </c>
      <c r="Q18" s="27">
        <f t="shared" si="1"/>
        <v>1.0216962524654831</v>
      </c>
      <c r="R18" s="27">
        <f t="shared" si="1"/>
        <v>1.0138352638352639</v>
      </c>
      <c r="S18" s="27">
        <f t="shared" si="1"/>
        <v>1.0101555061885115</v>
      </c>
      <c r="T18" s="27">
        <f t="shared" si="1"/>
        <v>1.0116242538485707</v>
      </c>
      <c r="U18" s="27">
        <f t="shared" si="1"/>
        <v>1.0145962732919254</v>
      </c>
      <c r="V18" s="27">
        <f t="shared" si="1"/>
        <v>1.012549739822467</v>
      </c>
      <c r="W18" s="27">
        <f t="shared" si="1"/>
        <v>1.0081620314389359</v>
      </c>
      <c r="X18" s="27">
        <f t="shared" si="1"/>
        <v>1.0047976011994002</v>
      </c>
      <c r="Y18" s="27">
        <f t="shared" ref="Y18:AC19" si="2">W6/V6</f>
        <v>1.0068636227991645</v>
      </c>
      <c r="Z18" s="27">
        <f t="shared" si="2"/>
        <v>1.0097806757557795</v>
      </c>
      <c r="AA18" s="27">
        <f t="shared" si="2"/>
        <v>1.0073378338714412</v>
      </c>
      <c r="AB18" s="27">
        <f t="shared" si="2"/>
        <v>1.0113636363636365</v>
      </c>
      <c r="AC18" s="27">
        <f t="shared" si="2"/>
        <v>1.0074906367041199</v>
      </c>
    </row>
    <row r="19" spans="1:29" x14ac:dyDescent="0.35">
      <c r="A19" t="s">
        <v>113</v>
      </c>
      <c r="B19" s="10">
        <f>C19</f>
        <v>1.0400334714695598</v>
      </c>
      <c r="C19" s="10">
        <f>D19</f>
        <v>1.0400334714695598</v>
      </c>
      <c r="D19" s="27">
        <f>B7/B14</f>
        <v>1.0400334714695598</v>
      </c>
      <c r="E19" s="27">
        <f t="shared" si="0"/>
        <v>1.0323554788610871</v>
      </c>
      <c r="F19" s="27">
        <f t="shared" si="0"/>
        <v>1.024655244463017</v>
      </c>
      <c r="G19" s="27">
        <f t="shared" si="0"/>
        <v>1.0261011419249593</v>
      </c>
      <c r="H19" s="27">
        <f t="shared" si="0"/>
        <v>1.0349761526232113</v>
      </c>
      <c r="I19" s="27">
        <f t="shared" si="0"/>
        <v>1.0222734254992321</v>
      </c>
      <c r="J19" s="27">
        <f t="shared" si="0"/>
        <v>1.0262960180315552</v>
      </c>
      <c r="K19" s="27">
        <f t="shared" si="0"/>
        <v>1.0307467057101025</v>
      </c>
      <c r="L19" s="27">
        <f t="shared" si="0"/>
        <v>1.0248579545454546</v>
      </c>
      <c r="M19" s="27">
        <f t="shared" si="0"/>
        <v>1.0027720027720028</v>
      </c>
      <c r="N19" s="27">
        <f t="shared" si="0"/>
        <v>1.0145127850725639</v>
      </c>
      <c r="O19" s="27">
        <f t="shared" si="1"/>
        <v>1.0173705722070845</v>
      </c>
      <c r="P19" s="27">
        <f t="shared" si="1"/>
        <v>1.0204218279209909</v>
      </c>
      <c r="Q19" s="27">
        <f t="shared" si="1"/>
        <v>1.014763779527559</v>
      </c>
      <c r="R19" s="27">
        <f t="shared" si="1"/>
        <v>1.0106692531522794</v>
      </c>
      <c r="S19" s="27">
        <f t="shared" si="1"/>
        <v>1.020473448496481</v>
      </c>
      <c r="T19" s="27">
        <f t="shared" si="1"/>
        <v>1.0065830721003135</v>
      </c>
      <c r="U19" s="27">
        <f t="shared" si="1"/>
        <v>1.0155714730613516</v>
      </c>
      <c r="V19" s="27">
        <f t="shared" si="1"/>
        <v>1.0045998160073597</v>
      </c>
      <c r="W19" s="27">
        <f t="shared" si="1"/>
        <v>1.0161782661782661</v>
      </c>
      <c r="X19" s="27">
        <f t="shared" si="1"/>
        <v>1.0075097626914991</v>
      </c>
      <c r="Y19" s="27">
        <f t="shared" si="2"/>
        <v>1.0104353011329756</v>
      </c>
      <c r="Z19" s="27">
        <f t="shared" si="2"/>
        <v>1.0091472410740632</v>
      </c>
      <c r="AA19" s="27">
        <f t="shared" si="2"/>
        <v>1.0140350877192981</v>
      </c>
      <c r="AB19" s="27">
        <f t="shared" si="2"/>
        <v>1.0106689734717416</v>
      </c>
      <c r="AC19" s="27">
        <f t="shared" si="2"/>
        <v>1.0122681883024252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1C75-1C52-4A5B-BF36-457971E1E886}">
  <dimension ref="A1:CN61"/>
  <sheetViews>
    <sheetView zoomScaleNormal="100" workbookViewId="0"/>
  </sheetViews>
  <sheetFormatPr defaultRowHeight="14.5" x14ac:dyDescent="0.35"/>
  <cols>
    <col min="1" max="1" width="34.26953125" customWidth="1"/>
    <col min="3" max="3" width="51.7265625" bestFit="1" customWidth="1"/>
    <col min="4" max="4" width="52.54296875" bestFit="1" customWidth="1"/>
    <col min="5" max="5" width="31.6328125" customWidth="1"/>
  </cols>
  <sheetData>
    <row r="1" spans="1:92" x14ac:dyDescent="0.35">
      <c r="F1">
        <v>2022</v>
      </c>
      <c r="G1">
        <v>2023</v>
      </c>
      <c r="H1">
        <v>2024</v>
      </c>
      <c r="I1">
        <v>2025</v>
      </c>
      <c r="J1">
        <v>2026</v>
      </c>
      <c r="K1">
        <v>2027</v>
      </c>
      <c r="L1">
        <v>2028</v>
      </c>
      <c r="M1">
        <v>2029</v>
      </c>
      <c r="N1">
        <v>2030</v>
      </c>
      <c r="O1">
        <v>2031</v>
      </c>
      <c r="P1">
        <v>2032</v>
      </c>
      <c r="Q1">
        <v>2033</v>
      </c>
      <c r="R1">
        <v>2034</v>
      </c>
      <c r="S1">
        <v>2035</v>
      </c>
      <c r="T1">
        <v>2036</v>
      </c>
      <c r="U1">
        <v>2037</v>
      </c>
      <c r="V1">
        <v>2038</v>
      </c>
      <c r="W1">
        <v>2039</v>
      </c>
      <c r="X1">
        <v>2040</v>
      </c>
      <c r="Y1">
        <v>2041</v>
      </c>
      <c r="Z1">
        <v>2042</v>
      </c>
      <c r="AA1">
        <v>2043</v>
      </c>
      <c r="AB1">
        <v>2044</v>
      </c>
      <c r="AC1">
        <v>2045</v>
      </c>
      <c r="AD1">
        <v>2046</v>
      </c>
      <c r="AE1">
        <v>2047</v>
      </c>
      <c r="AF1">
        <v>2048</v>
      </c>
      <c r="AG1">
        <v>2049</v>
      </c>
      <c r="AH1">
        <v>2050</v>
      </c>
    </row>
    <row r="2" spans="1:92" x14ac:dyDescent="0.35">
      <c r="E2" t="s">
        <v>118</v>
      </c>
      <c r="F2" s="11">
        <f t="shared" ref="F2:AG2" si="0">SUM(BL8:BL61)/1000</f>
        <v>2.6824515371869198</v>
      </c>
      <c r="G2" s="11">
        <f t="shared" si="0"/>
        <v>2.7345533218987881</v>
      </c>
      <c r="H2" s="11">
        <f t="shared" si="0"/>
        <v>2.7878922122442034</v>
      </c>
      <c r="I2" s="11">
        <f t="shared" si="0"/>
        <v>2.8423512932640471</v>
      </c>
      <c r="J2" s="11">
        <f t="shared" si="0"/>
        <v>2.8872804846805051</v>
      </c>
      <c r="K2" s="11">
        <f t="shared" si="0"/>
        <v>2.8707488580323681</v>
      </c>
      <c r="L2" s="11">
        <f t="shared" si="0"/>
        <v>2.8929095411724175</v>
      </c>
      <c r="M2" s="11">
        <f t="shared" si="0"/>
        <v>2.9769101577663468</v>
      </c>
      <c r="N2" s="11">
        <f t="shared" si="0"/>
        <v>3.0959028223180298</v>
      </c>
      <c r="O2" s="11">
        <f t="shared" si="0"/>
        <v>3.2717995216929565</v>
      </c>
      <c r="P2" s="11">
        <f t="shared" si="0"/>
        <v>3.4192489248757885</v>
      </c>
      <c r="Q2" s="11">
        <f t="shared" si="0"/>
        <v>3.5973230131507878</v>
      </c>
      <c r="R2" s="11">
        <f t="shared" si="0"/>
        <v>3.7708900464525108</v>
      </c>
      <c r="S2" s="11">
        <f t="shared" si="0"/>
        <v>4.0034999501224418</v>
      </c>
      <c r="T2" s="11">
        <f t="shared" si="0"/>
        <v>4.229703615106815</v>
      </c>
      <c r="U2" s="11">
        <f t="shared" si="0"/>
        <v>4.4470361051176388</v>
      </c>
      <c r="V2" s="11">
        <f t="shared" si="0"/>
        <v>4.66032547123638</v>
      </c>
      <c r="W2" s="11">
        <f t="shared" si="0"/>
        <v>4.8650820724670965</v>
      </c>
      <c r="X2" s="11">
        <f t="shared" si="0"/>
        <v>5.0379204755819336</v>
      </c>
      <c r="Y2" s="11">
        <f t="shared" si="0"/>
        <v>5.2100565529522012</v>
      </c>
      <c r="Z2" s="11">
        <f t="shared" si="0"/>
        <v>5.3757776212279218</v>
      </c>
      <c r="AA2" s="11">
        <f t="shared" si="0"/>
        <v>5.5372220167739474</v>
      </c>
      <c r="AB2" s="11">
        <f t="shared" si="0"/>
        <v>5.6890438986781602</v>
      </c>
      <c r="AC2" s="11">
        <f t="shared" si="0"/>
        <v>5.8301740987581283</v>
      </c>
      <c r="AD2" s="11">
        <f t="shared" si="0"/>
        <v>5.987341821574458</v>
      </c>
      <c r="AE2" s="11">
        <f t="shared" si="0"/>
        <v>6.1081578261883678</v>
      </c>
      <c r="AF2" s="11">
        <f t="shared" si="0"/>
        <v>6.2161438126131952</v>
      </c>
      <c r="AG2" s="11">
        <f t="shared" si="0"/>
        <v>6.3112997808489322</v>
      </c>
      <c r="AH2" s="11">
        <f>SUM(CN8:CN61)/1000</f>
        <v>6.3957640672604299</v>
      </c>
    </row>
    <row r="3" spans="1:92" x14ac:dyDescent="0.35">
      <c r="E3" t="s">
        <v>112</v>
      </c>
      <c r="G3" s="10">
        <f>H3</f>
        <v>1.0158022690437603</v>
      </c>
      <c r="H3" s="10">
        <f>I3</f>
        <v>1.0158022690437603</v>
      </c>
      <c r="I3" s="10">
        <f>'2022P2D Demand Forecast'!F22</f>
        <v>1.0158022690437603</v>
      </c>
      <c r="J3" s="10">
        <f>'2022P2D Demand Forecast'!G22</f>
        <v>1.0123653769445551</v>
      </c>
      <c r="K3" s="10">
        <f>'2022P2D Demand Forecast'!H22</f>
        <v>0.99645390070921991</v>
      </c>
      <c r="L3" s="10">
        <f>'2022P2D Demand Forecast'!I22</f>
        <v>0.99841834717279565</v>
      </c>
      <c r="M3" s="10">
        <f>'2022P2D Demand Forecast'!J22</f>
        <v>1.0134653465346535</v>
      </c>
      <c r="N3" s="10">
        <f>'2022P2D Demand Forecast'!K22</f>
        <v>1.0324345447440406</v>
      </c>
      <c r="O3" s="10">
        <f>'2022P2D Demand Forecast'!L22</f>
        <v>1.0503406510219531</v>
      </c>
      <c r="P3" s="10">
        <f>'2022P2D Demand Forecast'!M22</f>
        <v>1.0201801801801802</v>
      </c>
      <c r="Q3" s="10">
        <f>'2022P2D Demand Forecast'!N22</f>
        <v>1.018014835747086</v>
      </c>
      <c r="R3" s="10">
        <f>'2022P2D Demand Forecast'!O22</f>
        <v>1.0149201943095072</v>
      </c>
      <c r="S3" s="10">
        <f>'2022P2D Demand Forecast'!P22</f>
        <v>1.0205128205128207</v>
      </c>
      <c r="T3" s="10">
        <f>'2022P2D Demand Forecast'!Q22</f>
        <v>1.016750418760469</v>
      </c>
      <c r="U3" s="10">
        <f>'2022P2D Demand Forecast'!R22</f>
        <v>1.0141680395387149</v>
      </c>
      <c r="V3" s="10">
        <f>'2022P2D Demand Forecast'!S22</f>
        <v>1.0146198830409356</v>
      </c>
      <c r="W3" s="10">
        <f>'2022P2D Demand Forecast'!T22</f>
        <v>1.0137688120397055</v>
      </c>
      <c r="X3" s="10">
        <f>'2022P2D Demand Forecast'!U22</f>
        <v>1.0135818066961466</v>
      </c>
      <c r="Y3" s="10">
        <f>'2022P2D Demand Forecast'!V22</f>
        <v>1.0127765659083825</v>
      </c>
      <c r="Z3" s="10">
        <f>'2022P2D Demand Forecast'!W22</f>
        <v>1.012</v>
      </c>
      <c r="AA3" s="10">
        <f>'2022P2D Demand Forecast'!X22</f>
        <v>1.0112496199452721</v>
      </c>
      <c r="AB3" s="10">
        <f>'2022P2D Demand Forecast'!Y22</f>
        <v>1.0150330727600723</v>
      </c>
      <c r="AC3" s="10">
        <f>'2022P2D Demand Forecast'!Z22</f>
        <v>1.0148104265402844</v>
      </c>
      <c r="AD3" s="10">
        <f>'2022P2D Demand Forecast'!AA22</f>
        <v>1.02656158785756</v>
      </c>
      <c r="AE3" s="10">
        <f>'2022P2D Demand Forecast'!AB22</f>
        <v>1.011088996303668</v>
      </c>
      <c r="AF3" s="10">
        <f>'2022P2D Demand Forecast'!AC22</f>
        <v>1.0095613048368952</v>
      </c>
      <c r="AG3" s="10">
        <f>'2022P2D Demand Forecast'!AD22</f>
        <v>1.0080779944289693</v>
      </c>
      <c r="AH3" s="10">
        <f>'2022P2D Demand Forecast'!AE22</f>
        <v>1.0069079856313898</v>
      </c>
    </row>
    <row r="4" spans="1:92" x14ac:dyDescent="0.35">
      <c r="E4" t="s">
        <v>113</v>
      </c>
      <c r="G4" s="10">
        <f>H4</f>
        <v>1.0273489192765768</v>
      </c>
      <c r="H4" s="10">
        <f>I4</f>
        <v>1.0273489192765768</v>
      </c>
      <c r="I4" s="10">
        <f>'2022P2D Demand Forecast'!F21</f>
        <v>1.0273489192765768</v>
      </c>
      <c r="J4" s="10">
        <f>'2022P2D Demand Forecast'!G21</f>
        <v>1.0227565478746243</v>
      </c>
      <c r="K4" s="10">
        <f>'2022P2D Demand Forecast'!H21</f>
        <v>0.98992443324937018</v>
      </c>
      <c r="L4" s="10">
        <f>'2022P2D Demand Forecast'!I21</f>
        <v>1.0262934690415606</v>
      </c>
      <c r="M4" s="10">
        <f>'2022P2D Demand Forecast'!J21</f>
        <v>1.0570247933884298</v>
      </c>
      <c r="N4" s="10">
        <f>'2022P2D Demand Forecast'!K21</f>
        <v>1.0512118842845974</v>
      </c>
      <c r="O4" s="10">
        <f>'2022P2D Demand Forecast'!L21</f>
        <v>1.0661956117515805</v>
      </c>
      <c r="P4" s="10">
        <f>'2022P2D Demand Forecast'!M21</f>
        <v>1.067666550401116</v>
      </c>
      <c r="Q4" s="10">
        <f>'2022P2D Demand Forecast'!N21</f>
        <v>1.071545246651421</v>
      </c>
      <c r="R4" s="10">
        <f>'2022P2D Demand Forecast'!O21</f>
        <v>1.0640243902439024</v>
      </c>
      <c r="S4" s="10">
        <f>'2022P2D Demand Forecast'!P21</f>
        <v>1.0707736389684814</v>
      </c>
      <c r="T4" s="10">
        <f>'2022P2D Demand Forecast'!Q21</f>
        <v>1.0580679689590582</v>
      </c>
      <c r="U4" s="10">
        <f>'2022P2D Demand Forecast'!R21</f>
        <v>1.0515933232169954</v>
      </c>
      <c r="V4" s="10">
        <f>'2022P2D Demand Forecast'!S21</f>
        <v>1.0481000481000482</v>
      </c>
      <c r="W4" s="10">
        <f>'2022P2D Demand Forecast'!T21</f>
        <v>1.0440569068379992</v>
      </c>
      <c r="X4" s="10">
        <f>'2022P2D Demand Forecast'!U21</f>
        <v>1.0356043956043957</v>
      </c>
      <c r="Y4" s="10">
        <f>'2022P2D Demand Forecast'!V21</f>
        <v>1.0341680814940577</v>
      </c>
      <c r="Z4" s="10">
        <f>'2022P2D Demand Forecast'!W21</f>
        <v>1.0318079211984406</v>
      </c>
      <c r="AA4" s="10">
        <f>'2022P2D Demand Forecast'!X21</f>
        <v>1.0300318217979316</v>
      </c>
      <c r="AB4" s="10">
        <f>'2022P2D Demand Forecast'!Y21</f>
        <v>1.0274184205445067</v>
      </c>
      <c r="AC4" s="10">
        <f>'2022P2D Demand Forecast'!Z21</f>
        <v>1.0248073670362714</v>
      </c>
      <c r="AD4" s="10">
        <f>'2022P2D Demand Forecast'!AA21</f>
        <v>1.0269576379974326</v>
      </c>
      <c r="AE4" s="10">
        <f>'2022P2D Demand Forecast'!AB21</f>
        <v>1.0201785714285714</v>
      </c>
      <c r="AF4" s="10">
        <f>'2022P2D Demand Forecast'!AC21</f>
        <v>1.0176789777699982</v>
      </c>
      <c r="AG4" s="10">
        <f>'2022P2D Demand Forecast'!AD21</f>
        <v>1.0153078775369797</v>
      </c>
      <c r="AH4" s="10">
        <f>'2022P2D Demand Forecast'!AE21</f>
        <v>1.0133830255802134</v>
      </c>
    </row>
    <row r="6" spans="1:92" x14ac:dyDescent="0.35">
      <c r="A6" t="s">
        <v>110</v>
      </c>
      <c r="F6" t="s">
        <v>128</v>
      </c>
      <c r="AI6" t="s">
        <v>129</v>
      </c>
      <c r="BL6" t="s">
        <v>102</v>
      </c>
    </row>
    <row r="7" spans="1:92" x14ac:dyDescent="0.35">
      <c r="A7" t="s">
        <v>41</v>
      </c>
      <c r="B7" t="s">
        <v>3</v>
      </c>
      <c r="C7" t="s">
        <v>42</v>
      </c>
      <c r="D7" t="s">
        <v>43</v>
      </c>
      <c r="F7">
        <v>2022</v>
      </c>
      <c r="G7">
        <v>2023</v>
      </c>
      <c r="H7">
        <v>2024</v>
      </c>
      <c r="I7">
        <v>2025</v>
      </c>
      <c r="J7">
        <v>2026</v>
      </c>
      <c r="K7">
        <v>2027</v>
      </c>
      <c r="L7">
        <v>2028</v>
      </c>
      <c r="M7">
        <v>2029</v>
      </c>
      <c r="N7">
        <v>2030</v>
      </c>
      <c r="O7">
        <v>2031</v>
      </c>
      <c r="P7">
        <v>2032</v>
      </c>
      <c r="Q7">
        <v>2033</v>
      </c>
      <c r="R7">
        <v>2034</v>
      </c>
      <c r="S7">
        <v>2035</v>
      </c>
      <c r="T7">
        <v>2036</v>
      </c>
      <c r="U7">
        <v>2037</v>
      </c>
      <c r="V7">
        <v>2038</v>
      </c>
      <c r="W7">
        <v>2039</v>
      </c>
      <c r="X7">
        <v>2040</v>
      </c>
      <c r="Y7">
        <v>2041</v>
      </c>
      <c r="Z7">
        <v>2042</v>
      </c>
      <c r="AA7">
        <v>2043</v>
      </c>
      <c r="AB7">
        <v>2044</v>
      </c>
      <c r="AC7">
        <v>2045</v>
      </c>
      <c r="AD7">
        <v>2046</v>
      </c>
      <c r="AE7">
        <v>2047</v>
      </c>
      <c r="AF7">
        <v>2048</v>
      </c>
      <c r="AG7">
        <v>2049</v>
      </c>
      <c r="AH7">
        <v>2050</v>
      </c>
      <c r="AI7">
        <v>2022</v>
      </c>
      <c r="AJ7">
        <v>2023</v>
      </c>
      <c r="AK7">
        <v>2024</v>
      </c>
      <c r="AL7">
        <v>2025</v>
      </c>
      <c r="AM7">
        <v>2026</v>
      </c>
      <c r="AN7">
        <v>2027</v>
      </c>
      <c r="AO7">
        <v>2028</v>
      </c>
      <c r="AP7">
        <v>2029</v>
      </c>
      <c r="AQ7">
        <v>2030</v>
      </c>
      <c r="AR7">
        <v>2031</v>
      </c>
      <c r="AS7">
        <v>2032</v>
      </c>
      <c r="AT7">
        <v>2033</v>
      </c>
      <c r="AU7">
        <v>2034</v>
      </c>
      <c r="AV7">
        <v>2035</v>
      </c>
      <c r="AW7">
        <v>2036</v>
      </c>
      <c r="AX7">
        <v>2037</v>
      </c>
      <c r="AY7">
        <v>2038</v>
      </c>
      <c r="AZ7">
        <v>2039</v>
      </c>
      <c r="BA7">
        <v>2040</v>
      </c>
      <c r="BB7">
        <v>2041</v>
      </c>
      <c r="BC7">
        <v>2042</v>
      </c>
      <c r="BD7">
        <v>2043</v>
      </c>
      <c r="BE7">
        <v>2044</v>
      </c>
      <c r="BF7">
        <v>2045</v>
      </c>
      <c r="BG7">
        <v>2046</v>
      </c>
      <c r="BH7">
        <v>2047</v>
      </c>
      <c r="BI7">
        <v>2048</v>
      </c>
      <c r="BJ7">
        <v>2049</v>
      </c>
      <c r="BK7">
        <v>2050</v>
      </c>
      <c r="BL7">
        <v>2022</v>
      </c>
      <c r="BM7">
        <v>2023</v>
      </c>
      <c r="BN7">
        <v>2024</v>
      </c>
      <c r="BO7">
        <v>2025</v>
      </c>
      <c r="BP7">
        <v>2026</v>
      </c>
      <c r="BQ7">
        <v>2027</v>
      </c>
      <c r="BR7">
        <v>2028</v>
      </c>
      <c r="BS7">
        <v>2029</v>
      </c>
      <c r="BT7">
        <v>2030</v>
      </c>
      <c r="BU7">
        <v>2031</v>
      </c>
      <c r="BV7">
        <v>2032</v>
      </c>
      <c r="BW7">
        <v>2033</v>
      </c>
      <c r="BX7">
        <v>2034</v>
      </c>
      <c r="BY7">
        <v>2035</v>
      </c>
      <c r="BZ7">
        <v>2036</v>
      </c>
      <c r="CA7">
        <v>2037</v>
      </c>
      <c r="CB7">
        <v>2038</v>
      </c>
      <c r="CC7">
        <v>2039</v>
      </c>
      <c r="CD7">
        <v>2040</v>
      </c>
      <c r="CE7">
        <v>2041</v>
      </c>
      <c r="CF7">
        <v>2042</v>
      </c>
      <c r="CG7">
        <v>2043</v>
      </c>
      <c r="CH7">
        <v>2044</v>
      </c>
      <c r="CI7">
        <v>2045</v>
      </c>
      <c r="CJ7">
        <v>2046</v>
      </c>
      <c r="CK7">
        <v>2047</v>
      </c>
      <c r="CL7">
        <v>2048</v>
      </c>
      <c r="CM7">
        <v>2049</v>
      </c>
      <c r="CN7">
        <v>2050</v>
      </c>
    </row>
    <row r="8" spans="1:92" x14ac:dyDescent="0.35">
      <c r="A8" t="s">
        <v>46</v>
      </c>
      <c r="B8">
        <v>2022</v>
      </c>
      <c r="C8">
        <v>4036983</v>
      </c>
      <c r="D8">
        <v>5516439</v>
      </c>
      <c r="E8" s="18"/>
      <c r="F8" s="3">
        <f t="shared" ref="F8:F39" si="1">D8/1000</f>
        <v>5516.4390000000003</v>
      </c>
      <c r="G8" s="3">
        <f t="shared" ref="G8:AH8" si="2">F8*G$3</f>
        <v>5603.6112532414918</v>
      </c>
      <c r="H8" s="3">
        <f t="shared" si="2"/>
        <v>5692.1610258818564</v>
      </c>
      <c r="I8" s="3">
        <f t="shared" si="2"/>
        <v>5782.1100858532482</v>
      </c>
      <c r="J8" s="3">
        <f t="shared" si="2"/>
        <v>5853.6080565997372</v>
      </c>
      <c r="K8" s="3">
        <f t="shared" si="2"/>
        <v>5832.8505812217245</v>
      </c>
      <c r="L8" s="3">
        <f t="shared" si="2"/>
        <v>5823.6250366092745</v>
      </c>
      <c r="M8" s="3">
        <f t="shared" si="2"/>
        <v>5902.0421658151026</v>
      </c>
      <c r="N8" s="3">
        <f t="shared" si="2"/>
        <v>6093.4722165234471</v>
      </c>
      <c r="O8" s="3">
        <f t="shared" si="2"/>
        <v>6400.2215748874205</v>
      </c>
      <c r="P8" s="3">
        <f t="shared" si="2"/>
        <v>6529.379199461725</v>
      </c>
      <c r="Q8" s="3">
        <f t="shared" si="2"/>
        <v>6647.0048932704676</v>
      </c>
      <c r="R8" s="3">
        <f t="shared" si="2"/>
        <v>6746.1794978543085</v>
      </c>
      <c r="S8" s="3">
        <f t="shared" si="2"/>
        <v>6884.5626670410647</v>
      </c>
      <c r="T8" s="3">
        <f t="shared" si="2"/>
        <v>6999.8819746966938</v>
      </c>
      <c r="U8" s="3">
        <f t="shared" si="2"/>
        <v>7099.0565792805346</v>
      </c>
      <c r="V8" s="3">
        <f t="shared" si="2"/>
        <v>7202.8439561706009</v>
      </c>
      <c r="W8" s="3">
        <f t="shared" si="2"/>
        <v>7302.0185607544427</v>
      </c>
      <c r="X8" s="3">
        <f t="shared" si="2"/>
        <v>7401.1931653382844</v>
      </c>
      <c r="Y8" s="3">
        <f t="shared" si="2"/>
        <v>7495.7549976158989</v>
      </c>
      <c r="Z8" s="3">
        <f t="shared" si="2"/>
        <v>7585.7040575872898</v>
      </c>
      <c r="AA8" s="3">
        <f t="shared" si="2"/>
        <v>7671.0403452524552</v>
      </c>
      <c r="AB8" s="3">
        <f t="shared" si="2"/>
        <v>7786.3596529080851</v>
      </c>
      <c r="AC8" s="3">
        <f t="shared" si="2"/>
        <v>7901.678960563715</v>
      </c>
      <c r="AD8" s="3">
        <f t="shared" si="2"/>
        <v>8111.5601004969612</v>
      </c>
      <c r="AE8" s="3">
        <f t="shared" si="2"/>
        <v>8201.509160468353</v>
      </c>
      <c r="AF8" s="3">
        <f t="shared" si="2"/>
        <v>8279.9262896741802</v>
      </c>
      <c r="AG8" s="3">
        <f t="shared" si="2"/>
        <v>8346.8114881144447</v>
      </c>
      <c r="AH8" s="3">
        <f t="shared" si="2"/>
        <v>8404.4711419422583</v>
      </c>
      <c r="AI8" s="3">
        <f t="shared" ref="AI8:AI39" si="3">C8/1000</f>
        <v>4036.9830000000002</v>
      </c>
      <c r="AJ8" s="3">
        <f t="shared" ref="AJ8:AJ39" si="4">AI8*G$4</f>
        <v>4147.3901221879132</v>
      </c>
      <c r="AK8" s="3">
        <f t="shared" ref="AK8:AK39" si="5">AJ8*H$4</f>
        <v>4260.8167598481023</v>
      </c>
      <c r="AL8" s="3">
        <f t="shared" ref="AL8:AL39" si="6">AK8*I$4</f>
        <v>4377.3454934654737</v>
      </c>
      <c r="AM8" s="3">
        <f t="shared" ref="AM8:AM39" si="7">AL8*J$4</f>
        <v>4476.958765751292</v>
      </c>
      <c r="AN8" s="3">
        <f t="shared" ref="AN8:AN39" si="8">AM8*K$4</f>
        <v>4431.8508688671473</v>
      </c>
      <c r="AO8" s="3">
        <f t="shared" ref="AO8:AO39" si="9">AN8*L$4</f>
        <v>4548.3796024845187</v>
      </c>
      <c r="AP8" s="3">
        <f t="shared" ref="AP8:AP39" si="10">AO8*M$4</f>
        <v>4807.7500095683472</v>
      </c>
      <c r="AQ8" s="3">
        <f t="shared" ref="AQ8:AQ39" si="11">AP8*N$4</f>
        <v>5053.9639467276338</v>
      </c>
      <c r="AR8" s="3">
        <f t="shared" ref="AR8:AR39" si="12">AQ8*O$4</f>
        <v>5388.5141819517021</v>
      </c>
      <c r="AS8" s="3">
        <f t="shared" ref="AS8:AS39" si="13">AR8*P$4</f>
        <v>5753.1363484318654</v>
      </c>
      <c r="AT8" s="3">
        <f t="shared" ref="AT8:AT39" si="14">AS8*Q$4</f>
        <v>6164.7459074996787</v>
      </c>
      <c r="AU8" s="3">
        <f t="shared" ref="AU8:AU39" si="15">AT8*R$4</f>
        <v>6559.4400052359379</v>
      </c>
      <c r="AV8" s="3">
        <f t="shared" ref="AV8:AV39" si="16">AU8*S$4</f>
        <v>7023.6754440019204</v>
      </c>
      <c r="AW8" s="3">
        <f t="shared" ref="AW8:AW39" si="17">AV8*T$4</f>
        <v>7431.5260116627232</v>
      </c>
      <c r="AX8" s="3">
        <f t="shared" ref="AX8:AX39" si="18">AW8*U$4</f>
        <v>7814.9431351779467</v>
      </c>
      <c r="AY8" s="3">
        <f t="shared" ref="AY8:AY39" si="19">AX8*V$4</f>
        <v>8190.8422758791476</v>
      </c>
      <c r="AZ8" s="3">
        <f t="shared" ref="AZ8:AZ39" si="20">AY8*W$4</f>
        <v>8551.7054509523005</v>
      </c>
      <c r="BA8" s="3">
        <f t="shared" ref="BA8:BA39" si="21">AZ8*X$4</f>
        <v>8856.1837549202737</v>
      </c>
      <c r="BB8" s="3">
        <f t="shared" ref="BB8:BB39" si="22">BA8*Y$4</f>
        <v>9158.782563184739</v>
      </c>
      <c r="BC8" s="3">
        <f t="shared" ref="BC8:BC39" si="23">BB8*Z$4</f>
        <v>9450.1043972281714</v>
      </c>
      <c r="BD8" s="3">
        <f t="shared" ref="BD8:BD39" si="24">BC8*AA$4</f>
        <v>9733.9082484575774</v>
      </c>
      <c r="BE8" s="3">
        <f t="shared" ref="BE8:BE39" si="25">BD8*AB$4</f>
        <v>10000.79663835543</v>
      </c>
      <c r="BF8" s="3">
        <f t="shared" ref="BF8:BF39" si="26">BE8*AC$4</f>
        <v>10248.890071218222</v>
      </c>
      <c r="BG8" s="3">
        <f t="shared" ref="BG8:BG39" si="27">BF8*AD$4</f>
        <v>10525.175939633604</v>
      </c>
      <c r="BH8" s="3">
        <f t="shared" ref="BH8:BH39" si="28">BG8*AE$4</f>
        <v>10737.558954129781</v>
      </c>
      <c r="BI8" s="3">
        <f t="shared" ref="BI8:BI39" si="29">BH8*AF$4</f>
        <v>10927.388020183886</v>
      </c>
      <c r="BJ8" s="3">
        <f t="shared" ref="BJ8:BJ39" si="30">BI8*AG$4</f>
        <v>11094.66313779592</v>
      </c>
      <c r="BK8" s="3">
        <f t="shared" ref="BK8:BK39" si="31">BJ8*AH$4</f>
        <v>11243.143298372894</v>
      </c>
      <c r="BL8" s="3">
        <f>MAX(F8,AI8)*'2015-2022 Peak vs Capital'!$M$14</f>
        <v>579.19894550345316</v>
      </c>
      <c r="BM8" s="3">
        <f>MAX(G8,AJ8)*'2015-2022 Peak vs Capital'!$M$14</f>
        <v>588.35160307016099</v>
      </c>
      <c r="BN8" s="3">
        <f>MAX(H8,AK8)*'2015-2022 Peak vs Capital'!$M$14</f>
        <v>597.64889339420324</v>
      </c>
      <c r="BO8" s="3">
        <f>MAX(I8,AL8)*'2015-2022 Peak vs Capital'!$M$14</f>
        <v>607.09310200132416</v>
      </c>
      <c r="BP8" s="3">
        <f>MAX(J8,AM8)*'2015-2022 Peak vs Capital'!$M$14</f>
        <v>614.60003704800965</v>
      </c>
      <c r="BQ8" s="3">
        <f>MAX(K8,AN8)*'2015-2022 Peak vs Capital'!$M$14</f>
        <v>612.42060429252035</v>
      </c>
      <c r="BR8" s="3">
        <f>MAX(L8,AO8)*'2015-2022 Peak vs Capital'!$M$14</f>
        <v>611.45196751230287</v>
      </c>
      <c r="BS8" s="3">
        <f>MAX(M8,AP8)*'2015-2022 Peak vs Capital'!$M$14</f>
        <v>619.68538014415174</v>
      </c>
      <c r="BT8" s="3">
        <f>MAX(N8,AQ8)*'2015-2022 Peak vs Capital'!$M$14</f>
        <v>639.78459333366504</v>
      </c>
      <c r="BU8" s="3">
        <f>MAX(O8,AR8)*'2015-2022 Peak vs Capital'!$M$14</f>
        <v>671.99176627589725</v>
      </c>
      <c r="BV8" s="3">
        <f>MAX(P8,AS8)*'2015-2022 Peak vs Capital'!$M$14</f>
        <v>685.55268119894231</v>
      </c>
      <c r="BW8" s="3">
        <f>MAX(Q8,AT8)*'2015-2022 Peak vs Capital'!$M$14</f>
        <v>697.90280014671566</v>
      </c>
      <c r="BX8" s="3">
        <f>MAX(R8,AU8)*'2015-2022 Peak vs Capital'!$M$14</f>
        <v>708.31564553405383</v>
      </c>
      <c r="BY8" s="3">
        <f>MAX(S8,AV8)*'2015-2022 Peak vs Capital'!$M$14</f>
        <v>737.45135416605001</v>
      </c>
      <c r="BZ8" s="3">
        <f>MAX(T8,AW8)*'2015-2022 Peak vs Capital'!$M$14</f>
        <v>780.27365650857962</v>
      </c>
      <c r="CA8" s="3">
        <f>MAX(U8,AX8)*'2015-2022 Peak vs Capital'!$M$14</f>
        <v>820.53056746653363</v>
      </c>
      <c r="CB8" s="3">
        <f>MAX(V8,AY8)*'2015-2022 Peak vs Capital'!$M$14</f>
        <v>859.99812722923366</v>
      </c>
      <c r="CC8" s="3">
        <f>MAX(W8,AZ8)*'2015-2022 Peak vs Capital'!$M$14</f>
        <v>897.88698460142587</v>
      </c>
      <c r="CD8" s="3">
        <f>MAX(X8,BA8)*'2015-2022 Peak vs Capital'!$M$14</f>
        <v>929.855708009213</v>
      </c>
      <c r="CE8" s="3">
        <f>MAX(Y8,BB8)*'2015-2022 Peak vs Capital'!$M$14</f>
        <v>961.62709361818645</v>
      </c>
      <c r="CF8" s="3">
        <f>MAX(Z8,BC8)*'2015-2022 Peak vs Capital'!$M$14</f>
        <v>992.21445243427922</v>
      </c>
      <c r="CG8" s="3">
        <f>MAX(AA8,BD8)*'2015-2022 Peak vs Capital'!$M$14</f>
        <v>1022.0124600551178</v>
      </c>
      <c r="CH8" s="3">
        <f>MAX(AB8,BE8)*'2015-2022 Peak vs Capital'!$M$14</f>
        <v>1050.034427486635</v>
      </c>
      <c r="CI8" s="3">
        <f>MAX(AC8,BF8)*'2015-2022 Peak vs Capital'!$M$14</f>
        <v>1076.0830169300168</v>
      </c>
      <c r="CJ8" s="3">
        <f>MAX(AD8,BG8)*'2015-2022 Peak vs Capital'!$M$14</f>
        <v>1105.0916733556014</v>
      </c>
      <c r="CK8" s="3">
        <f>MAX(AE8,BH8)*'2015-2022 Peak vs Capital'!$M$14</f>
        <v>1127.3908446215269</v>
      </c>
      <c r="CL8" s="3">
        <f>MAX(AF8,BI8)*'2015-2022 Peak vs Capital'!$M$14</f>
        <v>1147.3219623016901</v>
      </c>
      <c r="CM8" s="3">
        <f>MAX(AG8,BJ8)*'2015-2022 Peak vs Capital'!$M$14</f>
        <v>1164.8850263960917</v>
      </c>
      <c r="CN8" s="3">
        <f>MAX(AH8,BK8)*'2015-2022 Peak vs Capital'!$M$14</f>
        <v>1180.4747125023582</v>
      </c>
    </row>
    <row r="9" spans="1:92" x14ac:dyDescent="0.35">
      <c r="A9" t="s">
        <v>91</v>
      </c>
      <c r="B9">
        <v>2022</v>
      </c>
      <c r="C9">
        <v>50781</v>
      </c>
      <c r="D9">
        <v>38838</v>
      </c>
      <c r="E9" s="18"/>
      <c r="F9" s="3">
        <f t="shared" si="1"/>
        <v>38.838000000000001</v>
      </c>
      <c r="G9" s="3">
        <f t="shared" ref="G9:AH9" si="32">F9*G$3</f>
        <v>39.45172852512156</v>
      </c>
      <c r="H9" s="3">
        <f t="shared" si="32"/>
        <v>40.075155353516919</v>
      </c>
      <c r="I9" s="3">
        <f t="shared" si="32"/>
        <v>40.708433740383683</v>
      </c>
      <c r="J9" s="3">
        <f t="shared" si="32"/>
        <v>41.211808868405974</v>
      </c>
      <c r="K9" s="3">
        <f t="shared" si="32"/>
        <v>41.065667702205957</v>
      </c>
      <c r="L9" s="3">
        <f t="shared" si="32"/>
        <v>41.000716072783732</v>
      </c>
      <c r="M9" s="3">
        <f t="shared" si="32"/>
        <v>41.552804922872703</v>
      </c>
      <c r="N9" s="3">
        <f t="shared" si="32"/>
        <v>42.900551233384007</v>
      </c>
      <c r="O9" s="3">
        <f t="shared" si="32"/>
        <v>45.060192911673212</v>
      </c>
      <c r="P9" s="3">
        <f t="shared" si="32"/>
        <v>45.969515723584458</v>
      </c>
      <c r="Q9" s="3">
        <f t="shared" si="32"/>
        <v>46.797648998717918</v>
      </c>
      <c r="R9" s="3">
        <f t="shared" si="32"/>
        <v>47.495879015006906</v>
      </c>
      <c r="S9" s="3">
        <f t="shared" si="32"/>
        <v>48.470153456340391</v>
      </c>
      <c r="T9" s="3">
        <f t="shared" si="32"/>
        <v>49.282048824118284</v>
      </c>
      <c r="U9" s="3">
        <f t="shared" si="32"/>
        <v>49.980278840407273</v>
      </c>
      <c r="V9" s="3">
        <f t="shared" si="32"/>
        <v>50.710984671407381</v>
      </c>
      <c r="W9" s="3">
        <f t="shared" si="32"/>
        <v>51.409214687696377</v>
      </c>
      <c r="X9" s="3">
        <f t="shared" si="32"/>
        <v>52.107444703985372</v>
      </c>
      <c r="Y9" s="3">
        <f t="shared" si="32"/>
        <v>52.773198905563241</v>
      </c>
      <c r="Z9" s="3">
        <f t="shared" si="32"/>
        <v>53.406477292429997</v>
      </c>
      <c r="AA9" s="3">
        <f t="shared" si="32"/>
        <v>54.007279864585641</v>
      </c>
      <c r="AB9" s="3">
        <f t="shared" si="32"/>
        <v>54.819175232363541</v>
      </c>
      <c r="AC9" s="3">
        <f t="shared" si="32"/>
        <v>55.631070600141442</v>
      </c>
      <c r="AD9" s="3">
        <f t="shared" si="32"/>
        <v>57.108720169497225</v>
      </c>
      <c r="AE9" s="3">
        <f t="shared" si="32"/>
        <v>57.741998556363988</v>
      </c>
      <c r="AF9" s="3">
        <f t="shared" si="32"/>
        <v>58.294087406452945</v>
      </c>
      <c r="AG9" s="3">
        <f t="shared" si="32"/>
        <v>58.764986719764117</v>
      </c>
      <c r="AH9" s="3">
        <f t="shared" si="32"/>
        <v>59.170934403653064</v>
      </c>
      <c r="AI9" s="3">
        <f t="shared" si="3"/>
        <v>50.780999999999999</v>
      </c>
      <c r="AJ9" s="3">
        <f t="shared" si="4"/>
        <v>52.169805469783846</v>
      </c>
      <c r="AK9" s="3">
        <f t="shared" si="5"/>
        <v>53.596593268251681</v>
      </c>
      <c r="AL9" s="3">
        <f t="shared" si="6"/>
        <v>55.062402171044617</v>
      </c>
      <c r="AM9" s="3">
        <f t="shared" si="7"/>
        <v>56.315432362141813</v>
      </c>
      <c r="AN9" s="3">
        <f t="shared" si="8"/>
        <v>55.748022464286471</v>
      </c>
      <c r="AO9" s="3">
        <f t="shared" si="9"/>
        <v>57.213831367079415</v>
      </c>
      <c r="AP9" s="3">
        <f t="shared" si="10"/>
        <v>60.476438279747583</v>
      </c>
      <c r="AQ9" s="3">
        <f t="shared" si="11"/>
        <v>63.573550638874615</v>
      </c>
      <c r="AR9" s="3">
        <f t="shared" si="12"/>
        <v>67.781840714634995</v>
      </c>
      <c r="AS9" s="3">
        <f t="shared" si="13"/>
        <v>72.368404055632269</v>
      </c>
      <c r="AT9" s="3">
        <f t="shared" si="14"/>
        <v>77.546019373562174</v>
      </c>
      <c r="AU9" s="3">
        <f t="shared" si="15"/>
        <v>82.510855979796332</v>
      </c>
      <c r="AV9" s="3">
        <f t="shared" si="16"/>
        <v>88.350449511890801</v>
      </c>
      <c r="AW9" s="3">
        <f t="shared" si="17"/>
        <v>93.48078067166611</v>
      </c>
      <c r="AX9" s="3">
        <f t="shared" si="18"/>
        <v>98.303764803436437</v>
      </c>
      <c r="AY9" s="3">
        <f t="shared" si="19"/>
        <v>103.03218061889756</v>
      </c>
      <c r="AZ9" s="3">
        <f t="shared" si="20"/>
        <v>107.57145980174023</v>
      </c>
      <c r="BA9" s="3">
        <f t="shared" si="21"/>
        <v>111.40147661226374</v>
      </c>
      <c r="BB9" s="3">
        <f t="shared" si="22"/>
        <v>115.20785134370992</v>
      </c>
      <c r="BC9" s="3">
        <f t="shared" si="23"/>
        <v>118.8723736006923</v>
      </c>
      <c r="BD9" s="3">
        <f t="shared" si="24"/>
        <v>122.44232754136544</v>
      </c>
      <c r="BE9" s="3">
        <f t="shared" si="25"/>
        <v>125.79950277034284</v>
      </c>
      <c r="BF9" s="3">
        <f t="shared" si="26"/>
        <v>128.92025720854718</v>
      </c>
      <c r="BG9" s="3">
        <f t="shared" si="27"/>
        <v>132.39564283291111</v>
      </c>
      <c r="BH9" s="3">
        <f t="shared" si="28"/>
        <v>135.06719776864662</v>
      </c>
      <c r="BI9" s="3">
        <f t="shared" si="29"/>
        <v>137.45504775545447</v>
      </c>
      <c r="BJ9" s="3">
        <f t="shared" si="30"/>
        <v>139.55919279333466</v>
      </c>
      <c r="BK9" s="3">
        <f t="shared" si="31"/>
        <v>141.42691704044179</v>
      </c>
      <c r="BL9" s="3">
        <f>MAX(F9,AI9)*'2015-2022 Peak vs Capital'!$M$14</f>
        <v>5.3317550781601781</v>
      </c>
      <c r="BM9" s="3">
        <f>MAX(G9,AJ9)*'2015-2022 Peak vs Capital'!$M$14</f>
        <v>5.4775728173952594</v>
      </c>
      <c r="BN9" s="3">
        <f>MAX(H9,AK9)*'2015-2022 Peak vs Capital'!$M$14</f>
        <v>5.6273785142097736</v>
      </c>
      <c r="BO9" s="3">
        <f>MAX(I9,AL9)*'2015-2022 Peak vs Capital'!$M$14</f>
        <v>5.7812812349336395</v>
      </c>
      <c r="BP9" s="3">
        <f>MAX(J9,AM9)*'2015-2022 Peak vs Capital'!$M$14</f>
        <v>5.9128432381330747</v>
      </c>
      <c r="BQ9" s="3">
        <f>MAX(K9,AN9)*'2015-2022 Peak vs Capital'!$M$14</f>
        <v>5.8532679914012542</v>
      </c>
      <c r="BR9" s="3">
        <f>MAX(L9,AO9)*'2015-2022 Peak vs Capital'!$M$14</f>
        <v>6.007170712125121</v>
      </c>
      <c r="BS9" s="3">
        <f>MAX(M9,AP9)*'2015-2022 Peak vs Capital'!$M$14</f>
        <v>6.3497283808330822</v>
      </c>
      <c r="BT9" s="3">
        <f>MAX(N9,AQ9)*'2015-2022 Peak vs Capital'!$M$14</f>
        <v>6.6749099359109305</v>
      </c>
      <c r="BU9" s="3">
        <f>MAX(O9,AR9)*'2015-2022 Peak vs Capital'!$M$14</f>
        <v>7.1167596825052568</v>
      </c>
      <c r="BV9" s="3">
        <f>MAX(P9,AS9)*'2015-2022 Peak vs Capital'!$M$14</f>
        <v>7.5983262602541304</v>
      </c>
      <c r="BW9" s="3">
        <f>MAX(Q9,AT9)*'2015-2022 Peak vs Capital'!$M$14</f>
        <v>8.141950386681982</v>
      </c>
      <c r="BX9" s="3">
        <f>MAX(R9,AU9)*'2015-2022 Peak vs Capital'!$M$14</f>
        <v>8.6632337955854002</v>
      </c>
      <c r="BY9" s="3">
        <f>MAX(S9,AV9)*'2015-2022 Peak vs Capital'!$M$14</f>
        <v>9.276362376533708</v>
      </c>
      <c r="BZ9" s="3">
        <f>MAX(T9,AW9)*'2015-2022 Peak vs Capital'!$M$14</f>
        <v>9.8150218990672418</v>
      </c>
      <c r="CA9" s="3">
        <f>MAX(U9,AX9)*'2015-2022 Peak vs Capital'!$M$14</f>
        <v>10.321411496287705</v>
      </c>
      <c r="CB9" s="3">
        <f>MAX(V9,AY9)*'2015-2022 Peak vs Capital'!$M$14</f>
        <v>10.817871885719535</v>
      </c>
      <c r="CC9" s="3">
        <f>MAX(W9,AZ9)*'2015-2022 Peak vs Capital'!$M$14</f>
        <v>11.294473859574092</v>
      </c>
      <c r="CD9" s="3">
        <f>MAX(X9,BA9)*'2015-2022 Peak vs Capital'!$M$14</f>
        <v>11.696606775013873</v>
      </c>
      <c r="CE9" s="3">
        <f>MAX(Y9,BB9)*'2015-2022 Peak vs Capital'!$M$14</f>
        <v>12.096257388506494</v>
      </c>
      <c r="CF9" s="3">
        <f>MAX(Z9,BC9)*'2015-2022 Peak vs Capital'!$M$14</f>
        <v>12.481014190316163</v>
      </c>
      <c r="CG9" s="3">
        <f>MAX(AA9,BD9)*'2015-2022 Peak vs Capital'!$M$14</f>
        <v>12.855841784337194</v>
      </c>
      <c r="CH9" s="3">
        <f>MAX(AB9,BE9)*'2015-2022 Peak vs Capital'!$M$14</f>
        <v>13.208328660833793</v>
      </c>
      <c r="CI9" s="3">
        <f>MAX(AC9,BF9)*'2015-2022 Peak vs Capital'!$M$14</f>
        <v>13.535992517858801</v>
      </c>
      <c r="CJ9" s="3">
        <f>MAX(AD9,BG9)*'2015-2022 Peak vs Capital'!$M$14</f>
        <v>13.900890904091195</v>
      </c>
      <c r="CK9" s="3">
        <f>MAX(AE9,BH9)*'2015-2022 Peak vs Capital'!$M$14</f>
        <v>14.181391024120177</v>
      </c>
      <c r="CL9" s="3">
        <f>MAX(AF9,BI9)*'2015-2022 Peak vs Capital'!$M$14</f>
        <v>14.432103520783249</v>
      </c>
      <c r="CM9" s="3">
        <f>MAX(AG9,BJ9)*'2015-2022 Peak vs Capital'!$M$14</f>
        <v>14.653028394080412</v>
      </c>
      <c r="CN9" s="3">
        <f>MAX(AH9,BK9)*'2015-2022 Peak vs Capital'!$M$14</f>
        <v>14.849130247905984</v>
      </c>
    </row>
    <row r="10" spans="1:92" x14ac:dyDescent="0.35">
      <c r="A10" t="s">
        <v>92</v>
      </c>
      <c r="B10">
        <v>2022</v>
      </c>
      <c r="C10">
        <v>6403</v>
      </c>
      <c r="D10">
        <v>5600</v>
      </c>
      <c r="E10" s="18"/>
      <c r="F10" s="3">
        <f t="shared" si="1"/>
        <v>5.6</v>
      </c>
      <c r="G10" s="3">
        <f t="shared" ref="G10:AH10" si="33">F10*G$3</f>
        <v>5.6884927066450572</v>
      </c>
      <c r="H10" s="3">
        <f t="shared" si="33"/>
        <v>5.7783837988489308</v>
      </c>
      <c r="I10" s="3">
        <f t="shared" si="33"/>
        <v>5.8696953742764473</v>
      </c>
      <c r="J10" s="3">
        <f t="shared" si="33"/>
        <v>5.942276370129087</v>
      </c>
      <c r="K10" s="3">
        <f t="shared" si="33"/>
        <v>5.9212044681073532</v>
      </c>
      <c r="L10" s="3">
        <f t="shared" si="33"/>
        <v>5.9118391783199158</v>
      </c>
      <c r="M10" s="3">
        <f t="shared" si="33"/>
        <v>5.9914441415131341</v>
      </c>
      <c r="N10" s="3">
        <f t="shared" si="33"/>
        <v>6.1857739046024616</v>
      </c>
      <c r="O10" s="3">
        <f t="shared" si="33"/>
        <v>6.497169790034758</v>
      </c>
      <c r="P10" s="3">
        <f t="shared" si="33"/>
        <v>6.6282838470588832</v>
      </c>
      <c r="Q10" s="3">
        <f t="shared" si="33"/>
        <v>6.747691291848712</v>
      </c>
      <c r="R10" s="3">
        <f t="shared" si="33"/>
        <v>6.8483681570636641</v>
      </c>
      <c r="S10" s="3">
        <f t="shared" si="33"/>
        <v>6.9888475038752276</v>
      </c>
      <c r="T10" s="3">
        <f t="shared" si="33"/>
        <v>7.1059136262181966</v>
      </c>
      <c r="U10" s="3">
        <f t="shared" si="33"/>
        <v>7.2065904914331496</v>
      </c>
      <c r="V10" s="3">
        <f t="shared" si="33"/>
        <v>7.3119500015418213</v>
      </c>
      <c r="W10" s="3">
        <f t="shared" si="33"/>
        <v>7.4126268667567752</v>
      </c>
      <c r="X10" s="3">
        <f t="shared" si="33"/>
        <v>7.5133037319717291</v>
      </c>
      <c r="Y10" s="3">
        <f t="shared" si="33"/>
        <v>7.6092979522929625</v>
      </c>
      <c r="Z10" s="3">
        <f t="shared" si="33"/>
        <v>7.700609527720478</v>
      </c>
      <c r="AA10" s="3">
        <f t="shared" si="33"/>
        <v>7.7872384582542749</v>
      </c>
      <c r="AB10" s="3">
        <f t="shared" si="33"/>
        <v>7.9043045805972447</v>
      </c>
      <c r="AC10" s="3">
        <f t="shared" si="33"/>
        <v>8.0213707029402137</v>
      </c>
      <c r="AD10" s="3">
        <f t="shared" si="33"/>
        <v>8.2344310456044187</v>
      </c>
      <c r="AE10" s="3">
        <f t="shared" si="33"/>
        <v>8.3257426210319352</v>
      </c>
      <c r="AF10" s="3">
        <f t="shared" si="33"/>
        <v>8.4053475842251526</v>
      </c>
      <c r="AG10" s="3">
        <f t="shared" si="33"/>
        <v>8.4732459351840745</v>
      </c>
      <c r="AH10" s="3">
        <f t="shared" si="33"/>
        <v>8.531778996355559</v>
      </c>
      <c r="AI10" s="3">
        <f t="shared" si="3"/>
        <v>6.4029999999999996</v>
      </c>
      <c r="AJ10" s="3">
        <f t="shared" si="4"/>
        <v>6.5781151301279204</v>
      </c>
      <c r="AK10" s="3">
        <f t="shared" si="5"/>
        <v>6.7580194698138172</v>
      </c>
      <c r="AL10" s="3">
        <f t="shared" si="6"/>
        <v>6.9428439987632897</v>
      </c>
      <c r="AM10" s="3">
        <f t="shared" si="7"/>
        <v>7.1008391606071948</v>
      </c>
      <c r="AN10" s="3">
        <f t="shared" si="8"/>
        <v>7.0292941816590107</v>
      </c>
      <c r="AO10" s="3">
        <f t="shared" si="9"/>
        <v>7.2141187106084841</v>
      </c>
      <c r="AP10" s="3">
        <f t="shared" si="10"/>
        <v>7.6255023395605388</v>
      </c>
      <c r="AQ10" s="3">
        <f t="shared" si="11"/>
        <v>8.01601868298604</v>
      </c>
      <c r="AR10" s="3">
        <f t="shared" si="12"/>
        <v>8.546643943518399</v>
      </c>
      <c r="AS10" s="3">
        <f t="shared" si="13"/>
        <v>9.1249658566828789</v>
      </c>
      <c r="AT10" s="3">
        <f t="shared" si="14"/>
        <v>9.7778137895850517</v>
      </c>
      <c r="AU10" s="3">
        <f t="shared" si="15"/>
        <v>10.403832355381654</v>
      </c>
      <c r="AV10" s="3">
        <f t="shared" si="16"/>
        <v>11.140149430390041</v>
      </c>
      <c r="AW10" s="3">
        <f t="shared" si="17"/>
        <v>11.7870352817132</v>
      </c>
      <c r="AX10" s="3">
        <f t="shared" si="18"/>
        <v>12.395167602772757</v>
      </c>
      <c r="AY10" s="3">
        <f t="shared" si="19"/>
        <v>12.991375760674286</v>
      </c>
      <c r="AZ10" s="3">
        <f t="shared" si="20"/>
        <v>13.563735592259754</v>
      </c>
      <c r="BA10" s="3">
        <f t="shared" si="21"/>
        <v>14.046664200159992</v>
      </c>
      <c r="BB10" s="3">
        <f t="shared" si="22"/>
        <v>14.526611767270721</v>
      </c>
      <c r="BC10" s="3">
        <f t="shared" si="23"/>
        <v>14.988673089644408</v>
      </c>
      <c r="BD10" s="3">
        <f t="shared" si="24"/>
        <v>15.438810248860062</v>
      </c>
      <c r="BE10" s="3">
        <f t="shared" si="25"/>
        <v>15.862118040970147</v>
      </c>
      <c r="BF10" s="3">
        <f t="shared" si="26"/>
        <v>16.255615425185155</v>
      </c>
      <c r="BG10" s="3">
        <f t="shared" si="27"/>
        <v>16.693828421242777</v>
      </c>
      <c r="BH10" s="3">
        <f t="shared" si="28"/>
        <v>17.03068603045714</v>
      </c>
      <c r="BI10" s="3">
        <f t="shared" si="29"/>
        <v>17.331771150197412</v>
      </c>
      <c r="BJ10" s="3">
        <f t="shared" si="30"/>
        <v>17.597083780463592</v>
      </c>
      <c r="BK10" s="3">
        <f t="shared" si="31"/>
        <v>17.832586002834695</v>
      </c>
      <c r="BL10" s="3">
        <f>MAX(F10,AI10)*'2015-2022 Peak vs Capital'!$M$14</f>
        <v>0.6722834872385266</v>
      </c>
      <c r="BM10" s="3">
        <f>MAX(G10,AJ10)*'2015-2022 Peak vs Capital'!$M$14</f>
        <v>0.69066971406198852</v>
      </c>
      <c r="BN10" s="3">
        <f>MAX(H10,AK10)*'2015-2022 Peak vs Capital'!$M$14</f>
        <v>0.70955878431864627</v>
      </c>
      <c r="BO10" s="3">
        <f>MAX(I10,AL10)*'2015-2022 Peak vs Capital'!$M$14</f>
        <v>0.72896445023296286</v>
      </c>
      <c r="BP10" s="3">
        <f>MAX(J10,AM10)*'2015-2022 Peak vs Capital'!$M$14</f>
        <v>0.74555316464358856</v>
      </c>
      <c r="BQ10" s="3">
        <f>MAX(K10,AN10)*'2015-2022 Peak vs Capital'!$M$14</f>
        <v>0.73804129396707874</v>
      </c>
      <c r="BR10" s="3">
        <f>MAX(L10,AO10)*'2015-2022 Peak vs Capital'!$M$14</f>
        <v>0.75744695988139543</v>
      </c>
      <c r="BS10" s="3">
        <f>MAX(M10,AP10)*'2015-2022 Peak vs Capital'!$M$14</f>
        <v>0.80064021627132631</v>
      </c>
      <c r="BT10" s="3">
        <f>MAX(N10,AQ10)*'2015-2022 Peak vs Capital'!$M$14</f>
        <v>0.84164251038060856</v>
      </c>
      <c r="BU10" s="3">
        <f>MAX(O10,AR10)*'2015-2022 Peak vs Capital'!$M$14</f>
        <v>0.89735555123138877</v>
      </c>
      <c r="BV10" s="3">
        <f>MAX(P10,AS10)*'2015-2022 Peak vs Capital'!$M$14</f>
        <v>0.95807650586650872</v>
      </c>
      <c r="BW10" s="3">
        <f>MAX(Q10,AT10)*'2015-2022 Peak vs Capital'!$M$14</f>
        <v>1.0266223257896598</v>
      </c>
      <c r="BX10" s="3">
        <f>MAX(R10,AU10)*'2015-2022 Peak vs Capital'!$M$14</f>
        <v>1.0923511942091195</v>
      </c>
      <c r="BY10" s="3">
        <f>MAX(S10,AV10)*'2015-2022 Peak vs Capital'!$M$14</f>
        <v>1.1696608632548653</v>
      </c>
      <c r="BZ10" s="3">
        <f>MAX(T10,AW10)*'2015-2022 Peak vs Capital'!$M$14</f>
        <v>1.2375806939549741</v>
      </c>
      <c r="CA10" s="3">
        <f>MAX(U10,AX10)*'2015-2022 Peak vs Capital'!$M$14</f>
        <v>1.3014315947053066</v>
      </c>
      <c r="CB10" s="3">
        <f>MAX(V10,AY10)*'2015-2022 Peak vs Capital'!$M$14</f>
        <v>1.3640305170095541</v>
      </c>
      <c r="CC10" s="3">
        <f>MAX(W10,AZ10)*'2015-2022 Peak vs Capital'!$M$14</f>
        <v>1.4241254824216321</v>
      </c>
      <c r="CD10" s="3">
        <f>MAX(X10,BA10)*'2015-2022 Peak vs Capital'!$M$14</f>
        <v>1.4748306094880725</v>
      </c>
      <c r="CE10" s="3">
        <f>MAX(Y10,BB10)*'2015-2022 Peak vs Capital'!$M$14</f>
        <v>1.5252227419429918</v>
      </c>
      <c r="CF10" s="3">
        <f>MAX(Z10,BC10)*'2015-2022 Peak vs Capital'!$M$14</f>
        <v>1.5737369067287841</v>
      </c>
      <c r="CG10" s="3">
        <f>MAX(AA10,BD10)*'2015-2022 Peak vs Capital'!$M$14</f>
        <v>1.620999093068491</v>
      </c>
      <c r="CH10" s="3">
        <f>MAX(AB10,BE10)*'2015-2022 Peak vs Capital'!$M$14</f>
        <v>1.6654443279045068</v>
      </c>
      <c r="CI10" s="3">
        <f>MAX(AC10,BF10)*'2015-2022 Peak vs Capital'!$M$14</f>
        <v>1.7067596166253103</v>
      </c>
      <c r="CJ10" s="3">
        <f>MAX(AD10,BG10)*'2015-2022 Peak vs Capital'!$M$14</f>
        <v>1.752769824518932</v>
      </c>
      <c r="CK10" s="3">
        <f>MAX(AE10,BH10)*'2015-2022 Peak vs Capital'!$M$14</f>
        <v>1.7881382156208319</v>
      </c>
      <c r="CL10" s="3">
        <f>MAX(AF10,BI10)*'2015-2022 Peak vs Capital'!$M$14</f>
        <v>1.8197506713844769</v>
      </c>
      <c r="CM10" s="3">
        <f>MAX(AG10,BJ10)*'2015-2022 Peak vs Capital'!$M$14</f>
        <v>1.8476071918098671</v>
      </c>
      <c r="CN10" s="3">
        <f>MAX(AH10,BK10)*'2015-2022 Peak vs Capital'!$M$14</f>
        <v>1.872333766120045</v>
      </c>
    </row>
    <row r="11" spans="1:92" x14ac:dyDescent="0.35">
      <c r="A11" t="s">
        <v>49</v>
      </c>
      <c r="B11">
        <v>2022</v>
      </c>
      <c r="C11">
        <v>136453</v>
      </c>
      <c r="D11">
        <v>180437</v>
      </c>
      <c r="E11" s="18"/>
      <c r="F11" s="3">
        <f t="shared" si="1"/>
        <v>180.43700000000001</v>
      </c>
      <c r="G11" s="3">
        <f t="shared" ref="G11:AH11" si="34">F11*G$3</f>
        <v>183.28831401944899</v>
      </c>
      <c r="H11" s="3">
        <f t="shared" si="34"/>
        <v>186.18468527016154</v>
      </c>
      <c r="I11" s="3">
        <f t="shared" si="34"/>
        <v>189.12682575862846</v>
      </c>
      <c r="J11" s="3">
        <f t="shared" si="34"/>
        <v>191.4654502494611</v>
      </c>
      <c r="K11" s="3">
        <f t="shared" si="34"/>
        <v>190.78649475212259</v>
      </c>
      <c r="L11" s="3">
        <f t="shared" si="34"/>
        <v>190.4847367533055</v>
      </c>
      <c r="M11" s="3">
        <f t="shared" si="34"/>
        <v>193.049679743251</v>
      </c>
      <c r="N11" s="3">
        <f t="shared" si="34"/>
        <v>199.3111582187062</v>
      </c>
      <c r="O11" s="3">
        <f t="shared" si="34"/>
        <v>209.34461167937536</v>
      </c>
      <c r="P11" s="3">
        <f t="shared" si="34"/>
        <v>213.56922366281501</v>
      </c>
      <c r="Q11" s="3">
        <f t="shared" si="34"/>
        <v>217.41663814773329</v>
      </c>
      <c r="R11" s="3">
        <f t="shared" si="34"/>
        <v>220.66053663501728</v>
      </c>
      <c r="S11" s="3">
        <f t="shared" si="34"/>
        <v>225.18690661727408</v>
      </c>
      <c r="T11" s="3">
        <f t="shared" si="34"/>
        <v>228.95888160248805</v>
      </c>
      <c r="U11" s="3">
        <f t="shared" si="34"/>
        <v>232.20278008977206</v>
      </c>
      <c r="V11" s="3">
        <f t="shared" si="34"/>
        <v>235.59755757646462</v>
      </c>
      <c r="W11" s="3">
        <f t="shared" si="34"/>
        <v>238.84145606374867</v>
      </c>
      <c r="X11" s="3">
        <f t="shared" si="34"/>
        <v>242.08535455103271</v>
      </c>
      <c r="Y11" s="3">
        <f t="shared" si="34"/>
        <v>245.17837403890812</v>
      </c>
      <c r="Z11" s="3">
        <f t="shared" si="34"/>
        <v>248.12051452737501</v>
      </c>
      <c r="AA11" s="3">
        <f t="shared" si="34"/>
        <v>250.91177601643332</v>
      </c>
      <c r="AB11" s="3">
        <f t="shared" si="34"/>
        <v>254.68375100164732</v>
      </c>
      <c r="AC11" s="3">
        <f t="shared" si="34"/>
        <v>258.4557259868613</v>
      </c>
      <c r="AD11" s="3">
        <f t="shared" si="34"/>
        <v>265.32072045995079</v>
      </c>
      <c r="AE11" s="3">
        <f t="shared" si="34"/>
        <v>268.26286094841771</v>
      </c>
      <c r="AF11" s="3">
        <f t="shared" si="34"/>
        <v>270.82780393836316</v>
      </c>
      <c r="AG11" s="3">
        <f t="shared" si="34"/>
        <v>273.01554942978726</v>
      </c>
      <c r="AH11" s="3">
        <f t="shared" si="34"/>
        <v>274.9015369223942</v>
      </c>
      <c r="AI11" s="3">
        <f t="shared" si="3"/>
        <v>136.453</v>
      </c>
      <c r="AJ11" s="3">
        <f t="shared" si="4"/>
        <v>140.18484208204674</v>
      </c>
      <c r="AK11" s="3">
        <f t="shared" si="5"/>
        <v>144.01874601194831</v>
      </c>
      <c r="AL11" s="3">
        <f t="shared" si="6"/>
        <v>147.95750307094289</v>
      </c>
      <c r="AM11" s="3">
        <f t="shared" si="7"/>
        <v>151.32450507298668</v>
      </c>
      <c r="AN11" s="3">
        <f t="shared" si="8"/>
        <v>149.79982492111779</v>
      </c>
      <c r="AO11" s="3">
        <f t="shared" si="9"/>
        <v>153.7385819801124</v>
      </c>
      <c r="AP11" s="3">
        <f t="shared" si="10"/>
        <v>162.50549285335848</v>
      </c>
      <c r="AQ11" s="3">
        <f t="shared" si="11"/>
        <v>170.82770534897614</v>
      </c>
      <c r="AR11" s="3">
        <f t="shared" si="12"/>
        <v>182.13574980867037</v>
      </c>
      <c r="AS11" s="3">
        <f t="shared" si="13"/>
        <v>194.46024770294383</v>
      </c>
      <c r="AT11" s="3">
        <f t="shared" si="14"/>
        <v>208.37295408874738</v>
      </c>
      <c r="AU11" s="3">
        <f t="shared" si="15"/>
        <v>221.7139054176001</v>
      </c>
      <c r="AV11" s="3">
        <f t="shared" si="16"/>
        <v>237.40540531391738</v>
      </c>
      <c r="AW11" s="3">
        <f t="shared" si="17"/>
        <v>251.19105502039858</v>
      </c>
      <c r="AX11" s="3">
        <f t="shared" si="18"/>
        <v>264.15083631128408</v>
      </c>
      <c r="AY11" s="3">
        <f t="shared" si="19"/>
        <v>276.8565042435248</v>
      </c>
      <c r="AZ11" s="3">
        <f t="shared" si="20"/>
        <v>289.05394545847588</v>
      </c>
      <c r="BA11" s="3">
        <f t="shared" si="21"/>
        <v>299.34553648359088</v>
      </c>
      <c r="BB11" s="3">
        <f t="shared" si="22"/>
        <v>309.57359916904466</v>
      </c>
      <c r="BC11" s="3">
        <f t="shared" si="23"/>
        <v>319.42049181653124</v>
      </c>
      <c r="BD11" s="3">
        <f t="shared" si="24"/>
        <v>329.01327110537301</v>
      </c>
      <c r="BE11" s="3">
        <f t="shared" si="25"/>
        <v>338.03429533726393</v>
      </c>
      <c r="BF11" s="3">
        <f t="shared" si="26"/>
        <v>346.42003617254278</v>
      </c>
      <c r="BG11" s="3">
        <f t="shared" si="27"/>
        <v>355.75870210273968</v>
      </c>
      <c r="BH11" s="3">
        <f t="shared" si="28"/>
        <v>362.93740448445567</v>
      </c>
      <c r="BI11" s="3">
        <f t="shared" si="29"/>
        <v>369.35376679023722</v>
      </c>
      <c r="BJ11" s="3">
        <f t="shared" si="30"/>
        <v>375.00778902008432</v>
      </c>
      <c r="BK11" s="3">
        <f t="shared" si="31"/>
        <v>380.02652785331941</v>
      </c>
      <c r="BL11" s="3">
        <f>MAX(F11,AI11)*'2015-2022 Peak vs Capital'!$M$14</f>
        <v>18.944996968117763</v>
      </c>
      <c r="BM11" s="3">
        <f>MAX(G11,AJ11)*'2015-2022 Peak vs Capital'!$M$14</f>
        <v>19.244370907241183</v>
      </c>
      <c r="BN11" s="3">
        <f>MAX(H11,AK11)*'2015-2022 Peak vs Capital'!$M$14</f>
        <v>19.548475633895322</v>
      </c>
      <c r="BO11" s="3">
        <f>MAX(I11,AL11)*'2015-2022 Peak vs Capital'!$M$14</f>
        <v>19.857385905257527</v>
      </c>
      <c r="BP11" s="3">
        <f>MAX(J11,AM11)*'2015-2022 Peak vs Capital'!$M$14</f>
        <v>20.102929967109532</v>
      </c>
      <c r="BQ11" s="3">
        <f>MAX(K11,AN11)*'2015-2022 Peak vs Capital'!$M$14</f>
        <v>20.031642981410563</v>
      </c>
      <c r="BR11" s="3">
        <f>MAX(L11,AO11)*'2015-2022 Peak vs Capital'!$M$14</f>
        <v>19.999959876655467</v>
      </c>
      <c r="BS11" s="3">
        <f>MAX(M11,AP11)*'2015-2022 Peak vs Capital'!$M$14</f>
        <v>20.2692662670738</v>
      </c>
      <c r="BT11" s="3">
        <f>MAX(N11,AQ11)*'2015-2022 Peak vs Capital'!$M$14</f>
        <v>20.926690690742078</v>
      </c>
      <c r="BU11" s="3">
        <f>MAX(O11,AR11)*'2015-2022 Peak vs Capital'!$M$14</f>
        <v>21.98015392384908</v>
      </c>
      <c r="BV11" s="3">
        <f>MAX(P11,AS11)*'2015-2022 Peak vs Capital'!$M$14</f>
        <v>22.42371739042045</v>
      </c>
      <c r="BW11" s="3">
        <f>MAX(Q11,AT11)*'2015-2022 Peak vs Capital'!$M$14</f>
        <v>22.82767697604795</v>
      </c>
      <c r="BX11" s="3">
        <f>MAX(R11,AU11)*'2015-2022 Peak vs Capital'!$M$14</f>
        <v>23.278868890116673</v>
      </c>
      <c r="BY11" s="3">
        <f>MAX(S11,AV11)*'2015-2022 Peak vs Capital'!$M$14</f>
        <v>24.926399152540405</v>
      </c>
      <c r="BZ11" s="3">
        <f>MAX(T11,AW11)*'2015-2022 Peak vs Capital'!$M$14</f>
        <v>26.373824524791218</v>
      </c>
      <c r="CA11" s="3">
        <f>MAX(U11,AX11)*'2015-2022 Peak vs Capital'!$M$14</f>
        <v>27.734537777967091</v>
      </c>
      <c r="CB11" s="3">
        <f>MAX(V11,AY11)*'2015-2022 Peak vs Capital'!$M$14</f>
        <v>29.068570379119912</v>
      </c>
      <c r="CC11" s="3">
        <f>MAX(W11,AZ11)*'2015-2022 Peak vs Capital'!$M$14</f>
        <v>30.349241676226619</v>
      </c>
      <c r="CD11" s="3">
        <f>MAX(X11,BA11)*'2015-2022 Peak vs Capital'!$M$14</f>
        <v>31.429808083160406</v>
      </c>
      <c r="CE11" s="3">
        <f>MAX(Y11,BB11)*'2015-2022 Peak vs Capital'!$M$14</f>
        <v>32.503704327088428</v>
      </c>
      <c r="CF11" s="3">
        <f>MAX(Z11,BC11)*'2015-2022 Peak vs Capital'!$M$14</f>
        <v>33.537579592981864</v>
      </c>
      <c r="CG11" s="3">
        <f>MAX(AA11,BD11)*'2015-2022 Peak vs Capital'!$M$14</f>
        <v>34.544774206852246</v>
      </c>
      <c r="CH11" s="3">
        <f>MAX(AB11,BE11)*'2015-2022 Peak vs Capital'!$M$14</f>
        <v>35.49193735367075</v>
      </c>
      <c r="CI11" s="3">
        <f>MAX(AC11,BF11)*'2015-2022 Peak vs Capital'!$M$14</f>
        <v>36.37239887043161</v>
      </c>
      <c r="CJ11" s="3">
        <f>MAX(AD11,BG11)*'2015-2022 Peak vs Capital'!$M$14</f>
        <v>37.352912832278932</v>
      </c>
      <c r="CK11" s="3">
        <f>MAX(AE11,BH11)*'2015-2022 Peak vs Capital'!$M$14</f>
        <v>38.10664125193027</v>
      </c>
      <c r="CL11" s="3">
        <f>MAX(AF11,BI11)*'2015-2022 Peak vs Capital'!$M$14</f>
        <v>38.780327715512442</v>
      </c>
      <c r="CM11" s="3">
        <f>MAX(AG11,BJ11)*'2015-2022 Peak vs Capital'!$M$14</f>
        <v>39.373972223025447</v>
      </c>
      <c r="CN11" s="3">
        <f>MAX(AH11,BK11)*'2015-2022 Peak vs Capital'!$M$14</f>
        <v>39.900915100480816</v>
      </c>
    </row>
    <row r="12" spans="1:92" x14ac:dyDescent="0.35">
      <c r="A12" t="s">
        <v>50</v>
      </c>
      <c r="B12">
        <v>2022</v>
      </c>
      <c r="C12">
        <v>234950</v>
      </c>
      <c r="D12">
        <v>320554</v>
      </c>
      <c r="E12" s="18"/>
      <c r="F12" s="3">
        <f t="shared" si="1"/>
        <v>320.55399999999997</v>
      </c>
      <c r="G12" s="3">
        <f t="shared" ref="G12:AH12" si="35">F12*G$3</f>
        <v>325.61948055105347</v>
      </c>
      <c r="H12" s="3">
        <f t="shared" si="35"/>
        <v>330.7650071886107</v>
      </c>
      <c r="I12" s="3">
        <f t="shared" si="35"/>
        <v>335.99184482246642</v>
      </c>
      <c r="J12" s="3">
        <f t="shared" si="35"/>
        <v>340.14651063399265</v>
      </c>
      <c r="K12" s="3">
        <f t="shared" si="35"/>
        <v>338.94031733387214</v>
      </c>
      <c r="L12" s="3">
        <f t="shared" si="35"/>
        <v>338.40423142270748</v>
      </c>
      <c r="M12" s="3">
        <f t="shared" si="35"/>
        <v>342.96096166760731</v>
      </c>
      <c r="N12" s="3">
        <f t="shared" si="35"/>
        <v>354.08474432427454</v>
      </c>
      <c r="O12" s="3">
        <f t="shared" si="35"/>
        <v>371.9096008705003</v>
      </c>
      <c r="P12" s="3">
        <f t="shared" si="35"/>
        <v>379.41480362680591</v>
      </c>
      <c r="Q12" s="3">
        <f t="shared" si="35"/>
        <v>386.24989899415567</v>
      </c>
      <c r="R12" s="3">
        <f t="shared" si="35"/>
        <v>392.012822539176</v>
      </c>
      <c r="S12" s="3">
        <f t="shared" si="35"/>
        <v>400.05411120664633</v>
      </c>
      <c r="T12" s="3">
        <f t="shared" si="35"/>
        <v>406.75518509620491</v>
      </c>
      <c r="U12" s="3">
        <f t="shared" si="35"/>
        <v>412.51810864122524</v>
      </c>
      <c r="V12" s="3">
        <f t="shared" si="35"/>
        <v>418.54907514182793</v>
      </c>
      <c r="W12" s="3">
        <f t="shared" si="35"/>
        <v>424.31199868684831</v>
      </c>
      <c r="X12" s="3">
        <f t="shared" si="35"/>
        <v>430.0749222318687</v>
      </c>
      <c r="Y12" s="3">
        <f t="shared" si="35"/>
        <v>435.56980282130667</v>
      </c>
      <c r="Z12" s="3">
        <f t="shared" si="35"/>
        <v>440.79664045516233</v>
      </c>
      <c r="AA12" s="3">
        <f t="shared" si="35"/>
        <v>445.75543513343564</v>
      </c>
      <c r="AB12" s="3">
        <f t="shared" si="35"/>
        <v>452.45650902299423</v>
      </c>
      <c r="AC12" s="3">
        <f t="shared" si="35"/>
        <v>459.15758291255281</v>
      </c>
      <c r="AD12" s="3">
        <f t="shared" si="35"/>
        <v>471.35353739154948</v>
      </c>
      <c r="AE12" s="3">
        <f t="shared" si="35"/>
        <v>476.5803750254052</v>
      </c>
      <c r="AF12" s="3">
        <f t="shared" si="35"/>
        <v>481.13710527030497</v>
      </c>
      <c r="AG12" s="3">
        <f t="shared" si="35"/>
        <v>485.0237281262489</v>
      </c>
      <c r="AH12" s="3">
        <f t="shared" si="35"/>
        <v>488.37426507102816</v>
      </c>
      <c r="AI12" s="3">
        <f t="shared" si="3"/>
        <v>234.95</v>
      </c>
      <c r="AJ12" s="3">
        <f t="shared" si="4"/>
        <v>241.37562858403172</v>
      </c>
      <c r="AK12" s="3">
        <f t="shared" si="5"/>
        <v>247.97699116550939</v>
      </c>
      <c r="AL12" s="3">
        <f t="shared" si="6"/>
        <v>254.7588938793433</v>
      </c>
      <c r="AM12" s="3">
        <f t="shared" si="7"/>
        <v>260.5563268443949</v>
      </c>
      <c r="AN12" s="3">
        <f t="shared" si="8"/>
        <v>257.93107418097526</v>
      </c>
      <c r="AO12" s="3">
        <f t="shared" si="9"/>
        <v>264.71297689480923</v>
      </c>
      <c r="AP12" s="3">
        <f t="shared" si="10"/>
        <v>279.80817970947191</v>
      </c>
      <c r="AQ12" s="3">
        <f t="shared" si="11"/>
        <v>294.13768383063723</v>
      </c>
      <c r="AR12" s="3">
        <f t="shared" si="12"/>
        <v>313.60830775099924</v>
      </c>
      <c r="AS12" s="3">
        <f t="shared" si="13"/>
        <v>334.82910011364095</v>
      </c>
      <c r="AT12" s="3">
        <f t="shared" si="14"/>
        <v>358.78453066734471</v>
      </c>
      <c r="AU12" s="3">
        <f t="shared" si="15"/>
        <v>381.75549147226616</v>
      </c>
      <c r="AV12" s="3">
        <f t="shared" si="16"/>
        <v>408.77371679995952</v>
      </c>
      <c r="AW12" s="3">
        <f t="shared" si="17"/>
        <v>432.51037629837839</v>
      </c>
      <c r="AX12" s="3">
        <f t="shared" si="18"/>
        <v>454.82502393744494</v>
      </c>
      <c r="AY12" s="3">
        <f t="shared" si="19"/>
        <v>476.7021294659416</v>
      </c>
      <c r="AZ12" s="3">
        <f t="shared" si="20"/>
        <v>497.70415077329841</v>
      </c>
      <c r="BA12" s="3">
        <f t="shared" si="21"/>
        <v>515.42460625138074</v>
      </c>
      <c r="BB12" s="3">
        <f t="shared" si="22"/>
        <v>533.03567620182048</v>
      </c>
      <c r="BC12" s="3">
        <f t="shared" si="23"/>
        <v>549.99043298640549</v>
      </c>
      <c r="BD12" s="3">
        <f t="shared" si="24"/>
        <v>566.5076476604205</v>
      </c>
      <c r="BE12" s="3">
        <f t="shared" si="25"/>
        <v>582.04039258565319</v>
      </c>
      <c r="BF12" s="3">
        <f t="shared" si="26"/>
        <v>596.47928223446104</v>
      </c>
      <c r="BG12" s="3">
        <f t="shared" si="27"/>
        <v>612.55895479790604</v>
      </c>
      <c r="BH12" s="3">
        <f t="shared" si="28"/>
        <v>624.91951942150661</v>
      </c>
      <c r="BI12" s="3">
        <f t="shared" si="29"/>
        <v>635.96745771339738</v>
      </c>
      <c r="BJ12" s="3">
        <f t="shared" si="30"/>
        <v>645.70276967357836</v>
      </c>
      <c r="BK12" s="3">
        <f t="shared" si="31"/>
        <v>654.34422635733449</v>
      </c>
      <c r="BL12" s="3">
        <f>MAX(F12,AI12)*'2015-2022 Peak vs Capital'!$M$14</f>
        <v>33.656592373615283</v>
      </c>
      <c r="BM12" s="3">
        <f>MAX(G12,AJ12)*'2015-2022 Peak vs Capital'!$M$14</f>
        <v>34.18844290139932</v>
      </c>
      <c r="BN12" s="3">
        <f>MAX(H12,AK12)*'2015-2022 Peak vs Capital'!$M$14</f>
        <v>34.72869787431447</v>
      </c>
      <c r="BO12" s="3">
        <f>MAX(I12,AL12)*'2015-2022 Peak vs Capital'!$M$14</f>
        <v>35.277490101663851</v>
      </c>
      <c r="BP12" s="3">
        <f>MAX(J12,AM12)*'2015-2022 Peak vs Capital'!$M$14</f>
        <v>35.713709564428733</v>
      </c>
      <c r="BQ12" s="3">
        <f>MAX(K12,AN12)*'2015-2022 Peak vs Capital'!$M$14</f>
        <v>35.587065204271184</v>
      </c>
      <c r="BR12" s="3">
        <f>MAX(L12,AO12)*'2015-2022 Peak vs Capital'!$M$14</f>
        <v>35.530778821978942</v>
      </c>
      <c r="BS12" s="3">
        <f>MAX(M12,AP12)*'2015-2022 Peak vs Capital'!$M$14</f>
        <v>36.009213071463016</v>
      </c>
      <c r="BT12" s="3">
        <f>MAX(N12,AQ12)*'2015-2022 Peak vs Capital'!$M$14</f>
        <v>37.177155504027077</v>
      </c>
      <c r="BU12" s="3">
        <f>MAX(O12,AR12)*'2015-2022 Peak vs Capital'!$M$14</f>
        <v>39.048677715244189</v>
      </c>
      <c r="BV12" s="3">
        <f>MAX(P12,AS12)*'2015-2022 Peak vs Capital'!$M$14</f>
        <v>39.836687067335603</v>
      </c>
      <c r="BW12" s="3">
        <f>MAX(Q12,AT12)*'2015-2022 Peak vs Capital'!$M$14</f>
        <v>40.554338441561711</v>
      </c>
      <c r="BX12" s="3">
        <f>MAX(R12,AU12)*'2015-2022 Peak vs Capital'!$M$14</f>
        <v>41.159417051203334</v>
      </c>
      <c r="BY12" s="3">
        <f>MAX(S12,AV12)*'2015-2022 Peak vs Capital'!$M$14</f>
        <v>42.919228458805357</v>
      </c>
      <c r="BZ12" s="3">
        <f>MAX(T12,AW12)*'2015-2022 Peak vs Capital'!$M$14</f>
        <v>45.411460884697988</v>
      </c>
      <c r="CA12" s="3">
        <f>MAX(U12,AX12)*'2015-2022 Peak vs Capital'!$M$14</f>
        <v>47.754389063878158</v>
      </c>
      <c r="CB12" s="3">
        <f>MAX(V12,AY12)*'2015-2022 Peak vs Capital'!$M$14</f>
        <v>50.051377474839107</v>
      </c>
      <c r="CC12" s="3">
        <f>MAX(W12,AZ12)*'2015-2022 Peak vs Capital'!$M$14</f>
        <v>52.25648634936163</v>
      </c>
      <c r="CD12" s="3">
        <f>MAX(X12,BA12)*'2015-2022 Peak vs Capital'!$M$14</f>
        <v>54.117046962240003</v>
      </c>
      <c r="CE12" s="3">
        <f>MAX(Y12,BB12)*'2015-2022 Peak vs Capital'!$M$14</f>
        <v>55.966122633063563</v>
      </c>
      <c r="CF12" s="3">
        <f>MAX(Z12,BC12)*'2015-2022 Peak vs Capital'!$M$14</f>
        <v>57.746288651558316</v>
      </c>
      <c r="CG12" s="3">
        <f>MAX(AA12,BD12)*'2015-2022 Peak vs Capital'!$M$14</f>
        <v>59.480514901833835</v>
      </c>
      <c r="CH12" s="3">
        <f>MAX(AB12,BE12)*'2015-2022 Peak vs Capital'!$M$14</f>
        <v>61.111376673616121</v>
      </c>
      <c r="CI12" s="3">
        <f>MAX(AC12,BF12)*'2015-2022 Peak vs Capital'!$M$14</f>
        <v>62.627389024850352</v>
      </c>
      <c r="CJ12" s="3">
        <f>MAX(AD12,BG12)*'2015-2022 Peak vs Capital'!$M$14</f>
        <v>64.315675506906643</v>
      </c>
      <c r="CK12" s="3">
        <f>MAX(AE12,BH12)*'2015-2022 Peak vs Capital'!$M$14</f>
        <v>65.613473959099579</v>
      </c>
      <c r="CL12" s="3">
        <f>MAX(AF12,BI12)*'2015-2022 Peak vs Capital'!$M$14</f>
        <v>66.773453106634861</v>
      </c>
      <c r="CM12" s="3">
        <f>MAX(AG12,BJ12)*'2015-2022 Peak vs Capital'!$M$14</f>
        <v>67.795612949512488</v>
      </c>
      <c r="CN12" s="3">
        <f>MAX(AH12,BK12)*'2015-2022 Peak vs Capital'!$M$14</f>
        <v>68.702923371842047</v>
      </c>
    </row>
    <row r="13" spans="1:92" x14ac:dyDescent="0.35">
      <c r="A13" t="s">
        <v>51</v>
      </c>
      <c r="B13">
        <v>2022</v>
      </c>
      <c r="C13">
        <v>81213</v>
      </c>
      <c r="D13">
        <v>101014</v>
      </c>
      <c r="E13" s="18"/>
      <c r="F13" s="3">
        <f t="shared" si="1"/>
        <v>101.014</v>
      </c>
      <c r="G13" s="3">
        <f t="shared" ref="G13:AH13" si="36">F13*G$3</f>
        <v>102.61025040518639</v>
      </c>
      <c r="H13" s="3">
        <f t="shared" si="36"/>
        <v>104.23172518873676</v>
      </c>
      <c r="I13" s="3">
        <f t="shared" si="36"/>
        <v>105.87882295306446</v>
      </c>
      <c r="J13" s="3">
        <f t="shared" si="36"/>
        <v>107.18805450932491</v>
      </c>
      <c r="K13" s="3">
        <f t="shared" si="36"/>
        <v>106.8079550252493</v>
      </c>
      <c r="L13" s="3">
        <f t="shared" si="36"/>
        <v>106.6390219212157</v>
      </c>
      <c r="M13" s="3">
        <f t="shared" si="36"/>
        <v>108.07495330550138</v>
      </c>
      <c r="N13" s="3">
        <f t="shared" si="36"/>
        <v>111.58031521419876</v>
      </c>
      <c r="O13" s="3">
        <f t="shared" si="36"/>
        <v>117.19734092331626</v>
      </c>
      <c r="P13" s="3">
        <f t="shared" si="36"/>
        <v>119.56240437978678</v>
      </c>
      <c r="Q13" s="3">
        <f t="shared" si="36"/>
        <v>121.71630145621532</v>
      </c>
      <c r="R13" s="3">
        <f t="shared" si="36"/>
        <v>123.5323323245766</v>
      </c>
      <c r="S13" s="3">
        <f t="shared" si="36"/>
        <v>126.06632888508075</v>
      </c>
      <c r="T13" s="3">
        <f t="shared" si="36"/>
        <v>128.17799268550087</v>
      </c>
      <c r="U13" s="3">
        <f t="shared" si="36"/>
        <v>129.99402355386215</v>
      </c>
      <c r="V13" s="3">
        <f t="shared" si="36"/>
        <v>131.89452097424024</v>
      </c>
      <c r="W13" s="3">
        <f t="shared" si="36"/>
        <v>133.71055184260155</v>
      </c>
      <c r="X13" s="3">
        <f t="shared" si="36"/>
        <v>135.52658271096286</v>
      </c>
      <c r="Y13" s="3">
        <f t="shared" si="36"/>
        <v>137.25814702730733</v>
      </c>
      <c r="Z13" s="3">
        <f t="shared" si="36"/>
        <v>138.90524479163503</v>
      </c>
      <c r="AA13" s="3">
        <f t="shared" si="36"/>
        <v>140.46787600394592</v>
      </c>
      <c r="AB13" s="3">
        <f t="shared" si="36"/>
        <v>142.57953980436605</v>
      </c>
      <c r="AC13" s="3">
        <f t="shared" si="36"/>
        <v>144.69120360478618</v>
      </c>
      <c r="AD13" s="3">
        <f t="shared" si="36"/>
        <v>148.53443172155082</v>
      </c>
      <c r="AE13" s="3">
        <f t="shared" si="36"/>
        <v>150.18152948587851</v>
      </c>
      <c r="AF13" s="3">
        <f t="shared" si="36"/>
        <v>151.61746087016417</v>
      </c>
      <c r="AG13" s="3">
        <f t="shared" si="36"/>
        <v>152.84222587440783</v>
      </c>
      <c r="AH13" s="3">
        <f t="shared" si="36"/>
        <v>153.89805777461788</v>
      </c>
      <c r="AI13" s="3">
        <f t="shared" si="3"/>
        <v>81.212999999999994</v>
      </c>
      <c r="AJ13" s="3">
        <f t="shared" si="4"/>
        <v>83.434087781208618</v>
      </c>
      <c r="AK13" s="3">
        <f t="shared" si="5"/>
        <v>85.715919912851717</v>
      </c>
      <c r="AL13" s="3">
        <f t="shared" si="6"/>
        <v>88.060157687265814</v>
      </c>
      <c r="AM13" s="3">
        <f t="shared" si="7"/>
        <v>90.064102881523041</v>
      </c>
      <c r="AN13" s="3">
        <f t="shared" si="8"/>
        <v>89.156656001104665</v>
      </c>
      <c r="AO13" s="3">
        <f t="shared" si="9"/>
        <v>91.500893775518776</v>
      </c>
      <c r="AP13" s="3">
        <f t="shared" si="10"/>
        <v>96.718713337924399</v>
      </c>
      <c r="AQ13" s="3">
        <f t="shared" si="11"/>
        <v>101.67186089354134</v>
      </c>
      <c r="AR13" s="3">
        <f t="shared" si="12"/>
        <v>108.40209192331091</v>
      </c>
      <c r="AS13" s="3">
        <f t="shared" si="13"/>
        <v>115.73728754002603</v>
      </c>
      <c r="AT13" s="3">
        <f t="shared" si="14"/>
        <v>124.01774032384363</v>
      </c>
      <c r="AU13" s="3">
        <f t="shared" si="15"/>
        <v>131.95790052750434</v>
      </c>
      <c r="AV13" s="3">
        <f t="shared" si="16"/>
        <v>141.2970413384767</v>
      </c>
      <c r="AW13" s="3">
        <f t="shared" si="17"/>
        <v>149.50187354892614</v>
      </c>
      <c r="AX13" s="3">
        <f t="shared" si="18"/>
        <v>157.21517203248226</v>
      </c>
      <c r="AY13" s="3">
        <f t="shared" si="19"/>
        <v>164.77722936930201</v>
      </c>
      <c r="AZ13" s="3">
        <f t="shared" si="20"/>
        <v>172.03680441264896</v>
      </c>
      <c r="BA13" s="3">
        <f t="shared" si="21"/>
        <v>178.16207085547296</v>
      </c>
      <c r="BB13" s="3">
        <f t="shared" si="22"/>
        <v>184.24952701161286</v>
      </c>
      <c r="BC13" s="3">
        <f t="shared" si="23"/>
        <v>190.11012144764817</v>
      </c>
      <c r="BD13" s="3">
        <f t="shared" si="24"/>
        <v>195.81947473694709</v>
      </c>
      <c r="BE13" s="3">
        <f t="shared" si="25"/>
        <v>201.18853544608911</v>
      </c>
      <c r="BF13" s="3">
        <f t="shared" si="26"/>
        <v>206.17949328839015</v>
      </c>
      <c r="BG13" s="3">
        <f t="shared" si="27"/>
        <v>211.73760543095264</v>
      </c>
      <c r="BH13" s="3">
        <f t="shared" si="28"/>
        <v>216.01016782625578</v>
      </c>
      <c r="BI13" s="3">
        <f t="shared" si="29"/>
        <v>219.82900678134973</v>
      </c>
      <c r="BJ13" s="3">
        <f t="shared" si="30"/>
        <v>223.19412229623453</v>
      </c>
      <c r="BK13" s="3">
        <f t="shared" si="31"/>
        <v>226.18113494427831</v>
      </c>
      <c r="BL13" s="3">
        <f>MAX(F13,AI13)*'2015-2022 Peak vs Capital'!$M$14</f>
        <v>10.605972853336331</v>
      </c>
      <c r="BM13" s="3">
        <f>MAX(G13,AJ13)*'2015-2022 Peak vs Capital'!$M$14</f>
        <v>10.773571289835569</v>
      </c>
      <c r="BN13" s="3">
        <f>MAX(H13,AK13)*'2015-2022 Peak vs Capital'!$M$14</f>
        <v>10.943818161919681</v>
      </c>
      <c r="BO13" s="3">
        <f>MAX(I13,AL13)*'2015-2022 Peak vs Capital'!$M$14</f>
        <v>11.116755320880326</v>
      </c>
      <c r="BP13" s="3">
        <f>MAX(J13,AM13)*'2015-2022 Peak vs Capital'!$M$14</f>
        <v>11.254218190823401</v>
      </c>
      <c r="BQ13" s="3">
        <f>MAX(K13,AN13)*'2015-2022 Peak vs Capital'!$M$14</f>
        <v>11.214309615678637</v>
      </c>
      <c r="BR13" s="3">
        <f>MAX(L13,AO13)*'2015-2022 Peak vs Capital'!$M$14</f>
        <v>11.196572471169855</v>
      </c>
      <c r="BS13" s="3">
        <f>MAX(M13,AP13)*'2015-2022 Peak vs Capital'!$M$14</f>
        <v>11.347338199494517</v>
      </c>
      <c r="BT13" s="3">
        <f>MAX(N13,AQ13)*'2015-2022 Peak vs Capital'!$M$14</f>
        <v>11.715383948051784</v>
      </c>
      <c r="BU13" s="3">
        <f>MAX(O13,AR13)*'2015-2022 Peak vs Capital'!$M$14</f>
        <v>12.30514400296885</v>
      </c>
      <c r="BV13" s="3">
        <f>MAX(P13,AS13)*'2015-2022 Peak vs Capital'!$M$14</f>
        <v>12.553464026091824</v>
      </c>
      <c r="BW13" s="3">
        <f>MAX(Q13,AT13)*'2015-2022 Peak vs Capital'!$M$14</f>
        <v>13.021252373005721</v>
      </c>
      <c r="BX13" s="3">
        <f>MAX(R13,AU13)*'2015-2022 Peak vs Capital'!$M$14</f>
        <v>13.85493011639938</v>
      </c>
      <c r="BY13" s="3">
        <f>MAX(S13,AV13)*'2015-2022 Peak vs Capital'!$M$14</f>
        <v>14.835493938390968</v>
      </c>
      <c r="BZ13" s="3">
        <f>MAX(T13,AW13)*'2015-2022 Peak vs Capital'!$M$14</f>
        <v>15.696960939897753</v>
      </c>
      <c r="CA13" s="3">
        <f>MAX(U13,AX13)*'2015-2022 Peak vs Capital'!$M$14</f>
        <v>16.506819319194449</v>
      </c>
      <c r="CB13" s="3">
        <f>MAX(V13,AY13)*'2015-2022 Peak vs Capital'!$M$14</f>
        <v>17.300798122426507</v>
      </c>
      <c r="CC13" s="3">
        <f>MAX(W13,AZ13)*'2015-2022 Peak vs Capital'!$M$14</f>
        <v>18.063017773529282</v>
      </c>
      <c r="CD13" s="3">
        <f>MAX(X13,BA13)*'2015-2022 Peak vs Capital'!$M$14</f>
        <v>18.706140604147247</v>
      </c>
      <c r="CE13" s="3">
        <f>MAX(Y13,BB13)*'2015-2022 Peak vs Capital'!$M$14</f>
        <v>19.345293540749054</v>
      </c>
      <c r="CF13" s="3">
        <f>MAX(Z13,BC13)*'2015-2022 Peak vs Capital'!$M$14</f>
        <v>19.960627113253899</v>
      </c>
      <c r="CG13" s="3">
        <f>MAX(AA13,BD13)*'2015-2022 Peak vs Capital'!$M$14</f>
        <v>20.560081109694107</v>
      </c>
      <c r="CH13" s="3">
        <f>MAX(AB13,BE13)*'2015-2022 Peak vs Capital'!$M$14</f>
        <v>21.123806059988866</v>
      </c>
      <c r="CI13" s="3">
        <f>MAX(AC13,BF13)*'2015-2022 Peak vs Capital'!$M$14</f>
        <v>21.647832070122025</v>
      </c>
      <c r="CJ13" s="3">
        <f>MAX(AD13,BG13)*'2015-2022 Peak vs Capital'!$M$14</f>
        <v>22.231406490497584</v>
      </c>
      <c r="CK13" s="3">
        <f>MAX(AE13,BH13)*'2015-2022 Peak vs Capital'!$M$14</f>
        <v>22.680004514323695</v>
      </c>
      <c r="CL13" s="3">
        <f>MAX(AF13,BI13)*'2015-2022 Peak vs Capital'!$M$14</f>
        <v>23.080963809955882</v>
      </c>
      <c r="CM13" s="3">
        <f>MAX(AG13,BJ13)*'2015-2022 Peak vs Capital'!$M$14</f>
        <v>23.43428437739415</v>
      </c>
      <c r="CN13" s="3">
        <f>MAX(AH13,BK13)*'2015-2022 Peak vs Capital'!$M$14</f>
        <v>23.74790600467081</v>
      </c>
    </row>
    <row r="14" spans="1:92" x14ac:dyDescent="0.35">
      <c r="A14" t="s">
        <v>52</v>
      </c>
      <c r="B14">
        <v>2022</v>
      </c>
      <c r="C14">
        <v>25096</v>
      </c>
      <c r="D14">
        <v>28939</v>
      </c>
      <c r="E14" s="18"/>
      <c r="F14" s="3">
        <f t="shared" si="1"/>
        <v>28.939</v>
      </c>
      <c r="G14" s="3">
        <f t="shared" ref="G14:AH14" si="37">F14*G$3</f>
        <v>29.396301863857378</v>
      </c>
      <c r="H14" s="3">
        <f t="shared" si="37"/>
        <v>29.860830134801642</v>
      </c>
      <c r="I14" s="3">
        <f t="shared" si="37"/>
        <v>30.332699006461802</v>
      </c>
      <c r="J14" s="3">
        <f t="shared" si="37"/>
        <v>30.707774263422433</v>
      </c>
      <c r="K14" s="3">
        <f t="shared" si="37"/>
        <v>30.598881446885475</v>
      </c>
      <c r="L14" s="3">
        <f t="shared" si="37"/>
        <v>30.550484639535718</v>
      </c>
      <c r="M14" s="3">
        <f t="shared" si="37"/>
        <v>30.961857502008673</v>
      </c>
      <c r="N14" s="3">
        <f t="shared" si="37"/>
        <v>31.966091254516183</v>
      </c>
      <c r="O14" s="3">
        <f t="shared" si="37"/>
        <v>33.575285098895691</v>
      </c>
      <c r="P14" s="3">
        <f t="shared" si="37"/>
        <v>34.252840401792326</v>
      </c>
      <c r="Q14" s="3">
        <f t="shared" si="37"/>
        <v>34.869899695501765</v>
      </c>
      <c r="R14" s="3">
        <f t="shared" si="37"/>
        <v>35.390165374511675</v>
      </c>
      <c r="S14" s="3">
        <f t="shared" si="37"/>
        <v>36.116117484758071</v>
      </c>
      <c r="T14" s="3">
        <f t="shared" si="37"/>
        <v>36.721077576630066</v>
      </c>
      <c r="U14" s="3">
        <f t="shared" si="37"/>
        <v>37.241343255639975</v>
      </c>
      <c r="V14" s="3">
        <f t="shared" si="37"/>
        <v>37.785807338324773</v>
      </c>
      <c r="W14" s="3">
        <f t="shared" si="37"/>
        <v>38.30607301733469</v>
      </c>
      <c r="X14" s="3">
        <f t="shared" si="37"/>
        <v>38.826338696344607</v>
      </c>
      <c r="Y14" s="3">
        <f t="shared" si="37"/>
        <v>39.322405971679636</v>
      </c>
      <c r="Z14" s="3">
        <f t="shared" si="37"/>
        <v>39.794274843339792</v>
      </c>
      <c r="AA14" s="3">
        <f t="shared" si="37"/>
        <v>40.241945311325068</v>
      </c>
      <c r="AB14" s="3">
        <f t="shared" si="37"/>
        <v>40.84690540319707</v>
      </c>
      <c r="AC14" s="3">
        <f t="shared" si="37"/>
        <v>41.451865495069065</v>
      </c>
      <c r="AD14" s="3">
        <f t="shared" si="37"/>
        <v>42.552892862276103</v>
      </c>
      <c r="AE14" s="3">
        <f t="shared" si="37"/>
        <v>43.024761733936266</v>
      </c>
      <c r="AF14" s="3">
        <f t="shared" si="37"/>
        <v>43.436134596409218</v>
      </c>
      <c r="AG14" s="3">
        <f t="shared" si="37"/>
        <v>43.787011449694972</v>
      </c>
      <c r="AH14" s="3">
        <f t="shared" si="37"/>
        <v>44.089491495630966</v>
      </c>
      <c r="AI14" s="3">
        <f t="shared" si="3"/>
        <v>25.096</v>
      </c>
      <c r="AJ14" s="3">
        <f t="shared" si="4"/>
        <v>25.78234847816497</v>
      </c>
      <c r="AK14" s="3">
        <f t="shared" si="5"/>
        <v>26.487467845454876</v>
      </c>
      <c r="AL14" s="3">
        <f t="shared" si="6"/>
        <v>27.211871465401146</v>
      </c>
      <c r="AM14" s="3">
        <f t="shared" si="7"/>
        <v>27.83111972116167</v>
      </c>
      <c r="AN14" s="3">
        <f t="shared" si="8"/>
        <v>27.550705416666336</v>
      </c>
      <c r="AO14" s="3">
        <f t="shared" si="9"/>
        <v>28.275109036612609</v>
      </c>
      <c r="AP14" s="3">
        <f t="shared" si="10"/>
        <v>29.887491287460769</v>
      </c>
      <c r="AQ14" s="3">
        <f t="shared" si="11"/>
        <v>31.418086032831123</v>
      </c>
      <c r="AR14" s="3">
        <f t="shared" si="12"/>
        <v>33.497825457838168</v>
      </c>
      <c r="AS14" s="3">
        <f t="shared" si="13"/>
        <v>35.764507752508763</v>
      </c>
      <c r="AT14" s="3">
        <f t="shared" si="14"/>
        <v>38.32328828102866</v>
      </c>
      <c r="AU14" s="3">
        <f t="shared" si="15"/>
        <v>40.776913445362808</v>
      </c>
      <c r="AV14" s="3">
        <f t="shared" si="16"/>
        <v>43.662843995793935</v>
      </c>
      <c r="AW14" s="3">
        <f t="shared" si="17"/>
        <v>46.198256665605896</v>
      </c>
      <c r="AX14" s="3">
        <f t="shared" si="18"/>
        <v>48.581778253816211</v>
      </c>
      <c r="AY14" s="3">
        <f t="shared" si="19"/>
        <v>50.918564124610647</v>
      </c>
      <c r="AZ14" s="3">
        <f t="shared" si="20"/>
        <v>53.161878560573307</v>
      </c>
      <c r="BA14" s="3">
        <f t="shared" si="21"/>
        <v>55.054675115916801</v>
      </c>
      <c r="BB14" s="3">
        <f t="shared" si="22"/>
        <v>56.935787741906317</v>
      </c>
      <c r="BC14" s="3">
        <f t="shared" si="23"/>
        <v>58.746796791772013</v>
      </c>
      <c r="BD14" s="3">
        <f t="shared" si="24"/>
        <v>60.51107012422181</v>
      </c>
      <c r="BE14" s="3">
        <f t="shared" si="25"/>
        <v>62.170188092485859</v>
      </c>
      <c r="BF14" s="3">
        <f t="shared" si="26"/>
        <v>63.712466767210188</v>
      </c>
      <c r="BG14" s="3">
        <f t="shared" si="27"/>
        <v>65.430004382244093</v>
      </c>
      <c r="BH14" s="3">
        <f t="shared" si="28"/>
        <v>66.750288399242947</v>
      </c>
      <c r="BI14" s="3">
        <f t="shared" si="29"/>
        <v>67.930365263994133</v>
      </c>
      <c r="BJ14" s="3">
        <f t="shared" si="30"/>
        <v>68.97023497649765</v>
      </c>
      <c r="BK14" s="3">
        <f t="shared" si="31"/>
        <v>69.893265395461455</v>
      </c>
      <c r="BL14" s="3">
        <f>MAX(F14,AI14)*'2015-2022 Peak vs Capital'!$M$14</f>
        <v>3.038452574917339</v>
      </c>
      <c r="BM14" s="3">
        <f>MAX(G14,AJ14)*'2015-2022 Peak vs Capital'!$M$14</f>
        <v>3.086467019982889</v>
      </c>
      <c r="BN14" s="3">
        <f>MAX(H14,AK14)*'2015-2022 Peak vs Capital'!$M$14</f>
        <v>3.1352402022273513</v>
      </c>
      <c r="BO14" s="3">
        <f>MAX(I14,AL14)*'2015-2022 Peak vs Capital'!$M$14</f>
        <v>3.1847841114197615</v>
      </c>
      <c r="BP14" s="3">
        <f>MAX(J14,AM14)*'2015-2022 Peak vs Capital'!$M$14</f>
        <v>3.2241651674444967</v>
      </c>
      <c r="BQ14" s="3">
        <f>MAX(K14,AN14)*'2015-2022 Peak vs Capital'!$M$14</f>
        <v>3.2127319576308637</v>
      </c>
      <c r="BR14" s="3">
        <f>MAX(L14,AO14)*'2015-2022 Peak vs Capital'!$M$14</f>
        <v>3.2076505310470269</v>
      </c>
      <c r="BS14" s="3">
        <f>MAX(M14,AP14)*'2015-2022 Peak vs Capital'!$M$14</f>
        <v>3.2508426570096405</v>
      </c>
      <c r="BT14" s="3">
        <f>MAX(N14,AQ14)*'2015-2022 Peak vs Capital'!$M$14</f>
        <v>3.3562822586242556</v>
      </c>
      <c r="BU14" s="3">
        <f>MAX(O14,AR14)*'2015-2022 Peak vs Capital'!$M$14</f>
        <v>3.5252396925368319</v>
      </c>
      <c r="BV14" s="3">
        <f>MAX(P14,AS14)*'2015-2022 Peak vs Capital'!$M$14</f>
        <v>3.7550972967711873</v>
      </c>
      <c r="BW14" s="3">
        <f>MAX(Q14,AT14)*'2015-2022 Peak vs Capital'!$M$14</f>
        <v>4.0237566590687663</v>
      </c>
      <c r="BX14" s="3">
        <f>MAX(R14,AU14)*'2015-2022 Peak vs Capital'!$M$14</f>
        <v>4.2813752256554851</v>
      </c>
      <c r="BY14" s="3">
        <f>MAX(S14,AV14)*'2015-2022 Peak vs Capital'!$M$14</f>
        <v>4.5843837301646273</v>
      </c>
      <c r="BZ14" s="3">
        <f>MAX(T14,AW14)*'2015-2022 Peak vs Capital'!$M$14</f>
        <v>4.8505895823042389</v>
      </c>
      <c r="CA14" s="3">
        <f>MAX(U14,AX14)*'2015-2022 Peak vs Capital'!$M$14</f>
        <v>5.1008476184170517</v>
      </c>
      <c r="CB14" s="3">
        <f>MAX(V14,AY14)*'2015-2022 Peak vs Capital'!$M$14</f>
        <v>5.3461986342139278</v>
      </c>
      <c r="CC14" s="3">
        <f>MAX(W14,AZ14)*'2015-2022 Peak vs Capital'!$M$14</f>
        <v>5.5817356093789297</v>
      </c>
      <c r="CD14" s="3">
        <f>MAX(X14,BA14)*'2015-2022 Peak vs Capital'!$M$14</f>
        <v>5.7804699321744</v>
      </c>
      <c r="CE14" s="3">
        <f>MAX(Y14,BB14)*'2015-2022 Peak vs Capital'!$M$14</f>
        <v>5.9779774998908852</v>
      </c>
      <c r="CF14" s="3">
        <f>MAX(Z14,BC14)*'2015-2022 Peak vs Capital'!$M$14</f>
        <v>6.1681245371334654</v>
      </c>
      <c r="CG14" s="3">
        <f>MAX(AA14,BD14)*'2015-2022 Peak vs Capital'!$M$14</f>
        <v>6.3533645540601071</v>
      </c>
      <c r="CH14" s="3">
        <f>MAX(AB14,BE14)*'2015-2022 Peak vs Capital'!$M$14</f>
        <v>6.5275637752758886</v>
      </c>
      <c r="CI14" s="3">
        <f>MAX(AC14,BF14)*'2015-2022 Peak vs Capital'!$M$14</f>
        <v>6.6894954457018274</v>
      </c>
      <c r="CJ14" s="3">
        <f>MAX(AD14,BG14)*'2015-2022 Peak vs Capital'!$M$14</f>
        <v>6.8698284423125315</v>
      </c>
      <c r="CK14" s="3">
        <f>MAX(AE14,BH14)*'2015-2022 Peak vs Capital'!$M$14</f>
        <v>7.0084517662377666</v>
      </c>
      <c r="CL14" s="3">
        <f>MAX(AF14,BI14)*'2015-2022 Peak vs Capital'!$M$14</f>
        <v>7.1323540292151888</v>
      </c>
      <c r="CM14" s="3">
        <f>MAX(AG14,BJ14)*'2015-2022 Peak vs Capital'!$M$14</f>
        <v>7.2415352312447983</v>
      </c>
      <c r="CN14" s="3">
        <f>MAX(AH14,BK14)*'2015-2022 Peak vs Capital'!$M$14</f>
        <v>7.3384488824845642</v>
      </c>
    </row>
    <row r="15" spans="1:92" x14ac:dyDescent="0.35">
      <c r="A15" t="s">
        <v>53</v>
      </c>
      <c r="B15">
        <v>2022</v>
      </c>
      <c r="C15">
        <v>5772</v>
      </c>
      <c r="D15">
        <v>4169</v>
      </c>
      <c r="E15" s="18"/>
      <c r="F15" s="3">
        <f t="shared" si="1"/>
        <v>4.1689999999999996</v>
      </c>
      <c r="G15" s="3">
        <f t="shared" ref="G15:AH15" si="38">F15*G$3</f>
        <v>4.2348796596434362</v>
      </c>
      <c r="H15" s="3">
        <f t="shared" si="38"/>
        <v>4.3018003673930698</v>
      </c>
      <c r="I15" s="3">
        <f t="shared" si="38"/>
        <v>4.3697785741711614</v>
      </c>
      <c r="J15" s="3">
        <f t="shared" si="38"/>
        <v>4.4238125334050284</v>
      </c>
      <c r="K15" s="3">
        <f t="shared" si="38"/>
        <v>4.4081252549177767</v>
      </c>
      <c r="L15" s="3">
        <f t="shared" si="38"/>
        <v>4.4011531311456649</v>
      </c>
      <c r="M15" s="3">
        <f t="shared" si="38"/>
        <v>4.4604161832086167</v>
      </c>
      <c r="N15" s="3">
        <f t="shared" si="38"/>
        <v>4.6050877514799398</v>
      </c>
      <c r="O15" s="3">
        <f t="shared" si="38"/>
        <v>4.8369108669026621</v>
      </c>
      <c r="P15" s="3">
        <f t="shared" si="38"/>
        <v>4.9345205997122292</v>
      </c>
      <c r="Q15" s="3">
        <f t="shared" si="38"/>
        <v>5.0234151778066574</v>
      </c>
      <c r="R15" s="3">
        <f t="shared" si="38"/>
        <v>5.09836550835686</v>
      </c>
      <c r="S15" s="3">
        <f t="shared" si="38"/>
        <v>5.2029473649385398</v>
      </c>
      <c r="T15" s="3">
        <f t="shared" si="38"/>
        <v>5.2900989120899391</v>
      </c>
      <c r="U15" s="3">
        <f t="shared" si="38"/>
        <v>5.3650492426401426</v>
      </c>
      <c r="V15" s="3">
        <f t="shared" si="38"/>
        <v>5.443485635076402</v>
      </c>
      <c r="W15" s="3">
        <f t="shared" si="38"/>
        <v>5.5184359656266055</v>
      </c>
      <c r="X15" s="3">
        <f t="shared" si="38"/>
        <v>5.593386296176809</v>
      </c>
      <c r="Y15" s="3">
        <f t="shared" si="38"/>
        <v>5.6648505648409557</v>
      </c>
      <c r="Z15" s="3">
        <f t="shared" si="38"/>
        <v>5.7328287716190474</v>
      </c>
      <c r="AA15" s="3">
        <f t="shared" si="38"/>
        <v>5.7973209165110822</v>
      </c>
      <c r="AB15" s="3">
        <f t="shared" si="38"/>
        <v>5.8844724636624823</v>
      </c>
      <c r="AC15" s="3">
        <f t="shared" si="38"/>
        <v>5.9716240108138816</v>
      </c>
      <c r="AD15" s="3">
        <f t="shared" si="38"/>
        <v>6.1302398266294293</v>
      </c>
      <c r="AE15" s="3">
        <f t="shared" si="38"/>
        <v>6.1982180334075219</v>
      </c>
      <c r="AF15" s="3">
        <f t="shared" si="38"/>
        <v>6.2574810854704728</v>
      </c>
      <c r="AG15" s="3">
        <f t="shared" si="38"/>
        <v>6.3080289828182838</v>
      </c>
      <c r="AH15" s="3">
        <f t="shared" si="38"/>
        <v>6.351604756393983</v>
      </c>
      <c r="AI15" s="3">
        <f t="shared" si="3"/>
        <v>5.7720000000000002</v>
      </c>
      <c r="AJ15" s="3">
        <f t="shared" si="4"/>
        <v>5.9298579620644016</v>
      </c>
      <c r="AK15" s="3">
        <f t="shared" si="5"/>
        <v>6.0920331687904667</v>
      </c>
      <c r="AL15" s="3">
        <f t="shared" si="6"/>
        <v>6.2586436921539459</v>
      </c>
      <c r="AM15" s="3">
        <f t="shared" si="7"/>
        <v>6.4010688169646626</v>
      </c>
      <c r="AN15" s="3">
        <f t="shared" si="8"/>
        <v>6.3365744208239603</v>
      </c>
      <c r="AO15" s="3">
        <f t="shared" si="9"/>
        <v>6.5031849441874403</v>
      </c>
      <c r="AP15" s="3">
        <f t="shared" si="10"/>
        <v>6.8740277219964767</v>
      </c>
      <c r="AQ15" s="3">
        <f t="shared" si="11"/>
        <v>7.226059634264475</v>
      </c>
      <c r="AR15" s="3">
        <f t="shared" si="12"/>
        <v>7.7043930723080143</v>
      </c>
      <c r="AS15" s="3">
        <f t="shared" si="13"/>
        <v>8.2257227744453534</v>
      </c>
      <c r="AT15" s="3">
        <f t="shared" si="14"/>
        <v>8.8142341392292582</v>
      </c>
      <c r="AU15" s="3">
        <f t="shared" si="15"/>
        <v>9.3785601054603998</v>
      </c>
      <c r="AV15" s="3">
        <f t="shared" si="16"/>
        <v>10.042314932408457</v>
      </c>
      <c r="AW15" s="3">
        <f t="shared" si="17"/>
        <v>10.625451764180639</v>
      </c>
      <c r="AX15" s="3">
        <f t="shared" si="18"/>
        <v>11.173654131376605</v>
      </c>
      <c r="AY15" s="3">
        <f t="shared" si="19"/>
        <v>11.711107432549122</v>
      </c>
      <c r="AZ15" s="3">
        <f t="shared" si="20"/>
        <v>12.227062601674739</v>
      </c>
      <c r="BA15" s="3">
        <f t="shared" si="21"/>
        <v>12.662399775624477</v>
      </c>
      <c r="BB15" s="3">
        <f t="shared" si="22"/>
        <v>13.095049683068352</v>
      </c>
      <c r="BC15" s="3">
        <f t="shared" si="23"/>
        <v>13.511575991477054</v>
      </c>
      <c r="BD15" s="3">
        <f t="shared" si="24"/>
        <v>13.917353233862304</v>
      </c>
      <c r="BE15" s="3">
        <f t="shared" si="25"/>
        <v>14.298945077694791</v>
      </c>
      <c r="BF15" s="3">
        <f t="shared" si="26"/>
        <v>14.653664256468652</v>
      </c>
      <c r="BG15" s="3">
        <f t="shared" si="27"/>
        <v>15.04869243283045</v>
      </c>
      <c r="BH15" s="3">
        <f t="shared" si="28"/>
        <v>15.352353547992921</v>
      </c>
      <c r="BI15" s="3">
        <f t="shared" si="29"/>
        <v>15.62376746508504</v>
      </c>
      <c r="BJ15" s="3">
        <f t="shared" si="30"/>
        <v>15.862934184106809</v>
      </c>
      <c r="BK15" s="3">
        <f t="shared" si="31"/>
        <v>16.075228238069954</v>
      </c>
      <c r="BL15" s="3">
        <f>MAX(F15,AI15)*'2015-2022 Peak vs Capital'!$M$14</f>
        <v>0.60603159274414742</v>
      </c>
      <c r="BM15" s="3">
        <f>MAX(G15,AJ15)*'2015-2022 Peak vs Capital'!$M$14</f>
        <v>0.62260590185316234</v>
      </c>
      <c r="BN15" s="3">
        <f>MAX(H15,AK15)*'2015-2022 Peak vs Capital'!$M$14</f>
        <v>0.63963350040406475</v>
      </c>
      <c r="BO15" s="3">
        <f>MAX(I15,AL15)*'2015-2022 Peak vs Capital'!$M$14</f>
        <v>0.65712678537320979</v>
      </c>
      <c r="BP15" s="3">
        <f>MAX(J15,AM15)*'2015-2022 Peak vs Capital'!$M$14</f>
        <v>0.67208072252425322</v>
      </c>
      <c r="BQ15" s="3">
        <f>MAX(K15,AN15)*'2015-2022 Peak vs Capital'!$M$14</f>
        <v>0.66530912834264866</v>
      </c>
      <c r="BR15" s="3">
        <f>MAX(L15,AO15)*'2015-2022 Peak vs Capital'!$M$14</f>
        <v>0.68280241331179381</v>
      </c>
      <c r="BS15" s="3">
        <f>MAX(M15,AP15)*'2015-2022 Peak vs Capital'!$M$14</f>
        <v>0.72173907985602015</v>
      </c>
      <c r="BT15" s="3">
        <f>MAX(N15,AQ15)*'2015-2022 Peak vs Capital'!$M$14</f>
        <v>0.75870069809727836</v>
      </c>
      <c r="BU15" s="3">
        <f>MAX(O15,AR15)*'2015-2022 Peak vs Capital'!$M$14</f>
        <v>0.808923354944179</v>
      </c>
      <c r="BV15" s="3">
        <f>MAX(P15,AS15)*'2015-2022 Peak vs Capital'!$M$14</f>
        <v>0.86366040791214904</v>
      </c>
      <c r="BW15" s="3">
        <f>MAX(Q15,AT15)*'2015-2022 Peak vs Capital'!$M$14</f>
        <v>0.92545120481929077</v>
      </c>
      <c r="BX15" s="3">
        <f>MAX(R15,AU15)*'2015-2022 Peak vs Capital'!$M$14</f>
        <v>0.98470265390833078</v>
      </c>
      <c r="BY15" s="3">
        <f>MAX(S15,AV15)*'2015-2022 Peak vs Capital'!$M$14</f>
        <v>1.0543936440273445</v>
      </c>
      <c r="BZ15" s="3">
        <f>MAX(T15,AW15)*'2015-2022 Peak vs Capital'!$M$14</f>
        <v>1.1156201414193525</v>
      </c>
      <c r="CA15" s="3">
        <f>MAX(U15,AX15)*'2015-2022 Peak vs Capital'!$M$14</f>
        <v>1.1731786919629914</v>
      </c>
      <c r="CB15" s="3">
        <f>MAX(V15,AY15)*'2015-2022 Peak vs Capital'!$M$14</f>
        <v>1.2296086434763629</v>
      </c>
      <c r="CC15" s="3">
        <f>MAX(W15,AZ15)*'2015-2022 Peak vs Capital'!$M$14</f>
        <v>1.2837813969291996</v>
      </c>
      <c r="CD15" s="3">
        <f>MAX(X15,BA15)*'2015-2022 Peak vs Capital'!$M$14</f>
        <v>1.3294896576550306</v>
      </c>
      <c r="CE15" s="3">
        <f>MAX(Y15,BB15)*'2015-2022 Peak vs Capital'!$M$14</f>
        <v>1.3749157686232945</v>
      </c>
      <c r="CF15" s="3">
        <f>MAX(Z15,BC15)*'2015-2022 Peak vs Capital'!$M$14</f>
        <v>1.4186489810461576</v>
      </c>
      <c r="CG15" s="3">
        <f>MAX(AA15,BD15)*'2015-2022 Peak vs Capital'!$M$14</f>
        <v>1.461253594438753</v>
      </c>
      <c r="CH15" s="3">
        <f>MAX(AB15,BE15)*'2015-2022 Peak vs Capital'!$M$14</f>
        <v>1.5013188600132468</v>
      </c>
      <c r="CI15" s="3">
        <f>MAX(AC15,BF15)*'2015-2022 Peak vs Capital'!$M$14</f>
        <v>1.5385626280120719</v>
      </c>
      <c r="CJ15" s="3">
        <f>MAX(AD15,BG15)*'2015-2022 Peak vs Capital'!$M$14</f>
        <v>1.5800386423743997</v>
      </c>
      <c r="CK15" s="3">
        <f>MAX(AE15,BH15)*'2015-2022 Peak vs Capital'!$M$14</f>
        <v>1.6119215649794547</v>
      </c>
      <c r="CL15" s="3">
        <f>MAX(AF15,BI15)*'2015-2022 Peak vs Capital'!$M$14</f>
        <v>1.640418690493707</v>
      </c>
      <c r="CM15" s="3">
        <f>MAX(AG15,BJ15)*'2015-2022 Peak vs Capital'!$M$14</f>
        <v>1.6655300189171574</v>
      </c>
      <c r="CN15" s="3">
        <f>MAX(AH15,BK15)*'2015-2022 Peak vs Capital'!$M$14</f>
        <v>1.687819849764939</v>
      </c>
    </row>
    <row r="16" spans="1:92" x14ac:dyDescent="0.35">
      <c r="A16" t="s">
        <v>54</v>
      </c>
      <c r="B16">
        <v>2022</v>
      </c>
      <c r="C16">
        <v>6495</v>
      </c>
      <c r="D16">
        <v>7112</v>
      </c>
      <c r="E16" s="18"/>
      <c r="F16" s="3">
        <f t="shared" si="1"/>
        <v>7.1120000000000001</v>
      </c>
      <c r="G16" s="3">
        <f t="shared" ref="G16:AH16" si="39">F16*G$3</f>
        <v>7.2243857374392233</v>
      </c>
      <c r="H16" s="3">
        <f t="shared" si="39"/>
        <v>7.3385474245381426</v>
      </c>
      <c r="I16" s="3">
        <f t="shared" si="39"/>
        <v>7.4545131253310881</v>
      </c>
      <c r="J16" s="3">
        <f t="shared" si="39"/>
        <v>7.5466909900639401</v>
      </c>
      <c r="K16" s="3">
        <f t="shared" si="39"/>
        <v>7.5199296744963382</v>
      </c>
      <c r="L16" s="3">
        <f t="shared" si="39"/>
        <v>7.5080357564662936</v>
      </c>
      <c r="M16" s="3">
        <f t="shared" si="39"/>
        <v>7.609134059721681</v>
      </c>
      <c r="N16" s="3">
        <f t="shared" si="39"/>
        <v>7.8559328588451276</v>
      </c>
      <c r="O16" s="3">
        <f t="shared" si="39"/>
        <v>8.2514056333441435</v>
      </c>
      <c r="P16" s="3">
        <f t="shared" si="39"/>
        <v>8.4179204857647818</v>
      </c>
      <c r="Q16" s="3">
        <f t="shared" si="39"/>
        <v>8.5695679406478646</v>
      </c>
      <c r="R16" s="3">
        <f t="shared" si="39"/>
        <v>8.6974275594708548</v>
      </c>
      <c r="S16" s="3">
        <f t="shared" si="39"/>
        <v>8.8758363299215404</v>
      </c>
      <c r="T16" s="3">
        <f t="shared" si="39"/>
        <v>9.0245103052971114</v>
      </c>
      <c r="U16" s="3">
        <f t="shared" si="39"/>
        <v>9.1523699241201015</v>
      </c>
      <c r="V16" s="3">
        <f t="shared" si="39"/>
        <v>9.2861765019581153</v>
      </c>
      <c r="W16" s="3">
        <f t="shared" si="39"/>
        <v>9.4140361207811072</v>
      </c>
      <c r="X16" s="3">
        <f t="shared" si="39"/>
        <v>9.5418957396040973</v>
      </c>
      <c r="Y16" s="3">
        <f t="shared" si="39"/>
        <v>9.6638083994120638</v>
      </c>
      <c r="Z16" s="3">
        <f t="shared" si="39"/>
        <v>9.7797741002050085</v>
      </c>
      <c r="AA16" s="3">
        <f t="shared" si="39"/>
        <v>9.8897928419829295</v>
      </c>
      <c r="AB16" s="3">
        <f t="shared" si="39"/>
        <v>10.038466817358501</v>
      </c>
      <c r="AC16" s="3">
        <f t="shared" si="39"/>
        <v>10.187140792734072</v>
      </c>
      <c r="AD16" s="3">
        <f t="shared" si="39"/>
        <v>10.457727427917611</v>
      </c>
      <c r="AE16" s="3">
        <f t="shared" si="39"/>
        <v>10.573693128710557</v>
      </c>
      <c r="AF16" s="3">
        <f t="shared" si="39"/>
        <v>10.674791431965943</v>
      </c>
      <c r="AG16" s="3">
        <f t="shared" si="39"/>
        <v>10.761022337683773</v>
      </c>
      <c r="AH16" s="3">
        <f t="shared" si="39"/>
        <v>10.835359325371558</v>
      </c>
      <c r="AI16" s="3">
        <f t="shared" si="3"/>
        <v>6.4950000000000001</v>
      </c>
      <c r="AJ16" s="3">
        <f t="shared" si="4"/>
        <v>6.6726312307013664</v>
      </c>
      <c r="AK16" s="3">
        <f t="shared" si="5"/>
        <v>6.8551204835921835</v>
      </c>
      <c r="AL16" s="3">
        <f t="shared" si="6"/>
        <v>7.0426006203291545</v>
      </c>
      <c r="AM16" s="3">
        <f t="shared" si="7"/>
        <v>7.2028658985075342</v>
      </c>
      <c r="AN16" s="3">
        <f t="shared" si="8"/>
        <v>7.1302929423512866</v>
      </c>
      <c r="AO16" s="3">
        <f t="shared" si="9"/>
        <v>7.3177730790882585</v>
      </c>
      <c r="AP16" s="3">
        <f t="shared" si="10"/>
        <v>7.7350675769866806</v>
      </c>
      <c r="AQ16" s="3">
        <f t="shared" si="11"/>
        <v>8.1311949626728648</v>
      </c>
      <c r="AR16" s="3">
        <f t="shared" si="12"/>
        <v>8.6694443874983644</v>
      </c>
      <c r="AS16" s="3">
        <f t="shared" si="13"/>
        <v>9.2560757830946958</v>
      </c>
      <c r="AT16" s="3">
        <f t="shared" si="14"/>
        <v>9.918304008020451</v>
      </c>
      <c r="AU16" s="3">
        <f t="shared" si="15"/>
        <v>10.553317374387614</v>
      </c>
      <c r="AV16" s="3">
        <f t="shared" si="16"/>
        <v>11.300214048162326</v>
      </c>
      <c r="AW16" s="3">
        <f t="shared" si="17"/>
        <v>11.956394526741729</v>
      </c>
      <c r="AX16" s="3">
        <f t="shared" si="18"/>
        <v>12.573264654069829</v>
      </c>
      <c r="AY16" s="3">
        <f t="shared" si="19"/>
        <v>13.178039288705223</v>
      </c>
      <c r="AZ16" s="3">
        <f t="shared" si="20"/>
        <v>13.758622937955202</v>
      </c>
      <c r="BA16" s="3">
        <f t="shared" si="21"/>
        <v>14.248490392009872</v>
      </c>
      <c r="BB16" s="3">
        <f t="shared" si="22"/>
        <v>14.735333972891363</v>
      </c>
      <c r="BC16" s="3">
        <f t="shared" si="23"/>
        <v>15.204034314733795</v>
      </c>
      <c r="BD16" s="3">
        <f t="shared" si="24"/>
        <v>15.660639163883518</v>
      </c>
      <c r="BE16" s="3">
        <f t="shared" si="25"/>
        <v>16.090029154474649</v>
      </c>
      <c r="BF16" s="3">
        <f t="shared" si="26"/>
        <v>16.489180413334008</v>
      </c>
      <c r="BG16" s="3">
        <f t="shared" si="27"/>
        <v>16.933689769791023</v>
      </c>
      <c r="BH16" s="3">
        <f t="shared" si="28"/>
        <v>17.275387438360021</v>
      </c>
      <c r="BI16" s="3">
        <f t="shared" si="29"/>
        <v>17.580798628850893</v>
      </c>
      <c r="BJ16" s="3">
        <f t="shared" si="30"/>
        <v>17.849923341263644</v>
      </c>
      <c r="BK16" s="3">
        <f t="shared" si="31"/>
        <v>18.088809321944623</v>
      </c>
      <c r="BL16" s="3">
        <f>MAX(F16,AI16)*'2015-2022 Peak vs Capital'!$M$14</f>
        <v>0.74672499785107005</v>
      </c>
      <c r="BM16" s="3">
        <f>MAX(G16,AJ16)*'2015-2022 Peak vs Capital'!$M$14</f>
        <v>0.75852494716881402</v>
      </c>
      <c r="BN16" s="3">
        <f>MAX(H16,AK16)*'2015-2022 Peak vs Capital'!$M$14</f>
        <v>0.77051136246037966</v>
      </c>
      <c r="BO16" s="3">
        <f>MAX(I16,AL16)*'2015-2022 Peak vs Capital'!$M$14</f>
        <v>0.78268719031125289</v>
      </c>
      <c r="BP16" s="3">
        <f>MAX(J16,AM16)*'2015-2022 Peak vs Capital'!$M$14</f>
        <v>0.79236541244912617</v>
      </c>
      <c r="BQ16" s="3">
        <f>MAX(K16,AN16)*'2015-2022 Peak vs Capital'!$M$14</f>
        <v>0.7895556060220017</v>
      </c>
      <c r="BR16" s="3">
        <f>MAX(L16,AO16)*'2015-2022 Peak vs Capital'!$M$14</f>
        <v>0.78830680316550195</v>
      </c>
      <c r="BS16" s="3">
        <f>MAX(M16,AP16)*'2015-2022 Peak vs Capital'!$M$14</f>
        <v>0.81214402696896237</v>
      </c>
      <c r="BT16" s="3">
        <f>MAX(N16,AQ16)*'2015-2022 Peak vs Capital'!$M$14</f>
        <v>0.85373545290052399</v>
      </c>
      <c r="BU16" s="3">
        <f>MAX(O16,AR16)*'2015-2022 Peak vs Capital'!$M$14</f>
        <v>0.91024899347928678</v>
      </c>
      <c r="BV16" s="3">
        <f>MAX(P16,AS16)*'2015-2022 Peak vs Capital'!$M$14</f>
        <v>0.97184240287411816</v>
      </c>
      <c r="BW16" s="3">
        <f>MAX(Q16,AT16)*'2015-2022 Peak vs Capital'!$M$14</f>
        <v>1.0413731072940566</v>
      </c>
      <c r="BX16" s="3">
        <f>MAX(R16,AU16)*'2015-2022 Peak vs Capital'!$M$14</f>
        <v>1.1080463855049565</v>
      </c>
      <c r="BY16" s="3">
        <f>MAX(S16,AV16)*'2015-2022 Peak vs Capital'!$M$14</f>
        <v>1.1864668603530153</v>
      </c>
      <c r="BZ16" s="3">
        <f>MAX(T16,AW16)*'2015-2022 Peak vs Capital'!$M$14</f>
        <v>1.2553625811709452</v>
      </c>
      <c r="CA16" s="3">
        <f>MAX(U16,AX16)*'2015-2022 Peak vs Capital'!$M$14</f>
        <v>1.3201309085758195</v>
      </c>
      <c r="CB16" s="3">
        <f>MAX(V16,AY16)*'2015-2022 Peak vs Capital'!$M$14</f>
        <v>1.3836292687766767</v>
      </c>
      <c r="CC16" s="3">
        <f>MAX(W16,AZ16)*'2015-2022 Peak vs Capital'!$M$14</f>
        <v>1.4445876945694995</v>
      </c>
      <c r="CD16" s="3">
        <f>MAX(X16,BA16)*'2015-2022 Peak vs Capital'!$M$14</f>
        <v>1.496021366332194</v>
      </c>
      <c r="CE16" s="3">
        <f>MAX(Y16,BB16)*'2015-2022 Peak vs Capital'!$M$14</f>
        <v>1.5471375462938839</v>
      </c>
      <c r="CF16" s="3">
        <f>MAX(Z16,BC16)*'2015-2022 Peak vs Capital'!$M$14</f>
        <v>1.5963487754495485</v>
      </c>
      <c r="CG16" s="3">
        <f>MAX(AA16,BD16)*'2015-2022 Peak vs Capital'!$M$14</f>
        <v>1.6442900374011957</v>
      </c>
      <c r="CH16" s="3">
        <f>MAX(AB16,BE16)*'2015-2022 Peak vs Capital'!$M$14</f>
        <v>1.6893738731438044</v>
      </c>
      <c r="CI16" s="3">
        <f>MAX(AC16,BF16)*'2015-2022 Peak vs Capital'!$M$14</f>
        <v>1.7312827908763699</v>
      </c>
      <c r="CJ16" s="3">
        <f>MAX(AD16,BG16)*'2015-2022 Peak vs Capital'!$M$14</f>
        <v>1.7779540856240001</v>
      </c>
      <c r="CK16" s="3">
        <f>MAX(AE16,BH16)*'2015-2022 Peak vs Capital'!$M$14</f>
        <v>1.8138306591374844</v>
      </c>
      <c r="CL16" s="3">
        <f>MAX(AF16,BI16)*'2015-2022 Peak vs Capital'!$M$14</f>
        <v>1.8458973310389171</v>
      </c>
      <c r="CM16" s="3">
        <f>MAX(AG16,BJ16)*'2015-2022 Peak vs Capital'!$M$14</f>
        <v>1.8741541013282985</v>
      </c>
      <c r="CN16" s="3">
        <f>MAX(AH16,BK16)*'2015-2022 Peak vs Capital'!$M$14</f>
        <v>1.8992359536076371</v>
      </c>
    </row>
    <row r="17" spans="1:92" x14ac:dyDescent="0.35">
      <c r="A17" t="s">
        <v>55</v>
      </c>
      <c r="B17">
        <v>2022</v>
      </c>
      <c r="C17">
        <v>53628</v>
      </c>
      <c r="D17">
        <v>64385</v>
      </c>
      <c r="E17" s="18"/>
      <c r="F17" s="3">
        <f t="shared" si="1"/>
        <v>64.385000000000005</v>
      </c>
      <c r="G17" s="3">
        <f t="shared" ref="G17:AH17" si="40">F17*G$3</f>
        <v>65.402429092382505</v>
      </c>
      <c r="H17" s="3">
        <f t="shared" si="40"/>
        <v>66.435935873015779</v>
      </c>
      <c r="I17" s="3">
        <f t="shared" si="40"/>
        <v>67.485774405855182</v>
      </c>
      <c r="J17" s="3">
        <f t="shared" si="40"/>
        <v>68.320261444778794</v>
      </c>
      <c r="K17" s="3">
        <f t="shared" si="40"/>
        <v>68.077991014123555</v>
      </c>
      <c r="L17" s="3">
        <f t="shared" si="40"/>
        <v>67.970315267165674</v>
      </c>
      <c r="M17" s="3">
        <f t="shared" si="40"/>
        <v>68.885559116307704</v>
      </c>
      <c r="N17" s="3">
        <f t="shared" si="40"/>
        <v>71.119830865683838</v>
      </c>
      <c r="O17" s="3">
        <f t="shared" si="40"/>
        <v>74.700049452033554</v>
      </c>
      <c r="P17" s="3">
        <f t="shared" si="40"/>
        <v>76.207509909443957</v>
      </c>
      <c r="Q17" s="3">
        <f t="shared" si="40"/>
        <v>77.580375683157015</v>
      </c>
      <c r="R17" s="3">
        <f t="shared" si="40"/>
        <v>78.737889962954284</v>
      </c>
      <c r="S17" s="3">
        <f t="shared" si="40"/>
        <v>80.353026167322582</v>
      </c>
      <c r="T17" s="3">
        <f t="shared" si="40"/>
        <v>81.698973004296164</v>
      </c>
      <c r="U17" s="3">
        <f t="shared" si="40"/>
        <v>82.856487284093433</v>
      </c>
      <c r="V17" s="3">
        <f t="shared" si="40"/>
        <v>84.067839437369656</v>
      </c>
      <c r="W17" s="3">
        <f t="shared" si="40"/>
        <v>85.225353717166939</v>
      </c>
      <c r="X17" s="3">
        <f t="shared" si="40"/>
        <v>86.382867996964222</v>
      </c>
      <c r="Y17" s="3">
        <f t="shared" si="40"/>
        <v>87.486544403282537</v>
      </c>
      <c r="Z17" s="3">
        <f t="shared" si="40"/>
        <v>88.536382936121925</v>
      </c>
      <c r="AA17" s="3">
        <f t="shared" si="40"/>
        <v>89.532383595482372</v>
      </c>
      <c r="AB17" s="3">
        <f t="shared" si="40"/>
        <v>90.878330432455954</v>
      </c>
      <c r="AC17" s="3">
        <f t="shared" si="40"/>
        <v>92.224277269429535</v>
      </c>
      <c r="AD17" s="3">
        <f t="shared" si="40"/>
        <v>94.67390051272146</v>
      </c>
      <c r="AE17" s="3">
        <f t="shared" si="40"/>
        <v>95.723739045560862</v>
      </c>
      <c r="AF17" s="3">
        <f t="shared" si="40"/>
        <v>96.638982894702878</v>
      </c>
      <c r="AG17" s="3">
        <f t="shared" si="40"/>
        <v>97.419632060147549</v>
      </c>
      <c r="AH17" s="3">
        <f t="shared" si="40"/>
        <v>98.09260547863434</v>
      </c>
      <c r="AI17" s="3">
        <f t="shared" si="3"/>
        <v>53.628</v>
      </c>
      <c r="AJ17" s="3">
        <f t="shared" si="4"/>
        <v>55.094667842964263</v>
      </c>
      <c r="AK17" s="3">
        <f t="shared" si="5"/>
        <v>56.601447466371305</v>
      </c>
      <c r="AL17" s="3">
        <f t="shared" si="6"/>
        <v>58.149435884066499</v>
      </c>
      <c r="AM17" s="3">
        <f t="shared" si="7"/>
        <v>59.472716305644653</v>
      </c>
      <c r="AN17" s="3">
        <f t="shared" si="8"/>
        <v>58.873494982665861</v>
      </c>
      <c r="AO17" s="3">
        <f t="shared" si="9"/>
        <v>60.421483400361062</v>
      </c>
      <c r="AP17" s="3">
        <f t="shared" si="10"/>
        <v>63.867006007489096</v>
      </c>
      <c r="AQ17" s="3">
        <f t="shared" si="11"/>
        <v>67.137755728748317</v>
      </c>
      <c r="AR17" s="3">
        <f t="shared" si="12"/>
        <v>71.581980540840988</v>
      </c>
      <c r="AS17" s="3">
        <f t="shared" si="13"/>
        <v>76.42568623491951</v>
      </c>
      <c r="AT17" s="3">
        <f t="shared" si="14"/>
        <v>81.893580807100946</v>
      </c>
      <c r="AU17" s="3">
        <f t="shared" si="15"/>
        <v>87.136767383165335</v>
      </c>
      <c r="AV17" s="3">
        <f t="shared" si="16"/>
        <v>93.303753498822033</v>
      </c>
      <c r="AW17" s="3">
        <f t="shared" si="17"/>
        <v>98.721712960755241</v>
      </c>
      <c r="AX17" s="3">
        <f t="shared" si="18"/>
        <v>103.81509420607493</v>
      </c>
      <c r="AY17" s="3">
        <f t="shared" si="19"/>
        <v>108.80860523089817</v>
      </c>
      <c r="AZ17" s="3">
        <f t="shared" si="20"/>
        <v>113.60237581472849</v>
      </c>
      <c r="BA17" s="3">
        <f t="shared" si="21"/>
        <v>117.64711974483531</v>
      </c>
      <c r="BB17" s="3">
        <f t="shared" si="22"/>
        <v>121.66689611981801</v>
      </c>
      <c r="BC17" s="3">
        <f t="shared" si="23"/>
        <v>125.53686716405603</v>
      </c>
      <c r="BD17" s="3">
        <f t="shared" si="24"/>
        <v>129.30696798779758</v>
      </c>
      <c r="BE17" s="3">
        <f t="shared" si="25"/>
        <v>132.85236081542209</v>
      </c>
      <c r="BF17" s="3">
        <f t="shared" si="26"/>
        <v>136.14807809180542</v>
      </c>
      <c r="BG17" s="3">
        <f t="shared" si="27"/>
        <v>139.81830869505049</v>
      </c>
      <c r="BH17" s="3">
        <f t="shared" si="28"/>
        <v>142.63964242407562</v>
      </c>
      <c r="BI17" s="3">
        <f t="shared" si="29"/>
        <v>145.16136549161135</v>
      </c>
      <c r="BJ17" s="3">
        <f t="shared" si="30"/>
        <v>147.38347789765768</v>
      </c>
      <c r="BK17" s="3">
        <f t="shared" si="31"/>
        <v>149.35591475246287</v>
      </c>
      <c r="BL17" s="3">
        <f>MAX(F17,AI17)*'2015-2022 Peak vs Capital'!$M$14</f>
        <v>6.760108125230758</v>
      </c>
      <c r="BM17" s="3">
        <f>MAX(G17,AJ17)*'2015-2022 Peak vs Capital'!$M$14</f>
        <v>6.8669331725905636</v>
      </c>
      <c r="BN17" s="3">
        <f>MAX(H17,AK17)*'2015-2022 Peak vs Capital'!$M$14</f>
        <v>6.975446298089361</v>
      </c>
      <c r="BO17" s="3">
        <f>MAX(I17,AL17)*'2015-2022 Peak vs Capital'!$M$14</f>
        <v>7.0856741771920708</v>
      </c>
      <c r="BP17" s="3">
        <f>MAX(J17,AM17)*'2015-2022 Peak vs Capital'!$M$14</f>
        <v>7.173291209299351</v>
      </c>
      <c r="BQ17" s="3">
        <f>MAX(K17,AN17)*'2015-2022 Peak vs Capital'!$M$14</f>
        <v>7.1478540064294958</v>
      </c>
      <c r="BR17" s="3">
        <f>MAX(L17,AO17)*'2015-2022 Peak vs Capital'!$M$14</f>
        <v>7.1365485829317832</v>
      </c>
      <c r="BS17" s="3">
        <f>MAX(M17,AP17)*'2015-2022 Peak vs Capital'!$M$14</f>
        <v>7.2326446826623494</v>
      </c>
      <c r="BT17" s="3">
        <f>MAX(N17,AQ17)*'2015-2022 Peak vs Capital'!$M$14</f>
        <v>7.4672322202399082</v>
      </c>
      <c r="BU17" s="3">
        <f>MAX(O17,AR17)*'2015-2022 Peak vs Capital'!$M$14</f>
        <v>7.8431375515388897</v>
      </c>
      <c r="BV17" s="3">
        <f>MAX(P17,AS17)*'2015-2022 Peak vs Capital'!$M$14</f>
        <v>8.0243209209135014</v>
      </c>
      <c r="BW17" s="3">
        <f>MAX(Q17,AT17)*'2015-2022 Peak vs Capital'!$M$14</f>
        <v>8.5984229404104173</v>
      </c>
      <c r="BX17" s="3">
        <f>MAX(R17,AU17)*'2015-2022 Peak vs Capital'!$M$14</f>
        <v>9.1489317262293763</v>
      </c>
      <c r="BY17" s="3">
        <f>MAX(S17,AV17)*'2015-2022 Peak vs Capital'!$M$14</f>
        <v>9.7964349171688205</v>
      </c>
      <c r="BZ17" s="3">
        <f>MAX(T17,AW17)*'2015-2022 Peak vs Capital'!$M$14</f>
        <v>10.365293995848413</v>
      </c>
      <c r="CA17" s="3">
        <f>MAX(U17,AX17)*'2015-2022 Peak vs Capital'!$M$14</f>
        <v>10.900073959215401</v>
      </c>
      <c r="CB17" s="3">
        <f>MAX(V17,AY17)*'2015-2022 Peak vs Capital'!$M$14</f>
        <v>11.424368040947744</v>
      </c>
      <c r="CC17" s="3">
        <f>MAX(W17,AZ17)*'2015-2022 Peak vs Capital'!$M$14</f>
        <v>11.927690359410796</v>
      </c>
      <c r="CD17" s="3">
        <f>MAX(X17,BA17)*'2015-2022 Peak vs Capital'!$M$14</f>
        <v>12.352368565613993</v>
      </c>
      <c r="CE17" s="3">
        <f>MAX(Y17,BB17)*'2015-2022 Peak vs Capital'!$M$14</f>
        <v>12.774425301408529</v>
      </c>
      <c r="CF17" s="3">
        <f>MAX(Z17,BC17)*'2015-2022 Peak vs Capital'!$M$14</f>
        <v>13.180753214751098</v>
      </c>
      <c r="CG17" s="3">
        <f>MAX(AA17,BD17)*'2015-2022 Peak vs Capital'!$M$14</f>
        <v>13.576595246459016</v>
      </c>
      <c r="CH17" s="3">
        <f>MAX(AB17,BE17)*'2015-2022 Peak vs Capital'!$M$14</f>
        <v>13.948844044488983</v>
      </c>
      <c r="CI17" s="3">
        <f>MAX(AC17,BF17)*'2015-2022 Peak vs Capital'!$M$14</f>
        <v>14.294878138432328</v>
      </c>
      <c r="CJ17" s="3">
        <f>MAX(AD17,BG17)*'2015-2022 Peak vs Capital'!$M$14</f>
        <v>14.6802342885056</v>
      </c>
      <c r="CK17" s="3">
        <f>MAX(AE17,BH17)*'2015-2022 Peak vs Capital'!$M$14</f>
        <v>14.976460444684374</v>
      </c>
      <c r="CL17" s="3">
        <f>MAX(AF17,BI17)*'2015-2022 Peak vs Capital'!$M$14</f>
        <v>15.241228955959206</v>
      </c>
      <c r="CM17" s="3">
        <f>MAX(AG17,BJ17)*'2015-2022 Peak vs Capital'!$M$14</f>
        <v>15.474539822330099</v>
      </c>
      <c r="CN17" s="3">
        <f>MAX(AH17,BK17)*'2015-2022 Peak vs Capital'!$M$14</f>
        <v>15.681635984614374</v>
      </c>
    </row>
    <row r="18" spans="1:92" x14ac:dyDescent="0.35">
      <c r="A18" t="s">
        <v>59</v>
      </c>
      <c r="B18">
        <v>2022</v>
      </c>
      <c r="C18">
        <v>333664</v>
      </c>
      <c r="D18">
        <v>485601</v>
      </c>
      <c r="E18" s="18"/>
      <c r="F18" s="3">
        <f t="shared" si="1"/>
        <v>485.601</v>
      </c>
      <c r="G18" s="3">
        <f t="shared" ref="G18:AH18" si="41">F18*G$3</f>
        <v>493.27459764991903</v>
      </c>
      <c r="H18" s="3">
        <f t="shared" si="41"/>
        <v>501.06945555443565</v>
      </c>
      <c r="I18" s="3">
        <f t="shared" si="41"/>
        <v>508.98748990071732</v>
      </c>
      <c r="J18" s="3">
        <f t="shared" si="41"/>
        <v>515.28131207340266</v>
      </c>
      <c r="K18" s="3">
        <f t="shared" si="41"/>
        <v>513.45407337810695</v>
      </c>
      <c r="L18" s="3">
        <f t="shared" si="41"/>
        <v>512.6419672913089</v>
      </c>
      <c r="M18" s="3">
        <f t="shared" si="41"/>
        <v>519.54486902909287</v>
      </c>
      <c r="N18" s="3">
        <f t="shared" si="41"/>
        <v>536.39607033015375</v>
      </c>
      <c r="O18" s="3">
        <f t="shared" si="41"/>
        <v>563.39859771619103</v>
      </c>
      <c r="P18" s="3">
        <f t="shared" si="41"/>
        <v>574.76808293136457</v>
      </c>
      <c r="Q18" s="3">
        <f t="shared" si="41"/>
        <v>585.12243553804058</v>
      </c>
      <c r="R18" s="3">
        <f t="shared" si="41"/>
        <v>593.85257597112025</v>
      </c>
      <c r="S18" s="3">
        <f t="shared" si="41"/>
        <v>606.03416727309207</v>
      </c>
      <c r="T18" s="3">
        <f t="shared" si="41"/>
        <v>616.18549335806847</v>
      </c>
      <c r="U18" s="3">
        <f t="shared" si="41"/>
        <v>624.91563379114814</v>
      </c>
      <c r="V18" s="3">
        <f t="shared" si="41"/>
        <v>634.05182726762689</v>
      </c>
      <c r="W18" s="3">
        <f t="shared" si="41"/>
        <v>642.78196770070667</v>
      </c>
      <c r="X18" s="3">
        <f t="shared" si="41"/>
        <v>651.51210813378646</v>
      </c>
      <c r="Y18" s="3">
        <f t="shared" si="41"/>
        <v>659.83619552346704</v>
      </c>
      <c r="Z18" s="3">
        <f t="shared" si="41"/>
        <v>667.75422986974866</v>
      </c>
      <c r="AA18" s="3">
        <f t="shared" si="41"/>
        <v>675.26621117263119</v>
      </c>
      <c r="AB18" s="3">
        <f t="shared" si="41"/>
        <v>685.41753725760771</v>
      </c>
      <c r="AC18" s="3">
        <f t="shared" si="41"/>
        <v>695.56886334258411</v>
      </c>
      <c r="AD18" s="3">
        <f t="shared" si="41"/>
        <v>714.04427681724133</v>
      </c>
      <c r="AE18" s="3">
        <f t="shared" si="41"/>
        <v>721.96231116352305</v>
      </c>
      <c r="AF18" s="3">
        <f t="shared" si="41"/>
        <v>728.8652129013069</v>
      </c>
      <c r="AG18" s="3">
        <f t="shared" si="41"/>
        <v>734.75298203059322</v>
      </c>
      <c r="AH18" s="3">
        <f t="shared" si="41"/>
        <v>739.82864507308136</v>
      </c>
      <c r="AI18" s="3">
        <f t="shared" si="3"/>
        <v>333.66399999999999</v>
      </c>
      <c r="AJ18" s="3">
        <f t="shared" si="4"/>
        <v>342.78934980149972</v>
      </c>
      <c r="AK18" s="3">
        <f t="shared" si="5"/>
        <v>352.16426805809118</v>
      </c>
      <c r="AL18" s="3">
        <f t="shared" si="6"/>
        <v>361.79558019730666</v>
      </c>
      <c r="AM18" s="3">
        <f t="shared" si="7"/>
        <v>370.02879863889416</v>
      </c>
      <c r="AN18" s="3">
        <f t="shared" si="8"/>
        <v>366.30054877855264</v>
      </c>
      <c r="AO18" s="3">
        <f t="shared" si="9"/>
        <v>375.93186091776818</v>
      </c>
      <c r="AP18" s="3">
        <f t="shared" si="10"/>
        <v>397.36929761473186</v>
      </c>
      <c r="AQ18" s="3">
        <f t="shared" si="11"/>
        <v>417.7193281024293</v>
      </c>
      <c r="AR18" s="3">
        <f t="shared" si="12"/>
        <v>445.3705145666288</v>
      </c>
      <c r="AS18" s="3">
        <f t="shared" si="13"/>
        <v>475.50720093772259</v>
      </c>
      <c r="AT18" s="3">
        <f t="shared" si="14"/>
        <v>509.52748091333876</v>
      </c>
      <c r="AU18" s="3">
        <f t="shared" si="15"/>
        <v>542.1496671913269</v>
      </c>
      <c r="AV18" s="3">
        <f t="shared" si="16"/>
        <v>580.51957200400818</v>
      </c>
      <c r="AW18" s="3">
        <f t="shared" si="17"/>
        <v>614.22916449126262</v>
      </c>
      <c r="AX18" s="3">
        <f t="shared" si="18"/>
        <v>645.91928830416532</v>
      </c>
      <c r="AY18" s="3">
        <f t="shared" si="19"/>
        <v>676.98803714034455</v>
      </c>
      <c r="AZ18" s="3">
        <f t="shared" si="20"/>
        <v>706.81403602307671</v>
      </c>
      <c r="BA18" s="3">
        <f t="shared" si="21"/>
        <v>731.97972258038192</v>
      </c>
      <c r="BB18" s="3">
        <f t="shared" si="22"/>
        <v>756.99006539350614</v>
      </c>
      <c r="BC18" s="3">
        <f t="shared" si="23"/>
        <v>781.06834574154516</v>
      </c>
      <c r="BD18" s="3">
        <f t="shared" si="24"/>
        <v>804.52525111286047</v>
      </c>
      <c r="BE18" s="3">
        <f t="shared" si="25"/>
        <v>826.58406278654775</v>
      </c>
      <c r="BF18" s="3">
        <f t="shared" si="26"/>
        <v>847.089437018426</v>
      </c>
      <c r="BG18" s="3">
        <f t="shared" si="27"/>
        <v>869.92496741301773</v>
      </c>
      <c r="BH18" s="3">
        <f t="shared" si="28"/>
        <v>887.47881050545891</v>
      </c>
      <c r="BI18" s="3">
        <f t="shared" si="29"/>
        <v>903.16852866772933</v>
      </c>
      <c r="BJ18" s="3">
        <f t="shared" si="30"/>
        <v>916.99412189982911</v>
      </c>
      <c r="BK18" s="3">
        <f t="shared" si="31"/>
        <v>929.26627769011986</v>
      </c>
      <c r="BL18" s="3">
        <f>MAX(F18,AI18)*'2015-2022 Peak vs Capital'!$M$14</f>
        <v>50.985715084572199</v>
      </c>
      <c r="BM18" s="3">
        <f>MAX(G18,AJ18)*'2015-2022 Peak vs Capital'!$M$14</f>
        <v>51.791405071727112</v>
      </c>
      <c r="BN18" s="3">
        <f>MAX(H18,AK18)*'2015-2022 Peak vs Capital'!$M$14</f>
        <v>52.609826788824911</v>
      </c>
      <c r="BO18" s="3">
        <f>MAX(I18,AL18)*'2015-2022 Peak vs Capital'!$M$14</f>
        <v>53.441181426087553</v>
      </c>
      <c r="BP18" s="3">
        <f>MAX(J18,AM18)*'2015-2022 Peak vs Capital'!$M$14</f>
        <v>54.102001778783489</v>
      </c>
      <c r="BQ18" s="3">
        <f>MAX(K18,AN18)*'2015-2022 Peak vs Capital'!$M$14</f>
        <v>53.910150708645958</v>
      </c>
      <c r="BR18" s="3">
        <f>MAX(L18,AO18)*'2015-2022 Peak vs Capital'!$M$14</f>
        <v>53.824883566362622</v>
      </c>
      <c r="BS18" s="3">
        <f>MAX(M18,AP18)*'2015-2022 Peak vs Capital'!$M$14</f>
        <v>54.549654275771069</v>
      </c>
      <c r="BT18" s="3">
        <f>MAX(N18,AQ18)*'2015-2022 Peak vs Capital'!$M$14</f>
        <v>56.318947478150513</v>
      </c>
      <c r="BU18" s="3">
        <f>MAX(O18,AR18)*'2015-2022 Peak vs Capital'!$M$14</f>
        <v>59.154079959071794</v>
      </c>
      <c r="BV18" s="3">
        <f>MAX(P18,AS18)*'2015-2022 Peak vs Capital'!$M$14</f>
        <v>60.347819951038645</v>
      </c>
      <c r="BW18" s="3">
        <f>MAX(Q18,AT18)*'2015-2022 Peak vs Capital'!$M$14</f>
        <v>61.434976015151321</v>
      </c>
      <c r="BX18" s="3">
        <f>MAX(R18,AU18)*'2015-2022 Peak vs Capital'!$M$14</f>
        <v>62.351597794697298</v>
      </c>
      <c r="BY18" s="3">
        <f>MAX(S18,AV18)*'2015-2022 Peak vs Capital'!$M$14</f>
        <v>63.630604928947513</v>
      </c>
      <c r="BZ18" s="3">
        <f>MAX(T18,AW18)*'2015-2022 Peak vs Capital'!$M$14</f>
        <v>64.69644420748935</v>
      </c>
      <c r="CA18" s="3">
        <f>MAX(U18,AX18)*'2015-2022 Peak vs Capital'!$M$14</f>
        <v>67.818346340114246</v>
      </c>
      <c r="CB18" s="3">
        <f>MAX(V18,AY18)*'2015-2022 Peak vs Capital'!$M$14</f>
        <v>71.080412061139469</v>
      </c>
      <c r="CC18" s="3">
        <f>MAX(W18,AZ18)*'2015-2022 Peak vs Capital'!$M$14</f>
        <v>74.211995153323699</v>
      </c>
      <c r="CD18" s="3">
        <f>MAX(X18,BA18)*'2015-2022 Peak vs Capital'!$M$14</f>
        <v>76.854268387354125</v>
      </c>
      <c r="CE18" s="3">
        <f>MAX(Y18,BB18)*'2015-2022 Peak vs Capital'!$M$14</f>
        <v>79.480231292779422</v>
      </c>
      <c r="CF18" s="3">
        <f>MAX(Z18,BC18)*'2015-2022 Peak vs Capital'!$M$14</f>
        <v>82.008332226573984</v>
      </c>
      <c r="CG18" s="3">
        <f>MAX(AA18,BD18)*'2015-2022 Peak vs Capital'!$M$14</f>
        <v>84.471191845948013</v>
      </c>
      <c r="CH18" s="3">
        <f>MAX(AB18,BE18)*'2015-2022 Peak vs Capital'!$M$14</f>
        <v>86.787258507875933</v>
      </c>
      <c r="CI18" s="3">
        <f>MAX(AC18,BF18)*'2015-2022 Peak vs Capital'!$M$14</f>
        <v>88.940221883752571</v>
      </c>
      <c r="CJ18" s="3">
        <f>MAX(AD18,BG18)*'2015-2022 Peak vs Capital'!$M$14</f>
        <v>91.33784018870611</v>
      </c>
      <c r="CK18" s="3">
        <f>MAX(AE18,BH18)*'2015-2022 Peak vs Capital'!$M$14</f>
        <v>93.180907321085343</v>
      </c>
      <c r="CL18" s="3">
        <f>MAX(AF18,BI18)*'2015-2022 Peak vs Capital'!$M$14</f>
        <v>94.828250510203077</v>
      </c>
      <c r="CM18" s="3">
        <f>MAX(AG18,BJ18)*'2015-2022 Peak vs Capital'!$M$14</f>
        <v>96.279869756059298</v>
      </c>
      <c r="CN18" s="3">
        <f>MAX(AH18,BK18)*'2015-2022 Peak vs Capital'!$M$14</f>
        <v>97.568385715864252</v>
      </c>
    </row>
    <row r="19" spans="1:92" x14ac:dyDescent="0.35">
      <c r="A19" t="s">
        <v>60</v>
      </c>
      <c r="B19">
        <v>2022</v>
      </c>
      <c r="C19">
        <v>56623</v>
      </c>
      <c r="D19">
        <v>55886</v>
      </c>
      <c r="E19" s="18"/>
      <c r="F19" s="3">
        <f t="shared" si="1"/>
        <v>55.886000000000003</v>
      </c>
      <c r="G19" s="3">
        <f t="shared" ref="G19:AH19" si="42">F19*G$3</f>
        <v>56.769125607779586</v>
      </c>
      <c r="H19" s="3">
        <f t="shared" si="42"/>
        <v>57.666206604012736</v>
      </c>
      <c r="I19" s="3">
        <f t="shared" si="42"/>
        <v>58.577463515502409</v>
      </c>
      <c r="J19" s="3">
        <f t="shared" si="42"/>
        <v>59.301795932327522</v>
      </c>
      <c r="K19" s="3">
        <f t="shared" si="42"/>
        <v>59.09150587582991</v>
      </c>
      <c r="L19" s="3">
        <f t="shared" si="42"/>
        <v>58.998043628497641</v>
      </c>
      <c r="M19" s="3">
        <f t="shared" si="42"/>
        <v>59.792472730821963</v>
      </c>
      <c r="N19" s="3">
        <f t="shared" si="42"/>
        <v>61.731814362966638</v>
      </c>
      <c r="O19" s="3">
        <f t="shared" si="42"/>
        <v>64.839434086764726</v>
      </c>
      <c r="P19" s="3">
        <f t="shared" si="42"/>
        <v>66.147905549416549</v>
      </c>
      <c r="Q19" s="3">
        <f t="shared" si="42"/>
        <v>67.339549202903044</v>
      </c>
      <c r="R19" s="3">
        <f t="shared" si="42"/>
        <v>68.344268361724971</v>
      </c>
      <c r="S19" s="3">
        <f t="shared" si="42"/>
        <v>69.746202071709078</v>
      </c>
      <c r="T19" s="3">
        <f t="shared" si="42"/>
        <v>70.914480163362498</v>
      </c>
      <c r="U19" s="3">
        <f t="shared" si="42"/>
        <v>71.91919932218444</v>
      </c>
      <c r="V19" s="3">
        <f t="shared" si="42"/>
        <v>72.970649604672516</v>
      </c>
      <c r="W19" s="3">
        <f t="shared" si="42"/>
        <v>73.975368763494458</v>
      </c>
      <c r="X19" s="3">
        <f t="shared" si="42"/>
        <v>74.9800879223164</v>
      </c>
      <c r="Y19" s="3">
        <f t="shared" si="42"/>
        <v>75.938075957472194</v>
      </c>
      <c r="Z19" s="3">
        <f t="shared" si="42"/>
        <v>76.849332868961866</v>
      </c>
      <c r="AA19" s="3">
        <f t="shared" si="42"/>
        <v>77.713858656785391</v>
      </c>
      <c r="AB19" s="3">
        <f t="shared" si="42"/>
        <v>78.882136748438811</v>
      </c>
      <c r="AC19" s="3">
        <f t="shared" si="42"/>
        <v>80.05041484009223</v>
      </c>
      <c r="AD19" s="3">
        <f t="shared" si="42"/>
        <v>82.176680966901472</v>
      </c>
      <c r="AE19" s="3">
        <f t="shared" si="42"/>
        <v>83.087937878391145</v>
      </c>
      <c r="AF19" s="3">
        <f t="shared" si="42"/>
        <v>83.88236698071546</v>
      </c>
      <c r="AG19" s="3">
        <f t="shared" si="42"/>
        <v>84.559968273874432</v>
      </c>
      <c r="AH19" s="3">
        <f t="shared" si="42"/>
        <v>85.144107319701135</v>
      </c>
      <c r="AI19" s="3">
        <f t="shared" si="3"/>
        <v>56.622999999999998</v>
      </c>
      <c r="AJ19" s="3">
        <f t="shared" si="4"/>
        <v>58.171577856197608</v>
      </c>
      <c r="AK19" s="3">
        <f t="shared" si="5"/>
        <v>59.762507643177855</v>
      </c>
      <c r="AL19" s="3">
        <f t="shared" si="6"/>
        <v>61.396947640476931</v>
      </c>
      <c r="AM19" s="3">
        <f t="shared" si="7"/>
        <v>62.794130218813251</v>
      </c>
      <c r="AN19" s="3">
        <f t="shared" si="8"/>
        <v>62.16144376824586</v>
      </c>
      <c r="AO19" s="3">
        <f t="shared" si="9"/>
        <v>63.795883765544943</v>
      </c>
      <c r="AP19" s="3">
        <f t="shared" si="10"/>
        <v>67.433830856307424</v>
      </c>
      <c r="AQ19" s="3">
        <f t="shared" si="11"/>
        <v>70.887244398987761</v>
      </c>
      <c r="AR19" s="3">
        <f t="shared" si="12"/>
        <v>75.57966890736256</v>
      </c>
      <c r="AS19" s="3">
        <f t="shared" si="13"/>
        <v>80.693884382782272</v>
      </c>
      <c r="AT19" s="3">
        <f t="shared" si="14"/>
        <v>86.467148244209682</v>
      </c>
      <c r="AU19" s="3">
        <f t="shared" si="15"/>
        <v>92.003154686674321</v>
      </c>
      <c r="AV19" s="3">
        <f t="shared" si="16"/>
        <v>98.514552740430361</v>
      </c>
      <c r="AW19" s="3">
        <f t="shared" si="17"/>
        <v>104.23509273097717</v>
      </c>
      <c r="AX19" s="3">
        <f t="shared" si="18"/>
        <v>109.61292756079996</v>
      </c>
      <c r="AY19" s="3">
        <f t="shared" si="19"/>
        <v>114.88531464886154</v>
      </c>
      <c r="AZ19" s="3">
        <f t="shared" si="20"/>
        <v>119.94680625340067</v>
      </c>
      <c r="BA19" s="3">
        <f t="shared" si="21"/>
        <v>124.21743979473054</v>
      </c>
      <c r="BB19" s="3">
        <f t="shared" si="22"/>
        <v>128.46171140062009</v>
      </c>
      <c r="BC19" s="3">
        <f t="shared" si="23"/>
        <v>132.54781139386782</v>
      </c>
      <c r="BD19" s="3">
        <f t="shared" si="24"/>
        <v>136.52846364535429</v>
      </c>
      <c r="BE19" s="3">
        <f t="shared" si="25"/>
        <v>140.27185847787803</v>
      </c>
      <c r="BF19" s="3">
        <f t="shared" si="26"/>
        <v>143.75163395599867</v>
      </c>
      <c r="BG19" s="3">
        <f t="shared" si="27"/>
        <v>147.62683846572392</v>
      </c>
      <c r="BH19" s="3">
        <f t="shared" si="28"/>
        <v>150.6057371704787</v>
      </c>
      <c r="BI19" s="3">
        <f t="shared" si="29"/>
        <v>153.26829264994979</v>
      </c>
      <c r="BJ19" s="3">
        <f t="shared" si="30"/>
        <v>155.61450490413719</v>
      </c>
      <c r="BK19" s="3">
        <f t="shared" si="31"/>
        <v>157.69709780392151</v>
      </c>
      <c r="BL19" s="3">
        <f>MAX(F19,AI19)*'2015-2022 Peak vs Capital'!$M$14</f>
        <v>5.9451363263949855</v>
      </c>
      <c r="BM19" s="3">
        <f>MAX(G19,AJ19)*'2015-2022 Peak vs Capital'!$M$14</f>
        <v>6.1077293798738062</v>
      </c>
      <c r="BN19" s="3">
        <f>MAX(H19,AK19)*'2015-2022 Peak vs Capital'!$M$14</f>
        <v>6.2747691776471513</v>
      </c>
      <c r="BO19" s="3">
        <f>MAX(I19,AL19)*'2015-2022 Peak vs Capital'!$M$14</f>
        <v>6.4463773333657759</v>
      </c>
      <c r="BP19" s="3">
        <f>MAX(J19,AM19)*'2015-2022 Peak vs Capital'!$M$14</f>
        <v>6.5930746277704078</v>
      </c>
      <c r="BQ19" s="3">
        <f>MAX(K19,AN19)*'2015-2022 Peak vs Capital'!$M$14</f>
        <v>6.5266456642664235</v>
      </c>
      <c r="BR19" s="3">
        <f>MAX(L19,AO19)*'2015-2022 Peak vs Capital'!$M$14</f>
        <v>6.6982538199850481</v>
      </c>
      <c r="BS19" s="3">
        <f>MAX(M19,AP19)*'2015-2022 Peak vs Capital'!$M$14</f>
        <v>7.0802203601329561</v>
      </c>
      <c r="BT19" s="3">
        <f>MAX(N19,AQ19)*'2015-2022 Peak vs Capital'!$M$14</f>
        <v>7.4428117859255361</v>
      </c>
      <c r="BU19" s="3">
        <f>MAX(O19,AR19)*'2015-2022 Peak vs Capital'!$M$14</f>
        <v>7.9354932652467509</v>
      </c>
      <c r="BV19" s="3">
        <f>MAX(P19,AS19)*'2015-2022 Peak vs Capital'!$M$14</f>
        <v>8.4724607202372866</v>
      </c>
      <c r="BW19" s="3">
        <f>MAX(Q19,AT19)*'2015-2022 Peak vs Capital'!$M$14</f>
        <v>9.0786250122111394</v>
      </c>
      <c r="BX19" s="3">
        <f>MAX(R19,AU19)*'2015-2022 Peak vs Capital'!$M$14</f>
        <v>9.6598784428709994</v>
      </c>
      <c r="BY19" s="3">
        <f>MAX(S19,AV19)*'2015-2022 Peak vs Capital'!$M$14</f>
        <v>10.343543192266168</v>
      </c>
      <c r="BZ19" s="3">
        <f>MAX(T19,AW19)*'2015-2022 Peak vs Capital'!$M$14</f>
        <v>10.944171737281357</v>
      </c>
      <c r="CA19" s="3">
        <f>MAX(U19,AX19)*'2015-2022 Peak vs Capital'!$M$14</f>
        <v>11.50881792706522</v>
      </c>
      <c r="CB19" s="3">
        <f>MAX(V19,AY19)*'2015-2022 Peak vs Capital'!$M$14</f>
        <v>12.062392622931755</v>
      </c>
      <c r="CC19" s="3">
        <f>MAX(W19,AZ19)*'2015-2022 Peak vs Capital'!$M$14</f>
        <v>12.593824330963628</v>
      </c>
      <c r="CD19" s="3">
        <f>MAX(X19,BA19)*'2015-2022 Peak vs Capital'!$M$14</f>
        <v>13.042219834615521</v>
      </c>
      <c r="CE19" s="3">
        <f>MAX(Y19,BB19)*'2015-2022 Peak vs Capital'!$M$14</f>
        <v>13.487847464788079</v>
      </c>
      <c r="CF19" s="3">
        <f>MAX(Z19,BC19)*'2015-2022 Peak vs Capital'!$M$14</f>
        <v>13.916867854084643</v>
      </c>
      <c r="CG19" s="3">
        <f>MAX(AA19,BD19)*'2015-2022 Peak vs Capital'!$M$14</f>
        <v>14.334816749463874</v>
      </c>
      <c r="CH19" s="3">
        <f>MAX(AB19,BE19)*'2015-2022 Peak vs Capital'!$M$14</f>
        <v>14.727854783529116</v>
      </c>
      <c r="CI19" s="3">
        <f>MAX(AC19,BF19)*'2015-2022 Peak vs Capital'!$M$14</f>
        <v>15.093214082801028</v>
      </c>
      <c r="CJ19" s="3">
        <f>MAX(AD19,BG19)*'2015-2022 Peak vs Capital'!$M$14</f>
        <v>15.50009148426293</v>
      </c>
      <c r="CK19" s="3">
        <f>MAX(AE19,BH19)*'2015-2022 Peak vs Capital'!$M$14</f>
        <v>15.81286118742752</v>
      </c>
      <c r="CL19" s="3">
        <f>MAX(AF19,BI19)*'2015-2022 Peak vs Capital'!$M$14</f>
        <v>16.092416408840119</v>
      </c>
      <c r="CM19" s="3">
        <f>MAX(AG19,BJ19)*'2015-2022 Peak vs Capital'!$M$14</f>
        <v>16.338757148500726</v>
      </c>
      <c r="CN19" s="3">
        <f>MAX(AH19,BK19)*'2015-2022 Peak vs Capital'!$M$14</f>
        <v>16.557419153368009</v>
      </c>
    </row>
    <row r="20" spans="1:92" x14ac:dyDescent="0.35">
      <c r="A20" t="s">
        <v>61</v>
      </c>
      <c r="B20">
        <v>2022</v>
      </c>
      <c r="C20">
        <v>128954</v>
      </c>
      <c r="D20">
        <v>133488</v>
      </c>
      <c r="E20" s="18"/>
      <c r="F20" s="3">
        <f t="shared" si="1"/>
        <v>133.488</v>
      </c>
      <c r="G20" s="3">
        <f t="shared" ref="G20:AH20" si="43">F20*G$3</f>
        <v>135.59741329011348</v>
      </c>
      <c r="H20" s="3">
        <f t="shared" si="43"/>
        <v>137.74016009656179</v>
      </c>
      <c r="I20" s="3">
        <f t="shared" si="43"/>
        <v>139.91676716453827</v>
      </c>
      <c r="J20" s="3">
        <f t="shared" si="43"/>
        <v>141.64689073139132</v>
      </c>
      <c r="K20" s="3">
        <f t="shared" si="43"/>
        <v>141.14459679262754</v>
      </c>
      <c r="L20" s="3">
        <f t="shared" si="43"/>
        <v>140.92135504206587</v>
      </c>
      <c r="M20" s="3">
        <f t="shared" si="43"/>
        <v>142.81890992184023</v>
      </c>
      <c r="N20" s="3">
        <f t="shared" si="43"/>
        <v>147.45117624599527</v>
      </c>
      <c r="O20" s="3">
        <f t="shared" si="43"/>
        <v>154.87396445217141</v>
      </c>
      <c r="P20" s="3">
        <f t="shared" si="43"/>
        <v>157.99934896003504</v>
      </c>
      <c r="Q20" s="3">
        <f t="shared" si="43"/>
        <v>160.84568127969658</v>
      </c>
      <c r="R20" s="3">
        <f t="shared" si="43"/>
        <v>163.24553009823472</v>
      </c>
      <c r="S20" s="3">
        <f t="shared" si="43"/>
        <v>166.59415635666008</v>
      </c>
      <c r="T20" s="3">
        <f t="shared" si="43"/>
        <v>169.38467823868118</v>
      </c>
      <c r="U20" s="3">
        <f t="shared" si="43"/>
        <v>171.78452705721932</v>
      </c>
      <c r="V20" s="3">
        <f t="shared" si="43"/>
        <v>174.2959967510383</v>
      </c>
      <c r="W20" s="3">
        <f t="shared" si="43"/>
        <v>176.69584556957648</v>
      </c>
      <c r="X20" s="3">
        <f t="shared" si="43"/>
        <v>179.09569438811465</v>
      </c>
      <c r="Y20" s="3">
        <f t="shared" si="43"/>
        <v>181.38392233137193</v>
      </c>
      <c r="Z20" s="3">
        <f t="shared" si="43"/>
        <v>183.56052939934841</v>
      </c>
      <c r="AA20" s="3">
        <f t="shared" si="43"/>
        <v>185.62551559204402</v>
      </c>
      <c r="AB20" s="3">
        <f t="shared" si="43"/>
        <v>188.41603747406515</v>
      </c>
      <c r="AC20" s="3">
        <f t="shared" si="43"/>
        <v>191.20655935608627</v>
      </c>
      <c r="AD20" s="3">
        <f t="shared" si="43"/>
        <v>196.28530918136474</v>
      </c>
      <c r="AE20" s="3">
        <f t="shared" si="43"/>
        <v>198.46191624934121</v>
      </c>
      <c r="AF20" s="3">
        <f t="shared" si="43"/>
        <v>200.35947112911555</v>
      </c>
      <c r="AG20" s="3">
        <f t="shared" si="43"/>
        <v>201.97797382068777</v>
      </c>
      <c r="AH20" s="3">
        <f t="shared" si="43"/>
        <v>203.37323476169831</v>
      </c>
      <c r="AI20" s="3">
        <f t="shared" si="3"/>
        <v>128.95400000000001</v>
      </c>
      <c r="AJ20" s="3">
        <f t="shared" si="4"/>
        <v>132.48075253639169</v>
      </c>
      <c r="AK20" s="3">
        <f t="shared" si="5"/>
        <v>136.10395794320962</v>
      </c>
      <c r="AL20" s="3">
        <f t="shared" si="6"/>
        <v>139.82625410222107</v>
      </c>
      <c r="AM20" s="3">
        <f t="shared" si="7"/>
        <v>143.00821694782766</v>
      </c>
      <c r="AN20" s="3">
        <f t="shared" si="8"/>
        <v>141.56732811208127</v>
      </c>
      <c r="AO20" s="3">
        <f t="shared" si="9"/>
        <v>145.28962427109272</v>
      </c>
      <c r="AP20" s="3">
        <f t="shared" si="10"/>
        <v>153.57473507663437</v>
      </c>
      <c r="AQ20" s="3">
        <f t="shared" si="11"/>
        <v>161.43958663841667</v>
      </c>
      <c r="AR20" s="3">
        <f t="shared" si="12"/>
        <v>172.12617883686895</v>
      </c>
      <c r="AS20" s="3">
        <f t="shared" si="13"/>
        <v>183.77336359248545</v>
      </c>
      <c r="AT20" s="3">
        <f t="shared" si="14"/>
        <v>196.92147421867111</v>
      </c>
      <c r="AU20" s="3">
        <f t="shared" si="15"/>
        <v>209.52925153145188</v>
      </c>
      <c r="AV20" s="3">
        <f t="shared" si="16"/>
        <v>224.35839913267498</v>
      </c>
      <c r="AW20" s="3">
        <f t="shared" si="17"/>
        <v>237.38643568921515</v>
      </c>
      <c r="AX20" s="3">
        <f t="shared" si="18"/>
        <v>249.63399079305933</v>
      </c>
      <c r="AY20" s="3">
        <f t="shared" si="19"/>
        <v>261.64139775761248</v>
      </c>
      <c r="AZ20" s="3">
        <f t="shared" si="20"/>
        <v>273.16850844358351</v>
      </c>
      <c r="BA20" s="3">
        <f t="shared" si="21"/>
        <v>282.89450808487157</v>
      </c>
      <c r="BB20" s="3">
        <f t="shared" si="22"/>
        <v>292.56047069133683</v>
      </c>
      <c r="BC20" s="3">
        <f t="shared" si="23"/>
        <v>301.86621108886555</v>
      </c>
      <c r="BD20" s="3">
        <f t="shared" si="24"/>
        <v>310.9318033471032</v>
      </c>
      <c r="BE20" s="3">
        <f t="shared" si="25"/>
        <v>319.45706229193593</v>
      </c>
      <c r="BF20" s="3">
        <f t="shared" si="26"/>
        <v>327.38195088854098</v>
      </c>
      <c r="BG20" s="3">
        <f t="shared" si="27"/>
        <v>336.20739500748749</v>
      </c>
      <c r="BH20" s="3">
        <f t="shared" si="28"/>
        <v>342.99157994245996</v>
      </c>
      <c r="BI20" s="3">
        <f t="shared" si="29"/>
        <v>349.05532045955925</v>
      </c>
      <c r="BJ20" s="3">
        <f t="shared" si="30"/>
        <v>354.39861655878542</v>
      </c>
      <c r="BK20" s="3">
        <f t="shared" si="31"/>
        <v>359.14154230978392</v>
      </c>
      <c r="BL20" s="3">
        <f>MAX(F20,AI20)*'2015-2022 Peak vs Capital'!$M$14</f>
        <v>14.015583030532007</v>
      </c>
      <c r="BM20" s="3">
        <f>MAX(G20,AJ20)*'2015-2022 Peak vs Capital'!$M$14</f>
        <v>14.237061044385635</v>
      </c>
      <c r="BN20" s="3">
        <f>MAX(H20,AK20)*'2015-2022 Peak vs Capital'!$M$14</f>
        <v>14.462038913401456</v>
      </c>
      <c r="BO20" s="3">
        <f>MAX(I20,AL20)*'2015-2022 Peak vs Capital'!$M$14</f>
        <v>14.690571943232355</v>
      </c>
      <c r="BP20" s="3">
        <f>MAX(J20,AM20)*'2015-2022 Peak vs Capital'!$M$14</f>
        <v>15.015158955715968</v>
      </c>
      <c r="BQ20" s="3">
        <f>MAX(K20,AN20)*'2015-2022 Peak vs Capital'!$M$14</f>
        <v>14.863872719386334</v>
      </c>
      <c r="BR20" s="3">
        <f>MAX(L20,AO20)*'2015-2022 Peak vs Capital'!$M$14</f>
        <v>15.254695496571216</v>
      </c>
      <c r="BS20" s="3">
        <f>MAX(M20,AP20)*'2015-2022 Peak vs Capital'!$M$14</f>
        <v>16.124591355466599</v>
      </c>
      <c r="BT20" s="3">
        <f>MAX(N20,AQ20)*'2015-2022 Peak vs Capital'!$M$14</f>
        <v>16.950362062099174</v>
      </c>
      <c r="BU20" s="3">
        <f>MAX(O20,AR20)*'2015-2022 Peak vs Capital'!$M$14</f>
        <v>18.072401648210612</v>
      </c>
      <c r="BV20" s="3">
        <f>MAX(P20,AS20)*'2015-2022 Peak vs Capital'!$M$14</f>
        <v>19.295298725208465</v>
      </c>
      <c r="BW20" s="3">
        <f>MAX(Q20,AT20)*'2015-2022 Peak vs Capital'!$M$14</f>
        <v>20.675785631716355</v>
      </c>
      <c r="BX20" s="3">
        <f>MAX(R20,AU20)*'2015-2022 Peak vs Capital'!$M$14</f>
        <v>21.999540199600634</v>
      </c>
      <c r="BY20" s="3">
        <f>MAX(S20,AV20)*'2015-2022 Peak vs Capital'!$M$14</f>
        <v>23.556527715159763</v>
      </c>
      <c r="BZ20" s="3">
        <f>MAX(T20,AW20)*'2015-2022 Peak vs Capital'!$M$14</f>
        <v>24.924407435306854</v>
      </c>
      <c r="CA20" s="3">
        <f>MAX(U20,AX20)*'2015-2022 Peak vs Capital'!$M$14</f>
        <v>26.210340444108727</v>
      </c>
      <c r="CB20" s="3">
        <f>MAX(V20,AY20)*'2015-2022 Peak vs Capital'!$M$14</f>
        <v>27.471059080188997</v>
      </c>
      <c r="CC20" s="3">
        <f>MAX(W20,AZ20)*'2015-2022 Peak vs Capital'!$M$14</f>
        <v>28.681348970826054</v>
      </c>
      <c r="CD20" s="3">
        <f>MAX(X20,BA20)*'2015-2022 Peak vs Capital'!$M$14</f>
        <v>29.702531066051076</v>
      </c>
      <c r="CE20" s="3">
        <f>MAX(Y20,BB20)*'2015-2022 Peak vs Capital'!$M$14</f>
        <v>30.71740956809569</v>
      </c>
      <c r="CF20" s="3">
        <f>MAX(Z20,BC20)*'2015-2022 Peak vs Capital'!$M$14</f>
        <v>31.6944665110579</v>
      </c>
      <c r="CG20" s="3">
        <f>MAX(AA20,BD20)*'2015-2022 Peak vs Capital'!$M$14</f>
        <v>32.646309081298504</v>
      </c>
      <c r="CH20" s="3">
        <f>MAX(AB20,BE20)*'2015-2022 Peak vs Capital'!$M$14</f>
        <v>33.541419312915494</v>
      </c>
      <c r="CI20" s="3">
        <f>MAX(AC20,BF20)*'2015-2022 Peak vs Capital'!$M$14</f>
        <v>34.373493612728474</v>
      </c>
      <c r="CJ20" s="3">
        <f>MAX(AD20,BG20)*'2015-2022 Peak vs Capital'!$M$14</f>
        <v>35.300121810247461</v>
      </c>
      <c r="CK20" s="3">
        <f>MAX(AE20,BH20)*'2015-2022 Peak vs Capital'!$M$14</f>
        <v>36.012427839632807</v>
      </c>
      <c r="CL20" s="3">
        <f>MAX(AF20,BI20)*'2015-2022 Peak vs Capital'!$M$14</f>
        <v>36.64909075085334</v>
      </c>
      <c r="CM20" s="3">
        <f>MAX(AG20,BJ20)*'2015-2022 Peak vs Capital'!$M$14</f>
        <v>37.21011054390906</v>
      </c>
      <c r="CN20" s="3">
        <f>MAX(AH20,BK20)*'2015-2022 Peak vs Capital'!$M$14</f>
        <v>37.708094405160764</v>
      </c>
    </row>
    <row r="21" spans="1:92" x14ac:dyDescent="0.35">
      <c r="A21" t="s">
        <v>56</v>
      </c>
      <c r="B21">
        <v>2022</v>
      </c>
      <c r="C21">
        <v>586677</v>
      </c>
      <c r="D21">
        <v>707403</v>
      </c>
      <c r="E21" s="18"/>
      <c r="F21" s="3">
        <f t="shared" si="1"/>
        <v>707.40300000000002</v>
      </c>
      <c r="G21" s="3">
        <f t="shared" ref="G21:AH21" si="44">F21*G$3</f>
        <v>718.58157252836315</v>
      </c>
      <c r="H21" s="3">
        <f t="shared" si="44"/>
        <v>729.93679186734471</v>
      </c>
      <c r="I21" s="3">
        <f t="shared" si="44"/>
        <v>741.47144943737169</v>
      </c>
      <c r="J21" s="3">
        <f t="shared" si="44"/>
        <v>750.64002340329046</v>
      </c>
      <c r="K21" s="3">
        <f t="shared" si="44"/>
        <v>747.97817934866885</v>
      </c>
      <c r="L21" s="3">
        <f t="shared" si="44"/>
        <v>746.79513754661491</v>
      </c>
      <c r="M21" s="3">
        <f t="shared" si="44"/>
        <v>756.85099286407433</v>
      </c>
      <c r="N21" s="3">
        <f t="shared" si="44"/>
        <v>781.39911025669574</v>
      </c>
      <c r="O21" s="3">
        <f t="shared" si="44"/>
        <v>820.73525017499264</v>
      </c>
      <c r="P21" s="3">
        <f t="shared" si="44"/>
        <v>837.29783540374922</v>
      </c>
      <c r="Q21" s="3">
        <f t="shared" si="44"/>
        <v>852.38161837993835</v>
      </c>
      <c r="R21" s="3">
        <f t="shared" si="44"/>
        <v>865.09931775201926</v>
      </c>
      <c r="S21" s="3">
        <f t="shared" si="44"/>
        <v>882.84494478283</v>
      </c>
      <c r="T21" s="3">
        <f t="shared" si="44"/>
        <v>897.6329673085055</v>
      </c>
      <c r="U21" s="3">
        <f t="shared" si="44"/>
        <v>910.35066668058641</v>
      </c>
      <c r="V21" s="3">
        <f t="shared" si="44"/>
        <v>923.65988695369435</v>
      </c>
      <c r="W21" s="3">
        <f t="shared" si="44"/>
        <v>936.37758632577538</v>
      </c>
      <c r="X21" s="3">
        <f t="shared" si="44"/>
        <v>949.09528569785641</v>
      </c>
      <c r="Y21" s="3">
        <f t="shared" si="44"/>
        <v>961.22146416891019</v>
      </c>
      <c r="Z21" s="3">
        <f t="shared" si="44"/>
        <v>972.75612173893717</v>
      </c>
      <c r="AA21" s="3">
        <f t="shared" si="44"/>
        <v>983.69925840793701</v>
      </c>
      <c r="AB21" s="3">
        <f t="shared" si="44"/>
        <v>998.48728093361262</v>
      </c>
      <c r="AC21" s="3">
        <f t="shared" si="44"/>
        <v>1013.2753034592882</v>
      </c>
      <c r="AD21" s="3">
        <f t="shared" si="44"/>
        <v>1040.1895044560179</v>
      </c>
      <c r="AE21" s="3">
        <f t="shared" si="44"/>
        <v>1051.724162026045</v>
      </c>
      <c r="AF21" s="3">
        <f t="shared" si="44"/>
        <v>1061.7800173435041</v>
      </c>
      <c r="AG21" s="3">
        <f t="shared" si="44"/>
        <v>1070.3570704083959</v>
      </c>
      <c r="AH21" s="3">
        <f t="shared" si="44"/>
        <v>1077.7510816712336</v>
      </c>
      <c r="AI21" s="3">
        <f t="shared" si="3"/>
        <v>586.67700000000002</v>
      </c>
      <c r="AJ21" s="3">
        <f t="shared" si="4"/>
        <v>602.7219819144243</v>
      </c>
      <c r="AK21" s="3">
        <f t="shared" si="5"/>
        <v>619.20577674402023</v>
      </c>
      <c r="AL21" s="3">
        <f t="shared" si="6"/>
        <v>636.14038554778244</v>
      </c>
      <c r="AM21" s="3">
        <f t="shared" si="7"/>
        <v>650.61674468648255</v>
      </c>
      <c r="AN21" s="3">
        <f t="shared" si="8"/>
        <v>644.06141224631642</v>
      </c>
      <c r="AO21" s="3">
        <f t="shared" si="9"/>
        <v>660.99602105007875</v>
      </c>
      <c r="AP21" s="3">
        <f t="shared" si="10"/>
        <v>698.68918258103372</v>
      </c>
      <c r="AQ21" s="3">
        <f t="shared" si="11"/>
        <v>734.47037215027365</v>
      </c>
      <c r="AR21" s="3">
        <f t="shared" si="12"/>
        <v>783.08908774817201</v>
      </c>
      <c r="AS21" s="3">
        <f t="shared" si="13"/>
        <v>836.07802497284763</v>
      </c>
      <c r="AT21" s="3">
        <f t="shared" si="14"/>
        <v>895.89543348936297</v>
      </c>
      <c r="AU21" s="3">
        <f t="shared" si="15"/>
        <v>953.25459234081609</v>
      </c>
      <c r="AV21" s="3">
        <f t="shared" si="16"/>
        <v>1020.7198887041919</v>
      </c>
      <c r="AW21" s="3">
        <f t="shared" si="17"/>
        <v>1079.9910195173602</v>
      </c>
      <c r="AX21" s="3">
        <f t="shared" si="18"/>
        <v>1135.7113452587716</v>
      </c>
      <c r="AY21" s="3">
        <f t="shared" si="19"/>
        <v>1190.3391155934889</v>
      </c>
      <c r="AZ21" s="3">
        <f t="shared" si="20"/>
        <v>1242.7817751148177</v>
      </c>
      <c r="BA21" s="3">
        <f t="shared" si="21"/>
        <v>1287.0302690859387</v>
      </c>
      <c r="BB21" s="3">
        <f t="shared" si="22"/>
        <v>1331.0056242053861</v>
      </c>
      <c r="BC21" s="3">
        <f t="shared" si="23"/>
        <v>1373.3421462147921</v>
      </c>
      <c r="BD21" s="3">
        <f t="shared" si="24"/>
        <v>1414.5861128175038</v>
      </c>
      <c r="BE21" s="3">
        <f t="shared" si="25"/>
        <v>1453.3718297551532</v>
      </c>
      <c r="BF21" s="3">
        <f t="shared" si="26"/>
        <v>1489.4261581760666</v>
      </c>
      <c r="BG21" s="3">
        <f t="shared" si="27"/>
        <v>1529.5775693720836</v>
      </c>
      <c r="BH21" s="3">
        <f t="shared" si="28"/>
        <v>1560.4422596111988</v>
      </c>
      <c r="BI21" s="3">
        <f t="shared" si="29"/>
        <v>1588.0292836302308</v>
      </c>
      <c r="BJ21" s="3">
        <f t="shared" si="30"/>
        <v>1612.3386414291799</v>
      </c>
      <c r="BK21" s="3">
        <f t="shared" si="31"/>
        <v>1633.9166107113931</v>
      </c>
      <c r="BL21" s="3">
        <f>MAX(F21,AI21)*'2015-2022 Peak vs Capital'!$M$14</f>
        <v>74.273833472277914</v>
      </c>
      <c r="BM21" s="3">
        <f>MAX(G21,AJ21)*'2015-2022 Peak vs Capital'!$M$14</f>
        <v>75.447528571718294</v>
      </c>
      <c r="BN21" s="3">
        <f>MAX(H21,AK21)*'2015-2022 Peak vs Capital'!$M$14</f>
        <v>76.639770716895384</v>
      </c>
      <c r="BO21" s="3">
        <f>MAX(I21,AL21)*'2015-2022 Peak vs Capital'!$M$14</f>
        <v>77.850852993215852</v>
      </c>
      <c r="BP21" s="3">
        <f>MAX(J21,AM21)*'2015-2022 Peak vs Capital'!$M$14</f>
        <v>78.813508135932125</v>
      </c>
      <c r="BQ21" s="3">
        <f>MAX(K21,AN21)*'2015-2022 Peak vs Capital'!$M$14</f>
        <v>78.53402761062739</v>
      </c>
      <c r="BR21" s="3">
        <f>MAX(L21,AO21)*'2015-2022 Peak vs Capital'!$M$14</f>
        <v>78.409814043825307</v>
      </c>
      <c r="BS21" s="3">
        <f>MAX(M21,AP21)*'2015-2022 Peak vs Capital'!$M$14</f>
        <v>79.465629361643153</v>
      </c>
      <c r="BT21" s="3">
        <f>MAX(N21,AQ21)*'2015-2022 Peak vs Capital'!$M$14</f>
        <v>82.043060872786725</v>
      </c>
      <c r="BU21" s="3">
        <f>MAX(O21,AR21)*'2015-2022 Peak vs Capital'!$M$14</f>
        <v>86.173161968956521</v>
      </c>
      <c r="BV21" s="3">
        <f>MAX(P21,AS21)*'2015-2022 Peak vs Capital'!$M$14</f>
        <v>87.912151904185919</v>
      </c>
      <c r="BW21" s="3">
        <f>MAX(Q21,AT21)*'2015-2022 Peak vs Capital'!$M$14</f>
        <v>94.064611311463452</v>
      </c>
      <c r="BX21" s="3">
        <f>MAX(R21,AU21)*'2015-2022 Peak vs Capital'!$M$14</f>
        <v>100.08704069420958</v>
      </c>
      <c r="BY21" s="3">
        <f>MAX(S21,AV21)*'2015-2022 Peak vs Capital'!$M$14</f>
        <v>107.17056477772528</v>
      </c>
      <c r="BZ21" s="3">
        <f>MAX(T21,AW21)*'2015-2022 Peak vs Capital'!$M$14</f>
        <v>113.39374180656296</v>
      </c>
      <c r="CA21" s="3">
        <f>MAX(U21,AX21)*'2015-2022 Peak vs Capital'!$M$14</f>
        <v>119.24410177837348</v>
      </c>
      <c r="CB21" s="3">
        <f>MAX(V21,AY21)*'2015-2022 Peak vs Capital'!$M$14</f>
        <v>124.97974880956026</v>
      </c>
      <c r="CC21" s="3">
        <f>MAX(W21,AZ21)*'2015-2022 Peak vs Capital'!$M$14</f>
        <v>130.48596995949961</v>
      </c>
      <c r="CD21" s="3">
        <f>MAX(X21,BA21)*'2015-2022 Peak vs Capital'!$M$14</f>
        <v>135.13184405476093</v>
      </c>
      <c r="CE21" s="3">
        <f>MAX(Y21,BB21)*'2015-2022 Peak vs Capital'!$M$14</f>
        <v>139.7490399148663</v>
      </c>
      <c r="CF21" s="3">
        <f>MAX(Z21,BC21)*'2015-2022 Peak vs Capital'!$M$14</f>
        <v>144.19416636403608</v>
      </c>
      <c r="CG21" s="3">
        <f>MAX(AA21,BD21)*'2015-2022 Peak vs Capital'!$M$14</f>
        <v>148.52457987258211</v>
      </c>
      <c r="CH21" s="3">
        <f>MAX(AB21,BE21)*'2015-2022 Peak vs Capital'!$M$14</f>
        <v>152.59688926472475</v>
      </c>
      <c r="CI21" s="3">
        <f>MAX(AC21,BF21)*'2015-2022 Peak vs Capital'!$M$14</f>
        <v>156.38241630530806</v>
      </c>
      <c r="CJ21" s="3">
        <f>MAX(AD21,BG21)*'2015-2022 Peak vs Capital'!$M$14</f>
        <v>160.59811687323034</v>
      </c>
      <c r="CK21" s="3">
        <f>MAX(AE21,BH21)*'2015-2022 Peak vs Capital'!$M$14</f>
        <v>163.83875744585086</v>
      </c>
      <c r="CL21" s="3">
        <f>MAX(AF21,BI21)*'2015-2022 Peak vs Capital'!$M$14</f>
        <v>166.73525919660017</v>
      </c>
      <c r="CM21" s="3">
        <f>MAX(AG21,BJ21)*'2015-2022 Peak vs Capital'!$M$14</f>
        <v>169.28762212547829</v>
      </c>
      <c r="CN21" s="3">
        <f>MAX(AH21,BK21)*'2015-2022 Peak vs Capital'!$M$14</f>
        <v>171.55320270279705</v>
      </c>
    </row>
    <row r="22" spans="1:92" x14ac:dyDescent="0.35">
      <c r="A22" t="s">
        <v>57</v>
      </c>
      <c r="B22">
        <v>2022</v>
      </c>
      <c r="C22">
        <v>529177</v>
      </c>
      <c r="D22">
        <v>659252</v>
      </c>
      <c r="E22" s="18"/>
      <c r="F22" s="3">
        <f t="shared" si="1"/>
        <v>659.25199999999995</v>
      </c>
      <c r="G22" s="3">
        <f t="shared" ref="G22:AH22" si="45">F22*G$3</f>
        <v>669.66967747163699</v>
      </c>
      <c r="H22" s="3">
        <f t="shared" si="45"/>
        <v>680.2519778854919</v>
      </c>
      <c r="I22" s="3">
        <f t="shared" si="45"/>
        <v>691.0015026575885</v>
      </c>
      <c r="J22" s="3">
        <f t="shared" si="45"/>
        <v>699.54599670720359</v>
      </c>
      <c r="K22" s="3">
        <f t="shared" si="45"/>
        <v>697.06533714441207</v>
      </c>
      <c r="L22" s="3">
        <f t="shared" si="45"/>
        <v>695.96282178317142</v>
      </c>
      <c r="M22" s="3">
        <f t="shared" si="45"/>
        <v>705.33420235371716</v>
      </c>
      <c r="N22" s="3">
        <f t="shared" si="45"/>
        <v>728.21139609946101</v>
      </c>
      <c r="O22" s="3">
        <f t="shared" si="45"/>
        <v>764.8700318607132</v>
      </c>
      <c r="P22" s="3">
        <f t="shared" si="45"/>
        <v>780.3052469180825</v>
      </c>
      <c r="Q22" s="3">
        <f t="shared" si="45"/>
        <v>794.36231777390105</v>
      </c>
      <c r="R22" s="3">
        <f t="shared" si="45"/>
        <v>806.2143579072382</v>
      </c>
      <c r="S22" s="3">
        <f t="shared" si="45"/>
        <v>822.75208832584838</v>
      </c>
      <c r="T22" s="3">
        <f t="shared" si="45"/>
        <v>836.53353034135671</v>
      </c>
      <c r="U22" s="3">
        <f t="shared" si="45"/>
        <v>848.38557047469385</v>
      </c>
      <c r="V22" s="3">
        <f t="shared" si="45"/>
        <v>860.78886828865132</v>
      </c>
      <c r="W22" s="3">
        <f t="shared" si="45"/>
        <v>872.64090842198857</v>
      </c>
      <c r="X22" s="3">
        <f t="shared" si="45"/>
        <v>884.49294855532582</v>
      </c>
      <c r="Y22" s="3">
        <f t="shared" si="45"/>
        <v>895.79373100804253</v>
      </c>
      <c r="Z22" s="3">
        <f t="shared" si="45"/>
        <v>906.54325578013902</v>
      </c>
      <c r="AA22" s="3">
        <f t="shared" si="45"/>
        <v>916.74152287161519</v>
      </c>
      <c r="AB22" s="3">
        <f t="shared" si="45"/>
        <v>930.52296488712363</v>
      </c>
      <c r="AC22" s="3">
        <f t="shared" si="45"/>
        <v>944.30440690263208</v>
      </c>
      <c r="AD22" s="3">
        <f t="shared" si="45"/>
        <v>969.38663137085746</v>
      </c>
      <c r="AE22" s="3">
        <f t="shared" si="45"/>
        <v>980.13615614295406</v>
      </c>
      <c r="AF22" s="3">
        <f t="shared" si="45"/>
        <v>989.50753671349958</v>
      </c>
      <c r="AG22" s="3">
        <f t="shared" si="45"/>
        <v>997.50077308249433</v>
      </c>
      <c r="AH22" s="3">
        <f t="shared" si="45"/>
        <v>1004.3914940902484</v>
      </c>
      <c r="AI22" s="3">
        <f t="shared" si="3"/>
        <v>529.17700000000002</v>
      </c>
      <c r="AJ22" s="3">
        <f t="shared" si="4"/>
        <v>543.64941905602109</v>
      </c>
      <c r="AK22" s="3">
        <f t="shared" si="5"/>
        <v>558.51764313254205</v>
      </c>
      <c r="AL22" s="3">
        <f t="shared" si="6"/>
        <v>573.79249706911787</v>
      </c>
      <c r="AM22" s="3">
        <f t="shared" si="7"/>
        <v>586.8500334987715</v>
      </c>
      <c r="AN22" s="3">
        <f t="shared" si="8"/>
        <v>580.93718681364533</v>
      </c>
      <c r="AO22" s="3">
        <f t="shared" si="9"/>
        <v>596.21204075022126</v>
      </c>
      <c r="AP22" s="3">
        <f t="shared" si="10"/>
        <v>630.21090918969674</v>
      </c>
      <c r="AQ22" s="3">
        <f t="shared" si="11"/>
        <v>662.48519734601041</v>
      </c>
      <c r="AR22" s="3">
        <f t="shared" si="12"/>
        <v>706.33881026069616</v>
      </c>
      <c r="AS22" s="3">
        <f t="shared" si="13"/>
        <v>754.13432096546592</v>
      </c>
      <c r="AT22" s="3">
        <f t="shared" si="14"/>
        <v>808.0890469672421</v>
      </c>
      <c r="AU22" s="3">
        <f t="shared" si="15"/>
        <v>859.82645546209596</v>
      </c>
      <c r="AV22" s="3">
        <f t="shared" si="16"/>
        <v>920.67950259651946</v>
      </c>
      <c r="AW22" s="3">
        <f t="shared" si="17"/>
        <v>974.14149137453524</v>
      </c>
      <c r="AX22" s="3">
        <f t="shared" si="18"/>
        <v>1024.4006881981074</v>
      </c>
      <c r="AY22" s="3">
        <f t="shared" si="19"/>
        <v>1073.6744105741589</v>
      </c>
      <c r="AZ22" s="3">
        <f t="shared" si="20"/>
        <v>1120.9771840551682</v>
      </c>
      <c r="BA22" s="3">
        <f t="shared" si="21"/>
        <v>1160.8888991797699</v>
      </c>
      <c r="BB22" s="3">
        <f t="shared" si="22"/>
        <v>1200.5542456924911</v>
      </c>
      <c r="BC22" s="3">
        <f t="shared" si="23"/>
        <v>1238.7413805339311</v>
      </c>
      <c r="BD22" s="3">
        <f t="shared" si="24"/>
        <v>1275.94304092785</v>
      </c>
      <c r="BE22" s="3">
        <f t="shared" si="25"/>
        <v>1310.9273838148465</v>
      </c>
      <c r="BF22" s="3">
        <f t="shared" si="26"/>
        <v>1343.4480405830404</v>
      </c>
      <c r="BG22" s="3">
        <f t="shared" si="27"/>
        <v>1379.6642265294381</v>
      </c>
      <c r="BH22" s="3">
        <f t="shared" si="28"/>
        <v>1407.503879671907</v>
      </c>
      <c r="BI22" s="3">
        <f t="shared" si="29"/>
        <v>1432.3871094718129</v>
      </c>
      <c r="BJ22" s="3">
        <f t="shared" si="30"/>
        <v>1454.3139159291557</v>
      </c>
      <c r="BK22" s="3">
        <f t="shared" si="31"/>
        <v>1473.7770362676958</v>
      </c>
      <c r="BL22" s="3">
        <f>MAX(F22,AI22)*'2015-2022 Peak vs Capital'!$M$14</f>
        <v>69.218215450409673</v>
      </c>
      <c r="BM22" s="3">
        <f>MAX(G22,AJ22)*'2015-2022 Peak vs Capital'!$M$14</f>
        <v>70.312020313686006</v>
      </c>
      <c r="BN22" s="3">
        <f>MAX(H22,AK22)*'2015-2022 Peak vs Capital'!$M$14</f>
        <v>71.423109775693206</v>
      </c>
      <c r="BO22" s="3">
        <f>MAX(I22,AL22)*'2015-2022 Peak vs Capital'!$M$14</f>
        <v>72.551756972310727</v>
      </c>
      <c r="BP22" s="3">
        <f>MAX(J22,AM22)*'2015-2022 Peak vs Capital'!$M$14</f>
        <v>73.448886795263107</v>
      </c>
      <c r="BQ22" s="3">
        <f>MAX(K22,AN22)*'2015-2022 Peak vs Capital'!$M$14</f>
        <v>73.188429749889835</v>
      </c>
      <c r="BR22" s="3">
        <f>MAX(L22,AO22)*'2015-2022 Peak vs Capital'!$M$14</f>
        <v>73.072671063057271</v>
      </c>
      <c r="BS22" s="3">
        <f>MAX(M22,AP22)*'2015-2022 Peak vs Capital'!$M$14</f>
        <v>74.056619901134084</v>
      </c>
      <c r="BT22" s="3">
        <f>MAX(N22,AQ22)*'2015-2022 Peak vs Capital'!$M$14</f>
        <v>76.458612652909835</v>
      </c>
      <c r="BU22" s="3">
        <f>MAX(O22,AR22)*'2015-2022 Peak vs Capital'!$M$14</f>
        <v>80.307588990092654</v>
      </c>
      <c r="BV22" s="3">
        <f>MAX(P22,AS22)*'2015-2022 Peak vs Capital'!$M$14</f>
        <v>81.928210605748575</v>
      </c>
      <c r="BW22" s="3">
        <f>MAX(Q22,AT22)*'2015-2022 Peak vs Capital'!$M$14</f>
        <v>84.845372871215844</v>
      </c>
      <c r="BX22" s="3">
        <f>MAX(R22,AU22)*'2015-2022 Peak vs Capital'!$M$14</f>
        <v>90.277546134311976</v>
      </c>
      <c r="BY22" s="3">
        <f>MAX(S22,AV22)*'2015-2022 Peak vs Capital'!$M$14</f>
        <v>96.666816591382201</v>
      </c>
      <c r="BZ22" s="3">
        <f>MAX(T22,AW22)*'2015-2022 Peak vs Capital'!$M$14</f>
        <v>102.28006229658155</v>
      </c>
      <c r="CA22" s="3">
        <f>MAX(U22,AX22)*'2015-2022 Peak vs Capital'!$M$14</f>
        <v>107.5570306093035</v>
      </c>
      <c r="CB22" s="3">
        <f>MAX(V22,AY22)*'2015-2022 Peak vs Capital'!$M$14</f>
        <v>112.73052895510935</v>
      </c>
      <c r="CC22" s="3">
        <f>MAX(W22,AZ22)*'2015-2022 Peak vs Capital'!$M$14</f>
        <v>117.69708736708296</v>
      </c>
      <c r="CD22" s="3">
        <f>MAX(X22,BA22)*'2015-2022 Peak vs Capital'!$M$14</f>
        <v>121.8876210271857</v>
      </c>
      <c r="CE22" s="3">
        <f>MAX(Y22,BB22)*'2015-2022 Peak vs Capital'!$M$14</f>
        <v>126.0522871955594</v>
      </c>
      <c r="CF22" s="3">
        <f>MAX(Z22,BC22)*'2015-2022 Peak vs Capital'!$M$14</f>
        <v>130.06174841355895</v>
      </c>
      <c r="CG22" s="3">
        <f>MAX(AA22,BD22)*'2015-2022 Peak vs Capital'!$M$14</f>
        <v>133.96773966464238</v>
      </c>
      <c r="CH22" s="3">
        <f>MAX(AB22,BE22)*'2015-2022 Peak vs Capital'!$M$14</f>
        <v>137.64092349016454</v>
      </c>
      <c r="CI22" s="3">
        <f>MAX(AC22,BF22)*'2015-2022 Peak vs Capital'!$M$14</f>
        <v>141.05543239839639</v>
      </c>
      <c r="CJ22" s="3">
        <f>MAX(AD22,BG22)*'2015-2022 Peak vs Capital'!$M$14</f>
        <v>144.85795368256368</v>
      </c>
      <c r="CK22" s="3">
        <f>MAX(AE22,BH22)*'2015-2022 Peak vs Capital'!$M$14</f>
        <v>147.78098024794397</v>
      </c>
      <c r="CL22" s="3">
        <f>MAX(AF22,BI22)*'2015-2022 Peak vs Capital'!$M$14</f>
        <v>150.3935969125759</v>
      </c>
      <c r="CM22" s="3">
        <f>MAX(AG22,BJ22)*'2015-2022 Peak vs Capital'!$M$14</f>
        <v>152.69580367645952</v>
      </c>
      <c r="CN22" s="3">
        <f>MAX(AH22,BK22)*'2015-2022 Peak vs Capital'!$M$14</f>
        <v>154.7393355230528</v>
      </c>
    </row>
    <row r="23" spans="1:92" x14ac:dyDescent="0.35">
      <c r="A23" t="s">
        <v>58</v>
      </c>
      <c r="B23">
        <v>2022</v>
      </c>
      <c r="C23">
        <v>190731</v>
      </c>
      <c r="D23">
        <v>257571</v>
      </c>
      <c r="E23" s="18"/>
      <c r="F23" s="3">
        <f t="shared" si="1"/>
        <v>257.57100000000003</v>
      </c>
      <c r="G23" s="3">
        <f t="shared" ref="G23:AH23" si="46">F23*G$3</f>
        <v>261.64120623987037</v>
      </c>
      <c r="H23" s="3">
        <f t="shared" si="46"/>
        <v>265.77573097380679</v>
      </c>
      <c r="I23" s="3">
        <f t="shared" si="46"/>
        <v>269.97559057995693</v>
      </c>
      <c r="J23" s="3">
        <f t="shared" si="46"/>
        <v>273.313940523307</v>
      </c>
      <c r="K23" s="3">
        <f t="shared" si="46"/>
        <v>272.34474215265698</v>
      </c>
      <c r="L23" s="3">
        <f t="shared" si="46"/>
        <v>271.91398732125697</v>
      </c>
      <c r="M23" s="3">
        <f t="shared" si="46"/>
        <v>275.57540338815704</v>
      </c>
      <c r="N23" s="3">
        <f t="shared" si="46"/>
        <v>284.51356613970728</v>
      </c>
      <c r="O23" s="3">
        <f t="shared" si="46"/>
        <v>298.83616428375763</v>
      </c>
      <c r="P23" s="3">
        <f t="shared" si="46"/>
        <v>304.8667319233578</v>
      </c>
      <c r="Q23" s="3">
        <f t="shared" si="46"/>
        <v>310.35885602370797</v>
      </c>
      <c r="R23" s="3">
        <f t="shared" si="46"/>
        <v>314.98947046125807</v>
      </c>
      <c r="S23" s="3">
        <f t="shared" si="46"/>
        <v>321.45079293225825</v>
      </c>
      <c r="T23" s="3">
        <f t="shared" si="46"/>
        <v>326.83522832475842</v>
      </c>
      <c r="U23" s="3">
        <f t="shared" si="46"/>
        <v>331.46584276230851</v>
      </c>
      <c r="V23" s="3">
        <f t="shared" si="46"/>
        <v>336.31183461555861</v>
      </c>
      <c r="W23" s="3">
        <f t="shared" si="46"/>
        <v>340.94244905310876</v>
      </c>
      <c r="X23" s="3">
        <f t="shared" si="46"/>
        <v>345.57306349065891</v>
      </c>
      <c r="Y23" s="3">
        <f t="shared" si="46"/>
        <v>349.98830051250894</v>
      </c>
      <c r="Z23" s="3">
        <f t="shared" si="46"/>
        <v>354.18816011865903</v>
      </c>
      <c r="AA23" s="3">
        <f t="shared" si="46"/>
        <v>358.17264230910911</v>
      </c>
      <c r="AB23" s="3">
        <f t="shared" si="46"/>
        <v>363.55707770160927</v>
      </c>
      <c r="AC23" s="3">
        <f t="shared" si="46"/>
        <v>368.94151309410944</v>
      </c>
      <c r="AD23" s="3">
        <f t="shared" si="46"/>
        <v>378.74118550845975</v>
      </c>
      <c r="AE23" s="3">
        <f t="shared" si="46"/>
        <v>382.94104511460989</v>
      </c>
      <c r="AF23" s="3">
        <f t="shared" si="46"/>
        <v>386.60246118150991</v>
      </c>
      <c r="AG23" s="3">
        <f t="shared" si="46"/>
        <v>389.72543370915997</v>
      </c>
      <c r="AH23" s="3">
        <f t="shared" si="46"/>
        <v>392.41765140541003</v>
      </c>
      <c r="AI23" s="3">
        <f t="shared" si="3"/>
        <v>190.73099999999999</v>
      </c>
      <c r="AJ23" s="3">
        <f t="shared" si="4"/>
        <v>195.94728672254075</v>
      </c>
      <c r="AK23" s="3">
        <f t="shared" si="5"/>
        <v>201.30623324957978</v>
      </c>
      <c r="AL23" s="3">
        <f t="shared" si="6"/>
        <v>206.81174117259428</v>
      </c>
      <c r="AM23" s="3">
        <f t="shared" si="7"/>
        <v>211.51806246162283</v>
      </c>
      <c r="AN23" s="3">
        <f t="shared" si="8"/>
        <v>209.38689810432686</v>
      </c>
      <c r="AO23" s="3">
        <f t="shared" si="9"/>
        <v>214.89240602734139</v>
      </c>
      <c r="AP23" s="3">
        <f t="shared" si="10"/>
        <v>227.14660108179311</v>
      </c>
      <c r="AQ23" s="3">
        <f t="shared" si="11"/>
        <v>238.7792065320335</v>
      </c>
      <c r="AR23" s="3">
        <f t="shared" si="12"/>
        <v>254.58534218197843</v>
      </c>
      <c r="AS23" s="3">
        <f t="shared" si="13"/>
        <v>271.81225407012067</v>
      </c>
      <c r="AT23" s="3">
        <f t="shared" si="14"/>
        <v>291.25912883044617</v>
      </c>
      <c r="AU23" s="3">
        <f t="shared" si="15"/>
        <v>309.90681695678569</v>
      </c>
      <c r="AV23" s="3">
        <f t="shared" si="16"/>
        <v>331.84005013395648</v>
      </c>
      <c r="AW23" s="3">
        <f t="shared" si="17"/>
        <v>351.10932786450741</v>
      </c>
      <c r="AX23" s="3">
        <f t="shared" si="18"/>
        <v>369.22422490152292</v>
      </c>
      <c r="AY23" s="3">
        <f t="shared" si="19"/>
        <v>386.98392787898916</v>
      </c>
      <c r="AZ23" s="3">
        <f t="shared" si="20"/>
        <v>404.03324273735683</v>
      </c>
      <c r="BA23" s="3">
        <f t="shared" si="21"/>
        <v>418.41860214910452</v>
      </c>
      <c r="BB23" s="3">
        <f t="shared" si="22"/>
        <v>432.7151630459648</v>
      </c>
      <c r="BC23" s="3">
        <f t="shared" si="23"/>
        <v>446.47893285350119</v>
      </c>
      <c r="BD23" s="3">
        <f t="shared" si="24"/>
        <v>459.88750860148821</v>
      </c>
      <c r="BE23" s="3">
        <f t="shared" si="25"/>
        <v>472.49689771548924</v>
      </c>
      <c r="BF23" s="3">
        <f t="shared" si="26"/>
        <v>484.21830168061695</v>
      </c>
      <c r="BG23" s="3">
        <f t="shared" si="27"/>
        <v>497.27168336905459</v>
      </c>
      <c r="BH23" s="3">
        <f t="shared" si="28"/>
        <v>507.30591555132298</v>
      </c>
      <c r="BI23" s="3">
        <f t="shared" si="29"/>
        <v>516.27456555494336</v>
      </c>
      <c r="BJ23" s="3">
        <f t="shared" si="30"/>
        <v>524.17763337991585</v>
      </c>
      <c r="BK23" s="3">
        <f t="shared" si="31"/>
        <v>531.192716056015</v>
      </c>
      <c r="BL23" s="3">
        <f>MAX(F23,AI23)*'2015-2022 Peak vs Capital'!$M$14</f>
        <v>27.043687348354609</v>
      </c>
      <c r="BM23" s="3">
        <f>MAX(G23,AJ23)*'2015-2022 Peak vs Capital'!$M$14</f>
        <v>27.471038971768643</v>
      </c>
      <c r="BN23" s="3">
        <f>MAX(H23,AK23)*'2015-2022 Peak vs Capital'!$M$14</f>
        <v>27.905143720512154</v>
      </c>
      <c r="BO23" s="3">
        <f>MAX(I23,AL23)*'2015-2022 Peak vs Capital'!$M$14</f>
        <v>28.346108309288486</v>
      </c>
      <c r="BP23" s="3">
        <f>MAX(J23,AM23)*'2015-2022 Peak vs Capital'!$M$14</f>
        <v>28.696618623444024</v>
      </c>
      <c r="BQ23" s="3">
        <f>MAX(K23,AN23)*'2015-2022 Peak vs Capital'!$M$14</f>
        <v>28.594857564495641</v>
      </c>
      <c r="BR23" s="3">
        <f>MAX(L23,AO23)*'2015-2022 Peak vs Capital'!$M$14</f>
        <v>28.549630427185249</v>
      </c>
      <c r="BS23" s="3">
        <f>MAX(M23,AP23)*'2015-2022 Peak vs Capital'!$M$14</f>
        <v>28.934061094323585</v>
      </c>
      <c r="BT23" s="3">
        <f>MAX(N23,AQ23)*'2015-2022 Peak vs Capital'!$M$14</f>
        <v>29.872524193514227</v>
      </c>
      <c r="BU23" s="3">
        <f>MAX(O23,AR23)*'2015-2022 Peak vs Capital'!$M$14</f>
        <v>31.376326509084777</v>
      </c>
      <c r="BV23" s="3">
        <f>MAX(P23,AS23)*'2015-2022 Peak vs Capital'!$M$14</f>
        <v>32.009506431430275</v>
      </c>
      <c r="BW23" s="3">
        <f>MAX(Q23,AT23)*'2015-2022 Peak vs Capital'!$M$14</f>
        <v>32.58615243213778</v>
      </c>
      <c r="BX23" s="3">
        <f>MAX(R23,AU23)*'2015-2022 Peak vs Capital'!$M$14</f>
        <v>33.072344158224496</v>
      </c>
      <c r="BY23" s="3">
        <f>MAX(S23,AV23)*'2015-2022 Peak vs Capital'!$M$14</f>
        <v>34.841572092685269</v>
      </c>
      <c r="BZ23" s="3">
        <f>MAX(T23,AW23)*'2015-2022 Peak vs Capital'!$M$14</f>
        <v>36.864751419448105</v>
      </c>
      <c r="CA23" s="3">
        <f>MAX(U23,AX23)*'2015-2022 Peak vs Capital'!$M$14</f>
        <v>38.766726454745879</v>
      </c>
      <c r="CB23" s="3">
        <f>MAX(V23,AY23)*'2015-2022 Peak vs Capital'!$M$14</f>
        <v>40.631407861900563</v>
      </c>
      <c r="CC23" s="3">
        <f>MAX(W23,AZ23)*'2015-2022 Peak vs Capital'!$M$14</f>
        <v>42.421502012769075</v>
      </c>
      <c r="CD23" s="3">
        <f>MAX(X23,BA23)*'2015-2022 Peak vs Capital'!$M$14</f>
        <v>43.931893952564373</v>
      </c>
      <c r="CE23" s="3">
        <f>MAX(Y23,BB23)*'2015-2022 Peak vs Capital'!$M$14</f>
        <v>45.432962485323884</v>
      </c>
      <c r="CF23" s="3">
        <f>MAX(Z23,BC23)*'2015-2022 Peak vs Capital'!$M$14</f>
        <v>46.878090575868775</v>
      </c>
      <c r="CG23" s="3">
        <f>MAX(AA23,BD23)*'2015-2022 Peak vs Capital'!$M$14</f>
        <v>48.285925038270562</v>
      </c>
      <c r="CH23" s="3">
        <f>MAX(AB23,BE23)*'2015-2022 Peak vs Capital'!$M$14</f>
        <v>49.609848837350391</v>
      </c>
      <c r="CI23" s="3">
        <f>MAX(AC23,BF23)*'2015-2022 Peak vs Capital'!$M$14</f>
        <v>50.840538566072482</v>
      </c>
      <c r="CJ23" s="3">
        <f>MAX(AD23,BG23)*'2015-2022 Peak vs Capital'!$M$14</f>
        <v>52.211079400331165</v>
      </c>
      <c r="CK23" s="3">
        <f>MAX(AE23,BH23)*'2015-2022 Peak vs Capital'!$M$14</f>
        <v>53.264624395373559</v>
      </c>
      <c r="CL23" s="3">
        <f>MAX(AF23,BI23)*'2015-2022 Peak vs Capital'!$M$14</f>
        <v>54.20628850598667</v>
      </c>
      <c r="CM23" s="3">
        <f>MAX(AG23,BJ23)*'2015-2022 Peak vs Capital'!$M$14</f>
        <v>55.036071732170505</v>
      </c>
      <c r="CN23" s="3">
        <f>MAX(AH23,BK23)*'2015-2022 Peak vs Capital'!$M$14</f>
        <v>55.772620887996602</v>
      </c>
    </row>
    <row r="24" spans="1:92" x14ac:dyDescent="0.35">
      <c r="A24" t="s">
        <v>62</v>
      </c>
      <c r="B24">
        <v>2022</v>
      </c>
      <c r="C24">
        <v>83064</v>
      </c>
      <c r="D24">
        <v>135570</v>
      </c>
      <c r="E24" s="18"/>
      <c r="F24" s="3">
        <f t="shared" si="1"/>
        <v>135.57</v>
      </c>
      <c r="G24" s="3">
        <f t="shared" ref="G24:AH24" si="47">F24*G$3</f>
        <v>137.71231361426257</v>
      </c>
      <c r="H24" s="3">
        <f t="shared" si="47"/>
        <v>139.88848064463383</v>
      </c>
      <c r="I24" s="3">
        <f t="shared" si="47"/>
        <v>142.09903605190317</v>
      </c>
      <c r="J24" s="3">
        <f t="shared" si="47"/>
        <v>143.85614419614288</v>
      </c>
      <c r="K24" s="3">
        <f t="shared" si="47"/>
        <v>143.34601602523458</v>
      </c>
      <c r="L24" s="3">
        <f t="shared" si="47"/>
        <v>143.11929239371977</v>
      </c>
      <c r="M24" s="3">
        <f t="shared" si="47"/>
        <v>145.04644326159561</v>
      </c>
      <c r="N24" s="3">
        <f t="shared" si="47"/>
        <v>149.75095861552779</v>
      </c>
      <c r="O24" s="3">
        <f t="shared" si="47"/>
        <v>157.28951936339502</v>
      </c>
      <c r="P24" s="3">
        <f t="shared" si="47"/>
        <v>160.46365020460226</v>
      </c>
      <c r="Q24" s="3">
        <f t="shared" si="47"/>
        <v>163.35437650641603</v>
      </c>
      <c r="R24" s="3">
        <f t="shared" si="47"/>
        <v>165.79165554520014</v>
      </c>
      <c r="S24" s="3">
        <f t="shared" si="47"/>
        <v>169.19251001792222</v>
      </c>
      <c r="T24" s="3">
        <f t="shared" si="47"/>
        <v>172.02655541185726</v>
      </c>
      <c r="U24" s="3">
        <f t="shared" si="47"/>
        <v>174.4638344506414</v>
      </c>
      <c r="V24" s="3">
        <f t="shared" si="47"/>
        <v>177.01447530518294</v>
      </c>
      <c r="W24" s="3">
        <f t="shared" si="47"/>
        <v>179.45175434396708</v>
      </c>
      <c r="X24" s="3">
        <f t="shared" si="47"/>
        <v>181.88903338275122</v>
      </c>
      <c r="Y24" s="3">
        <f t="shared" si="47"/>
        <v>184.21295060577793</v>
      </c>
      <c r="Z24" s="3">
        <f t="shared" si="47"/>
        <v>186.42350601304727</v>
      </c>
      <c r="AA24" s="3">
        <f t="shared" si="47"/>
        <v>188.52069960455918</v>
      </c>
      <c r="AB24" s="3">
        <f t="shared" si="47"/>
        <v>191.35474499849425</v>
      </c>
      <c r="AC24" s="3">
        <f t="shared" si="47"/>
        <v>194.1887903924293</v>
      </c>
      <c r="AD24" s="3">
        <f t="shared" si="47"/>
        <v>199.34675300939111</v>
      </c>
      <c r="AE24" s="3">
        <f t="shared" si="47"/>
        <v>201.55730841666048</v>
      </c>
      <c r="AF24" s="3">
        <f t="shared" si="47"/>
        <v>203.48445928453629</v>
      </c>
      <c r="AG24" s="3">
        <f t="shared" si="47"/>
        <v>205.12820561301859</v>
      </c>
      <c r="AH24" s="3">
        <f t="shared" si="47"/>
        <v>206.5452283099861</v>
      </c>
      <c r="AI24" s="3">
        <f t="shared" si="3"/>
        <v>83.063999999999993</v>
      </c>
      <c r="AJ24" s="3">
        <f t="shared" si="4"/>
        <v>85.335710630789563</v>
      </c>
      <c r="AK24" s="3">
        <f t="shared" si="5"/>
        <v>87.669550092240343</v>
      </c>
      <c r="AL24" s="3">
        <f t="shared" si="6"/>
        <v>90.06721754072683</v>
      </c>
      <c r="AM24" s="3">
        <f t="shared" si="7"/>
        <v>92.116836488626589</v>
      </c>
      <c r="AN24" s="3">
        <f t="shared" si="8"/>
        <v>91.188707153728586</v>
      </c>
      <c r="AO24" s="3">
        <f t="shared" si="9"/>
        <v>93.586374602215088</v>
      </c>
      <c r="AP24" s="3">
        <f t="shared" si="10"/>
        <v>98.923118277878601</v>
      </c>
      <c r="AQ24" s="3">
        <f t="shared" si="11"/>
        <v>103.98915756419687</v>
      </c>
      <c r="AR24" s="3">
        <f t="shared" si="12"/>
        <v>110.87278346469039</v>
      </c>
      <c r="AS24" s="3">
        <f t="shared" si="13"/>
        <v>118.37516225511588</v>
      </c>
      <c r="AT24" s="3">
        <f t="shared" si="14"/>
        <v>126.84434243606013</v>
      </c>
      <c r="AU24" s="3">
        <f t="shared" si="15"/>
        <v>134.96547411641762</v>
      </c>
      <c r="AV24" s="3">
        <f t="shared" si="16"/>
        <v>144.51747185474289</v>
      </c>
      <c r="AW24" s="3">
        <f t="shared" si="17"/>
        <v>152.90930792444567</v>
      </c>
      <c r="AX24" s="3">
        <f t="shared" si="18"/>
        <v>160.79840727107867</v>
      </c>
      <c r="AY24" s="3">
        <f t="shared" si="19"/>
        <v>168.5328183952287</v>
      </c>
      <c r="AZ24" s="3">
        <f t="shared" si="20"/>
        <v>175.95785307441272</v>
      </c>
      <c r="BA24" s="3">
        <f t="shared" si="21"/>
        <v>182.22272608497425</v>
      </c>
      <c r="BB24" s="3">
        <f t="shared" si="22"/>
        <v>188.44892703991502</v>
      </c>
      <c r="BC24" s="3">
        <f t="shared" si="23"/>
        <v>194.44309566113131</v>
      </c>
      <c r="BD24" s="3">
        <f t="shared" si="24"/>
        <v>200.28257605986457</v>
      </c>
      <c r="BE24" s="3">
        <f t="shared" si="25"/>
        <v>205.77400795801108</v>
      </c>
      <c r="BF24" s="3">
        <f t="shared" si="26"/>
        <v>210.87871929995009</v>
      </c>
      <c r="BG24" s="3">
        <f t="shared" si="27"/>
        <v>216.56351147620035</v>
      </c>
      <c r="BH24" s="3">
        <f t="shared" si="28"/>
        <v>220.93345376134511</v>
      </c>
      <c r="BI24" s="3">
        <f t="shared" si="29"/>
        <v>224.83933137904086</v>
      </c>
      <c r="BJ24" s="3">
        <f t="shared" si="30"/>
        <v>228.2811443292876</v>
      </c>
      <c r="BK24" s="3">
        <f t="shared" si="31"/>
        <v>231.33623672332683</v>
      </c>
      <c r="BL24" s="3">
        <f>MAX(F24,AI24)*'2015-2022 Peak vs Capital'!$M$14</f>
        <v>14.234182783839927</v>
      </c>
      <c r="BM24" s="3">
        <f>MAX(G24,AJ24)*'2015-2022 Peak vs Capital'!$M$14</f>
        <v>14.459115169808225</v>
      </c>
      <c r="BN24" s="3">
        <f>MAX(H24,AK24)*'2015-2022 Peak vs Capital'!$M$14</f>
        <v>14.68760199785625</v>
      </c>
      <c r="BO24" s="3">
        <f>MAX(I24,AL24)*'2015-2022 Peak vs Capital'!$M$14</f>
        <v>14.919699436234044</v>
      </c>
      <c r="BP24" s="3">
        <f>MAX(J24,AM24)*'2015-2022 Peak vs Capital'!$M$14</f>
        <v>15.104187143662545</v>
      </c>
      <c r="BQ24" s="3">
        <f>MAX(K24,AN24)*'2015-2022 Peak vs Capital'!$M$14</f>
        <v>15.050626196344592</v>
      </c>
      <c r="BR24" s="3">
        <f>MAX(L24,AO24)*'2015-2022 Peak vs Capital'!$M$14</f>
        <v>15.026821330869947</v>
      </c>
      <c r="BS24" s="3">
        <f>MAX(M24,AP24)*'2015-2022 Peak vs Capital'!$M$14</f>
        <v>15.229162687404434</v>
      </c>
      <c r="BT24" s="3">
        <f>MAX(N24,AQ24)*'2015-2022 Peak vs Capital'!$M$14</f>
        <v>15.723113646003329</v>
      </c>
      <c r="BU24" s="3">
        <f>MAX(O24,AR24)*'2015-2022 Peak vs Capital'!$M$14</f>
        <v>16.514625423035291</v>
      </c>
      <c r="BV24" s="3">
        <f>MAX(P24,AS24)*'2015-2022 Peak vs Capital'!$M$14</f>
        <v>16.847893539680324</v>
      </c>
      <c r="BW24" s="3">
        <f>MAX(Q24,AT24)*'2015-2022 Peak vs Capital'!$M$14</f>
        <v>17.151405574482059</v>
      </c>
      <c r="BX24" s="3">
        <f>MAX(R24,AU24)*'2015-2022 Peak vs Capital'!$M$14</f>
        <v>17.407307878334493</v>
      </c>
      <c r="BY24" s="3">
        <f>MAX(S24,AV24)*'2015-2022 Peak vs Capital'!$M$14</f>
        <v>17.764380860454178</v>
      </c>
      <c r="BZ24" s="3">
        <f>MAX(T24,AW24)*'2015-2022 Peak vs Capital'!$M$14</f>
        <v>18.061941678887244</v>
      </c>
      <c r="CA24" s="3">
        <f>MAX(U24,AX24)*'2015-2022 Peak vs Capital'!$M$14</f>
        <v>18.317843982739685</v>
      </c>
      <c r="CB24" s="3">
        <f>MAX(V24,AY24)*'2015-2022 Peak vs Capital'!$M$14</f>
        <v>18.585648719329445</v>
      </c>
      <c r="CC24" s="3">
        <f>MAX(W24,AZ24)*'2015-2022 Peak vs Capital'!$M$14</f>
        <v>18.841551023181886</v>
      </c>
      <c r="CD24" s="3">
        <f>MAX(X24,BA24)*'2015-2022 Peak vs Capital'!$M$14</f>
        <v>19.132489418478421</v>
      </c>
      <c r="CE24" s="3">
        <f>MAX(Y24,BB24)*'2015-2022 Peak vs Capital'!$M$14</f>
        <v>19.78620987611319</v>
      </c>
      <c r="CF24" s="3">
        <f>MAX(Z24,BC24)*'2015-2022 Peak vs Capital'!$M$14</f>
        <v>20.415568080668404</v>
      </c>
      <c r="CG24" s="3">
        <f>MAX(AA24,BD24)*'2015-2022 Peak vs Capital'!$M$14</f>
        <v>21.028684783170576</v>
      </c>
      <c r="CH24" s="3">
        <f>MAX(AB24,BE24)*'2015-2022 Peak vs Capital'!$M$14</f>
        <v>21.605258106053416</v>
      </c>
      <c r="CI24" s="3">
        <f>MAX(AC24,BF24)*'2015-2022 Peak vs Capital'!$M$14</f>
        <v>22.141227673803659</v>
      </c>
      <c r="CJ24" s="3">
        <f>MAX(AD24,BG24)*'2015-2022 Peak vs Capital'!$M$14</f>
        <v>22.738102874252796</v>
      </c>
      <c r="CK24" s="3">
        <f>MAX(AE24,BH24)*'2015-2022 Peak vs Capital'!$M$14</f>
        <v>23.19692530725111</v>
      </c>
      <c r="CL24" s="3">
        <f>MAX(AF24,BI24)*'2015-2022 Peak vs Capital'!$M$14</f>
        <v>23.607023234090313</v>
      </c>
      <c r="CM24" s="3">
        <f>MAX(AG24,BJ24)*'2015-2022 Peak vs Capital'!$M$14</f>
        <v>23.968396654770402</v>
      </c>
      <c r="CN24" s="3">
        <f>MAX(AH24,BK24)*'2015-2022 Peak vs Capital'!$M$14</f>
        <v>24.289166320317893</v>
      </c>
    </row>
    <row r="25" spans="1:92" x14ac:dyDescent="0.35">
      <c r="A25" t="s">
        <v>63</v>
      </c>
      <c r="B25">
        <v>2022</v>
      </c>
      <c r="C25">
        <v>93411</v>
      </c>
      <c r="D25">
        <v>108662</v>
      </c>
      <c r="E25" s="18"/>
      <c r="F25" s="3">
        <f t="shared" si="1"/>
        <v>108.66200000000001</v>
      </c>
      <c r="G25" s="3">
        <f t="shared" ref="G25:AH25" si="48">F25*G$3</f>
        <v>110.37910615883308</v>
      </c>
      <c r="H25" s="3">
        <f t="shared" si="48"/>
        <v>112.12334649116474</v>
      </c>
      <c r="I25" s="3">
        <f t="shared" si="48"/>
        <v>113.89514977850487</v>
      </c>
      <c r="J25" s="3">
        <f t="shared" si="48"/>
        <v>115.30350623767265</v>
      </c>
      <c r="K25" s="3">
        <f t="shared" si="48"/>
        <v>114.89462855597878</v>
      </c>
      <c r="L25" s="3">
        <f t="shared" si="48"/>
        <v>114.71290514189262</v>
      </c>
      <c r="M25" s="3">
        <f t="shared" si="48"/>
        <v>116.25755416162504</v>
      </c>
      <c r="N25" s="3">
        <f t="shared" si="48"/>
        <v>120.02831500391299</v>
      </c>
      <c r="O25" s="3">
        <f t="shared" si="48"/>
        <v>126.07061852227802</v>
      </c>
      <c r="P25" s="3">
        <f t="shared" si="48"/>
        <v>128.61474631948437</v>
      </c>
      <c r="Q25" s="3">
        <f t="shared" si="48"/>
        <v>130.93171984908301</v>
      </c>
      <c r="R25" s="3">
        <f t="shared" si="48"/>
        <v>132.88524655050929</v>
      </c>
      <c r="S25" s="3">
        <f t="shared" si="48"/>
        <v>135.6110977618018</v>
      </c>
      <c r="T25" s="3">
        <f t="shared" si="48"/>
        <v>137.88264043787888</v>
      </c>
      <c r="U25" s="3">
        <f t="shared" si="48"/>
        <v>139.83616713930516</v>
      </c>
      <c r="V25" s="3">
        <f t="shared" si="48"/>
        <v>141.88055554777452</v>
      </c>
      <c r="W25" s="3">
        <f t="shared" si="48"/>
        <v>143.83408224920083</v>
      </c>
      <c r="X25" s="3">
        <f t="shared" si="48"/>
        <v>145.78760895062715</v>
      </c>
      <c r="Y25" s="3">
        <f t="shared" si="48"/>
        <v>147.65027394501033</v>
      </c>
      <c r="Z25" s="3">
        <f t="shared" si="48"/>
        <v>149.42207723235046</v>
      </c>
      <c r="AA25" s="3">
        <f t="shared" si="48"/>
        <v>151.10301881264749</v>
      </c>
      <c r="AB25" s="3">
        <f t="shared" si="48"/>
        <v>153.37456148872459</v>
      </c>
      <c r="AC25" s="3">
        <f t="shared" si="48"/>
        <v>155.6461041648017</v>
      </c>
      <c r="AD25" s="3">
        <f t="shared" si="48"/>
        <v>159.78031183526201</v>
      </c>
      <c r="AE25" s="3">
        <f t="shared" si="48"/>
        <v>161.55211512260215</v>
      </c>
      <c r="AF25" s="3">
        <f t="shared" si="48"/>
        <v>163.09676414233454</v>
      </c>
      <c r="AG25" s="3">
        <f t="shared" si="48"/>
        <v>164.41425889445924</v>
      </c>
      <c r="AH25" s="3">
        <f t="shared" si="48"/>
        <v>165.55003023249776</v>
      </c>
      <c r="AI25" s="3">
        <f t="shared" si="3"/>
        <v>93.411000000000001</v>
      </c>
      <c r="AJ25" s="3">
        <f t="shared" si="4"/>
        <v>95.965689898544312</v>
      </c>
      <c r="AK25" s="3">
        <f t="shared" si="5"/>
        <v>98.590247804900599</v>
      </c>
      <c r="AL25" s="3">
        <f t="shared" si="6"/>
        <v>101.28658453357453</v>
      </c>
      <c r="AM25" s="3">
        <f t="shared" si="7"/>
        <v>103.59151754357001</v>
      </c>
      <c r="AN25" s="3">
        <f t="shared" si="8"/>
        <v>102.54777429376072</v>
      </c>
      <c r="AO25" s="3">
        <f t="shared" si="9"/>
        <v>105.24411102243467</v>
      </c>
      <c r="AP25" s="3">
        <f t="shared" si="10"/>
        <v>111.24563470883797</v>
      </c>
      <c r="AQ25" s="3">
        <f t="shared" si="11"/>
        <v>116.94273328071358</v>
      </c>
      <c r="AR25" s="3">
        <f t="shared" si="12"/>
        <v>124.68382905013233</v>
      </c>
      <c r="AS25" s="3">
        <f t="shared" si="13"/>
        <v>133.12075365275726</v>
      </c>
      <c r="AT25" s="3">
        <f t="shared" si="14"/>
        <v>142.64491080726683</v>
      </c>
      <c r="AU25" s="3">
        <f t="shared" si="15"/>
        <v>151.77766424309792</v>
      </c>
      <c r="AV25" s="3">
        <f t="shared" si="16"/>
        <v>162.51952185571832</v>
      </c>
      <c r="AW25" s="3">
        <f t="shared" si="17"/>
        <v>171.95670040607715</v>
      </c>
      <c r="AX25" s="3">
        <f t="shared" si="18"/>
        <v>180.82851802945592</v>
      </c>
      <c r="AY25" s="3">
        <f t="shared" si="19"/>
        <v>189.52637844453318</v>
      </c>
      <c r="AZ25" s="3">
        <f t="shared" si="20"/>
        <v>197.87632444300738</v>
      </c>
      <c r="BA25" s="3">
        <f t="shared" si="21"/>
        <v>204.92159137921996</v>
      </c>
      <c r="BB25" s="3">
        <f t="shared" si="22"/>
        <v>211.92336901335713</v>
      </c>
      <c r="BC25" s="3">
        <f t="shared" si="23"/>
        <v>218.66421083504204</v>
      </c>
      <c r="BD25" s="3">
        <f t="shared" si="24"/>
        <v>225.23109544842538</v>
      </c>
      <c r="BE25" s="3">
        <f t="shared" si="25"/>
        <v>231.40657634313024</v>
      </c>
      <c r="BF25" s="3">
        <f t="shared" si="26"/>
        <v>237.14716421708124</v>
      </c>
      <c r="BG25" s="3">
        <f t="shared" si="27"/>
        <v>243.540091622163</v>
      </c>
      <c r="BH25" s="3">
        <f t="shared" si="28"/>
        <v>248.45438275668164</v>
      </c>
      <c r="BI25" s="3">
        <f t="shared" si="29"/>
        <v>252.84680226629564</v>
      </c>
      <c r="BJ25" s="3">
        <f t="shared" si="30"/>
        <v>256.71735015100501</v>
      </c>
      <c r="BK25" s="3">
        <f t="shared" si="31"/>
        <v>260.15300501496051</v>
      </c>
      <c r="BL25" s="3">
        <f>MAX(F25,AI25)*'2015-2022 Peak vs Capital'!$M$14</f>
        <v>11.408975213230171</v>
      </c>
      <c r="BM25" s="3">
        <f>MAX(G25,AJ25)*'2015-2022 Peak vs Capital'!$M$14</f>
        <v>11.589262909063226</v>
      </c>
      <c r="BN25" s="3">
        <f>MAX(H25,AK25)*'2015-2022 Peak vs Capital'!$M$14</f>
        <v>11.772399559571115</v>
      </c>
      <c r="BO25" s="3">
        <f>MAX(I25,AL25)*'2015-2022 Peak vs Capital'!$M$14</f>
        <v>11.958430184702102</v>
      </c>
      <c r="BP25" s="3">
        <f>MAX(J25,AM25)*'2015-2022 Peak vs Capital'!$M$14</f>
        <v>12.106300681601089</v>
      </c>
      <c r="BQ25" s="3">
        <f>MAX(K25,AN25)*'2015-2022 Peak vs Capital'!$M$14</f>
        <v>12.063370537340093</v>
      </c>
      <c r="BR25" s="3">
        <f>MAX(L25,AO25)*'2015-2022 Peak vs Capital'!$M$14</f>
        <v>12.044290473224095</v>
      </c>
      <c r="BS25" s="3">
        <f>MAX(M25,AP25)*'2015-2022 Peak vs Capital'!$M$14</f>
        <v>12.206471018210083</v>
      </c>
      <c r="BT25" s="3">
        <f>MAX(N25,AQ25)*'2015-2022 Peak vs Capital'!$M$14</f>
        <v>12.602382348617054</v>
      </c>
      <c r="BU25" s="3">
        <f>MAX(O25,AR25)*'2015-2022 Peak vs Capital'!$M$14</f>
        <v>13.236794480474005</v>
      </c>
      <c r="BV25" s="3">
        <f>MAX(P25,AS25)*'2015-2022 Peak vs Capital'!$M$14</f>
        <v>13.977023971497186</v>
      </c>
      <c r="BW25" s="3">
        <f>MAX(Q25,AT25)*'2015-2022 Peak vs Capital'!$M$14</f>
        <v>14.977013598990776</v>
      </c>
      <c r="BX25" s="3">
        <f>MAX(R25,AU25)*'2015-2022 Peak vs Capital'!$M$14</f>
        <v>15.935907762340793</v>
      </c>
      <c r="BY25" s="3">
        <f>MAX(S25,AV25)*'2015-2022 Peak vs Capital'!$M$14</f>
        <v>17.063749944947723</v>
      </c>
      <c r="BZ25" s="3">
        <f>MAX(T25,AW25)*'2015-2022 Peak vs Capital'!$M$14</f>
        <v>18.054607247076074</v>
      </c>
      <c r="CA25" s="3">
        <f>MAX(U25,AX25)*'2015-2022 Peak vs Capital'!$M$14</f>
        <v>18.986104434330379</v>
      </c>
      <c r="CB25" s="3">
        <f>MAX(V25,AY25)*'2015-2022 Peak vs Capital'!$M$14</f>
        <v>19.899336970854208</v>
      </c>
      <c r="CC25" s="3">
        <f>MAX(W25,AZ25)*'2015-2022 Peak vs Capital'!$M$14</f>
        <v>20.776040205917088</v>
      </c>
      <c r="CD25" s="3">
        <f>MAX(X25,BA25)*'2015-2022 Peak vs Capital'!$M$14</f>
        <v>21.515758560501389</v>
      </c>
      <c r="CE25" s="3">
        <f>MAX(Y25,BB25)*'2015-2022 Peak vs Capital'!$M$14</f>
        <v>22.250910752403069</v>
      </c>
      <c r="CF25" s="3">
        <f>MAX(Z25,BC25)*'2015-2022 Peak vs Capital'!$M$14</f>
        <v>22.95866596820904</v>
      </c>
      <c r="CG25" s="3">
        <f>MAX(AA25,BD25)*'2015-2022 Peak vs Capital'!$M$14</f>
        <v>23.648156533284531</v>
      </c>
      <c r="CH25" s="3">
        <f>MAX(AB25,BE25)*'2015-2022 Peak vs Capital'!$M$14</f>
        <v>24.296551634216453</v>
      </c>
      <c r="CI25" s="3">
        <f>MAX(AC25,BF25)*'2015-2022 Peak vs Capital'!$M$14</f>
        <v>24.899285108322179</v>
      </c>
      <c r="CJ25" s="3">
        <f>MAX(AD25,BG25)*'2015-2022 Peak vs Capital'!$M$14</f>
        <v>25.570511022667191</v>
      </c>
      <c r="CK25" s="3">
        <f>MAX(AE25,BH25)*'2015-2022 Peak vs Capital'!$M$14</f>
        <v>26.086487405803155</v>
      </c>
      <c r="CL25" s="3">
        <f>MAX(AF25,BI25)*'2015-2022 Peak vs Capital'!$M$14</f>
        <v>26.547669836747687</v>
      </c>
      <c r="CM25" s="3">
        <f>MAX(AG25,BJ25)*'2015-2022 Peak vs Capital'!$M$14</f>
        <v>26.954058315500788</v>
      </c>
      <c r="CN25" s="3">
        <f>MAX(AH25,BK25)*'2015-2022 Peak vs Capital'!$M$14</f>
        <v>27.314785167427701</v>
      </c>
    </row>
    <row r="26" spans="1:92" x14ac:dyDescent="0.35">
      <c r="A26" t="s">
        <v>93</v>
      </c>
      <c r="B26">
        <v>2022</v>
      </c>
      <c r="C26">
        <v>15248</v>
      </c>
      <c r="D26">
        <v>13246</v>
      </c>
      <c r="E26" s="18"/>
      <c r="F26" s="3">
        <f t="shared" si="1"/>
        <v>13.246</v>
      </c>
      <c r="G26" s="3">
        <f t="shared" ref="G26:AH26" si="49">F26*G$3</f>
        <v>13.455316855753649</v>
      </c>
      <c r="H26" s="3">
        <f t="shared" si="49"/>
        <v>13.66794139277731</v>
      </c>
      <c r="I26" s="3">
        <f t="shared" si="49"/>
        <v>13.883925879940325</v>
      </c>
      <c r="J26" s="3">
        <f t="shared" si="49"/>
        <v>14.055605856916051</v>
      </c>
      <c r="K26" s="3">
        <f t="shared" si="49"/>
        <v>14.005763282955357</v>
      </c>
      <c r="L26" s="3">
        <f t="shared" si="49"/>
        <v>13.983611027861716</v>
      </c>
      <c r="M26" s="3">
        <f t="shared" si="49"/>
        <v>14.171905196157676</v>
      </c>
      <c r="N26" s="3">
        <f t="shared" si="49"/>
        <v>14.631564489350753</v>
      </c>
      <c r="O26" s="3">
        <f t="shared" si="49"/>
        <v>15.368126971214361</v>
      </c>
      <c r="P26" s="3">
        <f t="shared" si="49"/>
        <v>15.678258542525354</v>
      </c>
      <c r="Q26" s="3">
        <f t="shared" si="49"/>
        <v>15.960699794969296</v>
      </c>
      <c r="R26" s="3">
        <f t="shared" si="49"/>
        <v>16.198836537225951</v>
      </c>
      <c r="S26" s="3">
        <f t="shared" si="49"/>
        <v>16.531120363630588</v>
      </c>
      <c r="T26" s="3">
        <f t="shared" si="49"/>
        <v>16.808023552301119</v>
      </c>
      <c r="U26" s="3">
        <f t="shared" si="49"/>
        <v>17.046160294557772</v>
      </c>
      <c r="V26" s="3">
        <f t="shared" si="49"/>
        <v>17.295373164361248</v>
      </c>
      <c r="W26" s="3">
        <f t="shared" si="49"/>
        <v>17.533509906617905</v>
      </c>
      <c r="X26" s="3">
        <f t="shared" si="49"/>
        <v>17.771646648874562</v>
      </c>
      <c r="Y26" s="3">
        <f t="shared" si="49"/>
        <v>17.998707263584393</v>
      </c>
      <c r="Z26" s="3">
        <f t="shared" si="49"/>
        <v>18.214691750747406</v>
      </c>
      <c r="AA26" s="3">
        <f t="shared" si="49"/>
        <v>18.419600110363596</v>
      </c>
      <c r="AB26" s="3">
        <f t="shared" si="49"/>
        <v>18.696503299034127</v>
      </c>
      <c r="AC26" s="3">
        <f t="shared" si="49"/>
        <v>18.973406487704658</v>
      </c>
      <c r="AD26" s="3">
        <f t="shared" si="49"/>
        <v>19.477370291085023</v>
      </c>
      <c r="AE26" s="3">
        <f t="shared" si="49"/>
        <v>19.69335477824804</v>
      </c>
      <c r="AF26" s="3">
        <f t="shared" si="49"/>
        <v>19.881648946543997</v>
      </c>
      <c r="AG26" s="3">
        <f t="shared" si="49"/>
        <v>20.042252795972903</v>
      </c>
      <c r="AH26" s="3">
        <f t="shared" si="49"/>
        <v>20.180704390308168</v>
      </c>
      <c r="AI26" s="3">
        <f t="shared" si="3"/>
        <v>15.247999999999999</v>
      </c>
      <c r="AJ26" s="3">
        <f t="shared" si="4"/>
        <v>15.665016321129242</v>
      </c>
      <c r="AK26" s="3">
        <f t="shared" si="5"/>
        <v>16.093437587962065</v>
      </c>
      <c r="AL26" s="3">
        <f t="shared" si="6"/>
        <v>16.533575713437866</v>
      </c>
      <c r="AM26" s="3">
        <f t="shared" si="7"/>
        <v>16.909822820699443</v>
      </c>
      <c r="AN26" s="3">
        <f t="shared" si="8"/>
        <v>16.739446772128161</v>
      </c>
      <c r="AO26" s="3">
        <f t="shared" si="9"/>
        <v>17.179584897603966</v>
      </c>
      <c r="AP26" s="3">
        <f t="shared" si="10"/>
        <v>18.159247176888822</v>
      </c>
      <c r="AQ26" s="3">
        <f t="shared" si="11"/>
        <v>19.089216442007057</v>
      </c>
      <c r="AR26" s="3">
        <f t="shared" si="12"/>
        <v>20.352838802244044</v>
      </c>
      <c r="AS26" s="3">
        <f t="shared" si="13"/>
        <v>21.73004519486188</v>
      </c>
      <c r="AT26" s="3">
        <f t="shared" si="14"/>
        <v>23.284726638074801</v>
      </c>
      <c r="AU26" s="3">
        <f t="shared" si="15"/>
        <v>24.77551706307349</v>
      </c>
      <c r="AV26" s="3">
        <f t="shared" si="16"/>
        <v>26.528970562952903</v>
      </c>
      <c r="AW26" s="3">
        <f t="shared" si="17"/>
        <v>28.069454002118221</v>
      </c>
      <c r="AX26" s="3">
        <f t="shared" si="18"/>
        <v>29.517650414974092</v>
      </c>
      <c r="AY26" s="3">
        <f t="shared" si="19"/>
        <v>30.937450819734753</v>
      </c>
      <c r="AZ26" s="3">
        <f t="shared" si="20"/>
        <v>32.300459208304993</v>
      </c>
      <c r="BA26" s="3">
        <f t="shared" si="21"/>
        <v>33.45049753616113</v>
      </c>
      <c r="BB26" s="3">
        <f t="shared" si="22"/>
        <v>34.59343686199346</v>
      </c>
      <c r="BC26" s="3">
        <f t="shared" si="23"/>
        <v>35.693782175682976</v>
      </c>
      <c r="BD26" s="3">
        <f t="shared" si="24"/>
        <v>36.765731481277278</v>
      </c>
      <c r="BE26" s="3">
        <f t="shared" si="25"/>
        <v>37.773789768657352</v>
      </c>
      <c r="BF26" s="3">
        <f t="shared" si="26"/>
        <v>38.71085803579939</v>
      </c>
      <c r="BG26" s="3">
        <f t="shared" si="27"/>
        <v>39.754411333298471</v>
      </c>
      <c r="BH26" s="3">
        <f t="shared" si="28"/>
        <v>40.556598561988238</v>
      </c>
      <c r="BI26" s="3">
        <f t="shared" si="29"/>
        <v>41.273597766392371</v>
      </c>
      <c r="BJ26" s="3">
        <f t="shared" si="30"/>
        <v>41.905408946510867</v>
      </c>
      <c r="BK26" s="3">
        <f t="shared" si="31"/>
        <v>42.466230106391329</v>
      </c>
      <c r="BL26" s="3">
        <f>MAX(F26,AI26)*'2015-2022 Peak vs Capital'!$M$14</f>
        <v>1.600964956022654</v>
      </c>
      <c r="BM26" s="3">
        <f>MAX(G26,AJ26)*'2015-2022 Peak vs Capital'!$M$14</f>
        <v>1.6447496173695459</v>
      </c>
      <c r="BN26" s="3">
        <f>MAX(H26,AK26)*'2015-2022 Peak vs Capital'!$M$14</f>
        <v>1.6897317418851663</v>
      </c>
      <c r="BO26" s="3">
        <f>MAX(I26,AL26)*'2015-2022 Peak vs Capital'!$M$14</f>
        <v>1.7359440788930531</v>
      </c>
      <c r="BP26" s="3">
        <f>MAX(J26,AM26)*'2015-2022 Peak vs Capital'!$M$14</f>
        <v>1.7754481734320537</v>
      </c>
      <c r="BQ26" s="3">
        <f>MAX(K26,AN26)*'2015-2022 Peak vs Capital'!$M$14</f>
        <v>1.7575595268483553</v>
      </c>
      <c r="BR26" s="3">
        <f>MAX(L26,AO26)*'2015-2022 Peak vs Capital'!$M$14</f>
        <v>1.8037718638562426</v>
      </c>
      <c r="BS26" s="3">
        <f>MAX(M26,AP26)*'2015-2022 Peak vs Capital'!$M$14</f>
        <v>1.9066315817125079</v>
      </c>
      <c r="BT26" s="3">
        <f>MAX(N26,AQ26)*'2015-2022 Peak vs Capital'!$M$14</f>
        <v>2.0042737776485278</v>
      </c>
      <c r="BU26" s="3">
        <f>MAX(O26,AR26)*'2015-2022 Peak vs Capital'!$M$14</f>
        <v>2.1369479064776233</v>
      </c>
      <c r="BV26" s="3">
        <f>MAX(P26,AS26)*'2015-2022 Peak vs Capital'!$M$14</f>
        <v>2.2815477996958511</v>
      </c>
      <c r="BW26" s="3">
        <f>MAX(Q26,AT26)*'2015-2022 Peak vs Capital'!$M$14</f>
        <v>2.4447816997720979</v>
      </c>
      <c r="BX26" s="3">
        <f>MAX(R26,AU26)*'2015-2022 Peak vs Capital'!$M$14</f>
        <v>2.6013073573794574</v>
      </c>
      <c r="BY26" s="3">
        <f>MAX(S26,AV26)*'2015-2022 Peak vs Capital'!$M$14</f>
        <v>2.7854113451366853</v>
      </c>
      <c r="BZ26" s="3">
        <f>MAX(T26,AW26)*'2015-2022 Peak vs Capital'!$M$14</f>
        <v>2.947154524664291</v>
      </c>
      <c r="CA26" s="3">
        <f>MAX(U26,AX26)*'2015-2022 Peak vs Capital'!$M$14</f>
        <v>3.0992080206257264</v>
      </c>
      <c r="CB26" s="3">
        <f>MAX(V26,AY26)*'2015-2022 Peak vs Capital'!$M$14</f>
        <v>3.2482800754898791</v>
      </c>
      <c r="CC26" s="3">
        <f>MAX(W26,AZ26)*'2015-2022 Peak vs Capital'!$M$14</f>
        <v>3.3913892481594661</v>
      </c>
      <c r="CD26" s="3">
        <f>MAX(X26,BA26)*'2015-2022 Peak vs Capital'!$M$14</f>
        <v>3.5121376125994295</v>
      </c>
      <c r="CE26" s="3">
        <f>MAX(Y26,BB26)*'2015-2022 Peak vs Capital'!$M$14</f>
        <v>3.632140616765072</v>
      </c>
      <c r="CF26" s="3">
        <f>MAX(Z26,BC26)*'2015-2022 Peak vs Capital'!$M$14</f>
        <v>3.7476714592847906</v>
      </c>
      <c r="CG26" s="3">
        <f>MAX(AA26,BD26)*'2015-2022 Peak vs Capital'!$M$14</f>
        <v>3.8602208607072264</v>
      </c>
      <c r="CH26" s="3">
        <f>MAX(AB26,BE26)*'2015-2022 Peak vs Capital'!$M$14</f>
        <v>3.9660620196607752</v>
      </c>
      <c r="CI26" s="3">
        <f>MAX(AC26,BF26)*'2015-2022 Peak vs Capital'!$M$14</f>
        <v>4.0644495758711159</v>
      </c>
      <c r="CJ26" s="3">
        <f>MAX(AD26,BG26)*'2015-2022 Peak vs Capital'!$M$14</f>
        <v>4.1740175361962679</v>
      </c>
      <c r="CK26" s="3">
        <f>MAX(AE26,BH26)*'2015-2022 Peak vs Capital'!$M$14</f>
        <v>4.2582432471945131</v>
      </c>
      <c r="CL26" s="3">
        <f>MAX(AF26,BI26)*'2015-2022 Peak vs Capital'!$M$14</f>
        <v>4.3335246349009102</v>
      </c>
      <c r="CM26" s="3">
        <f>MAX(AG26,BJ26)*'2015-2022 Peak vs Capital'!$M$14</f>
        <v>4.3998616993154585</v>
      </c>
      <c r="CN26" s="3">
        <f>MAX(AH26,BK26)*'2015-2022 Peak vs Capital'!$M$14</f>
        <v>4.4587451609867985</v>
      </c>
    </row>
    <row r="27" spans="1:92" x14ac:dyDescent="0.35">
      <c r="A27" t="s">
        <v>64</v>
      </c>
      <c r="B27">
        <v>2022</v>
      </c>
      <c r="C27">
        <v>404366</v>
      </c>
      <c r="D27">
        <v>537429</v>
      </c>
      <c r="E27" s="18"/>
      <c r="F27" s="3">
        <f t="shared" si="1"/>
        <v>537.42899999999997</v>
      </c>
      <c r="G27" s="3">
        <f t="shared" ref="G27:AH27" si="50">F27*G$3</f>
        <v>545.92159764991902</v>
      </c>
      <c r="H27" s="3">
        <f t="shared" si="50"/>
        <v>554.54839761278242</v>
      </c>
      <c r="I27" s="3">
        <f t="shared" si="50"/>
        <v>563.31152058964574</v>
      </c>
      <c r="J27" s="3">
        <f t="shared" si="50"/>
        <v>570.27707987894723</v>
      </c>
      <c r="K27" s="3">
        <f t="shared" si="50"/>
        <v>568.25482073044031</v>
      </c>
      <c r="L27" s="3">
        <f t="shared" si="50"/>
        <v>567.35603888665946</v>
      </c>
      <c r="M27" s="3">
        <f t="shared" si="50"/>
        <v>574.99568455879671</v>
      </c>
      <c r="N27" s="3">
        <f t="shared" si="50"/>
        <v>593.64540781724929</v>
      </c>
      <c r="O27" s="3">
        <f t="shared" si="50"/>
        <v>623.52990412296242</v>
      </c>
      <c r="P27" s="3">
        <f t="shared" si="50"/>
        <v>636.11284993589425</v>
      </c>
      <c r="Q27" s="3">
        <f t="shared" si="50"/>
        <v>647.57231844410012</v>
      </c>
      <c r="R27" s="3">
        <f t="shared" si="50"/>
        <v>657.23422326474417</v>
      </c>
      <c r="S27" s="3">
        <f t="shared" si="50"/>
        <v>670.71595092145697</v>
      </c>
      <c r="T27" s="3">
        <f t="shared" si="50"/>
        <v>681.95072396871751</v>
      </c>
      <c r="U27" s="3">
        <f t="shared" si="50"/>
        <v>691.61262878936157</v>
      </c>
      <c r="V27" s="3">
        <f t="shared" si="50"/>
        <v>701.72392453189605</v>
      </c>
      <c r="W27" s="3">
        <f t="shared" si="50"/>
        <v>711.38582935254021</v>
      </c>
      <c r="X27" s="3">
        <f t="shared" si="50"/>
        <v>721.04773417318438</v>
      </c>
      <c r="Y27" s="3">
        <f t="shared" si="50"/>
        <v>730.26024807193789</v>
      </c>
      <c r="Z27" s="3">
        <f t="shared" si="50"/>
        <v>739.02337104880121</v>
      </c>
      <c r="AA27" s="3">
        <f t="shared" si="50"/>
        <v>747.33710310377398</v>
      </c>
      <c r="AB27" s="3">
        <f t="shared" si="50"/>
        <v>758.57187615103464</v>
      </c>
      <c r="AC27" s="3">
        <f t="shared" si="50"/>
        <v>769.8066491982953</v>
      </c>
      <c r="AD27" s="3">
        <f t="shared" si="50"/>
        <v>790.25393614430971</v>
      </c>
      <c r="AE27" s="3">
        <f t="shared" si="50"/>
        <v>799.01705912117302</v>
      </c>
      <c r="AF27" s="3">
        <f t="shared" si="50"/>
        <v>806.65670479331004</v>
      </c>
      <c r="AG27" s="3">
        <f t="shared" si="50"/>
        <v>813.17287316072111</v>
      </c>
      <c r="AH27" s="3">
        <f t="shared" si="50"/>
        <v>818.79025968435133</v>
      </c>
      <c r="AI27" s="3">
        <f t="shared" si="3"/>
        <v>404.36599999999999</v>
      </c>
      <c r="AJ27" s="3">
        <f t="shared" si="4"/>
        <v>415.42497309219226</v>
      </c>
      <c r="AK27" s="3">
        <f t="shared" si="5"/>
        <v>426.78639714676473</v>
      </c>
      <c r="AL27" s="3">
        <f t="shared" si="6"/>
        <v>438.45854387067266</v>
      </c>
      <c r="AM27" s="3">
        <f t="shared" si="7"/>
        <v>448.43634671530367</v>
      </c>
      <c r="AN27" s="3">
        <f t="shared" si="8"/>
        <v>443.91809637056508</v>
      </c>
      <c r="AO27" s="3">
        <f t="shared" si="9"/>
        <v>455.59024309447307</v>
      </c>
      <c r="AP27" s="3">
        <f t="shared" si="10"/>
        <v>481.5701825767199</v>
      </c>
      <c r="AQ27" s="3">
        <f t="shared" si="11"/>
        <v>506.23229904175133</v>
      </c>
      <c r="AR27" s="3">
        <f t="shared" si="12"/>
        <v>539.74265576522907</v>
      </c>
      <c r="AS27" s="3">
        <f t="shared" si="13"/>
        <v>576.26517938519919</v>
      </c>
      <c r="AT27" s="3">
        <f t="shared" si="14"/>
        <v>617.49421378093871</v>
      </c>
      <c r="AU27" s="3">
        <f t="shared" si="15"/>
        <v>657.02890429740125</v>
      </c>
      <c r="AV27" s="3">
        <f t="shared" si="16"/>
        <v>703.5292307620025</v>
      </c>
      <c r="AW27" s="3">
        <f t="shared" si="17"/>
        <v>744.38174429568051</v>
      </c>
      <c r="AX27" s="3">
        <f t="shared" si="18"/>
        <v>782.7868722259584</v>
      </c>
      <c r="AY27" s="3">
        <f t="shared" si="19"/>
        <v>820.43895843211328</v>
      </c>
      <c r="AZ27" s="3">
        <f t="shared" si="20"/>
        <v>856.584961190022</v>
      </c>
      <c r="BA27" s="3">
        <f t="shared" si="21"/>
        <v>887.08315101700748</v>
      </c>
      <c r="BB27" s="3">
        <f t="shared" si="22"/>
        <v>917.39308041296204</v>
      </c>
      <c r="BC27" s="3">
        <f t="shared" si="23"/>
        <v>946.57344722273217</v>
      </c>
      <c r="BD27" s="3">
        <f t="shared" si="24"/>
        <v>975.00077230837906</v>
      </c>
      <c r="BE27" s="3">
        <f t="shared" si="25"/>
        <v>1001.7337535147491</v>
      </c>
      <c r="BF27" s="3">
        <f t="shared" si="26"/>
        <v>1026.5841304108112</v>
      </c>
      <c r="BG27" s="3">
        <f t="shared" si="27"/>
        <v>1054.258413772335</v>
      </c>
      <c r="BH27" s="3">
        <f t="shared" si="28"/>
        <v>1075.5318424788125</v>
      </c>
      <c r="BI27" s="3">
        <f t="shared" si="29"/>
        <v>1094.5461460129206</v>
      </c>
      <c r="BJ27" s="3">
        <f t="shared" si="30"/>
        <v>1111.3013243746595</v>
      </c>
      <c r="BK27" s="3">
        <f t="shared" si="31"/>
        <v>1126.1738984260908</v>
      </c>
      <c r="BL27" s="3">
        <f>MAX(F27,AI27)*'2015-2022 Peak vs Capital'!$M$14</f>
        <v>56.42740000985696</v>
      </c>
      <c r="BM27" s="3">
        <f>MAX(G27,AJ27)*'2015-2022 Peak vs Capital'!$M$14</f>
        <v>57.319080966252599</v>
      </c>
      <c r="BN27" s="3">
        <f>MAX(H27,AK27)*'2015-2022 Peak vs Capital'!$M$14</f>
        <v>58.224852505022398</v>
      </c>
      <c r="BO27" s="3">
        <f>MAX(I27,AL27)*'2015-2022 Peak vs Capital'!$M$14</f>
        <v>59.144937289340021</v>
      </c>
      <c r="BP27" s="3">
        <f>MAX(J27,AM27)*'2015-2022 Peak vs Capital'!$M$14</f>
        <v>59.876286733284779</v>
      </c>
      <c r="BQ27" s="3">
        <f>MAX(K27,AN27)*'2015-2022 Peak vs Capital'!$M$14</f>
        <v>59.663959475365331</v>
      </c>
      <c r="BR27" s="3">
        <f>MAX(L27,AO27)*'2015-2022 Peak vs Capital'!$M$14</f>
        <v>59.569591805178909</v>
      </c>
      <c r="BS27" s="3">
        <f>MAX(M27,AP27)*'2015-2022 Peak vs Capital'!$M$14</f>
        <v>60.3717170017635</v>
      </c>
      <c r="BT27" s="3">
        <f>MAX(N27,AQ27)*'2015-2022 Peak vs Capital'!$M$14</f>
        <v>62.329846158131758</v>
      </c>
      <c r="BU27" s="3">
        <f>MAX(O27,AR27)*'2015-2022 Peak vs Capital'!$M$14</f>
        <v>65.467571191830288</v>
      </c>
      <c r="BV27" s="3">
        <f>MAX(P27,AS27)*'2015-2022 Peak vs Capital'!$M$14</f>
        <v>66.788718574440196</v>
      </c>
      <c r="BW27" s="3">
        <f>MAX(Q27,AT27)*'2015-2022 Peak vs Capital'!$M$14</f>
        <v>67.991906369317078</v>
      </c>
      <c r="BX27" s="3">
        <f>MAX(R27,AU27)*'2015-2022 Peak vs Capital'!$M$14</f>
        <v>69.006358823821117</v>
      </c>
      <c r="BY27" s="3">
        <f>MAX(S27,AV27)*'2015-2022 Peak vs Capital'!$M$14</f>
        <v>73.867106767283644</v>
      </c>
      <c r="BZ27" s="3">
        <f>MAX(T27,AW27)*'2015-2022 Peak vs Capital'!$M$14</f>
        <v>78.156419630141698</v>
      </c>
      <c r="CA27" s="3">
        <f>MAX(U27,AX27)*'2015-2022 Peak vs Capital'!$M$14</f>
        <v>82.188769049602726</v>
      </c>
      <c r="CB27" s="3">
        <f>MAX(V27,AY27)*'2015-2022 Peak vs Capital'!$M$14</f>
        <v>86.142052794172372</v>
      </c>
      <c r="CC27" s="3">
        <f>MAX(W27,AZ27)*'2015-2022 Peak vs Capital'!$M$14</f>
        <v>89.93720518895924</v>
      </c>
      <c r="CD27" s="3">
        <f>MAX(X27,BA27)*'2015-2022 Peak vs Capital'!$M$14</f>
        <v>93.139365022060645</v>
      </c>
      <c r="CE27" s="3">
        <f>MAX(Y27,BB27)*'2015-2022 Peak vs Capital'!$M$14</f>
        <v>96.321758436439197</v>
      </c>
      <c r="CF27" s="3">
        <f>MAX(Z27,BC27)*'2015-2022 Peak vs Capital'!$M$14</f>
        <v>99.38555333848069</v>
      </c>
      <c r="CG27" s="3">
        <f>MAX(AA27,BD27)*'2015-2022 Peak vs Capital'!$M$14</f>
        <v>102.37028256563076</v>
      </c>
      <c r="CH27" s="3">
        <f>MAX(AB27,BE27)*'2015-2022 Peak vs Capital'!$M$14</f>
        <v>105.17711402427521</v>
      </c>
      <c r="CI27" s="3">
        <f>MAX(AC27,BF27)*'2015-2022 Peak vs Capital'!$M$14</f>
        <v>107.78628129569117</v>
      </c>
      <c r="CJ27" s="3">
        <f>MAX(AD27,BG27)*'2015-2022 Peak vs Capital'!$M$14</f>
        <v>110.69194484794986</v>
      </c>
      <c r="CK27" s="3">
        <f>MAX(AE27,BH27)*'2015-2022 Peak vs Capital'!$M$14</f>
        <v>112.9255501636317</v>
      </c>
      <c r="CL27" s="3">
        <f>MAX(AF27,BI27)*'2015-2022 Peak vs Capital'!$M$14</f>
        <v>114.92195845463937</v>
      </c>
      <c r="CM27" s="3">
        <f>MAX(AG27,BJ27)*'2015-2022 Peak vs Capital'!$M$14</f>
        <v>116.68116972097285</v>
      </c>
      <c r="CN27" s="3">
        <f>MAX(AH27,BK27)*'2015-2022 Peak vs Capital'!$M$14</f>
        <v>118.24271680007787</v>
      </c>
    </row>
    <row r="28" spans="1:92" x14ac:dyDescent="0.35">
      <c r="A28" t="s">
        <v>94</v>
      </c>
      <c r="B28">
        <v>2022</v>
      </c>
      <c r="C28">
        <v>167165</v>
      </c>
      <c r="D28">
        <v>139475</v>
      </c>
      <c r="E28" s="18"/>
      <c r="F28" s="3">
        <f t="shared" si="1"/>
        <v>139.47499999999999</v>
      </c>
      <c r="G28" s="3">
        <f t="shared" ref="G28:AH28" si="51">F28*G$3</f>
        <v>141.67902147487845</v>
      </c>
      <c r="H28" s="3">
        <f t="shared" si="51"/>
        <v>143.91787149008118</v>
      </c>
      <c r="I28" s="3">
        <f t="shared" si="51"/>
        <v>146.19210041557275</v>
      </c>
      <c r="J28" s="3">
        <f t="shared" si="51"/>
        <v>147.99982084352754</v>
      </c>
      <c r="K28" s="3">
        <f t="shared" si="51"/>
        <v>147.47499878379872</v>
      </c>
      <c r="L28" s="3">
        <f t="shared" si="51"/>
        <v>147.24174453503036</v>
      </c>
      <c r="M28" s="3">
        <f t="shared" si="51"/>
        <v>149.22440564956148</v>
      </c>
      <c r="N28" s="3">
        <f t="shared" si="51"/>
        <v>154.06443131150505</v>
      </c>
      <c r="O28" s="3">
        <f t="shared" si="51"/>
        <v>161.82013508305317</v>
      </c>
      <c r="P28" s="3">
        <f t="shared" si="51"/>
        <v>165.08569456581029</v>
      </c>
      <c r="Q28" s="3">
        <f t="shared" si="51"/>
        <v>168.05968623760697</v>
      </c>
      <c r="R28" s="3">
        <f t="shared" si="51"/>
        <v>170.56716941186687</v>
      </c>
      <c r="S28" s="3">
        <f t="shared" si="51"/>
        <v>174.06598314339237</v>
      </c>
      <c r="T28" s="3">
        <f t="shared" si="51"/>
        <v>176.98166125299693</v>
      </c>
      <c r="U28" s="3">
        <f t="shared" si="51"/>
        <v>179.48914442725683</v>
      </c>
      <c r="V28" s="3">
        <f t="shared" si="51"/>
        <v>182.11325472590093</v>
      </c>
      <c r="W28" s="3">
        <f t="shared" si="51"/>
        <v>184.62073790016086</v>
      </c>
      <c r="X28" s="3">
        <f t="shared" si="51"/>
        <v>187.12822107442079</v>
      </c>
      <c r="Y28" s="3">
        <f t="shared" si="51"/>
        <v>189.5190771242965</v>
      </c>
      <c r="Z28" s="3">
        <f t="shared" si="51"/>
        <v>191.79330604978807</v>
      </c>
      <c r="AA28" s="3">
        <f t="shared" si="51"/>
        <v>193.95090785089545</v>
      </c>
      <c r="AB28" s="3">
        <f t="shared" si="51"/>
        <v>196.86658596050003</v>
      </c>
      <c r="AC28" s="3">
        <f t="shared" si="51"/>
        <v>199.78226407010462</v>
      </c>
      <c r="AD28" s="3">
        <f t="shared" si="51"/>
        <v>205.08879822958497</v>
      </c>
      <c r="AE28" s="3">
        <f t="shared" si="51"/>
        <v>207.36302715507654</v>
      </c>
      <c r="AF28" s="3">
        <f t="shared" si="51"/>
        <v>209.34568826960759</v>
      </c>
      <c r="AG28" s="3">
        <f t="shared" si="51"/>
        <v>211.03678157317822</v>
      </c>
      <c r="AH28" s="3">
        <f t="shared" si="51"/>
        <v>212.49462062798048</v>
      </c>
      <c r="AI28" s="3">
        <f t="shared" si="3"/>
        <v>167.16499999999999</v>
      </c>
      <c r="AJ28" s="3">
        <f t="shared" si="4"/>
        <v>171.73678209086896</v>
      </c>
      <c r="AK28" s="3">
        <f t="shared" si="5"/>
        <v>176.4335974810912</v>
      </c>
      <c r="AL28" s="3">
        <f t="shared" si="6"/>
        <v>181.25886569627761</v>
      </c>
      <c r="AM28" s="3">
        <f t="shared" si="7"/>
        <v>185.38369175119504</v>
      </c>
      <c r="AN28" s="3">
        <f t="shared" si="8"/>
        <v>183.51584599047769</v>
      </c>
      <c r="AO28" s="3">
        <f t="shared" si="9"/>
        <v>188.34111420566413</v>
      </c>
      <c r="AP28" s="3">
        <f t="shared" si="10"/>
        <v>199.08122732978879</v>
      </c>
      <c r="AQ28" s="3">
        <f t="shared" si="11"/>
        <v>209.27655210703756</v>
      </c>
      <c r="AR28" s="3">
        <f t="shared" si="12"/>
        <v>223.12974149902442</v>
      </c>
      <c r="AS28" s="3">
        <f t="shared" si="13"/>
        <v>238.22816139815615</v>
      </c>
      <c r="AT28" s="3">
        <f t="shared" si="14"/>
        <v>255.27225396470178</v>
      </c>
      <c r="AU28" s="3">
        <f t="shared" si="15"/>
        <v>271.6159043709784</v>
      </c>
      <c r="AV28" s="3">
        <f t="shared" si="16"/>
        <v>290.83915032502762</v>
      </c>
      <c r="AW28" s="3">
        <f t="shared" si="17"/>
        <v>307.72758907818019</v>
      </c>
      <c r="AX28" s="3">
        <f t="shared" si="18"/>
        <v>323.60427804427746</v>
      </c>
      <c r="AY28" s="3">
        <f t="shared" si="19"/>
        <v>339.16965938358857</v>
      </c>
      <c r="AZ28" s="3">
        <f t="shared" si="20"/>
        <v>354.11242546932726</v>
      </c>
      <c r="BA28" s="3">
        <f t="shared" si="21"/>
        <v>366.72038435416925</v>
      </c>
      <c r="BB28" s="3">
        <f t="shared" si="22"/>
        <v>379.25051633231465</v>
      </c>
      <c r="BC28" s="3">
        <f t="shared" si="23"/>
        <v>391.31368687028083</v>
      </c>
      <c r="BD28" s="3">
        <f t="shared" si="24"/>
        <v>403.06554978146073</v>
      </c>
      <c r="BE28" s="3">
        <f t="shared" si="25"/>
        <v>414.11697053237162</v>
      </c>
      <c r="BF28" s="3">
        <f t="shared" si="26"/>
        <v>424.39012221631697</v>
      </c>
      <c r="BG28" s="3">
        <f t="shared" si="27"/>
        <v>435.83067750071058</v>
      </c>
      <c r="BH28" s="3">
        <f t="shared" si="28"/>
        <v>444.62511795742131</v>
      </c>
      <c r="BI28" s="3">
        <f t="shared" si="29"/>
        <v>452.48563553377335</v>
      </c>
      <c r="BJ28" s="3">
        <f t="shared" si="30"/>
        <v>459.41223022976681</v>
      </c>
      <c r="BK28" s="3">
        <f t="shared" si="31"/>
        <v>465.56055585879466</v>
      </c>
      <c r="BL28" s="3">
        <f>MAX(F28,AI28)*'2015-2022 Peak vs Capital'!$M$14</f>
        <v>17.551502287088599</v>
      </c>
      <c r="BM28" s="3">
        <f>MAX(G28,AJ28)*'2015-2022 Peak vs Capital'!$M$14</f>
        <v>18.031516906320839</v>
      </c>
      <c r="BN28" s="3">
        <f>MAX(H28,AK28)*'2015-2022 Peak vs Capital'!$M$14</f>
        <v>18.524659406626039</v>
      </c>
      <c r="BO28" s="3">
        <f>MAX(I28,AL28)*'2015-2022 Peak vs Capital'!$M$14</f>
        <v>19.031288821363933</v>
      </c>
      <c r="BP28" s="3">
        <f>MAX(J28,AM28)*'2015-2022 Peak vs Capital'!$M$14</f>
        <v>19.464375256543104</v>
      </c>
      <c r="BQ28" s="3">
        <f>MAX(K28,AN28)*'2015-2022 Peak vs Capital'!$M$14</f>
        <v>19.268260644386494</v>
      </c>
      <c r="BR28" s="3">
        <f>MAX(L28,AO28)*'2015-2022 Peak vs Capital'!$M$14</f>
        <v>19.774890059124392</v>
      </c>
      <c r="BS28" s="3">
        <f>MAX(M28,AP28)*'2015-2022 Peak vs Capital'!$M$14</f>
        <v>20.902549079024876</v>
      </c>
      <c r="BT28" s="3">
        <f>MAX(N28,AQ28)*'2015-2022 Peak vs Capital'!$M$14</f>
        <v>21.973008003713016</v>
      </c>
      <c r="BU28" s="3">
        <f>MAX(O28,AR28)*'2015-2022 Peak vs Capital'!$M$14</f>
        <v>23.427524710541174</v>
      </c>
      <c r="BV28" s="3">
        <f>MAX(P28,AS28)*'2015-2022 Peak vs Capital'!$M$14</f>
        <v>25.012784492140398</v>
      </c>
      <c r="BW28" s="3">
        <f>MAX(Q28,AT28)*'2015-2022 Peak vs Capital'!$M$14</f>
        <v>26.802330328069424</v>
      </c>
      <c r="BX28" s="3">
        <f>MAX(R28,AU28)*'2015-2022 Peak vs Capital'!$M$14</f>
        <v>28.518333184439719</v>
      </c>
      <c r="BY28" s="3">
        <f>MAX(S28,AV28)*'2015-2022 Peak vs Capital'!$M$14</f>
        <v>30.536679401218123</v>
      </c>
      <c r="BZ28" s="3">
        <f>MAX(T28,AW28)*'2015-2022 Peak vs Capital'!$M$14</f>
        <v>32.30988235280077</v>
      </c>
      <c r="CA28" s="3">
        <f>MAX(U28,AX28)*'2015-2022 Peak vs Capital'!$M$14</f>
        <v>33.976856556131914</v>
      </c>
      <c r="CB28" s="3">
        <f>MAX(V28,AY28)*'2015-2022 Peak vs Capital'!$M$14</f>
        <v>35.611144990770292</v>
      </c>
      <c r="CC28" s="3">
        <f>MAX(W28,AZ28)*'2015-2022 Peak vs Capital'!$M$14</f>
        <v>37.180061888023147</v>
      </c>
      <c r="CD28" s="3">
        <f>MAX(X28,BA28)*'2015-2022 Peak vs Capital'!$M$14</f>
        <v>38.50383552008023</v>
      </c>
      <c r="CE28" s="3">
        <f>MAX(Y28,BB28)*'2015-2022 Peak vs Capital'!$M$14</f>
        <v>39.819437709964127</v>
      </c>
      <c r="CF28" s="3">
        <f>MAX(Z28,BC28)*'2015-2022 Peak vs Capital'!$M$14</f>
        <v>41.08601124680888</v>
      </c>
      <c r="CG28" s="3">
        <f>MAX(AA28,BD28)*'2015-2022 Peak vs Capital'!$M$14</f>
        <v>42.31989901496086</v>
      </c>
      <c r="CH28" s="3">
        <f>MAX(AB28,BE28)*'2015-2022 Peak vs Capital'!$M$14</f>
        <v>43.48024380355411</v>
      </c>
      <c r="CI28" s="3">
        <f>MAX(AC28,BF28)*'2015-2022 Peak vs Capital'!$M$14</f>
        <v>44.558874170415443</v>
      </c>
      <c r="CJ28" s="3">
        <f>MAX(AD28,BG28)*'2015-2022 Peak vs Capital'!$M$14</f>
        <v>45.760076169874651</v>
      </c>
      <c r="CK28" s="3">
        <f>MAX(AE28,BH28)*'2015-2022 Peak vs Capital'!$M$14</f>
        <v>46.683449135445329</v>
      </c>
      <c r="CL28" s="3">
        <f>MAX(AF28,BI28)*'2015-2022 Peak vs Capital'!$M$14</f>
        <v>47.508764794937704</v>
      </c>
      <c r="CM28" s="3">
        <f>MAX(AG28,BJ28)*'2015-2022 Peak vs Capital'!$M$14</f>
        <v>48.236023148351791</v>
      </c>
      <c r="CN28" s="3">
        <f>MAX(AH28,BK28)*'2015-2022 Peak vs Capital'!$M$14</f>
        <v>48.881567080033946</v>
      </c>
    </row>
    <row r="29" spans="1:92" x14ac:dyDescent="0.35">
      <c r="A29" t="s">
        <v>65</v>
      </c>
      <c r="B29">
        <v>2022</v>
      </c>
      <c r="C29">
        <v>47163</v>
      </c>
      <c r="D29">
        <v>61314</v>
      </c>
      <c r="E29" s="18"/>
      <c r="F29" s="3">
        <f t="shared" si="1"/>
        <v>61.314</v>
      </c>
      <c r="G29" s="3">
        <f t="shared" ref="G29:AH29" si="52">F29*G$3</f>
        <v>62.282900324149118</v>
      </c>
      <c r="H29" s="3">
        <f t="shared" si="52"/>
        <v>63.267111471897024</v>
      </c>
      <c r="I29" s="3">
        <f t="shared" si="52"/>
        <v>64.266875388997505</v>
      </c>
      <c r="J29" s="3">
        <f t="shared" si="52"/>
        <v>65.061559528231214</v>
      </c>
      <c r="K29" s="3">
        <f t="shared" si="52"/>
        <v>64.830844778131109</v>
      </c>
      <c r="L29" s="3">
        <f t="shared" si="52"/>
        <v>64.72830488919773</v>
      </c>
      <c r="M29" s="3">
        <f t="shared" si="52"/>
        <v>65.599893945131484</v>
      </c>
      <c r="N29" s="3">
        <f t="shared" si="52"/>
        <v>67.727596640499172</v>
      </c>
      <c r="O29" s="3">
        <f t="shared" si="52"/>
        <v>71.137047947534143</v>
      </c>
      <c r="P29" s="3">
        <f t="shared" si="52"/>
        <v>72.5726063926015</v>
      </c>
      <c r="Q29" s="3">
        <f t="shared" si="52"/>
        <v>73.879989976502131</v>
      </c>
      <c r="R29" s="3">
        <f t="shared" si="52"/>
        <v>74.98229378253599</v>
      </c>
      <c r="S29" s="3">
        <f t="shared" si="52"/>
        <v>76.52039211653674</v>
      </c>
      <c r="T29" s="3">
        <f t="shared" si="52"/>
        <v>77.802140728204023</v>
      </c>
      <c r="U29" s="3">
        <f t="shared" si="52"/>
        <v>78.904444534237882</v>
      </c>
      <c r="V29" s="3">
        <f t="shared" si="52"/>
        <v>80.058018284738438</v>
      </c>
      <c r="W29" s="3">
        <f t="shared" si="52"/>
        <v>81.160322090772311</v>
      </c>
      <c r="X29" s="3">
        <f t="shared" si="52"/>
        <v>82.262625896806185</v>
      </c>
      <c r="Y29" s="3">
        <f t="shared" si="52"/>
        <v>83.313659758373348</v>
      </c>
      <c r="Z29" s="3">
        <f t="shared" si="52"/>
        <v>84.313423675473828</v>
      </c>
      <c r="AA29" s="3">
        <f t="shared" si="52"/>
        <v>85.261917648107612</v>
      </c>
      <c r="AB29" s="3">
        <f t="shared" si="52"/>
        <v>86.543666259774909</v>
      </c>
      <c r="AC29" s="3">
        <f t="shared" si="52"/>
        <v>87.825414871442192</v>
      </c>
      <c r="AD29" s="3">
        <f t="shared" si="52"/>
        <v>90.158197344676665</v>
      </c>
      <c r="AE29" s="3">
        <f t="shared" si="52"/>
        <v>91.15796126177716</v>
      </c>
      <c r="AF29" s="3">
        <f t="shared" si="52"/>
        <v>92.0295503177109</v>
      </c>
      <c r="AG29" s="3">
        <f t="shared" si="52"/>
        <v>92.772964512477913</v>
      </c>
      <c r="AH29" s="3">
        <f t="shared" si="52"/>
        <v>93.413838818311547</v>
      </c>
      <c r="AI29" s="3">
        <f t="shared" si="3"/>
        <v>47.162999999999997</v>
      </c>
      <c r="AJ29" s="3">
        <f t="shared" si="4"/>
        <v>48.452857079841188</v>
      </c>
      <c r="AK29" s="3">
        <f t="shared" si="5"/>
        <v>49.777990356837279</v>
      </c>
      <c r="AL29" s="3">
        <f t="shared" si="6"/>
        <v>51.139364596856637</v>
      </c>
      <c r="AM29" s="3">
        <f t="shared" si="7"/>
        <v>52.303119995582875</v>
      </c>
      <c r="AN29" s="3">
        <f t="shared" si="8"/>
        <v>51.77613641880118</v>
      </c>
      <c r="AO29" s="3">
        <f t="shared" si="9"/>
        <v>53.137510658820545</v>
      </c>
      <c r="AP29" s="3">
        <f t="shared" si="10"/>
        <v>56.167666225315273</v>
      </c>
      <c r="AQ29" s="3">
        <f t="shared" si="11"/>
        <v>59.044118248582009</v>
      </c>
      <c r="AR29" s="3">
        <f t="shared" si="12"/>
        <v>62.952579776379551</v>
      </c>
      <c r="AS29" s="3">
        <f t="shared" si="13"/>
        <v>67.212363688698218</v>
      </c>
      <c r="AT29" s="3">
        <f t="shared" si="14"/>
        <v>72.021088826831146</v>
      </c>
      <c r="AU29" s="3">
        <f t="shared" si="15"/>
        <v>76.63219512367094</v>
      </c>
      <c r="AV29" s="3">
        <f t="shared" si="16"/>
        <v>82.055734434715845</v>
      </c>
      <c r="AW29" s="3">
        <f t="shared" si="17"/>
        <v>86.820544274783643</v>
      </c>
      <c r="AX29" s="3">
        <f t="shared" si="18"/>
        <v>91.299904677428017</v>
      </c>
      <c r="AY29" s="3">
        <f t="shared" si="19"/>
        <v>95.691434483942118</v>
      </c>
      <c r="AZ29" s="3">
        <f t="shared" si="20"/>
        <v>99.907303098195669</v>
      </c>
      <c r="BA29" s="3">
        <f t="shared" si="21"/>
        <v>103.46444224147209</v>
      </c>
      <c r="BB29" s="3">
        <f t="shared" si="22"/>
        <v>106.99962373571593</v>
      </c>
      <c r="BC29" s="3">
        <f t="shared" si="23"/>
        <v>110.40305933576437</v>
      </c>
      <c r="BD29" s="3">
        <f t="shared" si="24"/>
        <v>113.71866433968252</v>
      </c>
      <c r="BE29" s="3">
        <f t="shared" si="25"/>
        <v>116.83665050230753</v>
      </c>
      <c r="BF29" s="3">
        <f t="shared" si="26"/>
        <v>119.73506017460684</v>
      </c>
      <c r="BG29" s="3">
        <f t="shared" si="27"/>
        <v>122.96283458239471</v>
      </c>
      <c r="BH29" s="3">
        <f t="shared" si="28"/>
        <v>125.44404892307516</v>
      </c>
      <c r="BI29" s="3">
        <f t="shared" si="29"/>
        <v>127.66177147536476</v>
      </c>
      <c r="BJ29" s="3">
        <f t="shared" si="30"/>
        <v>129.61600223926354</v>
      </c>
      <c r="BK29" s="3">
        <f t="shared" si="31"/>
        <v>131.35065651283659</v>
      </c>
      <c r="BL29" s="3">
        <f>MAX(F29,AI29)*'2015-2022 Peak vs Capital'!$M$14</f>
        <v>6.4376682393476532</v>
      </c>
      <c r="BM29" s="3">
        <f>MAX(G29,AJ29)*'2015-2022 Peak vs Capital'!$M$14</f>
        <v>6.5393980048802955</v>
      </c>
      <c r="BN29" s="3">
        <f>MAX(H29,AK29)*'2015-2022 Peak vs Capital'!$M$14</f>
        <v>6.6427353315376427</v>
      </c>
      <c r="BO29" s="3">
        <f>MAX(I29,AL29)*'2015-2022 Peak vs Capital'!$M$14</f>
        <v>6.7477056224330916</v>
      </c>
      <c r="BP29" s="3">
        <f>MAX(J29,AM29)*'2015-2022 Peak vs Capital'!$M$14</f>
        <v>6.8311435459653707</v>
      </c>
      <c r="BQ29" s="3">
        <f>MAX(K29,AN29)*'2015-2022 Peak vs Capital'!$M$14</f>
        <v>6.8069196326818062</v>
      </c>
      <c r="BR29" s="3">
        <f>MAX(L29,AO29)*'2015-2022 Peak vs Capital'!$M$14</f>
        <v>6.7961534490002222</v>
      </c>
      <c r="BS29" s="3">
        <f>MAX(M29,AP29)*'2015-2022 Peak vs Capital'!$M$14</f>
        <v>6.8876660102936906</v>
      </c>
      <c r="BT29" s="3">
        <f>MAX(N29,AQ29)*'2015-2022 Peak vs Capital'!$M$14</f>
        <v>7.1110643216865697</v>
      </c>
      <c r="BU29" s="3">
        <f>MAX(O29,AR29)*'2015-2022 Peak vs Capital'!$M$14</f>
        <v>7.4690399290992548</v>
      </c>
      <c r="BV29" s="3">
        <f>MAX(P29,AS29)*'2015-2022 Peak vs Capital'!$M$14</f>
        <v>7.6197665006414379</v>
      </c>
      <c r="BW29" s="3">
        <f>MAX(Q29,AT29)*'2015-2022 Peak vs Capital'!$M$14</f>
        <v>7.7570353425816405</v>
      </c>
      <c r="BX29" s="3">
        <f>MAX(R29,AU29)*'2015-2022 Peak vs Capital'!$M$14</f>
        <v>8.046003337886102</v>
      </c>
      <c r="BY29" s="3">
        <f>MAX(S29,AV29)*'2015-2022 Peak vs Capital'!$M$14</f>
        <v>8.6154482732608493</v>
      </c>
      <c r="BZ29" s="3">
        <f>MAX(T29,AW29)*'2015-2022 Peak vs Capital'!$M$14</f>
        <v>9.1157298561609323</v>
      </c>
      <c r="CA29" s="3">
        <f>MAX(U29,AX29)*'2015-2022 Peak vs Capital'!$M$14</f>
        <v>9.5860406529886575</v>
      </c>
      <c r="CB29" s="3">
        <f>MAX(V29,AY29)*'2015-2022 Peak vs Capital'!$M$14</f>
        <v>10.047129669486429</v>
      </c>
      <c r="CC29" s="3">
        <f>MAX(W29,AZ29)*'2015-2022 Peak vs Capital'!$M$14</f>
        <v>10.489775125324291</v>
      </c>
      <c r="CD29" s="3">
        <f>MAX(X29,BA29)*'2015-2022 Peak vs Capital'!$M$14</f>
        <v>10.863257228687486</v>
      </c>
      <c r="CE29" s="3">
        <f>MAX(Y29,BB29)*'2015-2022 Peak vs Capital'!$M$14</f>
        <v>11.234433886968192</v>
      </c>
      <c r="CF29" s="3">
        <f>MAX(Z29,BC29)*'2015-2022 Peak vs Capital'!$M$14</f>
        <v>11.591777874753966</v>
      </c>
      <c r="CG29" s="3">
        <f>MAX(AA29,BD29)*'2015-2022 Peak vs Capital'!$M$14</f>
        <v>11.939900082209784</v>
      </c>
      <c r="CH29" s="3">
        <f>MAX(AB29,BE29)*'2015-2022 Peak vs Capital'!$M$14</f>
        <v>12.267273283923203</v>
      </c>
      <c r="CI29" s="3">
        <f>MAX(AC29,BF29)*'2015-2022 Peak vs Capital'!$M$14</f>
        <v>12.571592034811731</v>
      </c>
      <c r="CJ29" s="3">
        <f>MAX(AD29,BG29)*'2015-2022 Peak vs Capital'!$M$14</f>
        <v>12.910492461937594</v>
      </c>
      <c r="CK29" s="3">
        <f>MAX(AE29,BH29)*'2015-2022 Peak vs Capital'!$M$14</f>
        <v>13.171007756258833</v>
      </c>
      <c r="CL29" s="3">
        <f>MAX(AF29,BI29)*'2015-2022 Peak vs Capital'!$M$14</f>
        <v>13.403857709590206</v>
      </c>
      <c r="CM29" s="3">
        <f>MAX(AG29,BJ29)*'2015-2022 Peak vs Capital'!$M$14</f>
        <v>13.609042321931714</v>
      </c>
      <c r="CN29" s="3">
        <f>MAX(AH29,BK29)*'2015-2022 Peak vs Capital'!$M$14</f>
        <v>13.791172483448333</v>
      </c>
    </row>
    <row r="30" spans="1:92" x14ac:dyDescent="0.35">
      <c r="A30" t="s">
        <v>66</v>
      </c>
      <c r="B30">
        <v>2022</v>
      </c>
      <c r="C30">
        <v>81597</v>
      </c>
      <c r="D30">
        <v>109964</v>
      </c>
      <c r="E30" s="18"/>
      <c r="F30" s="3">
        <f t="shared" si="1"/>
        <v>109.964</v>
      </c>
      <c r="G30" s="3">
        <f t="shared" ref="G30:AH30" si="53">F30*G$3</f>
        <v>111.70168071312806</v>
      </c>
      <c r="H30" s="3">
        <f t="shared" si="53"/>
        <v>113.46682072439711</v>
      </c>
      <c r="I30" s="3">
        <f t="shared" si="53"/>
        <v>115.25985395302415</v>
      </c>
      <c r="J30" s="3">
        <f t="shared" si="53"/>
        <v>116.68508549372766</v>
      </c>
      <c r="K30" s="3">
        <f t="shared" si="53"/>
        <v>116.27130859481373</v>
      </c>
      <c r="L30" s="3">
        <f t="shared" si="53"/>
        <v>116.08740775085199</v>
      </c>
      <c r="M30" s="3">
        <f t="shared" si="53"/>
        <v>117.65056492452683</v>
      </c>
      <c r="N30" s="3">
        <f t="shared" si="53"/>
        <v>121.46650743673305</v>
      </c>
      <c r="O30" s="3">
        <f t="shared" si="53"/>
        <v>127.5812104984611</v>
      </c>
      <c r="P30" s="3">
        <f t="shared" si="53"/>
        <v>130.15582231392554</v>
      </c>
      <c r="Q30" s="3">
        <f t="shared" si="53"/>
        <v>132.50055807443781</v>
      </c>
      <c r="R30" s="3">
        <f t="shared" si="53"/>
        <v>134.47749214702657</v>
      </c>
      <c r="S30" s="3">
        <f t="shared" si="53"/>
        <v>137.23600480645277</v>
      </c>
      <c r="T30" s="3">
        <f t="shared" si="53"/>
        <v>139.5347653559746</v>
      </c>
      <c r="U30" s="3">
        <f t="shared" si="53"/>
        <v>141.51169942856336</v>
      </c>
      <c r="V30" s="3">
        <f t="shared" si="53"/>
        <v>143.58058392313299</v>
      </c>
      <c r="W30" s="3">
        <f t="shared" si="53"/>
        <v>145.55751799572178</v>
      </c>
      <c r="X30" s="3">
        <f t="shared" si="53"/>
        <v>147.53445206831054</v>
      </c>
      <c r="Y30" s="3">
        <f t="shared" si="53"/>
        <v>149.41943571891841</v>
      </c>
      <c r="Z30" s="3">
        <f t="shared" si="53"/>
        <v>151.21246894754543</v>
      </c>
      <c r="AA30" s="3">
        <f t="shared" si="53"/>
        <v>152.91355175419156</v>
      </c>
      <c r="AB30" s="3">
        <f t="shared" si="53"/>
        <v>155.21231230371339</v>
      </c>
      <c r="AC30" s="3">
        <f t="shared" si="53"/>
        <v>157.51107285323522</v>
      </c>
      <c r="AD30" s="3">
        <f t="shared" si="53"/>
        <v>161.69481705336497</v>
      </c>
      <c r="AE30" s="3">
        <f t="shared" si="53"/>
        <v>163.487850281992</v>
      </c>
      <c r="AF30" s="3">
        <f t="shared" si="53"/>
        <v>165.05100745566682</v>
      </c>
      <c r="AG30" s="3">
        <f t="shared" si="53"/>
        <v>166.38428857438947</v>
      </c>
      <c r="AH30" s="3">
        <f t="shared" si="53"/>
        <v>167.53366884915039</v>
      </c>
      <c r="AI30" s="3">
        <f t="shared" si="3"/>
        <v>81.596999999999994</v>
      </c>
      <c r="AJ30" s="3">
        <f t="shared" si="4"/>
        <v>83.828589766210825</v>
      </c>
      <c r="AK30" s="3">
        <f t="shared" si="5"/>
        <v>86.121211100796202</v>
      </c>
      <c r="AL30" s="3">
        <f t="shared" si="6"/>
        <v>88.476533151192911</v>
      </c>
      <c r="AM30" s="3">
        <f t="shared" si="7"/>
        <v>90.489953613628813</v>
      </c>
      <c r="AN30" s="3">
        <f t="shared" si="8"/>
        <v>89.578216045733299</v>
      </c>
      <c r="AO30" s="3">
        <f t="shared" si="9"/>
        <v>91.933538096130022</v>
      </c>
      <c r="AP30" s="3">
        <f t="shared" si="10"/>
        <v>97.176029111529175</v>
      </c>
      <c r="AQ30" s="3">
        <f t="shared" si="11"/>
        <v>102.15259666962548</v>
      </c>
      <c r="AR30" s="3">
        <f t="shared" si="12"/>
        <v>108.9146502981838</v>
      </c>
      <c r="AS30" s="3">
        <f t="shared" si="13"/>
        <v>116.28452897200579</v>
      </c>
      <c r="AT30" s="3">
        <f t="shared" si="14"/>
        <v>124.60413427905226</v>
      </c>
      <c r="AU30" s="3">
        <f t="shared" si="15"/>
        <v>132.58183799813793</v>
      </c>
      <c r="AV30" s="3">
        <f t="shared" si="16"/>
        <v>141.96513713439583</v>
      </c>
      <c r="AW30" s="3">
        <f t="shared" si="17"/>
        <v>150.20876431078437</v>
      </c>
      <c r="AX30" s="3">
        <f t="shared" si="18"/>
        <v>157.95853363789615</v>
      </c>
      <c r="AY30" s="3">
        <f t="shared" si="19"/>
        <v>165.55634670369204</v>
      </c>
      <c r="AZ30" s="3">
        <f t="shared" si="20"/>
        <v>172.8502472468561</v>
      </c>
      <c r="BA30" s="3">
        <f t="shared" si="21"/>
        <v>179.00447583015077</v>
      </c>
      <c r="BB30" s="3">
        <f t="shared" si="22"/>
        <v>185.12071534811645</v>
      </c>
      <c r="BC30" s="3">
        <f t="shared" si="23"/>
        <v>191.00902047410827</v>
      </c>
      <c r="BD30" s="3">
        <f t="shared" si="24"/>
        <v>196.74536933878417</v>
      </c>
      <c r="BE30" s="3">
        <f t="shared" si="25"/>
        <v>202.13981661549926</v>
      </c>
      <c r="BF30" s="3">
        <f t="shared" si="26"/>
        <v>207.15437323892453</v>
      </c>
      <c r="BG30" s="3">
        <f t="shared" si="27"/>
        <v>212.73876584228449</v>
      </c>
      <c r="BH30" s="3">
        <f t="shared" si="28"/>
        <v>217.03153022445915</v>
      </c>
      <c r="BI30" s="3">
        <f t="shared" si="29"/>
        <v>220.86842582268605</v>
      </c>
      <c r="BJ30" s="3">
        <f t="shared" si="30"/>
        <v>224.2494526369652</v>
      </c>
      <c r="BK30" s="3">
        <f t="shared" si="31"/>
        <v>227.25058879795458</v>
      </c>
      <c r="BL30" s="3">
        <f>MAX(F30,AI30)*'2015-2022 Peak vs Capital'!$M$14</f>
        <v>11.545678805356449</v>
      </c>
      <c r="BM30" s="3">
        <f>MAX(G30,AJ30)*'2015-2022 Peak vs Capital'!$M$14</f>
        <v>11.728126728131532</v>
      </c>
      <c r="BN30" s="3">
        <f>MAX(H30,AK30)*'2015-2022 Peak vs Capital'!$M$14</f>
        <v>11.913457742068783</v>
      </c>
      <c r="BO30" s="3">
        <f>MAX(I30,AL30)*'2015-2022 Peak vs Capital'!$M$14</f>
        <v>12.101717406550422</v>
      </c>
      <c r="BP30" s="3">
        <f>MAX(J30,AM30)*'2015-2022 Peak vs Capital'!$M$14</f>
        <v>12.251359703958901</v>
      </c>
      <c r="BQ30" s="3">
        <f>MAX(K30,AN30)*'2015-2022 Peak vs Capital'!$M$14</f>
        <v>12.207915166001602</v>
      </c>
      <c r="BR30" s="3">
        <f>MAX(L30,AO30)*'2015-2022 Peak vs Capital'!$M$14</f>
        <v>12.188606482465023</v>
      </c>
      <c r="BS30" s="3">
        <f>MAX(M30,AP30)*'2015-2022 Peak vs Capital'!$M$14</f>
        <v>12.352730292525939</v>
      </c>
      <c r="BT30" s="3">
        <f>MAX(N30,AQ30)*'2015-2022 Peak vs Capital'!$M$14</f>
        <v>12.753385475909937</v>
      </c>
      <c r="BU30" s="3">
        <f>MAX(O30,AR30)*'2015-2022 Peak vs Capital'!$M$14</f>
        <v>13.395399203501164</v>
      </c>
      <c r="BV30" s="3">
        <f>MAX(P30,AS30)*'2015-2022 Peak vs Capital'!$M$14</f>
        <v>13.665720773013259</v>
      </c>
      <c r="BW30" s="3">
        <f>MAX(Q30,AT30)*'2015-2022 Peak vs Capital'!$M$14</f>
        <v>13.911906488104632</v>
      </c>
      <c r="BX30" s="3">
        <f>MAX(R30,AU30)*'2015-2022 Peak vs Capital'!$M$14</f>
        <v>14.119474836122849</v>
      </c>
      <c r="BY30" s="3">
        <f>MAX(S30,AV30)*'2015-2022 Peak vs Capital'!$M$14</f>
        <v>14.905640708887598</v>
      </c>
      <c r="BZ30" s="3">
        <f>MAX(T30,AW30)*'2015-2022 Peak vs Capital'!$M$14</f>
        <v>15.771180990886156</v>
      </c>
      <c r="CA30" s="3">
        <f>MAX(U30,AX30)*'2015-2022 Peak vs Capital'!$M$14</f>
        <v>16.584868629262679</v>
      </c>
      <c r="CB30" s="3">
        <f>MAX(V30,AY30)*'2015-2022 Peak vs Capital'!$M$14</f>
        <v>17.382601608063194</v>
      </c>
      <c r="CC30" s="3">
        <f>MAX(W30,AZ30)*'2015-2022 Peak vs Capital'!$M$14</f>
        <v>18.148425267711691</v>
      </c>
      <c r="CD30" s="3">
        <f>MAX(X30,BA30)*'2015-2022 Peak vs Capital'!$M$14</f>
        <v>18.794588980540109</v>
      </c>
      <c r="CE30" s="3">
        <f>MAX(Y30,BB30)*'2015-2022 Peak vs Capital'!$M$14</f>
        <v>19.436764028474521</v>
      </c>
      <c r="CF30" s="3">
        <f>MAX(Z30,BC30)*'2015-2022 Peak vs Capital'!$M$14</f>
        <v>20.055007087044924</v>
      </c>
      <c r="CG30" s="3">
        <f>MAX(AA30,BD30)*'2015-2022 Peak vs Capital'!$M$14</f>
        <v>20.657295486039313</v>
      </c>
      <c r="CH30" s="3">
        <f>MAX(AB30,BE30)*'2015-2022 Peak vs Capital'!$M$14</f>
        <v>21.223685900987679</v>
      </c>
      <c r="CI30" s="3">
        <f>MAX(AC30,BF30)*'2015-2022 Peak vs Capital'!$M$14</f>
        <v>21.750189666996018</v>
      </c>
      <c r="CJ30" s="3">
        <f>MAX(AD30,BG30)*'2015-2022 Peak vs Capital'!$M$14</f>
        <v>22.336523406414397</v>
      </c>
      <c r="CK30" s="3">
        <f>MAX(AE30,BH30)*'2015-2022 Peak vs Capital'!$M$14</f>
        <v>22.787242539436683</v>
      </c>
      <c r="CL30" s="3">
        <f>MAX(AF30,BI30)*'2015-2022 Peak vs Capital'!$M$14</f>
        <v>23.190097693730941</v>
      </c>
      <c r="CM30" s="3">
        <f>MAX(AG30,BJ30)*'2015-2022 Peak vs Capital'!$M$14</f>
        <v>23.545088869297171</v>
      </c>
      <c r="CN30" s="3">
        <f>MAX(AH30,BK30)*'2015-2022 Peak vs Capital'!$M$14</f>
        <v>23.860193395923375</v>
      </c>
    </row>
    <row r="31" spans="1:92" x14ac:dyDescent="0.35">
      <c r="A31" t="s">
        <v>67</v>
      </c>
      <c r="B31">
        <v>2022</v>
      </c>
      <c r="C31">
        <v>15372</v>
      </c>
      <c r="D31">
        <v>14085</v>
      </c>
      <c r="E31" s="18"/>
      <c r="F31" s="3">
        <f t="shared" si="1"/>
        <v>14.085000000000001</v>
      </c>
      <c r="G31" s="3">
        <f t="shared" ref="G31:AH31" si="54">F31*G$3</f>
        <v>14.307574959481364</v>
      </c>
      <c r="H31" s="3">
        <f t="shared" si="54"/>
        <v>14.533667108354857</v>
      </c>
      <c r="I31" s="3">
        <f t="shared" si="54"/>
        <v>14.763332026193529</v>
      </c>
      <c r="J31" s="3">
        <f t="shared" si="54"/>
        <v>14.945886191655035</v>
      </c>
      <c r="K31" s="3">
        <f t="shared" si="54"/>
        <v>14.892886595230728</v>
      </c>
      <c r="L31" s="3">
        <f t="shared" si="54"/>
        <v>14.869331219042147</v>
      </c>
      <c r="M31" s="3">
        <f t="shared" si="54"/>
        <v>15.069551916645091</v>
      </c>
      <c r="N31" s="3">
        <f t="shared" si="54"/>
        <v>15.55832597255816</v>
      </c>
      <c r="O31" s="3">
        <f t="shared" si="54"/>
        <v>16.341542230828498</v>
      </c>
      <c r="P31" s="3">
        <f t="shared" si="54"/>
        <v>16.671317497468642</v>
      </c>
      <c r="Q31" s="3">
        <f t="shared" si="54"/>
        <v>16.971648543873059</v>
      </c>
      <c r="R31" s="3">
        <f t="shared" si="54"/>
        <v>17.22486883790031</v>
      </c>
      <c r="S31" s="3">
        <f t="shared" si="54"/>
        <v>17.578199480729037</v>
      </c>
      <c r="T31" s="3">
        <f t="shared" si="54"/>
        <v>17.872641683086307</v>
      </c>
      <c r="U31" s="3">
        <f t="shared" si="54"/>
        <v>18.125861977113559</v>
      </c>
      <c r="V31" s="3">
        <f t="shared" si="54"/>
        <v>18.390859959235101</v>
      </c>
      <c r="W31" s="3">
        <f t="shared" si="54"/>
        <v>18.644080253262356</v>
      </c>
      <c r="X31" s="3">
        <f t="shared" si="54"/>
        <v>18.897300547289611</v>
      </c>
      <c r="Y31" s="3">
        <f t="shared" si="54"/>
        <v>19.13874315322257</v>
      </c>
      <c r="Z31" s="3">
        <f t="shared" si="54"/>
        <v>19.368408071061243</v>
      </c>
      <c r="AA31" s="3">
        <f t="shared" si="54"/>
        <v>19.58629530080562</v>
      </c>
      <c r="AB31" s="3">
        <f t="shared" si="54"/>
        <v>19.880737503162891</v>
      </c>
      <c r="AC31" s="3">
        <f t="shared" si="54"/>
        <v>20.175179705520161</v>
      </c>
      <c r="AD31" s="3">
        <f t="shared" si="54"/>
        <v>20.711064513810395</v>
      </c>
      <c r="AE31" s="3">
        <f t="shared" si="54"/>
        <v>20.940729431649068</v>
      </c>
      <c r="AF31" s="3">
        <f t="shared" si="54"/>
        <v>21.140950129252008</v>
      </c>
      <c r="AG31" s="3">
        <f t="shared" si="54"/>
        <v>21.311726606619224</v>
      </c>
      <c r="AH31" s="3">
        <f t="shared" si="54"/>
        <v>21.458947707797858</v>
      </c>
      <c r="AI31" s="3">
        <f t="shared" si="3"/>
        <v>15.372</v>
      </c>
      <c r="AJ31" s="3">
        <f t="shared" si="4"/>
        <v>15.792407587119538</v>
      </c>
      <c r="AK31" s="3">
        <f t="shared" si="5"/>
        <v>16.224312867402467</v>
      </c>
      <c r="AL31" s="3">
        <f t="shared" si="6"/>
        <v>16.668030290330982</v>
      </c>
      <c r="AM31" s="3">
        <f t="shared" si="7"/>
        <v>17.047337119608589</v>
      </c>
      <c r="AN31" s="3">
        <f t="shared" si="8"/>
        <v>16.875575536539483</v>
      </c>
      <c r="AO31" s="3">
        <f t="shared" si="9"/>
        <v>17.319292959468001</v>
      </c>
      <c r="AP31" s="3">
        <f t="shared" si="10"/>
        <v>18.306922062115351</v>
      </c>
      <c r="AQ31" s="3">
        <f t="shared" si="11"/>
        <v>19.244454036367546</v>
      </c>
      <c r="AR31" s="3">
        <f t="shared" si="12"/>
        <v>20.51835244413007</v>
      </c>
      <c r="AS31" s="3">
        <f t="shared" si="13"/>
        <v>21.90675857393866</v>
      </c>
      <c r="AT31" s="3">
        <f t="shared" si="14"/>
        <v>23.474083019444233</v>
      </c>
      <c r="AU31" s="3">
        <f t="shared" si="15"/>
        <v>24.976996871298894</v>
      </c>
      <c r="AV31" s="3">
        <f t="shared" si="16"/>
        <v>26.744709830385091</v>
      </c>
      <c r="AW31" s="3">
        <f t="shared" si="17"/>
        <v>28.29772081063491</v>
      </c>
      <c r="AX31" s="3">
        <f t="shared" si="18"/>
        <v>29.757694266722293</v>
      </c>
      <c r="AY31" s="3">
        <f t="shared" si="19"/>
        <v>31.189040792298165</v>
      </c>
      <c r="AZ31" s="3">
        <f t="shared" si="20"/>
        <v>32.563133456851006</v>
      </c>
      <c r="BA31" s="3">
        <f t="shared" si="21"/>
        <v>33.722524142567458</v>
      </c>
      <c r="BB31" s="3">
        <f t="shared" si="22"/>
        <v>34.874758095656034</v>
      </c>
      <c r="BC31" s="3">
        <f t="shared" si="23"/>
        <v>35.984051652977335</v>
      </c>
      <c r="BD31" s="3">
        <f t="shared" si="24"/>
        <v>37.064718279787115</v>
      </c>
      <c r="BE31" s="3">
        <f t="shared" si="25"/>
        <v>38.080974312945983</v>
      </c>
      <c r="BF31" s="3">
        <f t="shared" si="26"/>
        <v>39.025663019826055</v>
      </c>
      <c r="BG31" s="3">
        <f t="shared" si="27"/>
        <v>40.077702716124314</v>
      </c>
      <c r="BH31" s="3">
        <f t="shared" si="28"/>
        <v>40.886413503074678</v>
      </c>
      <c r="BI31" s="3">
        <f t="shared" si="29"/>
        <v>41.609243498490486</v>
      </c>
      <c r="BJ31" s="3">
        <f t="shared" si="30"/>
        <v>42.246192702371744</v>
      </c>
      <c r="BK31" s="3">
        <f t="shared" si="31"/>
        <v>42.811574579974213</v>
      </c>
      <c r="BL31" s="3">
        <f>MAX(F31,AI31)*'2015-2022 Peak vs Capital'!$M$14</f>
        <v>1.6139843457489664</v>
      </c>
      <c r="BM31" s="3">
        <f>MAX(G31,AJ31)*'2015-2022 Peak vs Capital'!$M$14</f>
        <v>1.6581250733345134</v>
      </c>
      <c r="BN31" s="3">
        <f>MAX(H31,AK31)*'2015-2022 Peak vs Capital'!$M$14</f>
        <v>1.7034730021156068</v>
      </c>
      <c r="BO31" s="3">
        <f>MAX(I31,AL31)*'2015-2022 Peak vs Capital'!$M$14</f>
        <v>1.7500611477402943</v>
      </c>
      <c r="BP31" s="3">
        <f>MAX(J31,AM31)*'2015-2022 Peak vs Capital'!$M$14</f>
        <v>1.7898864980323663</v>
      </c>
      <c r="BQ31" s="3">
        <f>MAX(K31,AN31)*'2015-2022 Peak vs Capital'!$M$14</f>
        <v>1.7718523771453902</v>
      </c>
      <c r="BR31" s="3">
        <f>MAX(L31,AO31)*'2015-2022 Peak vs Capital'!$M$14</f>
        <v>1.8184405227700782</v>
      </c>
      <c r="BS31" s="3">
        <f>MAX(M31,AP31)*'2015-2022 Peak vs Capital'!$M$14</f>
        <v>1.9221367178701902</v>
      </c>
      <c r="BT31" s="3">
        <f>MAX(N31,AQ31)*'2015-2022 Peak vs Capital'!$M$14</f>
        <v>2.0205729610449343</v>
      </c>
      <c r="BU31" s="3">
        <f>MAX(O31,AR31)*'2015-2022 Peak vs Capital'!$M$14</f>
        <v>2.1543260242900062</v>
      </c>
      <c r="BV31" s="3">
        <f>MAX(P31,AS31)*'2015-2022 Peak vs Capital'!$M$14</f>
        <v>2.300101834793062</v>
      </c>
      <c r="BW31" s="3">
        <f>MAX(Q31,AT31)*'2015-2022 Peak vs Capital'!$M$14</f>
        <v>2.4646631878867176</v>
      </c>
      <c r="BX31" s="3">
        <f>MAX(R31,AU31)*'2015-2022 Peak vs Capital'!$M$14</f>
        <v>2.6224617456477572</v>
      </c>
      <c r="BY31" s="3">
        <f>MAX(S31,AV31)*'2015-2022 Peak vs Capital'!$M$14</f>
        <v>2.8080629064428853</v>
      </c>
      <c r="BZ31" s="3">
        <f>MAX(T31,AW31)*'2015-2022 Peak vs Capital'!$M$14</f>
        <v>2.9711214161292934</v>
      </c>
      <c r="CA31" s="3">
        <f>MAX(U31,AX31)*'2015-2022 Peak vs Capital'!$M$14</f>
        <v>3.1244114436685888</v>
      </c>
      <c r="CB31" s="3">
        <f>MAX(V31,AY31)*'2015-2022 Peak vs Capital'!$M$14</f>
        <v>3.2746957843933893</v>
      </c>
      <c r="CC31" s="3">
        <f>MAX(W31,AZ31)*'2015-2022 Peak vs Capital'!$M$14</f>
        <v>3.4189687514891975</v>
      </c>
      <c r="CD31" s="3">
        <f>MAX(X31,BA31)*'2015-2022 Peak vs Capital'!$M$14</f>
        <v>3.5406990674762855</v>
      </c>
      <c r="CE31" s="3">
        <f>MAX(Y31,BB31)*'2015-2022 Peak vs Capital'!$M$14</f>
        <v>3.6616779617597497</v>
      </c>
      <c r="CF31" s="3">
        <f>MAX(Z31,BC31)*'2015-2022 Peak vs Capital'!$M$14</f>
        <v>3.7781483258214701</v>
      </c>
      <c r="CG31" s="3">
        <f>MAX(AA31,BD31)*'2015-2022 Peak vs Capital'!$M$14</f>
        <v>3.8916130030686937</v>
      </c>
      <c r="CH31" s="3">
        <f>MAX(AB31,BE31)*'2015-2022 Peak vs Capital'!$M$14</f>
        <v>3.9983148849833019</v>
      </c>
      <c r="CI31" s="3">
        <f>MAX(AC31,BF31)*'2015-2022 Peak vs Capital'!$M$14</f>
        <v>4.0975025498616695</v>
      </c>
      <c r="CJ31" s="3">
        <f>MAX(AD31,BG31)*'2015-2022 Peak vs Capital'!$M$14</f>
        <v>4.2079615402943968</v>
      </c>
      <c r="CK31" s="3">
        <f>MAX(AE31,BH31)*'2015-2022 Peak vs Capital'!$M$14</f>
        <v>4.2928721928039089</v>
      </c>
      <c r="CL31" s="3">
        <f>MAX(AF31,BI31)*'2015-2022 Peak vs Capital'!$M$14</f>
        <v>4.3687657848699324</v>
      </c>
      <c r="CM31" s="3">
        <f>MAX(AG31,BJ31)*'2015-2022 Peak vs Capital'!$M$14</f>
        <v>4.4356423164924674</v>
      </c>
      <c r="CN31" s="3">
        <f>MAX(AH31,BK31)*'2015-2022 Peak vs Capital'!$M$14</f>
        <v>4.4950046310787641</v>
      </c>
    </row>
    <row r="32" spans="1:92" x14ac:dyDescent="0.35">
      <c r="A32" t="s">
        <v>95</v>
      </c>
      <c r="B32">
        <v>2022</v>
      </c>
      <c r="C32">
        <v>5092</v>
      </c>
      <c r="D32">
        <v>3439</v>
      </c>
      <c r="E32" s="18"/>
      <c r="F32" s="3">
        <f t="shared" si="1"/>
        <v>3.4390000000000001</v>
      </c>
      <c r="G32" s="3">
        <f t="shared" ref="G32:AH32" si="55">F32*G$3</f>
        <v>3.4933440032414915</v>
      </c>
      <c r="H32" s="3">
        <f t="shared" si="55"/>
        <v>3.5485467650431199</v>
      </c>
      <c r="I32" s="3">
        <f t="shared" si="55"/>
        <v>3.6046218557386966</v>
      </c>
      <c r="J32" s="3">
        <f t="shared" si="55"/>
        <v>3.6491943637274873</v>
      </c>
      <c r="K32" s="3">
        <f t="shared" si="55"/>
        <v>3.6362539581823548</v>
      </c>
      <c r="L32" s="3">
        <f t="shared" si="55"/>
        <v>3.6305026668289626</v>
      </c>
      <c r="M32" s="3">
        <f t="shared" si="55"/>
        <v>3.679388643332798</v>
      </c>
      <c r="N32" s="3">
        <f t="shared" si="55"/>
        <v>3.7987279389156905</v>
      </c>
      <c r="O32" s="3">
        <f t="shared" si="55"/>
        <v>3.9899583764159883</v>
      </c>
      <c r="P32" s="3">
        <f t="shared" si="55"/>
        <v>4.0704764553634822</v>
      </c>
      <c r="Q32" s="3">
        <f t="shared" si="55"/>
        <v>4.1438054201192358</v>
      </c>
      <c r="R32" s="3">
        <f t="shared" si="55"/>
        <v>4.2056318021682042</v>
      </c>
      <c r="S32" s="3">
        <f t="shared" si="55"/>
        <v>4.2919011724690908</v>
      </c>
      <c r="T32" s="3">
        <f t="shared" si="55"/>
        <v>4.3637923143864956</v>
      </c>
      <c r="U32" s="3">
        <f t="shared" si="55"/>
        <v>4.425618696435464</v>
      </c>
      <c r="V32" s="3">
        <f t="shared" si="55"/>
        <v>4.4903207241611289</v>
      </c>
      <c r="W32" s="3">
        <f t="shared" si="55"/>
        <v>4.5521471062100973</v>
      </c>
      <c r="X32" s="3">
        <f t="shared" si="55"/>
        <v>4.6139734882590657</v>
      </c>
      <c r="Y32" s="3">
        <f t="shared" si="55"/>
        <v>4.6729242246313376</v>
      </c>
      <c r="Z32" s="3">
        <f t="shared" si="55"/>
        <v>4.7289993153269139</v>
      </c>
      <c r="AA32" s="3">
        <f t="shared" si="55"/>
        <v>4.7821987603457936</v>
      </c>
      <c r="AB32" s="3">
        <f t="shared" si="55"/>
        <v>4.8540899022631994</v>
      </c>
      <c r="AC32" s="3">
        <f t="shared" si="55"/>
        <v>4.9259810441806051</v>
      </c>
      <c r="AD32" s="3">
        <f t="shared" si="55"/>
        <v>5.0568229224702836</v>
      </c>
      <c r="AE32" s="3">
        <f t="shared" si="55"/>
        <v>5.1128980131658599</v>
      </c>
      <c r="AF32" s="3">
        <f t="shared" si="55"/>
        <v>5.1617839896696944</v>
      </c>
      <c r="AG32" s="3">
        <f t="shared" si="55"/>
        <v>5.203480851981789</v>
      </c>
      <c r="AH32" s="3">
        <f t="shared" si="55"/>
        <v>5.2394264229404914</v>
      </c>
      <c r="AI32" s="3">
        <f t="shared" si="3"/>
        <v>5.0919999999999996</v>
      </c>
      <c r="AJ32" s="3">
        <f t="shared" si="4"/>
        <v>5.2312606969563289</v>
      </c>
      <c r="AK32" s="3">
        <f t="shared" si="5"/>
        <v>5.3743300234721163</v>
      </c>
      <c r="AL32" s="3">
        <f t="shared" si="6"/>
        <v>5.5213121414497381</v>
      </c>
      <c r="AM32" s="3">
        <f t="shared" si="7"/>
        <v>5.6469581455273836</v>
      </c>
      <c r="AN32" s="3">
        <f t="shared" si="8"/>
        <v>5.5900618417941095</v>
      </c>
      <c r="AO32" s="3">
        <f t="shared" si="9"/>
        <v>5.7370439597717322</v>
      </c>
      <c r="AP32" s="3">
        <f t="shared" si="10"/>
        <v>6.0641977062380548</v>
      </c>
      <c r="AQ32" s="3">
        <f t="shared" si="11"/>
        <v>6.3747566974488397</v>
      </c>
      <c r="AR32" s="3">
        <f t="shared" si="12"/>
        <v>6.7967376168039504</v>
      </c>
      <c r="AS32" s="3">
        <f t="shared" si="13"/>
        <v>7.256649405314576</v>
      </c>
      <c r="AT32" s="3">
        <f t="shared" si="14"/>
        <v>7.7758281768806947</v>
      </c>
      <c r="AU32" s="3">
        <f t="shared" si="15"/>
        <v>8.2736708345468362</v>
      </c>
      <c r="AV32" s="3">
        <f t="shared" si="16"/>
        <v>8.8592286271351082</v>
      </c>
      <c r="AW32" s="3">
        <f t="shared" si="17"/>
        <v>9.3736660400567899</v>
      </c>
      <c r="AX32" s="3">
        <f t="shared" si="18"/>
        <v>9.8572846217896135</v>
      </c>
      <c r="AY32" s="3">
        <f t="shared" si="19"/>
        <v>10.33142048623356</v>
      </c>
      <c r="AZ32" s="3">
        <f t="shared" si="20"/>
        <v>10.786590916099748</v>
      </c>
      <c r="BA32" s="3">
        <f t="shared" si="21"/>
        <v>11.170640966299343</v>
      </c>
      <c r="BB32" s="3">
        <f t="shared" si="22"/>
        <v>11.552320337176718</v>
      </c>
      <c r="BC32" s="3">
        <f t="shared" si="23"/>
        <v>11.919775632120778</v>
      </c>
      <c r="BD32" s="3">
        <f t="shared" si="24"/>
        <v>12.277748209775957</v>
      </c>
      <c r="BE32" s="3">
        <f t="shared" si="25"/>
        <v>12.614384673531159</v>
      </c>
      <c r="BF32" s="3">
        <f t="shared" si="26"/>
        <v>12.927314344064163</v>
      </c>
      <c r="BG32" s="3">
        <f t="shared" si="27"/>
        <v>13.275804204430463</v>
      </c>
      <c r="BH32" s="3">
        <f t="shared" si="28"/>
        <v>13.543690967841291</v>
      </c>
      <c r="BI32" s="3">
        <f t="shared" si="29"/>
        <v>13.783129579385482</v>
      </c>
      <c r="BJ32" s="3">
        <f t="shared" si="30"/>
        <v>13.994120039063038</v>
      </c>
      <c r="BK32" s="3">
        <f t="shared" si="31"/>
        <v>14.181403705518395</v>
      </c>
      <c r="BL32" s="3">
        <f>MAX(F32,AI32)*'2015-2022 Peak vs Capital'!$M$14</f>
        <v>0.53463493940630602</v>
      </c>
      <c r="BM32" s="3">
        <f>MAX(G32,AJ32)*'2015-2022 Peak vs Capital'!$M$14</f>
        <v>0.54925662720656665</v>
      </c>
      <c r="BN32" s="3">
        <f>MAX(H32,AK32)*'2015-2022 Peak vs Capital'!$M$14</f>
        <v>0.56427820236616388</v>
      </c>
      <c r="BO32" s="3">
        <f>MAX(I32,AL32)*'2015-2022 Peak vs Capital'!$M$14</f>
        <v>0.57971060137220787</v>
      </c>
      <c r="BP32" s="3">
        <f>MAX(J32,AM32)*'2015-2022 Peak vs Capital'!$M$14</f>
        <v>0.59290281342576179</v>
      </c>
      <c r="BQ32" s="3">
        <f>MAX(K32,AN32)*'2015-2022 Peak vs Capital'!$M$14</f>
        <v>0.58692898155245432</v>
      </c>
      <c r="BR32" s="3">
        <f>MAX(L32,AO32)*'2015-2022 Peak vs Capital'!$M$14</f>
        <v>0.60236138055849842</v>
      </c>
      <c r="BS32" s="3">
        <f>MAX(M32,AP32)*'2015-2022 Peak vs Capital'!$M$14</f>
        <v>0.63671091383001621</v>
      </c>
      <c r="BT32" s="3">
        <f>MAX(N32,AQ32)*'2015-2022 Peak vs Capital'!$M$14</f>
        <v>0.66931807947181932</v>
      </c>
      <c r="BU32" s="3">
        <f>MAX(O32,AR32)*'2015-2022 Peak vs Capital'!$M$14</f>
        <v>0.71362399919884933</v>
      </c>
      <c r="BV32" s="3">
        <f>MAX(P32,AS32)*'2015-2022 Peak vs Capital'!$M$14</f>
        <v>0.76191247350808433</v>
      </c>
      <c r="BW32" s="3">
        <f>MAX(Q32,AT32)*'2015-2022 Peak vs Capital'!$M$14</f>
        <v>0.81642368935201448</v>
      </c>
      <c r="BX32" s="3">
        <f>MAX(R32,AU32)*'2015-2022 Peak vs Capital'!$M$14</f>
        <v>0.86869471824345434</v>
      </c>
      <c r="BY32" s="3">
        <f>MAX(S32,AV32)*'2015-2022 Peak vs Capital'!$M$14</f>
        <v>0.93017540460624326</v>
      </c>
      <c r="BZ32" s="3">
        <f>MAX(T32,AW32)*'2015-2022 Peak vs Capital'!$M$14</f>
        <v>0.98418880112739804</v>
      </c>
      <c r="CA32" s="3">
        <f>MAX(U32,AX32)*'2015-2022 Peak vs Capital'!$M$14</f>
        <v>1.0349663720505111</v>
      </c>
      <c r="CB32" s="3">
        <f>MAX(V32,AY32)*'2015-2022 Peak vs Capital'!$M$14</f>
        <v>1.084748304328073</v>
      </c>
      <c r="CC32" s="3">
        <f>MAX(W32,AZ32)*'2015-2022 Peak vs Capital'!$M$14</f>
        <v>1.1325389593145325</v>
      </c>
      <c r="CD32" s="3">
        <f>MAX(X32,BA32)*'2015-2022 Peak vs Capital'!$M$14</f>
        <v>1.1728623244593577</v>
      </c>
      <c r="CE32" s="3">
        <f>MAX(Y32,BB32)*'2015-2022 Peak vs Capital'!$M$14</f>
        <v>1.212936779942795</v>
      </c>
      <c r="CF32" s="3">
        <f>MAX(Z32,BC32)*'2015-2022 Peak vs Capital'!$M$14</f>
        <v>1.2515177774579056</v>
      </c>
      <c r="CG32" s="3">
        <f>MAX(AA32,BD32)*'2015-2022 Peak vs Capital'!$M$14</f>
        <v>1.289103136327465</v>
      </c>
      <c r="CH32" s="3">
        <f>MAX(AB32,BE32)*'2015-2022 Peak vs Capital'!$M$14</f>
        <v>1.324448308244534</v>
      </c>
      <c r="CI32" s="3">
        <f>MAX(AC32,BF32)*'2015-2022 Peak vs Capital'!$M$14</f>
        <v>1.3573043835477248</v>
      </c>
      <c r="CJ32" s="3">
        <f>MAX(AD32,BG32)*'2015-2022 Peak vs Capital'!$M$14</f>
        <v>1.3938941037717327</v>
      </c>
      <c r="CK32" s="3">
        <f>MAX(AE32,BH32)*'2015-2022 Peak vs Capital'!$M$14</f>
        <v>1.4220208955085551</v>
      </c>
      <c r="CL32" s="3">
        <f>MAX(AF32,BI32)*'2015-2022 Peak vs Capital'!$M$14</f>
        <v>1.4471607713087238</v>
      </c>
      <c r="CM32" s="3">
        <f>MAX(AG32,BJ32)*'2015-2022 Peak vs Capital'!$M$14</f>
        <v>1.4693137311722388</v>
      </c>
      <c r="CN32" s="3">
        <f>MAX(AH32,BK32)*'2015-2022 Peak vs Capital'!$M$14</f>
        <v>1.4889775944218757</v>
      </c>
    </row>
    <row r="33" spans="1:92" x14ac:dyDescent="0.35">
      <c r="A33" t="s">
        <v>96</v>
      </c>
      <c r="B33">
        <v>2022</v>
      </c>
      <c r="C33">
        <v>30892</v>
      </c>
      <c r="D33">
        <v>24927</v>
      </c>
      <c r="E33" s="18"/>
      <c r="F33" s="3">
        <f t="shared" si="1"/>
        <v>24.927</v>
      </c>
      <c r="G33" s="3">
        <f t="shared" ref="G33:AH33" si="56">F33*G$3</f>
        <v>25.32090316045381</v>
      </c>
      <c r="H33" s="3">
        <f t="shared" si="56"/>
        <v>25.721030884626302</v>
      </c>
      <c r="I33" s="3">
        <f t="shared" si="56"/>
        <v>26.127481534748032</v>
      </c>
      <c r="J33" s="3">
        <f t="shared" si="56"/>
        <v>26.450557692537092</v>
      </c>
      <c r="K33" s="3">
        <f t="shared" si="56"/>
        <v>26.35676138866285</v>
      </c>
      <c r="L33" s="3">
        <f t="shared" si="56"/>
        <v>26.31507414249652</v>
      </c>
      <c r="M33" s="3">
        <f t="shared" si="56"/>
        <v>26.669415734910334</v>
      </c>
      <c r="N33" s="3">
        <f t="shared" si="56"/>
        <v>27.534426092861704</v>
      </c>
      <c r="O33" s="3">
        <f t="shared" si="56"/>
        <v>28.920527027892213</v>
      </c>
      <c r="P33" s="3">
        <f t="shared" si="56"/>
        <v>29.504148474220848</v>
      </c>
      <c r="Q33" s="3">
        <f t="shared" si="56"/>
        <v>30.035660862841574</v>
      </c>
      <c r="R33" s="3">
        <f t="shared" si="56"/>
        <v>30.48379875912963</v>
      </c>
      <c r="S33" s="3">
        <f t="shared" si="56"/>
        <v>31.109107451624602</v>
      </c>
      <c r="T33" s="3">
        <f t="shared" si="56"/>
        <v>31.630198028703742</v>
      </c>
      <c r="U33" s="3">
        <f t="shared" si="56"/>
        <v>32.078335924991798</v>
      </c>
      <c r="V33" s="3">
        <f t="shared" si="56"/>
        <v>32.547317444363024</v>
      </c>
      <c r="W33" s="3">
        <f t="shared" si="56"/>
        <v>32.995455340651084</v>
      </c>
      <c r="X33" s="3">
        <f t="shared" si="56"/>
        <v>33.443593236939144</v>
      </c>
      <c r="Y33" s="3">
        <f t="shared" si="56"/>
        <v>33.87088751014403</v>
      </c>
      <c r="Z33" s="3">
        <f t="shared" si="56"/>
        <v>34.277338160265757</v>
      </c>
      <c r="AA33" s="3">
        <f t="shared" si="56"/>
        <v>34.662945187304317</v>
      </c>
      <c r="AB33" s="3">
        <f t="shared" si="56"/>
        <v>35.184035764383459</v>
      </c>
      <c r="AC33" s="3">
        <f t="shared" si="56"/>
        <v>35.705126341462602</v>
      </c>
      <c r="AD33" s="3">
        <f t="shared" si="56"/>
        <v>36.653511191746638</v>
      </c>
      <c r="AE33" s="3">
        <f t="shared" si="56"/>
        <v>37.059961841868372</v>
      </c>
      <c r="AF33" s="3">
        <f t="shared" si="56"/>
        <v>37.414303434282182</v>
      </c>
      <c r="AG33" s="3">
        <f t="shared" si="56"/>
        <v>37.716535968988083</v>
      </c>
      <c r="AH33" s="3">
        <f t="shared" si="56"/>
        <v>37.977081257527651</v>
      </c>
      <c r="AI33" s="3">
        <f t="shared" si="3"/>
        <v>30.891999999999999</v>
      </c>
      <c r="AJ33" s="3">
        <f t="shared" si="4"/>
        <v>31.73686281429201</v>
      </c>
      <c r="AK33" s="3">
        <f t="shared" si="5"/>
        <v>32.604831713491876</v>
      </c>
      <c r="AL33" s="3">
        <f t="shared" si="6"/>
        <v>33.496538624050537</v>
      </c>
      <c r="AM33" s="3">
        <f t="shared" si="7"/>
        <v>34.258804208882943</v>
      </c>
      <c r="AN33" s="3">
        <f t="shared" si="8"/>
        <v>33.913627340279582</v>
      </c>
      <c r="AO33" s="3">
        <f t="shared" si="9"/>
        <v>34.80533425083825</v>
      </c>
      <c r="AP33" s="3">
        <f t="shared" si="10"/>
        <v>36.79010124530754</v>
      </c>
      <c r="AQ33" s="3">
        <f t="shared" si="11"/>
        <v>38.674191653100856</v>
      </c>
      <c r="AR33" s="3">
        <f t="shared" si="12"/>
        <v>41.234253428575734</v>
      </c>
      <c r="AS33" s="3">
        <f t="shared" si="13"/>
        <v>44.024433116452848</v>
      </c>
      <c r="AT33" s="3">
        <f t="shared" si="14"/>
        <v>47.174172042458451</v>
      </c>
      <c r="AU33" s="3">
        <f t="shared" si="15"/>
        <v>50.194469642737801</v>
      </c>
      <c r="AV33" s="3">
        <f t="shared" si="16"/>
        <v>53.746914915447327</v>
      </c>
      <c r="AW33" s="3">
        <f t="shared" si="17"/>
        <v>56.867889102402664</v>
      </c>
      <c r="AX33" s="3">
        <f t="shared" si="18"/>
        <v>59.801892485531177</v>
      </c>
      <c r="AY33" s="3">
        <f t="shared" si="19"/>
        <v>62.678366390559134</v>
      </c>
      <c r="AZ33" s="3">
        <f t="shared" si="20"/>
        <v>65.439781339385974</v>
      </c>
      <c r="BA33" s="3">
        <f t="shared" si="21"/>
        <v>67.769725202458616</v>
      </c>
      <c r="BB33" s="3">
        <f t="shared" si="22"/>
        <v>70.085286696006122</v>
      </c>
      <c r="BC33" s="3">
        <f t="shared" si="23"/>
        <v>72.314553972402805</v>
      </c>
      <c r="BD33" s="3">
        <f t="shared" si="24"/>
        <v>74.486291770698912</v>
      </c>
      <c r="BE33" s="3">
        <f t="shared" si="25"/>
        <v>76.528588243268771</v>
      </c>
      <c r="BF33" s="3">
        <f t="shared" si="26"/>
        <v>78.427061020587217</v>
      </c>
      <c r="BG33" s="3">
        <f t="shared" si="27"/>
        <v>80.541269340782762</v>
      </c>
      <c r="BH33" s="3">
        <f t="shared" si="28"/>
        <v>82.166477097123547</v>
      </c>
      <c r="BI33" s="3">
        <f t="shared" si="29"/>
        <v>83.619096419162659</v>
      </c>
      <c r="BJ33" s="3">
        <f t="shared" si="30"/>
        <v>84.899127306900098</v>
      </c>
      <c r="BK33" s="3">
        <f t="shared" si="31"/>
        <v>86.035334499386138</v>
      </c>
      <c r="BL33" s="3">
        <f>MAX(F33,AI33)*'2015-2022 Peak vs Capital'!$M$14</f>
        <v>3.2435079631067567</v>
      </c>
      <c r="BM33" s="3">
        <f>MAX(G33,AJ33)*'2015-2022 Peak vs Capital'!$M$14</f>
        <v>3.3322144005626977</v>
      </c>
      <c r="BN33" s="3">
        <f>MAX(H33,AK33)*'2015-2022 Peak vs Capital'!$M$14</f>
        <v>3.4233468632159338</v>
      </c>
      <c r="BO33" s="3">
        <f>MAX(I33,AL33)*'2015-2022 Peak vs Capital'!$M$14</f>
        <v>3.5169717002337486</v>
      </c>
      <c r="BP33" s="3">
        <f>MAX(J33,AM33)*'2015-2022 Peak vs Capital'!$M$14</f>
        <v>3.5970058351038166</v>
      </c>
      <c r="BQ33" s="3">
        <f>MAX(K33,AN33)*'2015-2022 Peak vs Capital'!$M$14</f>
        <v>3.5607639627098231</v>
      </c>
      <c r="BR33" s="3">
        <f>MAX(L33,AO33)*'2015-2022 Peak vs Capital'!$M$14</f>
        <v>3.6543887997276387</v>
      </c>
      <c r="BS33" s="3">
        <f>MAX(M33,AP33)*'2015-2022 Peak vs Capital'!$M$14</f>
        <v>3.8627795659930992</v>
      </c>
      <c r="BT33" s="3">
        <f>MAX(N33,AQ33)*'2015-2022 Peak vs Capital'!$M$14</f>
        <v>4.0605997861436451</v>
      </c>
      <c r="BU33" s="3">
        <f>MAX(O33,AR33)*'2015-2022 Peak vs Capital'!$M$14</f>
        <v>4.329393673065761</v>
      </c>
      <c r="BV33" s="3">
        <f>MAX(P33,AS33)*'2015-2022 Peak vs Capital'!$M$14</f>
        <v>4.6223488082505382</v>
      </c>
      <c r="BW33" s="3">
        <f>MAX(Q33,AT33)*'2015-2022 Peak vs Capital'!$M$14</f>
        <v>4.9530558938457245</v>
      </c>
      <c r="BX33" s="3">
        <f>MAX(R33,AU33)*'2015-2022 Peak vs Capital'!$M$14</f>
        <v>5.2701722772931641</v>
      </c>
      <c r="BY33" s="3">
        <f>MAX(S33,AV33)*'2015-2022 Peak vs Capital'!$M$14</f>
        <v>5.6431615473480106</v>
      </c>
      <c r="BZ33" s="3">
        <f>MAX(T33,AW33)*'2015-2022 Peak vs Capital'!$M$14</f>
        <v>5.9708484769103656</v>
      </c>
      <c r="CA33" s="3">
        <f>MAX(U33,AX33)*'2015-2022 Peak vs Capital'!$M$14</f>
        <v>6.2789043922593066</v>
      </c>
      <c r="CB33" s="3">
        <f>MAX(V33,AY33)*'2015-2022 Peak vs Capital'!$M$14</f>
        <v>6.5809199955425832</v>
      </c>
      <c r="CC33" s="3">
        <f>MAX(W33,AZ33)*'2015-2022 Peak vs Capital'!$M$14</f>
        <v>6.8708549746945282</v>
      </c>
      <c r="CD33" s="3">
        <f>MAX(X33,BA33)*'2015-2022 Peak vs Capital'!$M$14</f>
        <v>7.1154876133539817</v>
      </c>
      <c r="CE33" s="3">
        <f>MAX(Y33,BB33)*'2015-2022 Peak vs Capital'!$M$14</f>
        <v>7.3586101739970191</v>
      </c>
      <c r="CF33" s="3">
        <f>MAX(Z33,BC33)*'2015-2022 Peak vs Capital'!$M$14</f>
        <v>7.5926722665415598</v>
      </c>
      <c r="CG33" s="3">
        <f>MAX(AA33,BD33)*'2015-2022 Peak vs Capital'!$M$14</f>
        <v>7.8206940470204334</v>
      </c>
      <c r="CH33" s="3">
        <f>MAX(AB33,BE33)*'2015-2022 Peak vs Capital'!$M$14</f>
        <v>8.035125125351561</v>
      </c>
      <c r="CI33" s="3">
        <f>MAX(AC33,BF33)*'2015-2022 Peak vs Capital'!$M$14</f>
        <v>8.2344554235185221</v>
      </c>
      <c r="CJ33" s="3">
        <f>MAX(AD33,BG33)*'2015-2022 Peak vs Capital'!$M$14</f>
        <v>8.4564368919317303</v>
      </c>
      <c r="CK33" s="3">
        <f>MAX(AE33,BH33)*'2015-2022 Peak vs Capital'!$M$14</f>
        <v>8.6270757077867799</v>
      </c>
      <c r="CL33" s="3">
        <f>MAX(AF33,BI33)*'2015-2022 Peak vs Capital'!$M$14</f>
        <v>8.7795935874448325</v>
      </c>
      <c r="CM33" s="3">
        <f>MAX(AG33,BJ33)*'2015-2022 Peak vs Capital'!$M$14</f>
        <v>8.9139905309058918</v>
      </c>
      <c r="CN33" s="3">
        <f>MAX(AH33,BK33)*'2015-2022 Peak vs Capital'!$M$14</f>
        <v>9.0332866942027845</v>
      </c>
    </row>
    <row r="34" spans="1:92" x14ac:dyDescent="0.35">
      <c r="A34" t="s">
        <v>68</v>
      </c>
      <c r="B34">
        <v>2022</v>
      </c>
      <c r="C34">
        <v>6991352</v>
      </c>
      <c r="D34">
        <v>6387332</v>
      </c>
      <c r="E34" s="18"/>
      <c r="F34" s="3">
        <f t="shared" si="1"/>
        <v>6387.3320000000003</v>
      </c>
      <c r="G34" s="3">
        <f t="shared" ref="G34:AH34" si="57">F34*G$3</f>
        <v>6488.2663387358198</v>
      </c>
      <c r="H34" s="3">
        <f t="shared" si="57"/>
        <v>6590.7956690480969</v>
      </c>
      <c r="I34" s="3">
        <f t="shared" si="57"/>
        <v>6694.9451954228443</v>
      </c>
      <c r="J34" s="3">
        <f t="shared" si="57"/>
        <v>6777.7307163873857</v>
      </c>
      <c r="K34" s="3">
        <f t="shared" si="57"/>
        <v>6753.6962103009055</v>
      </c>
      <c r="L34" s="3">
        <f t="shared" si="57"/>
        <v>6743.0142075958038</v>
      </c>
      <c r="M34" s="3">
        <f t="shared" si="57"/>
        <v>6833.8112305891727</v>
      </c>
      <c r="N34" s="3">
        <f t="shared" si="57"/>
        <v>7055.4627867200443</v>
      </c>
      <c r="O34" s="3">
        <f t="shared" si="57"/>
        <v>7410.6393766646943</v>
      </c>
      <c r="P34" s="3">
        <f t="shared" si="57"/>
        <v>7560.1874145361262</v>
      </c>
      <c r="Q34" s="3">
        <f t="shared" si="57"/>
        <v>7696.3829490261805</v>
      </c>
      <c r="R34" s="3">
        <f t="shared" si="57"/>
        <v>7811.2144781060288</v>
      </c>
      <c r="S34" s="3">
        <f t="shared" si="57"/>
        <v>7971.4445186825642</v>
      </c>
      <c r="T34" s="3">
        <f t="shared" si="57"/>
        <v>8104.9695524963427</v>
      </c>
      <c r="U34" s="3">
        <f t="shared" si="57"/>
        <v>8219.8010815761918</v>
      </c>
      <c r="V34" s="3">
        <f t="shared" si="57"/>
        <v>8339.9736120085927</v>
      </c>
      <c r="W34" s="3">
        <f t="shared" si="57"/>
        <v>8454.8051410884418</v>
      </c>
      <c r="X34" s="3">
        <f t="shared" si="57"/>
        <v>8569.6366701682909</v>
      </c>
      <c r="Y34" s="3">
        <f t="shared" si="57"/>
        <v>8679.1271978955883</v>
      </c>
      <c r="Z34" s="3">
        <f t="shared" si="57"/>
        <v>8783.2767242703358</v>
      </c>
      <c r="AA34" s="3">
        <f t="shared" si="57"/>
        <v>8882.0852492925314</v>
      </c>
      <c r="AB34" s="3">
        <f t="shared" si="57"/>
        <v>9015.6102831063108</v>
      </c>
      <c r="AC34" s="3">
        <f t="shared" si="57"/>
        <v>9149.1353169200902</v>
      </c>
      <c r="AD34" s="3">
        <f t="shared" si="57"/>
        <v>9392.1508784611688</v>
      </c>
      <c r="AE34" s="3">
        <f t="shared" si="57"/>
        <v>9496.3004048359162</v>
      </c>
      <c r="AF34" s="3">
        <f t="shared" si="57"/>
        <v>9587.0974278292833</v>
      </c>
      <c r="AG34" s="3">
        <f t="shared" si="57"/>
        <v>9664.5419474412738</v>
      </c>
      <c r="AH34" s="3">
        <f t="shared" si="57"/>
        <v>9731.3044643481626</v>
      </c>
      <c r="AI34" s="3">
        <f t="shared" si="3"/>
        <v>6991.3519999999999</v>
      </c>
      <c r="AJ34" s="3">
        <f t="shared" si="4"/>
        <v>7182.5579214821337</v>
      </c>
      <c r="AK34" s="3">
        <f t="shared" si="5"/>
        <v>7378.9931182760856</v>
      </c>
      <c r="AL34" s="3">
        <f t="shared" si="6"/>
        <v>7580.8006054102343</v>
      </c>
      <c r="AM34" s="3">
        <f t="shared" si="7"/>
        <v>7753.3134573152338</v>
      </c>
      <c r="AN34" s="3">
        <f t="shared" si="8"/>
        <v>7675.194430037498</v>
      </c>
      <c r="AO34" s="3">
        <f t="shared" si="9"/>
        <v>7877.0019171716476</v>
      </c>
      <c r="AP34" s="3">
        <f t="shared" si="10"/>
        <v>8326.1863240186267</v>
      </c>
      <c r="AQ34" s="3">
        <f t="shared" si="11"/>
        <v>8752.5860145762672</v>
      </c>
      <c r="AR34" s="3">
        <f t="shared" si="12"/>
        <v>9331.9688002194707</v>
      </c>
      <c r="AS34" s="3">
        <f t="shared" si="13"/>
        <v>9963.4309373811629</v>
      </c>
      <c r="AT34" s="3">
        <f t="shared" si="14"/>
        <v>10676.267061290497</v>
      </c>
      <c r="AU34" s="3">
        <f t="shared" si="15"/>
        <v>11359.808549970681</v>
      </c>
      <c r="AV34" s="3">
        <f t="shared" si="16"/>
        <v>12163.783539037375</v>
      </c>
      <c r="AW34" s="3">
        <f t="shared" si="17"/>
        <v>12870.109744006901</v>
      </c>
      <c r="AX34" s="3">
        <f t="shared" si="18"/>
        <v>13534.121475867651</v>
      </c>
      <c r="AY34" s="3">
        <f t="shared" si="19"/>
        <v>14185.113369848779</v>
      </c>
      <c r="AZ34" s="3">
        <f t="shared" si="20"/>
        <v>14810.065588070664</v>
      </c>
      <c r="BA34" s="3">
        <f t="shared" si="21"/>
        <v>15337.369022195378</v>
      </c>
      <c r="BB34" s="3">
        <f t="shared" si="22"/>
        <v>15861.417496850187</v>
      </c>
      <c r="BC34" s="3">
        <f t="shared" si="23"/>
        <v>16365.936214685564</v>
      </c>
      <c r="BD34" s="3">
        <f t="shared" si="24"/>
        <v>16857.435094641318</v>
      </c>
      <c r="BE34" s="3">
        <f t="shared" si="25"/>
        <v>17319.639339367921</v>
      </c>
      <c r="BF34" s="3">
        <f t="shared" si="26"/>
        <v>17749.293989395464</v>
      </c>
      <c r="BG34" s="3">
        <f t="shared" si="27"/>
        <v>18227.773031471592</v>
      </c>
      <c r="BH34" s="3">
        <f t="shared" si="28"/>
        <v>18595.583451570928</v>
      </c>
      <c r="BI34" s="3">
        <f t="shared" si="29"/>
        <v>18924.334358031396</v>
      </c>
      <c r="BJ34" s="3">
        <f t="shared" si="30"/>
        <v>19214.025750852998</v>
      </c>
      <c r="BK34" s="3">
        <f t="shared" si="31"/>
        <v>19471.167548975543</v>
      </c>
      <c r="BL34" s="3">
        <f>MAX(F34,AI34)*'2015-2022 Peak vs Capital'!$M$14</f>
        <v>734.05755162768196</v>
      </c>
      <c r="BM34" s="3">
        <f>MAX(G34,AJ34)*'2015-2022 Peak vs Capital'!$M$14</f>
        <v>754.13323235150904</v>
      </c>
      <c r="BN34" s="3">
        <f>MAX(H34,AK34)*'2015-2022 Peak vs Capital'!$M$14</f>
        <v>774.7579612468744</v>
      </c>
      <c r="BO34" s="3">
        <f>MAX(I34,AL34)*'2015-2022 Peak vs Capital'!$M$14</f>
        <v>795.94675418790041</v>
      </c>
      <c r="BP34" s="3">
        <f>MAX(J34,AM34)*'2015-2022 Peak vs Capital'!$M$14</f>
        <v>814.05975460522927</v>
      </c>
      <c r="BQ34" s="3">
        <f>MAX(K34,AN34)*'2015-2022 Peak vs Capital'!$M$14</f>
        <v>805.85764120870294</v>
      </c>
      <c r="BR34" s="3">
        <f>MAX(L34,AO34)*'2015-2022 Peak vs Capital'!$M$14</f>
        <v>827.04643414972907</v>
      </c>
      <c r="BS34" s="3">
        <f>MAX(M34,AP34)*'2015-2022 Peak vs Capital'!$M$14</f>
        <v>874.208586179755</v>
      </c>
      <c r="BT34" s="3">
        <f>MAX(N34,AQ34)*'2015-2022 Peak vs Capital'!$M$14</f>
        <v>918.97845513579421</v>
      </c>
      <c r="BU34" s="3">
        <f>MAX(O34,AR34)*'2015-2022 Peak vs Capital'!$M$14</f>
        <v>979.81079616003046</v>
      </c>
      <c r="BV34" s="3">
        <f>MAX(P34,AS34)*'2015-2022 Peak vs Capital'!$M$14</f>
        <v>1046.1112127819508</v>
      </c>
      <c r="BW34" s="3">
        <f>MAX(Q34,AT34)*'2015-2022 Peak vs Capital'!$M$14</f>
        <v>1120.9554975252524</v>
      </c>
      <c r="BX34" s="3">
        <f>MAX(R34,AU34)*'2015-2022 Peak vs Capital'!$M$14</f>
        <v>1192.7239897448571</v>
      </c>
      <c r="BY34" s="3">
        <f>MAX(S34,AV34)*'2015-2022 Peak vs Capital'!$M$14</f>
        <v>1277.1374067841064</v>
      </c>
      <c r="BZ34" s="3">
        <f>MAX(T34,AW34)*'2015-2022 Peak vs Capital'!$M$14</f>
        <v>1351.2981820776981</v>
      </c>
      <c r="CA34" s="3">
        <f>MAX(U34,AX34)*'2015-2022 Peak vs Capital'!$M$14</f>
        <v>1421.016145948171</v>
      </c>
      <c r="CB34" s="3">
        <f>MAX(V34,AY34)*'2015-2022 Peak vs Capital'!$M$14</f>
        <v>1489.3670909192231</v>
      </c>
      <c r="CC34" s="3">
        <f>MAX(W34,AZ34)*'2015-2022 Peak vs Capital'!$M$14</f>
        <v>1554.9839980914333</v>
      </c>
      <c r="CD34" s="3">
        <f>MAX(X34,BA34)*'2015-2022 Peak vs Capital'!$M$14</f>
        <v>1610.3482635179853</v>
      </c>
      <c r="CE34" s="3">
        <f>MAX(Y34,BB34)*'2015-2022 Peak vs Capital'!$M$14</f>
        <v>1665.3707742196823</v>
      </c>
      <c r="CF34" s="3">
        <f>MAX(Z34,BC34)*'2015-2022 Peak vs Capital'!$M$14</f>
        <v>1718.3427565722479</v>
      </c>
      <c r="CG34" s="3">
        <f>MAX(AA34,BD34)*'2015-2022 Peak vs Capital'!$M$14</f>
        <v>1769.9477200253923</v>
      </c>
      <c r="CH34" s="3">
        <f>MAX(AB34,BE34)*'2015-2022 Peak vs Capital'!$M$14</f>
        <v>1818.4768909548395</v>
      </c>
      <c r="CI34" s="3">
        <f>MAX(AC34,BF34)*'2015-2022 Peak vs Capital'!$M$14</f>
        <v>1863.5885146357339</v>
      </c>
      <c r="CJ34" s="3">
        <f>MAX(AD34,BG34)*'2015-2022 Peak vs Capital'!$M$14</f>
        <v>1913.8264591894567</v>
      </c>
      <c r="CK34" s="3">
        <f>MAX(AE34,BH34)*'2015-2022 Peak vs Capital'!$M$14</f>
        <v>1952.4447430981011</v>
      </c>
      <c r="CL34" s="3">
        <f>MAX(AF34,BI34)*'2015-2022 Peak vs Capital'!$M$14</f>
        <v>1986.961970308482</v>
      </c>
      <c r="CM34" s="3">
        <f>MAX(AG34,BJ34)*'2015-2022 Peak vs Capital'!$M$14</f>
        <v>2017.3781408206003</v>
      </c>
      <c r="CN34" s="3">
        <f>MAX(AH34,BK34)*'2015-2022 Peak vs Capital'!$M$14</f>
        <v>2044.3767640841659</v>
      </c>
    </row>
    <row r="35" spans="1:92" x14ac:dyDescent="0.35">
      <c r="A35" t="s">
        <v>69</v>
      </c>
      <c r="B35">
        <v>2022</v>
      </c>
      <c r="C35">
        <v>1229399</v>
      </c>
      <c r="D35">
        <v>1349251</v>
      </c>
      <c r="E35" s="18"/>
      <c r="F35" s="3">
        <f t="shared" si="1"/>
        <v>1349.251</v>
      </c>
      <c r="G35" s="3">
        <f t="shared" ref="G35:AH35" si="58">F35*G$3</f>
        <v>1370.5722273095625</v>
      </c>
      <c r="H35" s="3">
        <f t="shared" si="58"/>
        <v>1392.230378389414</v>
      </c>
      <c r="I35" s="3">
        <f t="shared" si="58"/>
        <v>1414.2307773996197</v>
      </c>
      <c r="J35" s="3">
        <f t="shared" si="58"/>
        <v>1431.7182740487572</v>
      </c>
      <c r="K35" s="3">
        <f t="shared" si="58"/>
        <v>1426.6412588925559</v>
      </c>
      <c r="L35" s="3">
        <f t="shared" si="58"/>
        <v>1424.3848077120222</v>
      </c>
      <c r="M35" s="3">
        <f t="shared" si="58"/>
        <v>1443.5646427465604</v>
      </c>
      <c r="N35" s="3">
        <f t="shared" si="58"/>
        <v>1490.3860047426388</v>
      </c>
      <c r="O35" s="3">
        <f t="shared" si="58"/>
        <v>1565.4130064953908</v>
      </c>
      <c r="P35" s="3">
        <f t="shared" si="58"/>
        <v>1597.0033230228655</v>
      </c>
      <c r="Q35" s="3">
        <f t="shared" si="58"/>
        <v>1625.7730755746729</v>
      </c>
      <c r="R35" s="3">
        <f t="shared" si="58"/>
        <v>1650.0299257654121</v>
      </c>
      <c r="S35" s="3">
        <f t="shared" si="58"/>
        <v>1683.8766934734208</v>
      </c>
      <c r="T35" s="3">
        <f t="shared" si="58"/>
        <v>1712.0823332300945</v>
      </c>
      <c r="U35" s="3">
        <f t="shared" si="58"/>
        <v>1736.3391834208337</v>
      </c>
      <c r="V35" s="3">
        <f t="shared" si="58"/>
        <v>1761.7242592018399</v>
      </c>
      <c r="W35" s="3">
        <f t="shared" si="58"/>
        <v>1785.9811093925794</v>
      </c>
      <c r="X35" s="3">
        <f t="shared" si="58"/>
        <v>1810.2379595833188</v>
      </c>
      <c r="Y35" s="3">
        <f t="shared" si="58"/>
        <v>1833.366584183791</v>
      </c>
      <c r="Z35" s="3">
        <f t="shared" si="58"/>
        <v>1855.3669831939965</v>
      </c>
      <c r="AA35" s="3">
        <f t="shared" si="58"/>
        <v>1876.2391566139349</v>
      </c>
      <c r="AB35" s="3">
        <f t="shared" si="58"/>
        <v>1904.4447963706089</v>
      </c>
      <c r="AC35" s="3">
        <f t="shared" si="58"/>
        <v>1932.6504361272828</v>
      </c>
      <c r="AD35" s="3">
        <f t="shared" si="58"/>
        <v>1983.9847004844294</v>
      </c>
      <c r="AE35" s="3">
        <f t="shared" si="58"/>
        <v>2005.9850994946351</v>
      </c>
      <c r="AF35" s="3">
        <f t="shared" si="58"/>
        <v>2025.1649345291728</v>
      </c>
      <c r="AG35" s="3">
        <f t="shared" si="58"/>
        <v>2041.5242055880433</v>
      </c>
      <c r="AH35" s="3">
        <f t="shared" si="58"/>
        <v>2055.62702546638</v>
      </c>
      <c r="AI35" s="3">
        <f t="shared" si="3"/>
        <v>1229.3989999999999</v>
      </c>
      <c r="AJ35" s="3">
        <f t="shared" si="4"/>
        <v>1263.021734009704</v>
      </c>
      <c r="AK35" s="3">
        <f t="shared" si="5"/>
        <v>1297.5640134576975</v>
      </c>
      <c r="AL35" s="3">
        <f t="shared" si="6"/>
        <v>1333.050986917943</v>
      </c>
      <c r="AM35" s="3">
        <f t="shared" si="7"/>
        <v>1363.3866255210564</v>
      </c>
      <c r="AN35" s="3">
        <f t="shared" si="8"/>
        <v>1349.649732568703</v>
      </c>
      <c r="AO35" s="3">
        <f t="shared" si="9"/>
        <v>1385.1367060289488</v>
      </c>
      <c r="AP35" s="3">
        <f t="shared" si="10"/>
        <v>1464.1238405049799</v>
      </c>
      <c r="AQ35" s="3">
        <f t="shared" si="11"/>
        <v>1539.1043812032412</v>
      </c>
      <c r="AR35" s="3">
        <f t="shared" si="12"/>
        <v>1640.9863372665275</v>
      </c>
      <c r="AS35" s="3">
        <f t="shared" si="13"/>
        <v>1752.0262219647157</v>
      </c>
      <c r="AT35" s="3">
        <f t="shared" si="14"/>
        <v>1877.3753701549385</v>
      </c>
      <c r="AU35" s="3">
        <f t="shared" si="15"/>
        <v>1997.5731834880289</v>
      </c>
      <c r="AV35" s="3">
        <f t="shared" si="16"/>
        <v>2138.9487067893306</v>
      </c>
      <c r="AW35" s="3">
        <f t="shared" si="17"/>
        <v>2263.1531139001909</v>
      </c>
      <c r="AX35" s="3">
        <f t="shared" si="18"/>
        <v>2379.9167039951931</v>
      </c>
      <c r="AY35" s="3">
        <f t="shared" si="19"/>
        <v>2494.3908119314701</v>
      </c>
      <c r="AZ35" s="3">
        <f t="shared" si="20"/>
        <v>2604.285955550296</v>
      </c>
      <c r="BA35" s="3">
        <f t="shared" si="21"/>
        <v>2697.0099829786805</v>
      </c>
      <c r="BB35" s="3">
        <f t="shared" si="22"/>
        <v>2789.1616398673832</v>
      </c>
      <c r="BC35" s="3">
        <f t="shared" si="23"/>
        <v>2877.8790735179982</v>
      </c>
      <c r="BD35" s="3">
        <f t="shared" si="24"/>
        <v>2964.3070250098872</v>
      </c>
      <c r="BE35" s="3">
        <f t="shared" si="25"/>
        <v>3045.5836416446436</v>
      </c>
      <c r="BF35" s="3">
        <f t="shared" si="26"/>
        <v>3121.1365528825863</v>
      </c>
      <c r="BG35" s="3">
        <f t="shared" si="27"/>
        <v>3205.2750222157497</v>
      </c>
      <c r="BH35" s="3">
        <f t="shared" si="28"/>
        <v>3269.9528931997461</v>
      </c>
      <c r="BI35" s="3">
        <f t="shared" si="29"/>
        <v>3327.7623177075657</v>
      </c>
      <c r="BJ35" s="3">
        <f t="shared" si="30"/>
        <v>3378.7032957392089</v>
      </c>
      <c r="BK35" s="3">
        <f t="shared" si="31"/>
        <v>3423.9205683740383</v>
      </c>
      <c r="BL35" s="3">
        <f>MAX(F35,AI35)*'2015-2022 Peak vs Capital'!$M$14</f>
        <v>141.66471457755259</v>
      </c>
      <c r="BM35" s="3">
        <f>MAX(G35,AJ35)*'2015-2022 Peak vs Capital'!$M$14</f>
        <v>143.90333851131459</v>
      </c>
      <c r="BN35" s="3">
        <f>MAX(H35,AK35)*'2015-2022 Peak vs Capital'!$M$14</f>
        <v>146.1773377827657</v>
      </c>
      <c r="BO35" s="3">
        <f>MAX(I35,AL35)*'2015-2022 Peak vs Capital'!$M$14</f>
        <v>148.48727140250958</v>
      </c>
      <c r="BP35" s="3">
        <f>MAX(J35,AM35)*'2015-2022 Peak vs Capital'!$M$14</f>
        <v>150.32337248487008</v>
      </c>
      <c r="BQ35" s="3">
        <f>MAX(K35,AN35)*'2015-2022 Peak vs Capital'!$M$14</f>
        <v>149.7903108803138</v>
      </c>
      <c r="BR35" s="3">
        <f>MAX(L35,AO35)*'2015-2022 Peak vs Capital'!$M$14</f>
        <v>149.55339461162214</v>
      </c>
      <c r="BS35" s="3">
        <f>MAX(M35,AP35)*'2015-2022 Peak vs Capital'!$M$14</f>
        <v>153.72579747676906</v>
      </c>
      <c r="BT35" s="3">
        <f>MAX(N35,AQ35)*'2015-2022 Peak vs Capital'!$M$14</f>
        <v>161.5983852287068</v>
      </c>
      <c r="BU35" s="3">
        <f>MAX(O35,AR35)*'2015-2022 Peak vs Capital'!$M$14</f>
        <v>172.29548919698863</v>
      </c>
      <c r="BV35" s="3">
        <f>MAX(P35,AS35)*'2015-2022 Peak vs Capital'!$M$14</f>
        <v>183.95413060062157</v>
      </c>
      <c r="BW35" s="3">
        <f>MAX(Q35,AT35)*'2015-2022 Peak vs Capital'!$M$14</f>
        <v>197.11517424699076</v>
      </c>
      <c r="BX35" s="3">
        <f>MAX(R35,AU35)*'2015-2022 Peak vs Capital'!$M$14</f>
        <v>209.73535308597491</v>
      </c>
      <c r="BY35" s="3">
        <f>MAX(S35,AV35)*'2015-2022 Peak vs Capital'!$M$14</f>
        <v>224.57908724420864</v>
      </c>
      <c r="BZ35" s="3">
        <f>MAX(T35,AW35)*'2015-2022 Peak vs Capital'!$M$14</f>
        <v>237.61993871115897</v>
      </c>
      <c r="CA35" s="3">
        <f>MAX(U35,AX35)*'2015-2022 Peak vs Capital'!$M$14</f>
        <v>249.87954101188643</v>
      </c>
      <c r="CB35" s="3">
        <f>MAX(V35,AY35)*'2015-2022 Peak vs Capital'!$M$14</f>
        <v>261.89875895377611</v>
      </c>
      <c r="CC35" s="3">
        <f>MAX(W35,AZ35)*'2015-2022 Peak vs Capital'!$M$14</f>
        <v>273.43720817799027</v>
      </c>
      <c r="CD35" s="3">
        <f>MAX(X35,BA35)*'2015-2022 Peak vs Capital'!$M$14</f>
        <v>283.17277471092092</v>
      </c>
      <c r="CE35" s="3">
        <f>MAX(Y35,BB35)*'2015-2022 Peak vs Capital'!$M$14</f>
        <v>292.84824515414209</v>
      </c>
      <c r="CF35" s="3">
        <f>MAX(Z35,BC35)*'2015-2022 Peak vs Capital'!$M$14</f>
        <v>302.1631390591067</v>
      </c>
      <c r="CG35" s="3">
        <f>MAX(AA35,BD35)*'2015-2022 Peak vs Capital'!$M$14</f>
        <v>311.2376486052334</v>
      </c>
      <c r="CH35" s="3">
        <f>MAX(AB35,BE35)*'2015-2022 Peak vs Capital'!$M$14</f>
        <v>319.77129334397506</v>
      </c>
      <c r="CI35" s="3">
        <f>MAX(AC35,BF35)*'2015-2022 Peak vs Capital'!$M$14</f>
        <v>327.70397718562225</v>
      </c>
      <c r="CJ35" s="3">
        <f>MAX(AD35,BG35)*'2015-2022 Peak vs Capital'!$M$14</f>
        <v>336.53810237291117</v>
      </c>
      <c r="CK35" s="3">
        <f>MAX(AE35,BH35)*'2015-2022 Peak vs Capital'!$M$14</f>
        <v>343.32896051007884</v>
      </c>
      <c r="CL35" s="3">
        <f>MAX(AF35,BI35)*'2015-2022 Peak vs Capital'!$M$14</f>
        <v>349.3986655707331</v>
      </c>
      <c r="CM35" s="3">
        <f>MAX(AG35,BJ35)*'2015-2022 Peak vs Capital'!$M$14</f>
        <v>354.747217554874</v>
      </c>
      <c r="CN35" s="3">
        <f>MAX(AH35,BK35)*'2015-2022 Peak vs Capital'!$M$14</f>
        <v>359.49480864192043</v>
      </c>
    </row>
    <row r="36" spans="1:92" x14ac:dyDescent="0.35">
      <c r="A36" t="s">
        <v>70</v>
      </c>
      <c r="B36">
        <v>2022</v>
      </c>
      <c r="C36">
        <v>57733</v>
      </c>
      <c r="D36">
        <v>65636</v>
      </c>
      <c r="E36" s="18"/>
      <c r="F36" s="3">
        <f t="shared" si="1"/>
        <v>65.635999999999996</v>
      </c>
      <c r="G36" s="3">
        <f t="shared" ref="G36:AH36" si="59">F36*G$3</f>
        <v>66.673197730956247</v>
      </c>
      <c r="H36" s="3">
        <f t="shared" si="59"/>
        <v>67.72678553950864</v>
      </c>
      <c r="I36" s="3">
        <f t="shared" si="59"/>
        <v>68.797022426073013</v>
      </c>
      <c r="J36" s="3">
        <f t="shared" si="59"/>
        <v>69.647723541034409</v>
      </c>
      <c r="K36" s="3">
        <f t="shared" si="59"/>
        <v>69.400745797981102</v>
      </c>
      <c r="L36" s="3">
        <f t="shared" si="59"/>
        <v>69.290977912179642</v>
      </c>
      <c r="M36" s="3">
        <f t="shared" si="59"/>
        <v>70.224004941492154</v>
      </c>
      <c r="N36" s="3">
        <f t="shared" si="59"/>
        <v>72.501688571872705</v>
      </c>
      <c r="O36" s="3">
        <f t="shared" si="59"/>
        <v>76.151470774771667</v>
      </c>
      <c r="P36" s="3">
        <f t="shared" si="59"/>
        <v>77.688221175992282</v>
      </c>
      <c r="Q36" s="3">
        <f t="shared" si="59"/>
        <v>79.087761719961065</v>
      </c>
      <c r="R36" s="3">
        <f t="shared" si="59"/>
        <v>80.267766492326885</v>
      </c>
      <c r="S36" s="3">
        <f t="shared" si="59"/>
        <v>81.914284779348989</v>
      </c>
      <c r="T36" s="3">
        <f t="shared" si="59"/>
        <v>83.2863833518674</v>
      </c>
      <c r="U36" s="3">
        <f t="shared" si="59"/>
        <v>84.46638812423322</v>
      </c>
      <c r="V36" s="3">
        <f t="shared" si="59"/>
        <v>85.701276839499783</v>
      </c>
      <c r="W36" s="3">
        <f t="shared" si="59"/>
        <v>86.881281611865617</v>
      </c>
      <c r="X36" s="3">
        <f t="shared" si="59"/>
        <v>88.061286384231451</v>
      </c>
      <c r="Y36" s="3">
        <f t="shared" si="59"/>
        <v>89.186407213696526</v>
      </c>
      <c r="Z36" s="3">
        <f t="shared" si="59"/>
        <v>90.256644100260885</v>
      </c>
      <c r="AA36" s="3">
        <f t="shared" si="59"/>
        <v>91.2719970439245</v>
      </c>
      <c r="AB36" s="3">
        <f t="shared" si="59"/>
        <v>92.644095616442911</v>
      </c>
      <c r="AC36" s="3">
        <f t="shared" si="59"/>
        <v>94.016194188961322</v>
      </c>
      <c r="AD36" s="3">
        <f t="shared" si="59"/>
        <v>96.513413590944836</v>
      </c>
      <c r="AE36" s="3">
        <f t="shared" si="59"/>
        <v>97.58365047750921</v>
      </c>
      <c r="AF36" s="3">
        <f t="shared" si="59"/>
        <v>98.516677506821708</v>
      </c>
      <c r="AG36" s="3">
        <f t="shared" si="59"/>
        <v>99.312494678882373</v>
      </c>
      <c r="AH36" s="3">
        <f t="shared" si="59"/>
        <v>99.998543965141579</v>
      </c>
      <c r="AI36" s="3">
        <f t="shared" si="3"/>
        <v>57.732999999999997</v>
      </c>
      <c r="AJ36" s="3">
        <f t="shared" si="4"/>
        <v>59.311935156594608</v>
      </c>
      <c r="AK36" s="3">
        <f t="shared" si="5"/>
        <v>60.934052483329872</v>
      </c>
      <c r="AL36" s="3">
        <f t="shared" si="6"/>
        <v>62.600532965891155</v>
      </c>
      <c r="AM36" s="3">
        <f t="shared" si="7"/>
        <v>64.025104991306449</v>
      </c>
      <c r="AN36" s="3">
        <f t="shared" si="8"/>
        <v>63.380015772250459</v>
      </c>
      <c r="AO36" s="3">
        <f t="shared" si="9"/>
        <v>65.046496254811743</v>
      </c>
      <c r="AP36" s="3">
        <f t="shared" si="10"/>
        <v>68.755759264383656</v>
      </c>
      <c r="AQ36" s="3">
        <f t="shared" si="11"/>
        <v>72.27687125173091</v>
      </c>
      <c r="AR36" s="3">
        <f t="shared" si="12"/>
        <v>77.061282959729454</v>
      </c>
      <c r="AS36" s="3">
        <f t="shared" si="13"/>
        <v>82.275754147098652</v>
      </c>
      <c r="AT36" s="3">
        <f t="shared" si="14"/>
        <v>88.162193270984503</v>
      </c>
      <c r="AU36" s="3">
        <f t="shared" si="15"/>
        <v>93.806723937724357</v>
      </c>
      <c r="AV36" s="3">
        <f t="shared" si="16"/>
        <v>100.44576715050887</v>
      </c>
      <c r="AW36" s="3">
        <f t="shared" si="17"/>
        <v>106.27844883947341</v>
      </c>
      <c r="AX36" s="3">
        <f t="shared" si="18"/>
        <v>111.76170720144927</v>
      </c>
      <c r="AY36" s="3">
        <f t="shared" si="19"/>
        <v>117.13745069358248</v>
      </c>
      <c r="AZ36" s="3">
        <f t="shared" si="20"/>
        <v>122.29816444603037</v>
      </c>
      <c r="BA36" s="3">
        <f t="shared" si="21"/>
        <v>126.65251667465827</v>
      </c>
      <c r="BB36" s="3">
        <f t="shared" si="22"/>
        <v>130.9799901858255</v>
      </c>
      <c r="BC36" s="3">
        <f t="shared" si="23"/>
        <v>135.14619139222876</v>
      </c>
      <c r="BD36" s="3">
        <f t="shared" si="24"/>
        <v>139.20487772878934</v>
      </c>
      <c r="BE36" s="3">
        <f t="shared" si="25"/>
        <v>143.02165560820393</v>
      </c>
      <c r="BF36" s="3">
        <f t="shared" si="26"/>
        <v>146.56964631301184</v>
      </c>
      <c r="BG36" s="3">
        <f t="shared" si="27"/>
        <v>150.52081777972975</v>
      </c>
      <c r="BH36" s="3">
        <f t="shared" si="28"/>
        <v>153.558112852785</v>
      </c>
      <c r="BI36" s="3">
        <f t="shared" si="29"/>
        <v>156.27286331631225</v>
      </c>
      <c r="BJ36" s="3">
        <f t="shared" si="30"/>
        <v>158.66506917031154</v>
      </c>
      <c r="BK36" s="3">
        <f t="shared" si="31"/>
        <v>160.78848784970415</v>
      </c>
      <c r="BL36" s="3">
        <f>MAX(F36,AI36)*'2015-2022 Peak vs Capital'!$M$14</f>
        <v>6.8914569683566969</v>
      </c>
      <c r="BM36" s="3">
        <f>MAX(G36,AJ36)*'2015-2022 Peak vs Capital'!$M$14</f>
        <v>7.000357625474166</v>
      </c>
      <c r="BN36" s="3">
        <f>MAX(H36,AK36)*'2015-2022 Peak vs Capital'!$M$14</f>
        <v>7.1109791600744474</v>
      </c>
      <c r="BO36" s="3">
        <f>MAX(I36,AL36)*'2015-2022 Peak vs Capital'!$M$14</f>
        <v>7.2233487659265165</v>
      </c>
      <c r="BP36" s="3">
        <f>MAX(J36,AM36)*'2015-2022 Peak vs Capital'!$M$14</f>
        <v>7.3126681962191844</v>
      </c>
      <c r="BQ36" s="3">
        <f>MAX(K36,AN36)*'2015-2022 Peak vs Capital'!$M$14</f>
        <v>7.286736748714862</v>
      </c>
      <c r="BR36" s="3">
        <f>MAX(L36,AO36)*'2015-2022 Peak vs Capital'!$M$14</f>
        <v>7.275211660935164</v>
      </c>
      <c r="BS36" s="3">
        <f>MAX(M36,AP36)*'2015-2022 Peak vs Capital'!$M$14</f>
        <v>7.3731749070626069</v>
      </c>
      <c r="BT36" s="3">
        <f>MAX(N36,AQ36)*'2015-2022 Peak vs Capital'!$M$14</f>
        <v>7.6123204784913661</v>
      </c>
      <c r="BU36" s="3">
        <f>MAX(O36,AR36)*'2015-2022 Peak vs Capital'!$M$14</f>
        <v>8.0910554488898594</v>
      </c>
      <c r="BV36" s="3">
        <f>MAX(P36,AS36)*'2015-2022 Peak vs Capital'!$M$14</f>
        <v>8.6385492602203886</v>
      </c>
      <c r="BW36" s="3">
        <f>MAX(Q36,AT36)*'2015-2022 Peak vs Capital'!$M$14</f>
        <v>9.2565963977533077</v>
      </c>
      <c r="BX36" s="3">
        <f>MAX(R36,AU36)*'2015-2022 Peak vs Capital'!$M$14</f>
        <v>9.8492443378533654</v>
      </c>
      <c r="BY36" s="3">
        <f>MAX(S36,AV36)*'2015-2022 Peak vs Capital'!$M$14</f>
        <v>10.54631120073296</v>
      </c>
      <c r="BZ36" s="3">
        <f>MAX(T36,AW36)*'2015-2022 Peak vs Capital'!$M$14</f>
        <v>11.15871407216969</v>
      </c>
      <c r="CA36" s="3">
        <f>MAX(U36,AX36)*'2015-2022 Peak vs Capital'!$M$14</f>
        <v>11.734429213981176</v>
      </c>
      <c r="CB36" s="3">
        <f>MAX(V36,AY36)*'2015-2022 Peak vs Capital'!$M$14</f>
        <v>12.298855823600281</v>
      </c>
      <c r="CC36" s="3">
        <f>MAX(W36,AZ36)*'2015-2022 Peak vs Capital'!$M$14</f>
        <v>12.840705368834623</v>
      </c>
      <c r="CD36" s="3">
        <f>MAX(X36,BA36)*'2015-2022 Peak vs Capital'!$M$14</f>
        <v>13.297890922626099</v>
      </c>
      <c r="CE36" s="3">
        <f>MAX(Y36,BB36)*'2015-2022 Peak vs Capital'!$M$14</f>
        <v>13.752254343369477</v>
      </c>
      <c r="CF36" s="3">
        <f>MAX(Z36,BC36)*'2015-2022 Peak vs Capital'!$M$14</f>
        <v>14.189684965824286</v>
      </c>
      <c r="CG36" s="3">
        <f>MAX(AA36,BD36)*'2015-2022 Peak vs Capital'!$M$14</f>
        <v>14.615827056086712</v>
      </c>
      <c r="CH36" s="3">
        <f>MAX(AB36,BE36)*'2015-2022 Peak vs Capital'!$M$14</f>
        <v>15.016569948916276</v>
      </c>
      <c r="CI36" s="3">
        <f>MAX(AC36,BF36)*'2015-2022 Peak vs Capital'!$M$14</f>
        <v>15.389091511264885</v>
      </c>
      <c r="CJ36" s="3">
        <f>MAX(AD36,BG36)*'2015-2022 Peak vs Capital'!$M$14</f>
        <v>15.803945069334928</v>
      </c>
      <c r="CK36" s="3">
        <f>MAX(AE36,BH36)*'2015-2022 Peak vs Capital'!$M$14</f>
        <v>16.122846103769721</v>
      </c>
      <c r="CL36" s="3">
        <f>MAX(AF36,BI36)*'2015-2022 Peak vs Capital'!$M$14</f>
        <v>16.407881541627365</v>
      </c>
      <c r="CM36" s="3">
        <f>MAX(AG36,BJ36)*'2015-2022 Peak vs Capital'!$M$14</f>
        <v>16.659051382907869</v>
      </c>
      <c r="CN36" s="3">
        <f>MAX(AH36,BK36)*'2015-2022 Peak vs Capital'!$M$14</f>
        <v>16.881999893707416</v>
      </c>
    </row>
    <row r="37" spans="1:92" x14ac:dyDescent="0.35">
      <c r="A37" t="s">
        <v>71</v>
      </c>
      <c r="B37">
        <v>2022</v>
      </c>
      <c r="C37">
        <v>118722</v>
      </c>
      <c r="D37">
        <v>119607</v>
      </c>
      <c r="E37" s="18"/>
      <c r="F37" s="3">
        <f t="shared" si="1"/>
        <v>119.607</v>
      </c>
      <c r="G37" s="3">
        <f t="shared" ref="G37:AH37" si="60">F37*G$3</f>
        <v>121.49706199351704</v>
      </c>
      <c r="H37" s="3">
        <f t="shared" si="60"/>
        <v>123.41699125516502</v>
      </c>
      <c r="I37" s="3">
        <f t="shared" si="60"/>
        <v>125.36725975555053</v>
      </c>
      <c r="J37" s="3">
        <f t="shared" si="60"/>
        <v>126.91747317893386</v>
      </c>
      <c r="K37" s="3">
        <f t="shared" si="60"/>
        <v>126.46741121730645</v>
      </c>
      <c r="L37" s="3">
        <f t="shared" si="60"/>
        <v>126.26738367880539</v>
      </c>
      <c r="M37" s="3">
        <f t="shared" si="60"/>
        <v>127.96761775606456</v>
      </c>
      <c r="N37" s="3">
        <f t="shared" si="60"/>
        <v>132.11818917996192</v>
      </c>
      <c r="O37" s="3">
        <f t="shared" si="60"/>
        <v>138.76910483512276</v>
      </c>
      <c r="P37" s="3">
        <f t="shared" si="60"/>
        <v>141.56949037413784</v>
      </c>
      <c r="Q37" s="3">
        <f t="shared" si="60"/>
        <v>144.1198414900266</v>
      </c>
      <c r="R37" s="3">
        <f t="shared" si="60"/>
        <v>146.27013752891318</v>
      </c>
      <c r="S37" s="3">
        <f t="shared" si="60"/>
        <v>149.27055060642937</v>
      </c>
      <c r="T37" s="3">
        <f t="shared" si="60"/>
        <v>151.77089483769285</v>
      </c>
      <c r="U37" s="3">
        <f t="shared" si="60"/>
        <v>153.92119087657943</v>
      </c>
      <c r="V37" s="3">
        <f t="shared" si="60"/>
        <v>156.17150068471656</v>
      </c>
      <c r="W37" s="3">
        <f t="shared" si="60"/>
        <v>158.32179672360317</v>
      </c>
      <c r="X37" s="3">
        <f t="shared" si="60"/>
        <v>160.47209276248978</v>
      </c>
      <c r="Y37" s="3">
        <f t="shared" si="60"/>
        <v>162.52237503212581</v>
      </c>
      <c r="Z37" s="3">
        <f t="shared" si="60"/>
        <v>164.47264353251131</v>
      </c>
      <c r="AA37" s="3">
        <f t="shared" si="60"/>
        <v>166.32289826364627</v>
      </c>
      <c r="AB37" s="3">
        <f t="shared" si="60"/>
        <v>168.82324249490975</v>
      </c>
      <c r="AC37" s="3">
        <f t="shared" si="60"/>
        <v>171.32358672617323</v>
      </c>
      <c r="AD37" s="3">
        <f t="shared" si="60"/>
        <v>175.87421322707277</v>
      </c>
      <c r="AE37" s="3">
        <f t="shared" si="60"/>
        <v>177.82448172745831</v>
      </c>
      <c r="AF37" s="3">
        <f t="shared" si="60"/>
        <v>179.52471580471743</v>
      </c>
      <c r="AG37" s="3">
        <f t="shared" si="60"/>
        <v>180.97491545885023</v>
      </c>
      <c r="AH37" s="3">
        <f t="shared" si="60"/>
        <v>182.22508757448196</v>
      </c>
      <c r="AI37" s="3">
        <f t="shared" si="3"/>
        <v>118.72199999999999</v>
      </c>
      <c r="AJ37" s="3">
        <f t="shared" si="4"/>
        <v>121.96891839435375</v>
      </c>
      <c r="AK37" s="3">
        <f t="shared" si="5"/>
        <v>125.30463649777231</v>
      </c>
      <c r="AL37" s="3">
        <f t="shared" si="6"/>
        <v>128.73158288633067</v>
      </c>
      <c r="AM37" s="3">
        <f t="shared" si="7"/>
        <v>131.66106931525962</v>
      </c>
      <c r="AN37" s="3">
        <f t="shared" si="8"/>
        <v>130.33450942291444</v>
      </c>
      <c r="AO37" s="3">
        <f t="shared" si="9"/>
        <v>133.76145581147281</v>
      </c>
      <c r="AP37" s="3">
        <f t="shared" si="10"/>
        <v>141.38917519245763</v>
      </c>
      <c r="AQ37" s="3">
        <f t="shared" si="11"/>
        <v>148.62998127150846</v>
      </c>
      <c r="AR37" s="3">
        <f t="shared" si="12"/>
        <v>158.46863380640193</v>
      </c>
      <c r="AS37" s="3">
        <f t="shared" si="13"/>
        <v>169.19165960285881</v>
      </c>
      <c r="AT37" s="3">
        <f t="shared" si="14"/>
        <v>181.29651862050861</v>
      </c>
      <c r="AU37" s="3">
        <f t="shared" si="15"/>
        <v>192.90391767852896</v>
      </c>
      <c r="AV37" s="3">
        <f t="shared" si="16"/>
        <v>206.55642990391482</v>
      </c>
      <c r="AW37" s="3">
        <f t="shared" si="17"/>
        <v>218.55074226386921</v>
      </c>
      <c r="AX37" s="3">
        <f t="shared" si="18"/>
        <v>229.82650134880328</v>
      </c>
      <c r="AY37" s="3">
        <f t="shared" si="19"/>
        <v>240.8811671183465</v>
      </c>
      <c r="AZ37" s="3">
        <f t="shared" si="20"/>
        <v>251.49364625710803</v>
      </c>
      <c r="BA37" s="3">
        <f t="shared" si="21"/>
        <v>260.44792553043806</v>
      </c>
      <c r="BB37" s="3">
        <f t="shared" si="22"/>
        <v>269.34693147492032</v>
      </c>
      <c r="BC37" s="3">
        <f t="shared" si="23"/>
        <v>277.91429744631637</v>
      </c>
      <c r="BD37" s="3">
        <f t="shared" si="24"/>
        <v>286.26057010232148</v>
      </c>
      <c r="BE37" s="3">
        <f t="shared" si="25"/>
        <v>294.1093827986972</v>
      </c>
      <c r="BF37" s="3">
        <f t="shared" si="26"/>
        <v>301.4054622065957</v>
      </c>
      <c r="BG37" s="3">
        <f t="shared" si="27"/>
        <v>309.53064154720994</v>
      </c>
      <c r="BH37" s="3">
        <f t="shared" si="28"/>
        <v>315.77652770700183</v>
      </c>
      <c r="BI37" s="3">
        <f t="shared" si="29"/>
        <v>321.3591339206211</v>
      </c>
      <c r="BJ37" s="3">
        <f t="shared" si="30"/>
        <v>326.27846018806781</v>
      </c>
      <c r="BK37" s="3">
        <f t="shared" si="31"/>
        <v>330.64505316703736</v>
      </c>
      <c r="BL37" s="3">
        <f>MAX(F37,AI37)*'2015-2022 Peak vs Capital'!$M$14</f>
        <v>12.558146346734102</v>
      </c>
      <c r="BM37" s="3">
        <f>MAX(G37,AJ37)*'2015-2022 Peak vs Capital'!$M$14</f>
        <v>12.806136153813434</v>
      </c>
      <c r="BN37" s="3">
        <f>MAX(H37,AK37)*'2015-2022 Peak vs Capital'!$M$14</f>
        <v>13.156370137728928</v>
      </c>
      <c r="BO37" s="3">
        <f>MAX(I37,AL37)*'2015-2022 Peak vs Capital'!$M$14</f>
        <v>13.516182642598441</v>
      </c>
      <c r="BP37" s="3">
        <f>MAX(J37,AM37)*'2015-2022 Peak vs Capital'!$M$14</f>
        <v>13.823764299986898</v>
      </c>
      <c r="BQ37" s="3">
        <f>MAX(K37,AN37)*'2015-2022 Peak vs Capital'!$M$14</f>
        <v>13.684482040037409</v>
      </c>
      <c r="BR37" s="3">
        <f>MAX(L37,AO37)*'2015-2022 Peak vs Capital'!$M$14</f>
        <v>14.044294544906924</v>
      </c>
      <c r="BS37" s="3">
        <f>MAX(M37,AP37)*'2015-2022 Peak vs Capital'!$M$14</f>
        <v>14.845167539616492</v>
      </c>
      <c r="BT37" s="3">
        <f>MAX(N37,AQ37)*'2015-2022 Peak vs Capital'!$M$14</f>
        <v>15.605416541840794</v>
      </c>
      <c r="BU37" s="3">
        <f>MAX(O37,AR37)*'2015-2022 Peak vs Capital'!$M$14</f>
        <v>16.638426636466182</v>
      </c>
      <c r="BV37" s="3">
        <f>MAX(P37,AS37)*'2015-2022 Peak vs Capital'!$M$14</f>
        <v>17.764291571057889</v>
      </c>
      <c r="BW37" s="3">
        <f>MAX(Q37,AT37)*'2015-2022 Peak vs Capital'!$M$14</f>
        <v>19.035242193096988</v>
      </c>
      <c r="BX37" s="3">
        <f>MAX(R37,AU37)*'2015-2022 Peak vs Capital'!$M$14</f>
        <v>20.253961967655023</v>
      </c>
      <c r="BY37" s="3">
        <f>MAX(S37,AV37)*'2015-2022 Peak vs Capital'!$M$14</f>
        <v>21.687408559635191</v>
      </c>
      <c r="BZ37" s="3">
        <f>MAX(T37,AW37)*'2015-2022 Peak vs Capital'!$M$14</f>
        <v>22.946752326678499</v>
      </c>
      <c r="CA37" s="3">
        <f>MAX(U37,AX37)*'2015-2022 Peak vs Capital'!$M$14</f>
        <v>24.130651536249168</v>
      </c>
      <c r="CB37" s="3">
        <f>MAX(V37,AY37)*'2015-2022 Peak vs Capital'!$M$14</f>
        <v>25.291337035828253</v>
      </c>
      <c r="CC37" s="3">
        <f>MAX(W37,AZ37)*'2015-2022 Peak vs Capital'!$M$14</f>
        <v>26.40559511542418</v>
      </c>
      <c r="CD37" s="3">
        <f>MAX(X37,BA37)*'2015-2022 Peak vs Capital'!$M$14</f>
        <v>27.345750370083241</v>
      </c>
      <c r="CE37" s="3">
        <f>MAX(Y37,BB37)*'2015-2022 Peak vs Capital'!$M$14</f>
        <v>28.280102197244403</v>
      </c>
      <c r="CF37" s="3">
        <f>MAX(Z37,BC37)*'2015-2022 Peak vs Capital'!$M$14</f>
        <v>29.179633459418199</v>
      </c>
      <c r="CG37" s="3">
        <f>MAX(AA37,BD37)*'2015-2022 Peak vs Capital'!$M$14</f>
        <v>30.055951011600406</v>
      </c>
      <c r="CH37" s="3">
        <f>MAX(AB37,BE37)*'2015-2022 Peak vs Capital'!$M$14</f>
        <v>30.880037716301562</v>
      </c>
      <c r="CI37" s="3">
        <f>MAX(AC37,BF37)*'2015-2022 Peak vs Capital'!$M$14</f>
        <v>31.646090146023756</v>
      </c>
      <c r="CJ37" s="3">
        <f>MAX(AD37,BG37)*'2015-2022 Peak vs Capital'!$M$14</f>
        <v>32.49919398821438</v>
      </c>
      <c r="CK37" s="3">
        <f>MAX(AE37,BH37)*'2015-2022 Peak vs Capital'!$M$14</f>
        <v>33.15498129547656</v>
      </c>
      <c r="CL37" s="3">
        <f>MAX(AF37,BI37)*'2015-2022 Peak vs Capital'!$M$14</f>
        <v>33.741127472763992</v>
      </c>
      <c r="CM37" s="3">
        <f>MAX(AG37,BJ37)*'2015-2022 Peak vs Capital'!$M$14</f>
        <v>34.257632520076683</v>
      </c>
      <c r="CN37" s="3">
        <f>MAX(AH37,BK37)*'2015-2022 Peak vs Capital'!$M$14</f>
        <v>34.716103292410423</v>
      </c>
    </row>
    <row r="38" spans="1:92" x14ac:dyDescent="0.35">
      <c r="A38" t="s">
        <v>72</v>
      </c>
      <c r="B38">
        <v>2022</v>
      </c>
      <c r="C38">
        <v>43280</v>
      </c>
      <c r="D38">
        <v>45232</v>
      </c>
      <c r="E38" s="18"/>
      <c r="F38" s="3">
        <f t="shared" si="1"/>
        <v>45.231999999999999</v>
      </c>
      <c r="G38" s="3">
        <f t="shared" ref="G38:AH38" si="61">F38*G$3</f>
        <v>45.94676823338736</v>
      </c>
      <c r="H38" s="3">
        <f t="shared" si="61"/>
        <v>46.672831426702643</v>
      </c>
      <c r="I38" s="3">
        <f t="shared" si="61"/>
        <v>47.410368065941469</v>
      </c>
      <c r="J38" s="3">
        <f t="shared" si="61"/>
        <v>47.996615138156933</v>
      </c>
      <c r="K38" s="3">
        <f t="shared" si="61"/>
        <v>47.826414375255673</v>
      </c>
      <c r="L38" s="3">
        <f t="shared" si="61"/>
        <v>47.750769591744003</v>
      </c>
      <c r="M38" s="3">
        <f t="shared" si="61"/>
        <v>48.393750251593232</v>
      </c>
      <c r="N38" s="3">
        <f t="shared" si="61"/>
        <v>49.963379509460459</v>
      </c>
      <c r="O38" s="3">
        <f t="shared" si="61"/>
        <v>52.478568561223611</v>
      </c>
      <c r="P38" s="3">
        <f t="shared" si="61"/>
        <v>53.537595530387044</v>
      </c>
      <c r="Q38" s="3">
        <f t="shared" si="61"/>
        <v>54.502066520160888</v>
      </c>
      <c r="R38" s="3">
        <f t="shared" si="61"/>
        <v>55.315247942911377</v>
      </c>
      <c r="S38" s="3">
        <f t="shared" si="61"/>
        <v>56.449919695586487</v>
      </c>
      <c r="T38" s="3">
        <f t="shared" si="61"/>
        <v>57.395479489482412</v>
      </c>
      <c r="U38" s="3">
        <f t="shared" si="61"/>
        <v>58.208660912232901</v>
      </c>
      <c r="V38" s="3">
        <f t="shared" si="61"/>
        <v>59.059664726739229</v>
      </c>
      <c r="W38" s="3">
        <f t="shared" si="61"/>
        <v>59.872846149489725</v>
      </c>
      <c r="X38" s="3">
        <f t="shared" si="61"/>
        <v>60.686027572240221</v>
      </c>
      <c r="Y38" s="3">
        <f t="shared" si="61"/>
        <v>61.461386603234864</v>
      </c>
      <c r="Z38" s="3">
        <f t="shared" si="61"/>
        <v>62.198923242473683</v>
      </c>
      <c r="AA38" s="3">
        <f t="shared" si="61"/>
        <v>62.898637489956663</v>
      </c>
      <c r="AB38" s="3">
        <f t="shared" si="61"/>
        <v>63.844197283852587</v>
      </c>
      <c r="AC38" s="3">
        <f t="shared" si="61"/>
        <v>64.789757077748519</v>
      </c>
      <c r="AD38" s="3">
        <f t="shared" si="61"/>
        <v>66.510675902639107</v>
      </c>
      <c r="AE38" s="3">
        <f t="shared" si="61"/>
        <v>67.248212541877933</v>
      </c>
      <c r="AF38" s="3">
        <f t="shared" si="61"/>
        <v>67.891193201727148</v>
      </c>
      <c r="AG38" s="3">
        <f t="shared" si="61"/>
        <v>68.439617882186781</v>
      </c>
      <c r="AH38" s="3">
        <f t="shared" si="61"/>
        <v>68.912397779134736</v>
      </c>
      <c r="AI38" s="3">
        <f t="shared" si="3"/>
        <v>43.28</v>
      </c>
      <c r="AJ38" s="3">
        <f t="shared" si="4"/>
        <v>44.463661226290242</v>
      </c>
      <c r="AK38" s="3">
        <f t="shared" si="5"/>
        <v>45.679694307909109</v>
      </c>
      <c r="AL38" s="3">
        <f t="shared" si="6"/>
        <v>46.928984580114822</v>
      </c>
      <c r="AM38" s="3">
        <f t="shared" si="7"/>
        <v>47.996926264419713</v>
      </c>
      <c r="AN38" s="3">
        <f t="shared" si="8"/>
        <v>47.513330030017492</v>
      </c>
      <c r="AO38" s="3">
        <f t="shared" si="9"/>
        <v>48.762620302223212</v>
      </c>
      <c r="AP38" s="3">
        <f t="shared" si="10"/>
        <v>51.543298650035943</v>
      </c>
      <c r="AQ38" s="3">
        <f t="shared" si="11"/>
        <v>54.182928096148032</v>
      </c>
      <c r="AR38" s="3">
        <f t="shared" si="12"/>
        <v>57.769600167964448</v>
      </c>
      <c r="AS38" s="3">
        <f t="shared" si="13"/>
        <v>61.678669729382335</v>
      </c>
      <c r="AT38" s="3">
        <f t="shared" si="14"/>
        <v>66.091485368302529</v>
      </c>
      <c r="AU38" s="3">
        <f t="shared" si="15"/>
        <v>70.322952419321894</v>
      </c>
      <c r="AV38" s="3">
        <f t="shared" si="16"/>
        <v>75.299963665044686</v>
      </c>
      <c r="AW38" s="3">
        <f t="shared" si="17"/>
        <v>79.672479617764708</v>
      </c>
      <c r="AX38" s="3">
        <f t="shared" si="18"/>
        <v>83.783047610183516</v>
      </c>
      <c r="AY38" s="3">
        <f t="shared" si="19"/>
        <v>87.813016230201967</v>
      </c>
      <c r="AZ38" s="3">
        <f t="shared" si="20"/>
        <v>91.68178610541969</v>
      </c>
      <c r="BA38" s="3">
        <f t="shared" si="21"/>
        <v>94.946060687634642</v>
      </c>
      <c r="BB38" s="3">
        <f t="shared" si="22"/>
        <v>98.190185426749494</v>
      </c>
      <c r="BC38" s="3">
        <f t="shared" si="23"/>
        <v>101.3134111072638</v>
      </c>
      <c r="BD38" s="3">
        <f t="shared" si="24"/>
        <v>104.35603741537774</v>
      </c>
      <c r="BE38" s="3">
        <f t="shared" si="25"/>
        <v>107.21731513559085</v>
      </c>
      <c r="BF38" s="3">
        <f t="shared" si="26"/>
        <v>109.87709442480303</v>
      </c>
      <c r="BG38" s="3">
        <f t="shared" si="27"/>
        <v>112.83912136051659</v>
      </c>
      <c r="BH38" s="3">
        <f t="shared" si="28"/>
        <v>115.11605363082701</v>
      </c>
      <c r="BI38" s="3">
        <f t="shared" si="29"/>
        <v>117.15118778393632</v>
      </c>
      <c r="BJ38" s="3">
        <f t="shared" si="30"/>
        <v>118.94452381984453</v>
      </c>
      <c r="BK38" s="3">
        <f t="shared" si="31"/>
        <v>120.53636142475182</v>
      </c>
      <c r="BL38" s="3">
        <f>MAX(F38,AI38)*'2015-2022 Peak vs Capital'!$M$14</f>
        <v>4.7491373879077052</v>
      </c>
      <c r="BM38" s="3">
        <f>MAX(G38,AJ38)*'2015-2022 Peak vs Capital'!$M$14</f>
        <v>4.8241845346372036</v>
      </c>
      <c r="BN38" s="3">
        <f>MAX(H38,AK38)*'2015-2022 Peak vs Capital'!$M$14</f>
        <v>4.9004175965702874</v>
      </c>
      <c r="BO38" s="3">
        <f>MAX(I38,AL38)*'2015-2022 Peak vs Capital'!$M$14</f>
        <v>4.9778553138580683</v>
      </c>
      <c r="BP38" s="3">
        <f>MAX(J38,AM38)*'2015-2022 Peak vs Capital'!$M$14</f>
        <v>5.0394410379157444</v>
      </c>
      <c r="BQ38" s="3">
        <f>MAX(K38,AN38)*'2015-2022 Peak vs Capital'!$M$14</f>
        <v>5.0215381287383547</v>
      </c>
      <c r="BR38" s="3">
        <f>MAX(L38,AO38)*'2015-2022 Peak vs Capital'!$M$14</f>
        <v>5.1198351434744334</v>
      </c>
      <c r="BS38" s="3">
        <f>MAX(M38,AP38)*'2015-2022 Peak vs Capital'!$M$14</f>
        <v>5.4117926847138849</v>
      </c>
      <c r="BT38" s="3">
        <f>MAX(N38,AQ38)*'2015-2022 Peak vs Capital'!$M$14</f>
        <v>5.6889407854556833</v>
      </c>
      <c r="BU38" s="3">
        <f>MAX(O38,AR38)*'2015-2022 Peak vs Capital'!$M$14</f>
        <v>6.0655237009674394</v>
      </c>
      <c r="BV38" s="3">
        <f>MAX(P38,AS38)*'2015-2022 Peak vs Capital'!$M$14</f>
        <v>6.4759567661881166</v>
      </c>
      <c r="BW38" s="3">
        <f>MAX(Q38,AT38)*'2015-2022 Peak vs Capital'!$M$14</f>
        <v>6.9392806903289834</v>
      </c>
      <c r="BX38" s="3">
        <f>MAX(R38,AU38)*'2015-2022 Peak vs Capital'!$M$14</f>
        <v>7.3835639052585833</v>
      </c>
      <c r="BY38" s="3">
        <f>MAX(S38,AV38)*'2015-2022 Peak vs Capital'!$M$14</f>
        <v>7.9061255913900652</v>
      </c>
      <c r="BZ38" s="3">
        <f>MAX(T38,AW38)*'2015-2022 Peak vs Capital'!$M$14</f>
        <v>8.3652182468173191</v>
      </c>
      <c r="CA38" s="3">
        <f>MAX(U38,AX38)*'2015-2022 Peak vs Capital'!$M$14</f>
        <v>8.7968076556060719</v>
      </c>
      <c r="CB38" s="3">
        <f>MAX(V38,AY38)*'2015-2022 Peak vs Capital'!$M$14</f>
        <v>9.2199345269675952</v>
      </c>
      <c r="CC38" s="3">
        <f>MAX(W38,AZ38)*'2015-2022 Peak vs Capital'!$M$14</f>
        <v>9.6261363234746593</v>
      </c>
      <c r="CD38" s="3">
        <f>MAX(X38,BA38)*'2015-2022 Peak vs Capital'!$M$14</f>
        <v>9.9688690892774954</v>
      </c>
      <c r="CE38" s="3">
        <f>MAX(Y38,BB38)*'2015-2022 Peak vs Capital'!$M$14</f>
        <v>10.309486220723521</v>
      </c>
      <c r="CF38" s="3">
        <f>MAX(Z38,BC38)*'2015-2022 Peak vs Capital'!$M$14</f>
        <v>10.637409546028703</v>
      </c>
      <c r="CG38" s="3">
        <f>MAX(AA38,BD38)*'2015-2022 Peak vs Capital'!$M$14</f>
        <v>10.956870333906656</v>
      </c>
      <c r="CH38" s="3">
        <f>MAX(AB38,BE38)*'2015-2022 Peak vs Capital'!$M$14</f>
        <v>11.257290412573338</v>
      </c>
      <c r="CI38" s="3">
        <f>MAX(AC38,BF38)*'2015-2022 Peak vs Capital'!$M$14</f>
        <v>11.536554147671945</v>
      </c>
      <c r="CJ38" s="3">
        <f>MAX(AD38,BG38)*'2015-2022 Peak vs Capital'!$M$14</f>
        <v>11.847552398122662</v>
      </c>
      <c r="CK38" s="3">
        <f>MAX(AE38,BH38)*'2015-2022 Peak vs Capital'!$M$14</f>
        <v>12.086619080441924</v>
      </c>
      <c r="CL38" s="3">
        <f>MAX(AF38,BI38)*'2015-2022 Peak vs Capital'!$M$14</f>
        <v>12.300298150479493</v>
      </c>
      <c r="CM38" s="3">
        <f>MAX(AG38,BJ38)*'2015-2022 Peak vs Capital'!$M$14</f>
        <v>12.488589608235371</v>
      </c>
      <c r="CN38" s="3">
        <f>MAX(AH38,BK38)*'2015-2022 Peak vs Capital'!$M$14</f>
        <v>12.655724722423173</v>
      </c>
    </row>
    <row r="39" spans="1:92" x14ac:dyDescent="0.35">
      <c r="A39" t="s">
        <v>97</v>
      </c>
      <c r="B39">
        <v>2022</v>
      </c>
      <c r="C39">
        <v>57926</v>
      </c>
      <c r="D39">
        <v>48219</v>
      </c>
      <c r="E39" s="18"/>
      <c r="F39" s="3">
        <f t="shared" si="1"/>
        <v>48.219000000000001</v>
      </c>
      <c r="G39" s="3">
        <f t="shared" ref="G39:AH39" si="62">F39*G$3</f>
        <v>48.980969611021074</v>
      </c>
      <c r="H39" s="3">
        <f t="shared" si="62"/>
        <v>49.754980070838677</v>
      </c>
      <c r="I39" s="3">
        <f t="shared" si="62"/>
        <v>50.541221652185001</v>
      </c>
      <c r="J39" s="3">
        <f t="shared" si="62"/>
        <v>51.166182909152575</v>
      </c>
      <c r="K39" s="3">
        <f t="shared" si="62"/>
        <v>50.984742544226506</v>
      </c>
      <c r="L39" s="3">
        <f t="shared" si="62"/>
        <v>50.904102382037145</v>
      </c>
      <c r="M39" s="3">
        <f t="shared" si="62"/>
        <v>51.589543760646755</v>
      </c>
      <c r="N39" s="3">
        <f t="shared" si="62"/>
        <v>53.262827126076097</v>
      </c>
      <c r="O39" s="3">
        <f t="shared" si="62"/>
        <v>55.944112518872508</v>
      </c>
      <c r="P39" s="3">
        <f t="shared" si="62"/>
        <v>57.073074789523631</v>
      </c>
      <c r="Q39" s="3">
        <f t="shared" si="62"/>
        <v>58.101236857438053</v>
      </c>
      <c r="R39" s="3">
        <f t="shared" si="62"/>
        <v>58.968118600973732</v>
      </c>
      <c r="S39" s="3">
        <f t="shared" si="62"/>
        <v>60.17772103381423</v>
      </c>
      <c r="T39" s="3">
        <f t="shared" si="62"/>
        <v>61.185723061181299</v>
      </c>
      <c r="U39" s="3">
        <f t="shared" si="62"/>
        <v>62.052604804716978</v>
      </c>
      <c r="V39" s="3">
        <f t="shared" si="62"/>
        <v>62.959806629347341</v>
      </c>
      <c r="W39" s="3">
        <f t="shared" si="62"/>
        <v>63.826688372883027</v>
      </c>
      <c r="X39" s="3">
        <f t="shared" si="62"/>
        <v>64.693570116418712</v>
      </c>
      <c r="Y39" s="3">
        <f t="shared" si="62"/>
        <v>65.520131778859707</v>
      </c>
      <c r="Z39" s="3">
        <f t="shared" si="62"/>
        <v>66.306373360206024</v>
      </c>
      <c r="AA39" s="3">
        <f t="shared" si="62"/>
        <v>67.05229486045765</v>
      </c>
      <c r="AB39" s="3">
        <f t="shared" si="62"/>
        <v>68.060296887824734</v>
      </c>
      <c r="AC39" s="3">
        <f t="shared" si="62"/>
        <v>69.068298915191804</v>
      </c>
      <c r="AD39" s="3">
        <f t="shared" si="62"/>
        <v>70.902862604999882</v>
      </c>
      <c r="AE39" s="3">
        <f t="shared" si="62"/>
        <v>71.689104186346199</v>
      </c>
      <c r="AF39" s="3">
        <f t="shared" si="62"/>
        <v>72.374545564955795</v>
      </c>
      <c r="AG39" s="3">
        <f t="shared" si="62"/>
        <v>72.959186740828699</v>
      </c>
      <c r="AH39" s="3">
        <f t="shared" si="62"/>
        <v>73.463187754512234</v>
      </c>
      <c r="AI39" s="3">
        <f t="shared" si="3"/>
        <v>57.926000000000002</v>
      </c>
      <c r="AJ39" s="3">
        <f t="shared" si="4"/>
        <v>59.510213498014991</v>
      </c>
      <c r="AK39" s="3">
        <f t="shared" si="5"/>
        <v>61.137753523104053</v>
      </c>
      <c r="AL39" s="3">
        <f t="shared" si="6"/>
        <v>62.809805008958676</v>
      </c>
      <c r="AM39" s="3">
        <f t="shared" si="7"/>
        <v>64.239139343640858</v>
      </c>
      <c r="AN39" s="3">
        <f t="shared" si="8"/>
        <v>63.591893607180992</v>
      </c>
      <c r="AO39" s="3">
        <f t="shared" si="9"/>
        <v>65.263945093035616</v>
      </c>
      <c r="AP39" s="3">
        <f t="shared" si="10"/>
        <v>68.9856080776798</v>
      </c>
      <c r="AQ39" s="3">
        <f t="shared" si="11"/>
        <v>72.518491055856529</v>
      </c>
      <c r="AR39" s="3">
        <f t="shared" si="12"/>
        <v>77.318896934600474</v>
      </c>
      <c r="AS39" s="3">
        <f t="shared" si="13"/>
        <v>82.550799970984315</v>
      </c>
      <c r="AT39" s="3">
        <f t="shared" si="14"/>
        <v>88.456917316180508</v>
      </c>
      <c r="AU39" s="3">
        <f t="shared" si="15"/>
        <v>94.120317510204259</v>
      </c>
      <c r="AV39" s="3">
        <f t="shared" si="16"/>
        <v>100.7815548812703</v>
      </c>
      <c r="AW39" s="3">
        <f t="shared" si="17"/>
        <v>106.63373508176151</v>
      </c>
      <c r="AX39" s="3">
        <f t="shared" si="18"/>
        <v>112.1353238416703</v>
      </c>
      <c r="AY39" s="3">
        <f t="shared" si="19"/>
        <v>117.52903831216912</v>
      </c>
      <c r="AZ39" s="3">
        <f t="shared" si="20"/>
        <v>122.707004203848</v>
      </c>
      <c r="BA39" s="3">
        <f t="shared" si="21"/>
        <v>127.07591292495205</v>
      </c>
      <c r="BB39" s="3">
        <f t="shared" si="22"/>
        <v>131.41785307370358</v>
      </c>
      <c r="BC39" s="3">
        <f t="shared" si="23"/>
        <v>135.59798178834018</v>
      </c>
      <c r="BD39" s="3">
        <f t="shared" si="24"/>
        <v>139.6702362135668</v>
      </c>
      <c r="BE39" s="3">
        <f t="shared" si="25"/>
        <v>143.49977348762096</v>
      </c>
      <c r="BF39" s="3">
        <f t="shared" si="26"/>
        <v>147.05962503815019</v>
      </c>
      <c r="BG39" s="3">
        <f t="shared" si="27"/>
        <v>151.0240051739668</v>
      </c>
      <c r="BH39" s="3">
        <f t="shared" si="28"/>
        <v>154.07145384979862</v>
      </c>
      <c r="BI39" s="3">
        <f t="shared" si="29"/>
        <v>156.7952796574005</v>
      </c>
      <c r="BJ39" s="3">
        <f t="shared" si="30"/>
        <v>159.19548259677248</v>
      </c>
      <c r="BK39" s="3">
        <f t="shared" si="31"/>
        <v>161.3259998126195</v>
      </c>
      <c r="BL39" s="3">
        <f>MAX(F39,AI39)*'2015-2022 Peak vs Capital'!$M$14</f>
        <v>6.0819449135997026</v>
      </c>
      <c r="BM39" s="3">
        <f>MAX(G39,AJ39)*'2015-2022 Peak vs Capital'!$M$14</f>
        <v>6.2482795340863282</v>
      </c>
      <c r="BN39" s="3">
        <f>MAX(H39,AK39)*'2015-2022 Peak vs Capital'!$M$14</f>
        <v>6.4191632266815413</v>
      </c>
      <c r="BO39" s="3">
        <f>MAX(I39,AL39)*'2015-2022 Peak vs Capital'!$M$14</f>
        <v>6.5947204035912259</v>
      </c>
      <c r="BP39" s="3">
        <f>MAX(J39,AM39)*'2015-2022 Peak vs Capital'!$M$14</f>
        <v>6.7447934741753102</v>
      </c>
      <c r="BQ39" s="3">
        <f>MAX(K39,AN39)*'2015-2022 Peak vs Capital'!$M$14</f>
        <v>6.6768358573070445</v>
      </c>
      <c r="BR39" s="3">
        <f>MAX(L39,AO39)*'2015-2022 Peak vs Capital'!$M$14</f>
        <v>6.8523930342167283</v>
      </c>
      <c r="BS39" s="3">
        <f>MAX(M39,AP39)*'2015-2022 Peak vs Capital'!$M$14</f>
        <v>7.2431493312092528</v>
      </c>
      <c r="BT39" s="3">
        <f>MAX(N39,AQ39)*'2015-2022 Peak vs Capital'!$M$14</f>
        <v>7.6140846566152005</v>
      </c>
      <c r="BU39" s="3">
        <f>MAX(O39,AR39)*'2015-2022 Peak vs Capital'!$M$14</f>
        <v>8.1181036483881677</v>
      </c>
      <c r="BV39" s="3">
        <f>MAX(P39,AS39)*'2015-2022 Peak vs Capital'!$M$14</f>
        <v>8.6674277180733093</v>
      </c>
      <c r="BW39" s="3">
        <f>MAX(Q39,AT39)*'2015-2022 Peak vs Capital'!$M$14</f>
        <v>9.2875409719962274</v>
      </c>
      <c r="BX39" s="3">
        <f>MAX(R39,AU39)*'2015-2022 Peak vs Capital'!$M$14</f>
        <v>9.8821701195935461</v>
      </c>
      <c r="BY39" s="3">
        <f>MAX(S39,AV39)*'2015-2022 Peak vs Capital'!$M$14</f>
        <v>10.581567259862775</v>
      </c>
      <c r="BZ39" s="3">
        <f>MAX(T39,AW39)*'2015-2022 Peak vs Capital'!$M$14</f>
        <v>11.196017379046673</v>
      </c>
      <c r="CA39" s="3">
        <f>MAX(U39,AX39)*'2015-2022 Peak vs Capital'!$M$14</f>
        <v>11.773657122426926</v>
      </c>
      <c r="CB39" s="3">
        <f>MAX(V39,AY39)*'2015-2022 Peak vs Capital'!$M$14</f>
        <v>12.339970596329136</v>
      </c>
      <c r="CC39" s="3">
        <f>MAX(W39,AZ39)*'2015-2022 Peak vs Capital'!$M$14</f>
        <v>12.88363153127526</v>
      </c>
      <c r="CD39" s="3">
        <f>MAX(X39,BA39)*'2015-2022 Peak vs Capital'!$M$14</f>
        <v>13.342345445136049</v>
      </c>
      <c r="CE39" s="3">
        <f>MAX(Y39,BB39)*'2015-2022 Peak vs Capital'!$M$14</f>
        <v>13.798227791627326</v>
      </c>
      <c r="CF39" s="3">
        <f>MAX(Z39,BC39)*'2015-2022 Peak vs Capital'!$M$14</f>
        <v>14.23712073390154</v>
      </c>
      <c r="CG39" s="3">
        <f>MAX(AA39,BD39)*'2015-2022 Peak vs Capital'!$M$14</f>
        <v>14.664687406697709</v>
      </c>
      <c r="CH39" s="3">
        <f>MAX(AB39,BE39)*'2015-2022 Peak vs Capital'!$M$14</f>
        <v>15.066769973168279</v>
      </c>
      <c r="CI39" s="3">
        <f>MAX(AC39,BF39)*'2015-2022 Peak vs Capital'!$M$14</f>
        <v>15.440536865943738</v>
      </c>
      <c r="CJ39" s="3">
        <f>MAX(AD39,BG39)*'2015-2022 Peak vs Capital'!$M$14</f>
        <v>15.85677726926186</v>
      </c>
      <c r="CK39" s="3">
        <f>MAX(AE39,BH39)*'2015-2022 Peak vs Capital'!$M$14</f>
        <v>16.176744382016608</v>
      </c>
      <c r="CL39" s="3">
        <f>MAX(AF39,BI39)*'2015-2022 Peak vs Capital'!$M$14</f>
        <v>16.462732686337219</v>
      </c>
      <c r="CM39" s="3">
        <f>MAX(AG39,BJ39)*'2015-2022 Peak vs Capital'!$M$14</f>
        <v>16.714742182223706</v>
      </c>
      <c r="CN39" s="3">
        <f>MAX(AH39,BK39)*'2015-2022 Peak vs Capital'!$M$14</f>
        <v>16.938436004415077</v>
      </c>
    </row>
    <row r="40" spans="1:92" x14ac:dyDescent="0.35">
      <c r="A40" t="s">
        <v>73</v>
      </c>
      <c r="B40">
        <v>2022</v>
      </c>
      <c r="C40">
        <v>486838</v>
      </c>
      <c r="D40">
        <v>685662</v>
      </c>
      <c r="E40" s="18"/>
      <c r="F40" s="3">
        <f t="shared" ref="F40:F61" si="63">D40/1000</f>
        <v>685.66200000000003</v>
      </c>
      <c r="G40" s="3">
        <f t="shared" ref="G40:AH40" si="64">F40*G$3</f>
        <v>696.49701539708281</v>
      </c>
      <c r="H40" s="3">
        <f t="shared" si="64"/>
        <v>707.50324862256355</v>
      </c>
      <c r="I40" s="3">
        <f t="shared" si="64"/>
        <v>718.6834053066317</v>
      </c>
      <c r="J40" s="3">
        <f t="shared" si="64"/>
        <v>727.57019651704468</v>
      </c>
      <c r="K40" s="3">
        <f t="shared" si="64"/>
        <v>724.99016035918282</v>
      </c>
      <c r="L40" s="3">
        <f t="shared" si="64"/>
        <v>723.84347762235541</v>
      </c>
      <c r="M40" s="3">
        <f t="shared" si="64"/>
        <v>733.59028088538912</v>
      </c>
      <c r="N40" s="3">
        <f t="shared" si="64"/>
        <v>757.38394767455964</v>
      </c>
      <c r="O40" s="3">
        <f t="shared" si="64"/>
        <v>795.51114867407375</v>
      </c>
      <c r="P40" s="3">
        <f t="shared" si="64"/>
        <v>811.5647069896587</v>
      </c>
      <c r="Q40" s="3">
        <f t="shared" si="64"/>
        <v>826.18491188420933</v>
      </c>
      <c r="R40" s="3">
        <f t="shared" si="64"/>
        <v>838.51175130510478</v>
      </c>
      <c r="S40" s="3">
        <f t="shared" si="64"/>
        <v>855.71199235751726</v>
      </c>
      <c r="T40" s="3">
        <f t="shared" si="64"/>
        <v>870.04552656786097</v>
      </c>
      <c r="U40" s="3">
        <f t="shared" si="64"/>
        <v>882.37236598875643</v>
      </c>
      <c r="V40" s="3">
        <f t="shared" si="64"/>
        <v>895.2725467780657</v>
      </c>
      <c r="W40" s="3">
        <f t="shared" si="64"/>
        <v>907.59938619896127</v>
      </c>
      <c r="X40" s="3">
        <f t="shared" si="64"/>
        <v>919.92622561985684</v>
      </c>
      <c r="Y40" s="3">
        <f t="shared" si="64"/>
        <v>931.67972367233847</v>
      </c>
      <c r="Z40" s="3">
        <f t="shared" si="64"/>
        <v>942.85988035640651</v>
      </c>
      <c r="AA40" s="3">
        <f t="shared" si="64"/>
        <v>953.46669567206072</v>
      </c>
      <c r="AB40" s="3">
        <f t="shared" si="64"/>
        <v>967.80022988240444</v>
      </c>
      <c r="AC40" s="3">
        <f t="shared" si="64"/>
        <v>982.13376409274815</v>
      </c>
      <c r="AD40" s="3">
        <f t="shared" si="64"/>
        <v>1008.2207963555738</v>
      </c>
      <c r="AE40" s="3">
        <f t="shared" si="64"/>
        <v>1019.400953039642</v>
      </c>
      <c r="AF40" s="3">
        <f t="shared" si="64"/>
        <v>1029.1477563026756</v>
      </c>
      <c r="AG40" s="3">
        <f t="shared" si="64"/>
        <v>1037.4612061446749</v>
      </c>
      <c r="AH40" s="3">
        <f t="shared" si="64"/>
        <v>1044.6279732498467</v>
      </c>
      <c r="AI40" s="3">
        <f t="shared" ref="AI40:AI61" si="65">C40/1000</f>
        <v>486.83800000000002</v>
      </c>
      <c r="AJ40" s="3">
        <f t="shared" ref="AJ40:AJ61" si="66">AI40*G$4</f>
        <v>500.1524931627701</v>
      </c>
      <c r="AK40" s="3">
        <f t="shared" ref="AK40:AK61" si="67">AJ40*H$4</f>
        <v>513.83112332425731</v>
      </c>
      <c r="AL40" s="3">
        <f t="shared" ref="AL40:AL61" si="68">AK40*I$4</f>
        <v>527.8838492378452</v>
      </c>
      <c r="AM40" s="3">
        <f t="shared" ref="AM40:AM61" si="69">AL40*J$4</f>
        <v>539.89666332526724</v>
      </c>
      <c r="AN40" s="3">
        <f t="shared" ref="AN40:AN61" si="70">AM40*K$4</f>
        <v>534.45689845549123</v>
      </c>
      <c r="AO40" s="3">
        <f t="shared" ref="AO40:AO61" si="71">AN40*L$4</f>
        <v>548.50962436907923</v>
      </c>
      <c r="AP40" s="3">
        <f t="shared" ref="AP40:AP61" si="72">AO40*M$4</f>
        <v>579.78827237029122</v>
      </c>
      <c r="AQ40" s="3">
        <f t="shared" ref="AQ40:AQ61" si="73">AP40*N$4</f>
        <v>609.48032228448528</v>
      </c>
      <c r="AR40" s="3">
        <f t="shared" ref="AR40:AR61" si="74">AQ40*O$4</f>
        <v>649.82524506865718</v>
      </c>
      <c r="AS40" s="3">
        <f t="shared" ref="AS40:AS61" si="75">AR40*P$4</f>
        <v>693.79667776601309</v>
      </c>
      <c r="AT40" s="3">
        <f t="shared" ref="AT40:AT61" si="76">AS40*Q$4</f>
        <v>743.43453220271897</v>
      </c>
      <c r="AU40" s="3">
        <f t="shared" ref="AU40:AU61" si="77">AT40*R$4</f>
        <v>791.03247481325889</v>
      </c>
      <c r="AV40" s="3">
        <f t="shared" ref="AV40:AV61" si="78">AU40*S$4</f>
        <v>847.01672159803684</v>
      </c>
      <c r="AW40" s="3">
        <f t="shared" ref="AW40:AW61" si="79">AV40*T$4</f>
        <v>896.20126229559492</v>
      </c>
      <c r="AX40" s="3">
        <f t="shared" ref="AX40:AX61" si="80">AW40*U$4</f>
        <v>942.43926368869086</v>
      </c>
      <c r="AY40" s="3">
        <f t="shared" ref="AY40:AY61" si="81">AX40*V$4</f>
        <v>987.77063760349085</v>
      </c>
      <c r="AZ40" s="3">
        <f t="shared" ref="AZ40:AZ61" si="82">AY40*W$4</f>
        <v>1031.2887565616988</v>
      </c>
      <c r="BA40" s="3">
        <f t="shared" ref="BA40:BA61" si="83">AZ40*X$4</f>
        <v>1068.0071694326869</v>
      </c>
      <c r="BB40" s="3">
        <f t="shared" ref="BB40:BB61" si="84">BA40*Y$4</f>
        <v>1104.4989254341008</v>
      </c>
      <c r="BC40" s="3">
        <f t="shared" ref="BC40:BC61" si="85">BB40*Z$4</f>
        <v>1139.630740218071</v>
      </c>
      <c r="BD40" s="3">
        <f t="shared" ref="BD40:BD61" si="86">BC40*AA$4</f>
        <v>1173.8559275237451</v>
      </c>
      <c r="BE40" s="3">
        <f t="shared" ref="BE40:BE61" si="87">BD40*AB$4</f>
        <v>1206.041203003253</v>
      </c>
      <c r="BF40" s="3">
        <f t="shared" ref="BF40:BF61" si="88">BE40*AC$4</f>
        <v>1235.9599097870209</v>
      </c>
      <c r="BG40" s="3">
        <f t="shared" ref="BG40:BG61" si="89">BF40*AD$4</f>
        <v>1269.2784696143988</v>
      </c>
      <c r="BH40" s="3">
        <f t="shared" ref="BH40:BH61" si="90">BG40*AE$4</f>
        <v>1294.8906958762607</v>
      </c>
      <c r="BI40" s="3">
        <f t="shared" ref="BI40:BI61" si="91">BH40*AF$4</f>
        <v>1317.7830397032346</v>
      </c>
      <c r="BJ40" s="3">
        <f t="shared" ref="BJ40:BJ61" si="92">BI40*AG$4</f>
        <v>1337.9555010953206</v>
      </c>
      <c r="BK40" s="3">
        <f t="shared" ref="BK40:BK61" si="93">BJ40*AH$4</f>
        <v>1355.8613937916666</v>
      </c>
      <c r="BL40" s="3">
        <f>MAX(F40,AI40)*'2015-2022 Peak vs Capital'!$M$14</f>
        <v>71.991135471957307</v>
      </c>
      <c r="BM40" s="3">
        <f>MAX(G40,AJ40)*'2015-2022 Peak vs Capital'!$M$14</f>
        <v>73.128758763450975</v>
      </c>
      <c r="BN40" s="3">
        <f>MAX(H40,AK40)*'2015-2022 Peak vs Capital'!$M$14</f>
        <v>74.284359084267265</v>
      </c>
      <c r="BO40" s="3">
        <f>MAX(I40,AL40)*'2015-2022 Peak vs Capital'!$M$14</f>
        <v>75.458220512260155</v>
      </c>
      <c r="BP40" s="3">
        <f>MAX(J40,AM40)*'2015-2022 Peak vs Capital'!$M$14</f>
        <v>76.391289852459622</v>
      </c>
      <c r="BQ40" s="3">
        <f>MAX(K40,AN40)*'2015-2022 Peak vs Capital'!$M$14</f>
        <v>76.120398753692029</v>
      </c>
      <c r="BR40" s="3">
        <f>MAX(L40,AO40)*'2015-2022 Peak vs Capital'!$M$14</f>
        <v>76.000002709795339</v>
      </c>
      <c r="BS40" s="3">
        <f>MAX(M40,AP40)*'2015-2022 Peak vs Capital'!$M$14</f>
        <v>77.023369082917327</v>
      </c>
      <c r="BT40" s="3">
        <f>MAX(N40,AQ40)*'2015-2022 Peak vs Capital'!$M$14</f>
        <v>79.521586993773965</v>
      </c>
      <c r="BU40" s="3">
        <f>MAX(O40,AR40)*'2015-2022 Peak vs Capital'!$M$14</f>
        <v>83.524755453339424</v>
      </c>
      <c r="BV40" s="3">
        <f>MAX(P40,AS40)*'2015-2022 Peak vs Capital'!$M$14</f>
        <v>85.2103000678933</v>
      </c>
      <c r="BW40" s="3">
        <f>MAX(Q40,AT40)*'2015-2022 Peak vs Capital'!$M$14</f>
        <v>86.745349627576303</v>
      </c>
      <c r="BX40" s="3">
        <f>MAX(R40,AU40)*'2015-2022 Peak vs Capital'!$M$14</f>
        <v>88.039607099465883</v>
      </c>
      <c r="BY40" s="3">
        <f>MAX(S40,AV40)*'2015-2022 Peak vs Capital'!$M$14</f>
        <v>89.845547757916464</v>
      </c>
      <c r="BZ40" s="3">
        <f>MAX(T40,AW40)*'2015-2022 Peak vs Capital'!$M$14</f>
        <v>94.096721830962366</v>
      </c>
      <c r="CA40" s="3">
        <f>MAX(U40,AX40)*'2015-2022 Peak vs Capital'!$M$14</f>
        <v>98.951484414046917</v>
      </c>
      <c r="CB40" s="3">
        <f>MAX(V40,AY40)*'2015-2022 Peak vs Capital'!$M$14</f>
        <v>103.71105557393375</v>
      </c>
      <c r="CC40" s="3">
        <f>MAX(W40,AZ40)*'2015-2022 Peak vs Capital'!$M$14</f>
        <v>108.28024388742509</v>
      </c>
      <c r="CD40" s="3">
        <f>MAX(X40,BA40)*'2015-2022 Peak vs Capital'!$M$14</f>
        <v>112.13549652693342</v>
      </c>
      <c r="CE40" s="3">
        <f>MAX(Y40,BB40)*'2015-2022 Peak vs Capital'!$M$14</f>
        <v>115.9669513106423</v>
      </c>
      <c r="CF40" s="3">
        <f>MAX(Z40,BC40)*'2015-2022 Peak vs Capital'!$M$14</f>
        <v>119.65561895955462</v>
      </c>
      <c r="CG40" s="3">
        <f>MAX(AA40,BD40)*'2015-2022 Peak vs Capital'!$M$14</f>
        <v>123.24909518526917</v>
      </c>
      <c r="CH40" s="3">
        <f>MAX(AB40,BE40)*'2015-2022 Peak vs Capital'!$M$14</f>
        <v>126.62839070878881</v>
      </c>
      <c r="CI40" s="3">
        <f>MAX(AC40,BF40)*'2015-2022 Peak vs Capital'!$M$14</f>
        <v>129.76970767431411</v>
      </c>
      <c r="CJ40" s="3">
        <f>MAX(AD40,BG40)*'2015-2022 Peak vs Capital'!$M$14</f>
        <v>133.2679924768309</v>
      </c>
      <c r="CK40" s="3">
        <f>MAX(AE40,BH40)*'2015-2022 Peak vs Capital'!$M$14</f>
        <v>135.95715018216694</v>
      </c>
      <c r="CL40" s="3">
        <f>MAX(AF40,BI40)*'2015-2022 Peak vs Capital'!$M$14</f>
        <v>138.3607336179098</v>
      </c>
      <c r="CM40" s="3">
        <f>MAX(AG40,BJ40)*'2015-2022 Peak vs Capital'!$M$14</f>
        <v>140.47874278405942</v>
      </c>
      <c r="CN40" s="3">
        <f>MAX(AH40,BK40)*'2015-2022 Peak vs Capital'!$M$14</f>
        <v>142.35877339221472</v>
      </c>
    </row>
    <row r="41" spans="1:92" x14ac:dyDescent="0.35">
      <c r="A41" t="s">
        <v>74</v>
      </c>
      <c r="B41">
        <v>2022</v>
      </c>
      <c r="C41">
        <v>146759</v>
      </c>
      <c r="D41">
        <v>194627</v>
      </c>
      <c r="E41" s="18"/>
      <c r="F41" s="3">
        <f t="shared" si="63"/>
        <v>194.62700000000001</v>
      </c>
      <c r="G41" s="3">
        <f t="shared" ref="G41:AH41" si="94">F41*G$3</f>
        <v>197.70254821717992</v>
      </c>
      <c r="H41" s="3">
        <f t="shared" si="94"/>
        <v>200.82669707474477</v>
      </c>
      <c r="I41" s="3">
        <f t="shared" si="94"/>
        <v>204.00021457308964</v>
      </c>
      <c r="J41" s="3">
        <f t="shared" si="94"/>
        <v>206.52275412305602</v>
      </c>
      <c r="K41" s="3">
        <f t="shared" si="94"/>
        <v>205.7904039311303</v>
      </c>
      <c r="L41" s="3">
        <f t="shared" si="94"/>
        <v>205.4649149569411</v>
      </c>
      <c r="M41" s="3">
        <f t="shared" si="94"/>
        <v>208.23157123754942</v>
      </c>
      <c r="N41" s="3">
        <f t="shared" si="94"/>
        <v>214.98546745197561</v>
      </c>
      <c r="O41" s="3">
        <f t="shared" si="94"/>
        <v>225.80797584376697</v>
      </c>
      <c r="P41" s="3">
        <f t="shared" si="94"/>
        <v>230.36482148241598</v>
      </c>
      <c r="Q41" s="3">
        <f t="shared" si="94"/>
        <v>234.51480590332847</v>
      </c>
      <c r="R41" s="3">
        <f t="shared" si="94"/>
        <v>238.0138123758625</v>
      </c>
      <c r="S41" s="3">
        <f t="shared" si="94"/>
        <v>242.89614698870074</v>
      </c>
      <c r="T41" s="3">
        <f t="shared" si="94"/>
        <v>246.9647591660659</v>
      </c>
      <c r="U41" s="3">
        <f t="shared" si="94"/>
        <v>250.46376563859994</v>
      </c>
      <c r="V41" s="3">
        <f t="shared" si="94"/>
        <v>254.12551659822859</v>
      </c>
      <c r="W41" s="3">
        <f t="shared" si="94"/>
        <v>257.62452307076268</v>
      </c>
      <c r="X41" s="3">
        <f t="shared" si="94"/>
        <v>261.12352954329674</v>
      </c>
      <c r="Y41" s="3">
        <f t="shared" si="94"/>
        <v>264.45979152873616</v>
      </c>
      <c r="Z41" s="3">
        <f t="shared" si="94"/>
        <v>267.633309027081</v>
      </c>
      <c r="AA41" s="3">
        <f t="shared" si="94"/>
        <v>270.64408203833119</v>
      </c>
      <c r="AB41" s="3">
        <f t="shared" si="94"/>
        <v>274.71269421569639</v>
      </c>
      <c r="AC41" s="3">
        <f t="shared" si="94"/>
        <v>278.78130639306158</v>
      </c>
      <c r="AD41" s="3">
        <f t="shared" si="94"/>
        <v>286.18618055586626</v>
      </c>
      <c r="AE41" s="3">
        <f t="shared" si="94"/>
        <v>289.35969805421109</v>
      </c>
      <c r="AF41" s="3">
        <f t="shared" si="94"/>
        <v>292.12635433481938</v>
      </c>
      <c r="AG41" s="3">
        <f t="shared" si="94"/>
        <v>294.48614939769118</v>
      </c>
      <c r="AH41" s="3">
        <f t="shared" si="94"/>
        <v>296.52045548637375</v>
      </c>
      <c r="AI41" s="3">
        <f t="shared" si="65"/>
        <v>146.75899999999999</v>
      </c>
      <c r="AJ41" s="3">
        <f t="shared" si="66"/>
        <v>150.7727000441111</v>
      </c>
      <c r="AK41" s="3">
        <f t="shared" si="67"/>
        <v>154.89617044672903</v>
      </c>
      <c r="AL41" s="3">
        <f t="shared" si="68"/>
        <v>159.1324133085275</v>
      </c>
      <c r="AM41" s="3">
        <f t="shared" si="69"/>
        <v>162.7537176903875</v>
      </c>
      <c r="AN41" s="3">
        <f t="shared" si="70"/>
        <v>161.11388174388483</v>
      </c>
      <c r="AO41" s="3">
        <f t="shared" si="71"/>
        <v>165.35012460568333</v>
      </c>
      <c r="AP41" s="3">
        <f t="shared" si="72"/>
        <v>174.77918129807355</v>
      </c>
      <c r="AQ41" s="3">
        <f t="shared" si="73"/>
        <v>183.72995250606718</v>
      </c>
      <c r="AR41" s="3">
        <f t="shared" si="74"/>
        <v>195.89206910929514</v>
      </c>
      <c r="AS41" s="3">
        <f t="shared" si="75"/>
        <v>209.14740967685816</v>
      </c>
      <c r="AT41" s="3">
        <f t="shared" si="76"/>
        <v>224.11091268869478</v>
      </c>
      <c r="AU41" s="3">
        <f t="shared" si="77"/>
        <v>238.4594772205929</v>
      </c>
      <c r="AV41" s="3">
        <f t="shared" si="78"/>
        <v>255.33612217001595</v>
      </c>
      <c r="AW41" s="3">
        <f t="shared" si="79"/>
        <v>270.16297218631075</v>
      </c>
      <c r="AX41" s="3">
        <f t="shared" si="80"/>
        <v>284.10157773158323</v>
      </c>
      <c r="AY41" s="3">
        <f t="shared" si="81"/>
        <v>297.76687728577195</v>
      </c>
      <c r="AZ41" s="3">
        <f t="shared" si="82"/>
        <v>310.88556485779316</v>
      </c>
      <c r="BA41" s="3">
        <f t="shared" si="83"/>
        <v>321.95445749668602</v>
      </c>
      <c r="BB41" s="3">
        <f t="shared" si="84"/>
        <v>332.95502363780793</v>
      </c>
      <c r="BC41" s="3">
        <f t="shared" si="85"/>
        <v>343.54563079230422</v>
      </c>
      <c r="BD41" s="3">
        <f t="shared" si="86"/>
        <v>353.8629319557167</v>
      </c>
      <c r="BE41" s="3">
        <f t="shared" si="87"/>
        <v>363.56529463919071</v>
      </c>
      <c r="BF41" s="3">
        <f t="shared" si="88"/>
        <v>372.58439234495529</v>
      </c>
      <c r="BG41" s="3">
        <f t="shared" si="89"/>
        <v>382.62838751728395</v>
      </c>
      <c r="BH41" s="3">
        <f t="shared" si="90"/>
        <v>390.34928176540058</v>
      </c>
      <c r="BI41" s="3">
        <f t="shared" si="91"/>
        <v>397.25025804026586</v>
      </c>
      <c r="BJ41" s="3">
        <f t="shared" si="92"/>
        <v>403.33131634187981</v>
      </c>
      <c r="BK41" s="3">
        <f t="shared" si="93"/>
        <v>408.72910966578434</v>
      </c>
      <c r="BL41" s="3">
        <f>MAX(F41,AI41)*'2015-2022 Peak vs Capital'!$M$14</f>
        <v>20.434877131153012</v>
      </c>
      <c r="BM41" s="3">
        <f>MAX(G41,AJ41)*'2015-2022 Peak vs Capital'!$M$14</f>
        <v>20.757794557455675</v>
      </c>
      <c r="BN41" s="3">
        <f>MAX(H41,AK41)*'2015-2022 Peak vs Capital'!$M$14</f>
        <v>21.08581481180769</v>
      </c>
      <c r="BO41" s="3">
        <f>MAX(I41,AL41)*'2015-2022 Peak vs Capital'!$M$14</f>
        <v>21.41901853047078</v>
      </c>
      <c r="BP41" s="3">
        <f>MAX(J41,AM41)*'2015-2022 Peak vs Capital'!$M$14</f>
        <v>21.683872768382461</v>
      </c>
      <c r="BQ41" s="3">
        <f>MAX(K41,AN41)*'2015-2022 Peak vs Capital'!$M$14</f>
        <v>21.606979602537134</v>
      </c>
      <c r="BR41" s="3">
        <f>MAX(L41,AO41)*'2015-2022 Peak vs Capital'!$M$14</f>
        <v>21.572804862161437</v>
      </c>
      <c r="BS41" s="3">
        <f>MAX(M41,AP41)*'2015-2022 Peak vs Capital'!$M$14</f>
        <v>21.863290155354896</v>
      </c>
      <c r="BT41" s="3">
        <f>MAX(N41,AQ41)*'2015-2022 Peak vs Capital'!$M$14</f>
        <v>22.572416018150701</v>
      </c>
      <c r="BU41" s="3">
        <f>MAX(O41,AR41)*'2015-2022 Peak vs Capital'!$M$14</f>
        <v>23.708726135642767</v>
      </c>
      <c r="BV41" s="3">
        <f>MAX(P41,AS41)*'2015-2022 Peak vs Capital'!$M$14</f>
        <v>24.187172500902587</v>
      </c>
      <c r="BW41" s="3">
        <f>MAX(Q41,AT41)*'2015-2022 Peak vs Capital'!$M$14</f>
        <v>24.622900440692781</v>
      </c>
      <c r="BX41" s="3">
        <f>MAX(R41,AU41)*'2015-2022 Peak vs Capital'!$M$14</f>
        <v>25.037071515061097</v>
      </c>
      <c r="BY41" s="3">
        <f>MAX(S41,AV41)*'2015-2022 Peak vs Capital'!$M$14</f>
        <v>26.809036175296079</v>
      </c>
      <c r="BZ41" s="3">
        <f>MAX(T41,AW41)*'2015-2022 Peak vs Capital'!$M$14</f>
        <v>28.365782455745443</v>
      </c>
      <c r="CA41" s="3">
        <f>MAX(U41,AX41)*'2015-2022 Peak vs Capital'!$M$14</f>
        <v>29.829267438287697</v>
      </c>
      <c r="CB41" s="3">
        <f>MAX(V41,AY41)*'2015-2022 Peak vs Capital'!$M$14</f>
        <v>31.264056636858534</v>
      </c>
      <c r="CC41" s="3">
        <f>MAX(W41,AZ41)*'2015-2022 Peak vs Capital'!$M$14</f>
        <v>32.641454267486544</v>
      </c>
      <c r="CD41" s="3">
        <f>MAX(X41,BA41)*'2015-2022 Peak vs Capital'!$M$14</f>
        <v>33.803633518328922</v>
      </c>
      <c r="CE41" s="3">
        <f>MAX(Y41,BB41)*'2015-2022 Peak vs Capital'!$M$14</f>
        <v>34.958638823178447</v>
      </c>
      <c r="CF41" s="3">
        <f>MAX(Z41,BC41)*'2015-2022 Peak vs Capital'!$M$14</f>
        <v>36.070600452070849</v>
      </c>
      <c r="CG41" s="3">
        <f>MAX(AA41,BD41)*'2015-2022 Peak vs Capital'!$M$14</f>
        <v>37.153866296991829</v>
      </c>
      <c r="CH41" s="3">
        <f>MAX(AB41,BE41)*'2015-2022 Peak vs Capital'!$M$14</f>
        <v>38.172566627977126</v>
      </c>
      <c r="CI41" s="3">
        <f>MAX(AC41,BF41)*'2015-2022 Peak vs Capital'!$M$14</f>
        <v>39.119527499033886</v>
      </c>
      <c r="CJ41" s="3">
        <f>MAX(AD41,BG41)*'2015-2022 Peak vs Capital'!$M$14</f>
        <v>40.174097559983444</v>
      </c>
      <c r="CK41" s="3">
        <f>MAX(AE41,BH41)*'2015-2022 Peak vs Capital'!$M$14</f>
        <v>40.98475345717597</v>
      </c>
      <c r="CL41" s="3">
        <f>MAX(AF41,BI41)*'2015-2022 Peak vs Capital'!$M$14</f>
        <v>41.709322002454236</v>
      </c>
      <c r="CM41" s="3">
        <f>MAX(AG41,BJ41)*'2015-2022 Peak vs Capital'!$M$14</f>
        <v>42.347803195818258</v>
      </c>
      <c r="CN41" s="3">
        <f>MAX(AH41,BK41)*'2015-2022 Peak vs Capital'!$M$14</f>
        <v>42.914544929253736</v>
      </c>
    </row>
    <row r="42" spans="1:92" x14ac:dyDescent="0.35">
      <c r="A42" t="s">
        <v>75</v>
      </c>
      <c r="B42">
        <v>2022</v>
      </c>
      <c r="C42">
        <v>141297</v>
      </c>
      <c r="D42">
        <v>178189</v>
      </c>
      <c r="E42" s="18"/>
      <c r="F42" s="3">
        <f t="shared" si="63"/>
        <v>178.18899999999999</v>
      </c>
      <c r="G42" s="3">
        <f t="shared" ref="G42:AH42" si="95">F42*G$3</f>
        <v>181.0047905186386</v>
      </c>
      <c r="H42" s="3">
        <f t="shared" si="95"/>
        <v>183.86507691662359</v>
      </c>
      <c r="I42" s="3">
        <f t="shared" si="95"/>
        <v>186.77056232981175</v>
      </c>
      <c r="J42" s="3">
        <f t="shared" si="95"/>
        <v>189.0800507351664</v>
      </c>
      <c r="K42" s="3">
        <f t="shared" si="95"/>
        <v>188.40955410135376</v>
      </c>
      <c r="L42" s="3">
        <f t="shared" si="95"/>
        <v>188.11155559743705</v>
      </c>
      <c r="M42" s="3">
        <f t="shared" si="95"/>
        <v>190.64454288072926</v>
      </c>
      <c r="N42" s="3">
        <f t="shared" si="95"/>
        <v>196.82801183700144</v>
      </c>
      <c r="O42" s="3">
        <f t="shared" si="95"/>
        <v>206.73646209223278</v>
      </c>
      <c r="P42" s="3">
        <f t="shared" si="95"/>
        <v>210.90844114706704</v>
      </c>
      <c r="Q42" s="3">
        <f t="shared" si="95"/>
        <v>214.7079220720054</v>
      </c>
      <c r="R42" s="3">
        <f t="shared" si="95"/>
        <v>217.91140598911025</v>
      </c>
      <c r="S42" s="3">
        <f t="shared" si="95"/>
        <v>222.38138354786128</v>
      </c>
      <c r="T42" s="3">
        <f t="shared" si="95"/>
        <v>226.10636484682041</v>
      </c>
      <c r="U42" s="3">
        <f t="shared" si="95"/>
        <v>229.30984876392526</v>
      </c>
      <c r="V42" s="3">
        <f t="shared" si="95"/>
        <v>232.66233193298848</v>
      </c>
      <c r="W42" s="3">
        <f t="shared" si="95"/>
        <v>235.86581585009336</v>
      </c>
      <c r="X42" s="3">
        <f t="shared" si="95"/>
        <v>239.06929976719823</v>
      </c>
      <c r="Y42" s="3">
        <f t="shared" si="95"/>
        <v>242.12378443234468</v>
      </c>
      <c r="Z42" s="3">
        <f t="shared" si="95"/>
        <v>245.02926984553281</v>
      </c>
      <c r="AA42" s="3">
        <f t="shared" si="95"/>
        <v>247.78575600676257</v>
      </c>
      <c r="AB42" s="3">
        <f t="shared" si="95"/>
        <v>251.51073730572173</v>
      </c>
      <c r="AC42" s="3">
        <f t="shared" si="95"/>
        <v>255.2357186046809</v>
      </c>
      <c r="AD42" s="3">
        <f t="shared" si="95"/>
        <v>262.01518456878659</v>
      </c>
      <c r="AE42" s="3">
        <f t="shared" si="95"/>
        <v>264.92066998197475</v>
      </c>
      <c r="AF42" s="3">
        <f t="shared" si="95"/>
        <v>267.45365726526694</v>
      </c>
      <c r="AG42" s="3">
        <f t="shared" si="95"/>
        <v>269.61414641866321</v>
      </c>
      <c r="AH42" s="3">
        <f t="shared" si="95"/>
        <v>271.47663706814279</v>
      </c>
      <c r="AI42" s="3">
        <f t="shared" si="65"/>
        <v>141.297</v>
      </c>
      <c r="AJ42" s="3">
        <f t="shared" si="66"/>
        <v>145.16132024702247</v>
      </c>
      <c r="AK42" s="3">
        <f t="shared" si="67"/>
        <v>149.13132547653962</v>
      </c>
      <c r="AL42" s="3">
        <f t="shared" si="68"/>
        <v>153.20990605860641</v>
      </c>
      <c r="AM42" s="3">
        <f t="shared" si="69"/>
        <v>156.69643462069578</v>
      </c>
      <c r="AN42" s="3">
        <f t="shared" si="70"/>
        <v>155.11762923408926</v>
      </c>
      <c r="AO42" s="3">
        <f t="shared" si="71"/>
        <v>159.19620981615606</v>
      </c>
      <c r="AP42" s="3">
        <f t="shared" si="72"/>
        <v>168.27434078914348</v>
      </c>
      <c r="AQ42" s="3">
        <f t="shared" si="73"/>
        <v>176.89198685770401</v>
      </c>
      <c r="AR42" s="3">
        <f t="shared" si="74"/>
        <v>188.60146014170226</v>
      </c>
      <c r="AS42" s="3">
        <f t="shared" si="75"/>
        <v>201.36347035010482</v>
      </c>
      <c r="AT42" s="3">
        <f t="shared" si="76"/>
        <v>215.77006950288919</v>
      </c>
      <c r="AU42" s="3">
        <f t="shared" si="77"/>
        <v>229.58461663569611</v>
      </c>
      <c r="AV42" s="3">
        <f t="shared" si="78"/>
        <v>245.83315540618807</v>
      </c>
      <c r="AW42" s="3">
        <f t="shared" si="79"/>
        <v>260.10818744342191</v>
      </c>
      <c r="AX42" s="3">
        <f t="shared" si="80"/>
        <v>273.5280332295772</v>
      </c>
      <c r="AY42" s="3">
        <f t="shared" si="81"/>
        <v>286.68474478463145</v>
      </c>
      <c r="AZ42" s="3">
        <f t="shared" si="82"/>
        <v>299.31518787748354</v>
      </c>
      <c r="BA42" s="3">
        <f t="shared" si="83"/>
        <v>309.97212423707748</v>
      </c>
      <c r="BB42" s="3">
        <f t="shared" si="84"/>
        <v>320.5632770388961</v>
      </c>
      <c r="BC42" s="3">
        <f t="shared" si="85"/>
        <v>330.75972849406315</v>
      </c>
      <c r="BD42" s="3">
        <f t="shared" si="86"/>
        <v>340.6930457181291</v>
      </c>
      <c r="BE42" s="3">
        <f t="shared" si="87"/>
        <v>350.03431092221763</v>
      </c>
      <c r="BF42" s="3">
        <f t="shared" si="88"/>
        <v>358.71774054855342</v>
      </c>
      <c r="BG42" s="3">
        <f t="shared" si="89"/>
        <v>368.38792354151826</v>
      </c>
      <c r="BH42" s="3">
        <f t="shared" si="90"/>
        <v>375.82146557012391</v>
      </c>
      <c r="BI42" s="3">
        <f t="shared" si="91"/>
        <v>382.46560490542623</v>
      </c>
      <c r="BJ42" s="3">
        <f t="shared" si="92"/>
        <v>388.32034154742536</v>
      </c>
      <c r="BK42" s="3">
        <f t="shared" si="93"/>
        <v>393.51724261167175</v>
      </c>
      <c r="BL42" s="3">
        <f>MAX(F42,AI42)*'2015-2022 Peak vs Capital'!$M$14</f>
        <v>18.708968031789134</v>
      </c>
      <c r="BM42" s="3">
        <f>MAX(G42,AJ42)*'2015-2022 Peak vs Capital'!$M$14</f>
        <v>19.004612178158578</v>
      </c>
      <c r="BN42" s="3">
        <f>MAX(H42,AK42)*'2015-2022 Peak vs Capital'!$M$14</f>
        <v>19.304928172870159</v>
      </c>
      <c r="BO42" s="3">
        <f>MAX(I42,AL42)*'2015-2022 Peak vs Capital'!$M$14</f>
        <v>19.609989841728321</v>
      </c>
      <c r="BP42" s="3">
        <f>MAX(J42,AM42)*'2015-2022 Peak vs Capital'!$M$14</f>
        <v>19.852474758000188</v>
      </c>
      <c r="BQ42" s="3">
        <f>MAX(K42,AN42)*'2015-2022 Peak vs Capital'!$M$14</f>
        <v>19.782075911340616</v>
      </c>
      <c r="BR42" s="3">
        <f>MAX(L42,AO42)*'2015-2022 Peak vs Capital'!$M$14</f>
        <v>19.750787535047472</v>
      </c>
      <c r="BS42" s="3">
        <f>MAX(M42,AP42)*'2015-2022 Peak vs Capital'!$M$14</f>
        <v>20.016738733539199</v>
      </c>
      <c r="BT42" s="3">
        <f>MAX(N42,AQ42)*'2015-2022 Peak vs Capital'!$M$14</f>
        <v>20.665972541621947</v>
      </c>
      <c r="BU42" s="3">
        <f>MAX(O42,AR42)*'2015-2022 Peak vs Capital'!$M$14</f>
        <v>21.706311053369003</v>
      </c>
      <c r="BV42" s="3">
        <f>MAX(P42,AS42)*'2015-2022 Peak vs Capital'!$M$14</f>
        <v>22.144348321473025</v>
      </c>
      <c r="BW42" s="3">
        <f>MAX(Q42,AT42)*'2015-2022 Peak vs Capital'!$M$14</f>
        <v>22.654795372028989</v>
      </c>
      <c r="BX42" s="3">
        <f>MAX(R42,AU42)*'2015-2022 Peak vs Capital'!$M$14</f>
        <v>24.105254831823526</v>
      </c>
      <c r="BY42" s="3">
        <f>MAX(S42,AV42)*'2015-2022 Peak vs Capital'!$M$14</f>
        <v>25.811271434534245</v>
      </c>
      <c r="BZ42" s="3">
        <f>MAX(T42,AW42)*'2015-2022 Peak vs Capital'!$M$14</f>
        <v>27.310079542988603</v>
      </c>
      <c r="CA42" s="3">
        <f>MAX(U42,AX42)*'2015-2022 Peak vs Capital'!$M$14</f>
        <v>28.719097303931868</v>
      </c>
      <c r="CB42" s="3">
        <f>MAX(V42,AY42)*'2015-2022 Peak vs Capital'!$M$14</f>
        <v>30.100487265640957</v>
      </c>
      <c r="CC42" s="3">
        <f>MAX(W42,AZ42)*'2015-2022 Peak vs Capital'!$M$14</f>
        <v>31.42662162888168</v>
      </c>
      <c r="CD42" s="3">
        <f>MAX(X42,BA42)*'2015-2022 Peak vs Capital'!$M$14</f>
        <v>32.545547497866046</v>
      </c>
      <c r="CE42" s="3">
        <f>MAX(Y42,BB42)*'2015-2022 Peak vs Capital'!$M$14</f>
        <v>33.657566417041856</v>
      </c>
      <c r="CF42" s="3">
        <f>MAX(Z42,BC42)*'2015-2022 Peak vs Capital'!$M$14</f>
        <v>34.728143637366401</v>
      </c>
      <c r="CG42" s="3">
        <f>MAX(AA42,BD42)*'2015-2022 Peak vs Capital'!$M$14</f>
        <v>35.771093058456756</v>
      </c>
      <c r="CH42" s="3">
        <f>MAX(AB42,BE42)*'2015-2022 Peak vs Capital'!$M$14</f>
        <v>36.75187993127021</v>
      </c>
      <c r="CI42" s="3">
        <f>MAX(AC42,BF42)*'2015-2022 Peak vs Capital'!$M$14</f>
        <v>37.663597305998209</v>
      </c>
      <c r="CJ42" s="3">
        <f>MAX(AD42,BG42)*'2015-2022 Peak vs Capital'!$M$14</f>
        <v>38.678918927854383</v>
      </c>
      <c r="CK42" s="3">
        <f>MAX(AE42,BH42)*'2015-2022 Peak vs Capital'!$M$14</f>
        <v>39.459404256220019</v>
      </c>
      <c r="CL42" s="3">
        <f>MAX(AF42,BI42)*'2015-2022 Peak vs Capital'!$M$14</f>
        <v>40.157006186883102</v>
      </c>
      <c r="CM42" s="3">
        <f>MAX(AG42,BJ42)*'2015-2022 Peak vs Capital'!$M$14</f>
        <v>40.77172471984364</v>
      </c>
      <c r="CN42" s="3">
        <f>MAX(AH42,BK42)*'2015-2022 Peak vs Capital'!$M$14</f>
        <v>41.31737375471873</v>
      </c>
    </row>
    <row r="43" spans="1:92" x14ac:dyDescent="0.35">
      <c r="A43" t="s">
        <v>76</v>
      </c>
      <c r="B43">
        <v>2022</v>
      </c>
      <c r="C43">
        <v>195026</v>
      </c>
      <c r="D43">
        <v>255436</v>
      </c>
      <c r="E43" s="18"/>
      <c r="F43" s="3">
        <f t="shared" si="63"/>
        <v>255.43600000000001</v>
      </c>
      <c r="G43" s="3">
        <f t="shared" ref="G43:AH43" si="96">F43*G$3</f>
        <v>259.47246839546193</v>
      </c>
      <c r="H43" s="3">
        <f t="shared" si="96"/>
        <v>263.57272215049562</v>
      </c>
      <c r="I43" s="3">
        <f t="shared" si="96"/>
        <v>267.73776921851402</v>
      </c>
      <c r="J43" s="3">
        <f t="shared" si="96"/>
        <v>271.04844765719525</v>
      </c>
      <c r="K43" s="3">
        <f t="shared" si="96"/>
        <v>270.08728294919104</v>
      </c>
      <c r="L43" s="3">
        <f t="shared" si="96"/>
        <v>269.66009863452251</v>
      </c>
      <c r="M43" s="3">
        <f t="shared" si="96"/>
        <v>273.29116530920521</v>
      </c>
      <c r="N43" s="3">
        <f t="shared" si="96"/>
        <v>282.15523983857764</v>
      </c>
      <c r="O43" s="3">
        <f t="shared" si="96"/>
        <v>296.35911830130692</v>
      </c>
      <c r="P43" s="3">
        <f t="shared" si="96"/>
        <v>302.33969870666664</v>
      </c>
      <c r="Q43" s="3">
        <f t="shared" si="96"/>
        <v>307.78629871869072</v>
      </c>
      <c r="R43" s="3">
        <f t="shared" si="96"/>
        <v>312.37853010137763</v>
      </c>
      <c r="S43" s="3">
        <f t="shared" si="96"/>
        <v>318.78629482140593</v>
      </c>
      <c r="T43" s="3">
        <f t="shared" si="96"/>
        <v>324.12609875476284</v>
      </c>
      <c r="U43" s="3">
        <f t="shared" si="96"/>
        <v>328.71833013744975</v>
      </c>
      <c r="V43" s="3">
        <f t="shared" si="96"/>
        <v>333.52415367747096</v>
      </c>
      <c r="W43" s="3">
        <f t="shared" si="96"/>
        <v>338.11638506015788</v>
      </c>
      <c r="X43" s="3">
        <f t="shared" si="96"/>
        <v>342.7086164428448</v>
      </c>
      <c r="Y43" s="3">
        <f t="shared" si="96"/>
        <v>347.08725566819737</v>
      </c>
      <c r="Z43" s="3">
        <f t="shared" si="96"/>
        <v>351.25230273621577</v>
      </c>
      <c r="AA43" s="3">
        <f t="shared" si="96"/>
        <v>355.20375764689982</v>
      </c>
      <c r="AB43" s="3">
        <f t="shared" si="96"/>
        <v>360.54356158025672</v>
      </c>
      <c r="AC43" s="3">
        <f t="shared" si="96"/>
        <v>365.88336551361363</v>
      </c>
      <c r="AD43" s="3">
        <f t="shared" si="96"/>
        <v>375.60180867232322</v>
      </c>
      <c r="AE43" s="3">
        <f t="shared" si="96"/>
        <v>379.76685574034161</v>
      </c>
      <c r="AF43" s="3">
        <f t="shared" si="96"/>
        <v>383.39792241502425</v>
      </c>
      <c r="AG43" s="3">
        <f t="shared" si="96"/>
        <v>386.4950086963712</v>
      </c>
      <c r="AH43" s="3">
        <f t="shared" si="96"/>
        <v>389.16491066304962</v>
      </c>
      <c r="AI43" s="3">
        <f t="shared" si="65"/>
        <v>195.02600000000001</v>
      </c>
      <c r="AJ43" s="3">
        <f t="shared" si="66"/>
        <v>200.35975033083366</v>
      </c>
      <c r="AK43" s="3">
        <f t="shared" si="67"/>
        <v>205.8393729689067</v>
      </c>
      <c r="AL43" s="3">
        <f t="shared" si="68"/>
        <v>211.46885736417451</v>
      </c>
      <c r="AM43" s="3">
        <f t="shared" si="69"/>
        <v>216.28115854077444</v>
      </c>
      <c r="AN43" s="3">
        <f t="shared" si="70"/>
        <v>214.10200329099331</v>
      </c>
      <c r="AO43" s="3">
        <f t="shared" si="71"/>
        <v>219.73148768626115</v>
      </c>
      <c r="AP43" s="3">
        <f t="shared" si="72"/>
        <v>232.26163037250251</v>
      </c>
      <c r="AQ43" s="3">
        <f t="shared" si="73"/>
        <v>244.15618611089104</v>
      </c>
      <c r="AR43" s="3">
        <f t="shared" si="74"/>
        <v>260.31825421343422</v>
      </c>
      <c r="AS43" s="3">
        <f t="shared" si="75"/>
        <v>277.93309248249807</v>
      </c>
      <c r="AT43" s="3">
        <f t="shared" si="76"/>
        <v>297.81788413675059</v>
      </c>
      <c r="AU43" s="3">
        <f t="shared" si="77"/>
        <v>316.88549257233524</v>
      </c>
      <c r="AV43" s="3">
        <f t="shared" si="78"/>
        <v>339.31263201799908</v>
      </c>
      <c r="AW43" s="3">
        <f t="shared" si="79"/>
        <v>359.01582740143658</v>
      </c>
      <c r="AX43" s="3">
        <f t="shared" si="80"/>
        <v>377.53864702457594</v>
      </c>
      <c r="AY43" s="3">
        <f t="shared" si="81"/>
        <v>395.69827410608514</v>
      </c>
      <c r="AZ43" s="3">
        <f t="shared" si="82"/>
        <v>413.13151610433403</v>
      </c>
      <c r="BA43" s="3">
        <f t="shared" si="83"/>
        <v>427.84081404035646</v>
      </c>
      <c r="BB43" s="3">
        <f t="shared" si="84"/>
        <v>442.45931384097133</v>
      </c>
      <c r="BC43" s="3">
        <f t="shared" si="85"/>
        <v>456.53302482914103</v>
      </c>
      <c r="BD43" s="3">
        <f t="shared" si="86"/>
        <v>470.24354327568051</v>
      </c>
      <c r="BE43" s="3">
        <f t="shared" si="87"/>
        <v>483.13687850355205</v>
      </c>
      <c r="BF43" s="3">
        <f t="shared" si="88"/>
        <v>495.12223237734815</v>
      </c>
      <c r="BG43" s="3">
        <f t="shared" si="89"/>
        <v>508.46955828225737</v>
      </c>
      <c r="BH43" s="3">
        <f t="shared" si="90"/>
        <v>518.72974758331009</v>
      </c>
      <c r="BI43" s="3">
        <f t="shared" si="91"/>
        <v>527.90035925947222</v>
      </c>
      <c r="BJ43" s="3">
        <f t="shared" si="92"/>
        <v>535.98139331074378</v>
      </c>
      <c r="BK43" s="3">
        <f t="shared" si="93"/>
        <v>543.1544460079399</v>
      </c>
      <c r="BL43" s="3">
        <f>MAX(F43,AI43)*'2015-2022 Peak vs Capital'!$M$14</f>
        <v>26.819522855889474</v>
      </c>
      <c r="BM43" s="3">
        <f>MAX(G43,AJ43)*'2015-2022 Peak vs Capital'!$M$14</f>
        <v>27.243332171683512</v>
      </c>
      <c r="BN43" s="3">
        <f>MAX(H43,AK43)*'2015-2022 Peak vs Capital'!$M$14</f>
        <v>27.673838636308989</v>
      </c>
      <c r="BO43" s="3">
        <f>MAX(I43,AL43)*'2015-2022 Peak vs Capital'!$M$14</f>
        <v>28.111148079913551</v>
      </c>
      <c r="BP43" s="3">
        <f>MAX(J43,AM43)*'2015-2022 Peak vs Capital'!$M$14</f>
        <v>28.458753022265888</v>
      </c>
      <c r="BQ43" s="3">
        <f>MAX(K43,AN43)*'2015-2022 Peak vs Capital'!$M$14</f>
        <v>28.357835458357147</v>
      </c>
      <c r="BR43" s="3">
        <f>MAX(L43,AO43)*'2015-2022 Peak vs Capital'!$M$14</f>
        <v>28.31298320773104</v>
      </c>
      <c r="BS43" s="3">
        <f>MAX(M43,AP43)*'2015-2022 Peak vs Capital'!$M$14</f>
        <v>28.694227338052965</v>
      </c>
      <c r="BT43" s="3">
        <f>MAX(N43,AQ43)*'2015-2022 Peak vs Capital'!$M$14</f>
        <v>29.624911538544719</v>
      </c>
      <c r="BU43" s="3">
        <f>MAX(O43,AR43)*'2015-2022 Peak vs Capital'!$M$14</f>
        <v>31.116248871862826</v>
      </c>
      <c r="BV43" s="3">
        <f>MAX(P43,AS43)*'2015-2022 Peak vs Capital'!$M$14</f>
        <v>31.744180380628347</v>
      </c>
      <c r="BW43" s="3">
        <f>MAX(Q43,AT43)*'2015-2022 Peak vs Capital'!$M$14</f>
        <v>32.316046576111241</v>
      </c>
      <c r="BX43" s="3">
        <f>MAX(R43,AU43)*'2015-2022 Peak vs Capital'!$M$14</f>
        <v>33.271417148497228</v>
      </c>
      <c r="BY43" s="3">
        <f>MAX(S43,AV43)*'2015-2022 Peak vs Capital'!$M$14</f>
        <v>35.626156413734712</v>
      </c>
      <c r="BZ43" s="3">
        <f>MAX(T43,AW43)*'2015-2022 Peak vs Capital'!$M$14</f>
        <v>37.694894958498011</v>
      </c>
      <c r="CA43" s="3">
        <f>MAX(U43,AX43)*'2015-2022 Peak vs Capital'!$M$14</f>
        <v>39.639699857722491</v>
      </c>
      <c r="CB43" s="3">
        <f>MAX(V43,AY43)*'2015-2022 Peak vs Capital'!$M$14</f>
        <v>41.546371327550418</v>
      </c>
      <c r="CC43" s="3">
        <f>MAX(W43,AZ43)*'2015-2022 Peak vs Capital'!$M$14</f>
        <v>43.376775938585226</v>
      </c>
      <c r="CD43" s="3">
        <f>MAX(X43,BA43)*'2015-2022 Peak vs Capital'!$M$14</f>
        <v>44.921179829145842</v>
      </c>
      <c r="CE43" s="3">
        <f>MAX(Y43,BB43)*'2015-2022 Peak vs Capital'!$M$14</f>
        <v>46.456050362357317</v>
      </c>
      <c r="CF43" s="3">
        <f>MAX(Z43,BC43)*'2015-2022 Peak vs Capital'!$M$14</f>
        <v>47.933720751473963</v>
      </c>
      <c r="CG43" s="3">
        <f>MAX(AA43,BD43)*'2015-2022 Peak vs Capital'!$M$14</f>
        <v>49.37325771119405</v>
      </c>
      <c r="CH43" s="3">
        <f>MAX(AB43,BE43)*'2015-2022 Peak vs Capital'!$M$14</f>
        <v>50.726994454771877</v>
      </c>
      <c r="CI43" s="3">
        <f>MAX(AC43,BF43)*'2015-2022 Peak vs Capital'!$M$14</f>
        <v>51.985397624858308</v>
      </c>
      <c r="CJ43" s="3">
        <f>MAX(AD43,BG43)*'2015-2022 Peak vs Capital'!$M$14</f>
        <v>53.386801155181828</v>
      </c>
      <c r="CK43" s="3">
        <f>MAX(AE43,BH43)*'2015-2022 Peak vs Capital'!$M$14</f>
        <v>54.464070535634605</v>
      </c>
      <c r="CL43" s="3">
        <f>MAX(AF43,BI43)*'2015-2022 Peak vs Capital'!$M$14</f>
        <v>55.42693962789771</v>
      </c>
      <c r="CM43" s="3">
        <f>MAX(AG43,BJ43)*'2015-2022 Peak vs Capital'!$M$14</f>
        <v>56.27540843197113</v>
      </c>
      <c r="CN43" s="3">
        <f>MAX(AH43,BK43)*'2015-2022 Peak vs Capital'!$M$14</f>
        <v>57.028543662553155</v>
      </c>
    </row>
    <row r="44" spans="1:92" x14ac:dyDescent="0.35">
      <c r="A44" t="s">
        <v>77</v>
      </c>
      <c r="B44">
        <v>2022</v>
      </c>
      <c r="C44">
        <v>35043</v>
      </c>
      <c r="D44">
        <v>48517</v>
      </c>
      <c r="E44" s="18"/>
      <c r="F44" s="3">
        <f t="shared" si="63"/>
        <v>48.517000000000003</v>
      </c>
      <c r="G44" s="3">
        <f t="shared" ref="G44:AH44" si="97">F44*G$3</f>
        <v>49.283678687196122</v>
      </c>
      <c r="H44" s="3">
        <f t="shared" si="97"/>
        <v>50.06247263727743</v>
      </c>
      <c r="I44" s="3">
        <f t="shared" si="97"/>
        <v>50.853573298887575</v>
      </c>
      <c r="J44" s="3">
        <f t="shared" si="97"/>
        <v>51.482396901705883</v>
      </c>
      <c r="K44" s="3">
        <f t="shared" si="97"/>
        <v>51.299835210565085</v>
      </c>
      <c r="L44" s="3">
        <f t="shared" si="97"/>
        <v>51.218696681169178</v>
      </c>
      <c r="M44" s="3">
        <f t="shared" si="97"/>
        <v>51.908374181034425</v>
      </c>
      <c r="N44" s="3">
        <f t="shared" si="97"/>
        <v>53.59199866599959</v>
      </c>
      <c r="O44" s="3">
        <f t="shared" si="97"/>
        <v>56.289854768413647</v>
      </c>
      <c r="P44" s="3">
        <f t="shared" si="97"/>
        <v>57.425794179956412</v>
      </c>
      <c r="Q44" s="3">
        <f t="shared" si="97"/>
        <v>58.460310429754294</v>
      </c>
      <c r="R44" s="3">
        <f t="shared" si="97"/>
        <v>59.332549620760339</v>
      </c>
      <c r="S44" s="3">
        <f t="shared" si="97"/>
        <v>60.549627561699019</v>
      </c>
      <c r="T44" s="3">
        <f t="shared" si="97"/>
        <v>61.563859179147912</v>
      </c>
      <c r="U44" s="3">
        <f t="shared" si="97"/>
        <v>62.436098370153957</v>
      </c>
      <c r="V44" s="3">
        <f t="shared" si="97"/>
        <v>63.348906825857959</v>
      </c>
      <c r="W44" s="3">
        <f t="shared" si="97"/>
        <v>64.221146016864012</v>
      </c>
      <c r="X44" s="3">
        <f t="shared" si="97"/>
        <v>65.093385207870071</v>
      </c>
      <c r="Y44" s="3">
        <f t="shared" si="97"/>
        <v>65.925055134178152</v>
      </c>
      <c r="Z44" s="3">
        <f t="shared" si="97"/>
        <v>66.716155795788296</v>
      </c>
      <c r="AA44" s="3">
        <f t="shared" si="97"/>
        <v>67.466687192700476</v>
      </c>
      <c r="AB44" s="3">
        <f t="shared" si="97"/>
        <v>68.480918810149376</v>
      </c>
      <c r="AC44" s="3">
        <f t="shared" si="97"/>
        <v>69.495150427598276</v>
      </c>
      <c r="AD44" s="3">
        <f t="shared" si="97"/>
        <v>71.34105197135527</v>
      </c>
      <c r="AE44" s="3">
        <f t="shared" si="97"/>
        <v>72.132152632965415</v>
      </c>
      <c r="AF44" s="3">
        <f t="shared" si="97"/>
        <v>72.821830132830655</v>
      </c>
      <c r="AG44" s="3">
        <f t="shared" si="97"/>
        <v>73.410084470951006</v>
      </c>
      <c r="AH44" s="3">
        <f t="shared" si="97"/>
        <v>73.917200279675455</v>
      </c>
      <c r="AI44" s="3">
        <f t="shared" si="65"/>
        <v>35.042999999999999</v>
      </c>
      <c r="AJ44" s="3">
        <f t="shared" si="66"/>
        <v>36.001388178209076</v>
      </c>
      <c r="AK44" s="3">
        <f t="shared" si="67"/>
        <v>36.985987237339621</v>
      </c>
      <c r="AL44" s="3">
        <f t="shared" si="68"/>
        <v>37.997514016658123</v>
      </c>
      <c r="AM44" s="3">
        <f t="shared" si="69"/>
        <v>38.862206263494912</v>
      </c>
      <c r="AN44" s="3">
        <f t="shared" si="70"/>
        <v>38.470647510210327</v>
      </c>
      <c r="AO44" s="3">
        <f t="shared" si="71"/>
        <v>39.482174289528835</v>
      </c>
      <c r="AP44" s="3">
        <f t="shared" si="72"/>
        <v>41.733637120915191</v>
      </c>
      <c r="AQ44" s="3">
        <f t="shared" si="73"/>
        <v>43.87089531592688</v>
      </c>
      <c r="AR44" s="3">
        <f t="shared" si="74"/>
        <v>46.774956069454205</v>
      </c>
      <c r="AS44" s="3">
        <f t="shared" si="75"/>
        <v>49.940055991837916</v>
      </c>
      <c r="AT44" s="3">
        <f t="shared" si="76"/>
        <v>53.513029615559738</v>
      </c>
      <c r="AU44" s="3">
        <f t="shared" si="77"/>
        <v>56.93916870679984</v>
      </c>
      <c r="AV44" s="3">
        <f t="shared" si="78"/>
        <v>60.968960876020347</v>
      </c>
      <c r="AW44" s="3">
        <f t="shared" si="79"/>
        <v>64.50930460363513</v>
      </c>
      <c r="AX44" s="3">
        <f t="shared" si="80"/>
        <v>67.837554006554086</v>
      </c>
      <c r="AY44" s="3">
        <f t="shared" si="81"/>
        <v>71.10054361725895</v>
      </c>
      <c r="AZ44" s="3">
        <f t="shared" si="82"/>
        <v>74.233013643535628</v>
      </c>
      <c r="BA44" s="3">
        <f t="shared" si="83"/>
        <v>76.876035228206575</v>
      </c>
      <c r="BB44" s="3">
        <f t="shared" si="84"/>
        <v>79.502741864823989</v>
      </c>
      <c r="BC44" s="3">
        <f t="shared" si="85"/>
        <v>82.03155881312027</v>
      </c>
      <c r="BD44" s="3">
        <f t="shared" si="86"/>
        <v>84.495115969202445</v>
      </c>
      <c r="BE44" s="3">
        <f t="shared" si="87"/>
        <v>86.8118385928029</v>
      </c>
      <c r="BF44" s="3">
        <f t="shared" si="88"/>
        <v>88.965411735868116</v>
      </c>
      <c r="BG44" s="3">
        <f t="shared" si="89"/>
        <v>91.363709099736184</v>
      </c>
      <c r="BH44" s="3">
        <f t="shared" si="90"/>
        <v>93.207298229784428</v>
      </c>
      <c r="BI44" s="3">
        <f t="shared" si="91"/>
        <v>94.855107983190379</v>
      </c>
      <c r="BJ44" s="3">
        <f t="shared" si="92"/>
        <v>96.307138359954038</v>
      </c>
      <c r="BK44" s="3">
        <f t="shared" si="93"/>
        <v>97.596019256182458</v>
      </c>
      <c r="BL44" s="3">
        <f>MAX(F44,AI44)*'2015-2022 Peak vs Capital'!$M$14</f>
        <v>5.0940462205765424</v>
      </c>
      <c r="BM44" s="3">
        <f>MAX(G44,AJ44)*'2015-2022 Peak vs Capital'!$M$14</f>
        <v>5.1745437094754427</v>
      </c>
      <c r="BN44" s="3">
        <f>MAX(H44,AK44)*'2015-2022 Peak vs Capital'!$M$14</f>
        <v>5.256313241351271</v>
      </c>
      <c r="BO44" s="3">
        <f>MAX(I44,AL44)*'2015-2022 Peak vs Capital'!$M$14</f>
        <v>5.3393749173693834</v>
      </c>
      <c r="BP44" s="3">
        <f>MAX(J44,AM44)*'2015-2022 Peak vs Capital'!$M$14</f>
        <v>5.4053983008709592</v>
      </c>
      <c r="BQ44" s="3">
        <f>MAX(K44,AN44)*'2015-2022 Peak vs Capital'!$M$14</f>
        <v>5.386230221789857</v>
      </c>
      <c r="BR44" s="3">
        <f>MAX(L44,AO44)*'2015-2022 Peak vs Capital'!$M$14</f>
        <v>5.3777110755315896</v>
      </c>
      <c r="BS44" s="3">
        <f>MAX(M44,AP44)*'2015-2022 Peak vs Capital'!$M$14</f>
        <v>5.4501238187268664</v>
      </c>
      <c r="BT44" s="3">
        <f>MAX(N44,AQ44)*'2015-2022 Peak vs Capital'!$M$14</f>
        <v>5.6268961035859242</v>
      </c>
      <c r="BU44" s="3">
        <f>MAX(O44,AR44)*'2015-2022 Peak vs Capital'!$M$14</f>
        <v>5.9101577166733303</v>
      </c>
      <c r="BV44" s="3">
        <f>MAX(P44,AS44)*'2015-2022 Peak vs Capital'!$M$14</f>
        <v>6.0294257642890807</v>
      </c>
      <c r="BW44" s="3">
        <f>MAX(Q44,AT44)*'2015-2022 Peak vs Capital'!$M$14</f>
        <v>6.1380448790819973</v>
      </c>
      <c r="BX44" s="3">
        <f>MAX(R44,AU44)*'2015-2022 Peak vs Capital'!$M$14</f>
        <v>6.2296257013583762</v>
      </c>
      <c r="BY44" s="3">
        <f>MAX(S44,AV44)*'2015-2022 Peak vs Capital'!$M$14</f>
        <v>6.4014408294612295</v>
      </c>
      <c r="BZ44" s="3">
        <f>MAX(T44,AW44)*'2015-2022 Peak vs Capital'!$M$14</f>
        <v>6.7731594968396323</v>
      </c>
      <c r="CA44" s="3">
        <f>MAX(U44,AX44)*'2015-2022 Peak vs Capital'!$M$14</f>
        <v>7.1226093039603411</v>
      </c>
      <c r="CB44" s="3">
        <f>MAX(V44,AY44)*'2015-2022 Peak vs Capital'!$M$14</f>
        <v>7.4652071540786844</v>
      </c>
      <c r="CC44" s="3">
        <f>MAX(W44,AZ44)*'2015-2022 Peak vs Capital'!$M$14</f>
        <v>7.794101090192294</v>
      </c>
      <c r="CD44" s="3">
        <f>MAX(X44,BA44)*'2015-2022 Peak vs Capital'!$M$14</f>
        <v>8.0716053487881521</v>
      </c>
      <c r="CE44" s="3">
        <f>MAX(Y44,BB44)*'2015-2022 Peak vs Capital'!$M$14</f>
        <v>8.347396618133418</v>
      </c>
      <c r="CF44" s="3">
        <f>MAX(Z44,BC44)*'2015-2022 Peak vs Capital'!$M$14</f>
        <v>8.6129099519751353</v>
      </c>
      <c r="CG44" s="3">
        <f>MAX(AA44,BD44)*'2015-2022 Peak vs Capital'!$M$14</f>
        <v>8.8715713288144844</v>
      </c>
      <c r="CH44" s="3">
        <f>MAX(AB44,BE44)*'2015-2022 Peak vs Capital'!$M$14</f>
        <v>9.1148158023985069</v>
      </c>
      <c r="CI44" s="3">
        <f>MAX(AC44,BF44)*'2015-2022 Peak vs Capital'!$M$14</f>
        <v>9.3409303834766142</v>
      </c>
      <c r="CJ44" s="3">
        <f>MAX(AD44,BG44)*'2015-2022 Peak vs Capital'!$M$14</f>
        <v>9.5927398033135951</v>
      </c>
      <c r="CK44" s="3">
        <f>MAX(AE44,BH44)*'2015-2022 Peak vs Capital'!$M$14</f>
        <v>9.7863075886304589</v>
      </c>
      <c r="CL44" s="3">
        <f>MAX(AF44,BI44)*'2015-2022 Peak vs Capital'!$M$14</f>
        <v>9.9593195029402217</v>
      </c>
      <c r="CM44" s="3">
        <f>MAX(AG44,BJ44)*'2015-2022 Peak vs Capital'!$M$14</f>
        <v>10.111775546242884</v>
      </c>
      <c r="CN44" s="3">
        <f>MAX(AH44,BK44)*'2015-2022 Peak vs Capital'!$M$14</f>
        <v>10.247101697039628</v>
      </c>
    </row>
    <row r="45" spans="1:92" x14ac:dyDescent="0.35">
      <c r="A45" t="s">
        <v>98</v>
      </c>
      <c r="B45">
        <v>2022</v>
      </c>
      <c r="C45">
        <v>113126</v>
      </c>
      <c r="D45">
        <v>112810</v>
      </c>
      <c r="E45" s="18"/>
      <c r="F45" s="3">
        <f t="shared" si="63"/>
        <v>112.81</v>
      </c>
      <c r="G45" s="3">
        <f t="shared" ref="G45:AH45" si="98">F45*G$3</f>
        <v>114.5926539708266</v>
      </c>
      <c r="H45" s="3">
        <f t="shared" si="98"/>
        <v>116.40347791931212</v>
      </c>
      <c r="I45" s="3">
        <f t="shared" si="98"/>
        <v>118.2429169950225</v>
      </c>
      <c r="J45" s="3">
        <f t="shared" si="98"/>
        <v>119.70503523468969</v>
      </c>
      <c r="K45" s="3">
        <f t="shared" si="98"/>
        <v>119.28054929414115</v>
      </c>
      <c r="L45" s="3">
        <f t="shared" si="98"/>
        <v>119.09188887611958</v>
      </c>
      <c r="M45" s="3">
        <f t="shared" si="98"/>
        <v>120.69550242930298</v>
      </c>
      <c r="N45" s="3">
        <f t="shared" si="98"/>
        <v>124.61020610325066</v>
      </c>
      <c r="O45" s="3">
        <f t="shared" si="98"/>
        <v>130.88316500246805</v>
      </c>
      <c r="P45" s="3">
        <f t="shared" si="98"/>
        <v>133.52441085477011</v>
      </c>
      <c r="Q45" s="3">
        <f t="shared" si="98"/>
        <v>135.92983118454521</v>
      </c>
      <c r="R45" s="3">
        <f t="shared" si="98"/>
        <v>137.95793067827714</v>
      </c>
      <c r="S45" s="3">
        <f t="shared" si="98"/>
        <v>140.78783694860078</v>
      </c>
      <c r="T45" s="3">
        <f t="shared" si="98"/>
        <v>143.14609217387047</v>
      </c>
      <c r="U45" s="3">
        <f t="shared" si="98"/>
        <v>145.1741916676024</v>
      </c>
      <c r="V45" s="3">
        <f t="shared" si="98"/>
        <v>147.29662137034512</v>
      </c>
      <c r="W45" s="3">
        <f t="shared" si="98"/>
        <v>149.32472086407708</v>
      </c>
      <c r="X45" s="3">
        <f t="shared" si="98"/>
        <v>151.35282035780904</v>
      </c>
      <c r="Y45" s="3">
        <f t="shared" si="98"/>
        <v>153.28658964253017</v>
      </c>
      <c r="Z45" s="3">
        <f t="shared" si="98"/>
        <v>155.12602871824055</v>
      </c>
      <c r="AA45" s="3">
        <f t="shared" si="98"/>
        <v>156.8711375849401</v>
      </c>
      <c r="AB45" s="3">
        <f t="shared" si="98"/>
        <v>159.22939281020982</v>
      </c>
      <c r="AC45" s="3">
        <f t="shared" si="98"/>
        <v>161.58764803547953</v>
      </c>
      <c r="AD45" s="3">
        <f t="shared" si="98"/>
        <v>165.87967254547041</v>
      </c>
      <c r="AE45" s="3">
        <f t="shared" si="98"/>
        <v>167.71911162118079</v>
      </c>
      <c r="AF45" s="3">
        <f t="shared" si="98"/>
        <v>169.32272517436414</v>
      </c>
      <c r="AG45" s="3">
        <f t="shared" si="98"/>
        <v>170.69051320502055</v>
      </c>
      <c r="AH45" s="3">
        <f t="shared" si="98"/>
        <v>171.86964081765538</v>
      </c>
      <c r="AI45" s="3">
        <f t="shared" si="65"/>
        <v>113.126</v>
      </c>
      <c r="AJ45" s="3">
        <f t="shared" si="66"/>
        <v>116.21987384208204</v>
      </c>
      <c r="AK45" s="3">
        <f t="shared" si="67"/>
        <v>119.39836179012308</v>
      </c>
      <c r="AL45" s="3">
        <f t="shared" si="68"/>
        <v>122.66377794847666</v>
      </c>
      <c r="AM45" s="3">
        <f t="shared" si="69"/>
        <v>125.45518208384347</v>
      </c>
      <c r="AN45" s="3">
        <f t="shared" si="70"/>
        <v>124.19115002254529</v>
      </c>
      <c r="AO45" s="3">
        <f t="shared" si="71"/>
        <v>127.45656618089889</v>
      </c>
      <c r="AP45" s="3">
        <f t="shared" si="72"/>
        <v>134.72475053336339</v>
      </c>
      <c r="AQ45" s="3">
        <f t="shared" si="73"/>
        <v>141.62425886794927</v>
      </c>
      <c r="AR45" s="3">
        <f t="shared" si="74"/>
        <v>150.99916332257737</v>
      </c>
      <c r="AS45" s="3">
        <f t="shared" si="75"/>
        <v>161.21675581807091</v>
      </c>
      <c r="AT45" s="3">
        <f t="shared" si="76"/>
        <v>172.75104837741671</v>
      </c>
      <c r="AU45" s="3">
        <f t="shared" si="77"/>
        <v>183.8113289137757</v>
      </c>
      <c r="AV45" s="3">
        <f t="shared" si="78"/>
        <v>196.82032554463606</v>
      </c>
      <c r="AW45" s="3">
        <f t="shared" si="79"/>
        <v>208.24928209887372</v>
      </c>
      <c r="AX45" s="3">
        <f t="shared" si="80"/>
        <v>218.99355461990817</v>
      </c>
      <c r="AY45" s="3">
        <f t="shared" si="81"/>
        <v>229.52715513072627</v>
      </c>
      <c r="AZ45" s="3">
        <f t="shared" si="82"/>
        <v>239.63941162111166</v>
      </c>
      <c r="BA45" s="3">
        <f t="shared" si="83"/>
        <v>248.17162803487435</v>
      </c>
      <c r="BB45" s="3">
        <f t="shared" si="84"/>
        <v>256.6511764460829</v>
      </c>
      <c r="BC45" s="3">
        <f t="shared" si="85"/>
        <v>264.81471684196697</v>
      </c>
      <c r="BD45" s="3">
        <f t="shared" si="86"/>
        <v>272.76758522763464</v>
      </c>
      <c r="BE45" s="3">
        <f t="shared" si="87"/>
        <v>280.2464415903155</v>
      </c>
      <c r="BF45" s="3">
        <f t="shared" si="88"/>
        <v>287.19861792745547</v>
      </c>
      <c r="BG45" s="3">
        <f t="shared" si="89"/>
        <v>294.94081430290674</v>
      </c>
      <c r="BH45" s="3">
        <f t="shared" si="90"/>
        <v>300.89229859151897</v>
      </c>
      <c r="BI45" s="3">
        <f t="shared" si="91"/>
        <v>306.2117668494821</v>
      </c>
      <c r="BJ45" s="3">
        <f t="shared" si="92"/>
        <v>310.89921907679616</v>
      </c>
      <c r="BK45" s="3">
        <f t="shared" si="93"/>
        <v>315.05999127856927</v>
      </c>
      <c r="BL45" s="3">
        <f>MAX(F45,AI45)*'2015-2022 Peak vs Capital'!$M$14</f>
        <v>11.877673243377412</v>
      </c>
      <c r="BM45" s="3">
        <f>MAX(G45,AJ45)*'2015-2022 Peak vs Capital'!$M$14</f>
        <v>12.202514770104097</v>
      </c>
      <c r="BN45" s="3">
        <f>MAX(H45,AK45)*'2015-2022 Peak vs Capital'!$M$14</f>
        <v>12.536240361522911</v>
      </c>
      <c r="BO45" s="3">
        <f>MAX(I45,AL45)*'2015-2022 Peak vs Capital'!$M$14</f>
        <v>12.879092987201965</v>
      </c>
      <c r="BP45" s="3">
        <f>MAX(J45,AM45)*'2015-2022 Peak vs Capital'!$M$14</f>
        <v>13.172176683346965</v>
      </c>
      <c r="BQ45" s="3">
        <f>MAX(K45,AN45)*'2015-2022 Peak vs Capital'!$M$14</f>
        <v>13.039459537922813</v>
      </c>
      <c r="BR45" s="3">
        <f>MAX(L45,AO45)*'2015-2022 Peak vs Capital'!$M$14</f>
        <v>13.382312163601869</v>
      </c>
      <c r="BS45" s="3">
        <f>MAX(M45,AP45)*'2015-2022 Peak vs Capital'!$M$14</f>
        <v>14.145435749790737</v>
      </c>
      <c r="BT45" s="3">
        <f>MAX(N45,AQ45)*'2015-2022 Peak vs Capital'!$M$14</f>
        <v>14.869850168564231</v>
      </c>
      <c r="BU45" s="3">
        <f>MAX(O45,AR45)*'2015-2022 Peak vs Capital'!$M$14</f>
        <v>15.854168997126681</v>
      </c>
      <c r="BV45" s="3">
        <f>MAX(P45,AS45)*'2015-2022 Peak vs Capital'!$M$14</f>
        <v>16.926965922638566</v>
      </c>
      <c r="BW45" s="3">
        <f>MAX(Q45,AT45)*'2015-2022 Peak vs Capital'!$M$14</f>
        <v>18.138009874633941</v>
      </c>
      <c r="BX45" s="3">
        <f>MAX(R45,AU45)*'2015-2022 Peak vs Capital'!$M$14</f>
        <v>19.299284897095259</v>
      </c>
      <c r="BY45" s="3">
        <f>MAX(S45,AV45)*'2015-2022 Peak vs Capital'!$M$14</f>
        <v>20.665165518752147</v>
      </c>
      <c r="BZ45" s="3">
        <f>MAX(T45,AW45)*'2015-2022 Peak vs Capital'!$M$14</f>
        <v>21.865149708628845</v>
      </c>
      <c r="CA45" s="3">
        <f>MAX(U45,AX45)*'2015-2022 Peak vs Capital'!$M$14</f>
        <v>22.993245444734129</v>
      </c>
      <c r="CB45" s="3">
        <f>MAX(V45,AY45)*'2015-2022 Peak vs Capital'!$M$14</f>
        <v>24.099221656602051</v>
      </c>
      <c r="CC45" s="3">
        <f>MAX(W45,AZ45)*'2015-2022 Peak vs Capital'!$M$14</f>
        <v>25.160958819995262</v>
      </c>
      <c r="CD45" s="3">
        <f>MAX(X45,BA45)*'2015-2022 Peak vs Capital'!$M$14</f>
        <v>26.056799551608282</v>
      </c>
      <c r="CE45" s="3">
        <f>MAX(Y45,BB45)*'2015-2022 Peak vs Capital'!$M$14</f>
        <v>26.947110402161957</v>
      </c>
      <c r="CF45" s="3">
        <f>MAX(Z45,BC45)*'2015-2022 Peak vs Capital'!$M$14</f>
        <v>27.804241966359605</v>
      </c>
      <c r="CG45" s="3">
        <f>MAX(AA45,BD45)*'2015-2022 Peak vs Capital'!$M$14</f>
        <v>28.639254006319888</v>
      </c>
      <c r="CH45" s="3">
        <f>MAX(AB45,BE45)*'2015-2022 Peak vs Capital'!$M$14</f>
        <v>29.424497116746114</v>
      </c>
      <c r="CI45" s="3">
        <f>MAX(AC45,BF45)*'2015-2022 Peak vs Capital'!$M$14</f>
        <v>30.154441416578948</v>
      </c>
      <c r="CJ45" s="3">
        <f>MAX(AD45,BG45)*'2015-2022 Peak vs Capital'!$M$14</f>
        <v>30.967333932301869</v>
      </c>
      <c r="CK45" s="3">
        <f>MAX(AE45,BH45)*'2015-2022 Peak vs Capital'!$M$14</f>
        <v>31.592210492007244</v>
      </c>
      <c r="CL45" s="3">
        <f>MAX(AF45,BI45)*'2015-2022 Peak vs Capital'!$M$14</f>
        <v>32.150728479000549</v>
      </c>
      <c r="CM45" s="3">
        <f>MAX(AG45,BJ45)*'2015-2022 Peak vs Capital'!$M$14</f>
        <v>32.642887893281774</v>
      </c>
      <c r="CN45" s="3">
        <f>MAX(AH45,BK45)*'2015-2022 Peak vs Capital'!$M$14</f>
        <v>33.0797484969696</v>
      </c>
    </row>
    <row r="46" spans="1:92" x14ac:dyDescent="0.35">
      <c r="A46" t="s">
        <v>99</v>
      </c>
      <c r="B46">
        <v>2022</v>
      </c>
      <c r="C46">
        <v>23217</v>
      </c>
      <c r="D46">
        <v>18600</v>
      </c>
      <c r="E46" s="18"/>
      <c r="F46" s="3">
        <f t="shared" si="63"/>
        <v>18.600000000000001</v>
      </c>
      <c r="G46" s="3">
        <f t="shared" ref="G46:AH46" si="99">F46*G$3</f>
        <v>18.893922204213943</v>
      </c>
      <c r="H46" s="3">
        <f t="shared" si="99"/>
        <v>19.192489046176807</v>
      </c>
      <c r="I46" s="3">
        <f t="shared" si="99"/>
        <v>19.495773921703915</v>
      </c>
      <c r="J46" s="3">
        <f t="shared" si="99"/>
        <v>19.736846515071612</v>
      </c>
      <c r="K46" s="3">
        <f t="shared" si="99"/>
        <v>19.666857697642282</v>
      </c>
      <c r="L46" s="3">
        <f t="shared" si="99"/>
        <v>19.635751556562582</v>
      </c>
      <c r="M46" s="3">
        <f t="shared" si="99"/>
        <v>19.900153755740057</v>
      </c>
      <c r="N46" s="3">
        <f t="shared" si="99"/>
        <v>20.545606183143896</v>
      </c>
      <c r="O46" s="3">
        <f t="shared" si="99"/>
        <v>21.579885374044025</v>
      </c>
      <c r="P46" s="3">
        <f t="shared" si="99"/>
        <v>22.015371349159867</v>
      </c>
      <c r="Q46" s="3">
        <f t="shared" si="99"/>
        <v>22.411974647926083</v>
      </c>
      <c r="R46" s="3">
        <f t="shared" si="99"/>
        <v>22.746365664532888</v>
      </c>
      <c r="S46" s="3">
        <f t="shared" si="99"/>
        <v>23.212957780728438</v>
      </c>
      <c r="T46" s="3">
        <f t="shared" si="99"/>
        <v>23.601784544224728</v>
      </c>
      <c r="U46" s="3">
        <f t="shared" si="99"/>
        <v>23.936175560831536</v>
      </c>
      <c r="V46" s="3">
        <f t="shared" si="99"/>
        <v>24.286119647978197</v>
      </c>
      <c r="W46" s="3">
        <f t="shared" si="99"/>
        <v>24.620510664585005</v>
      </c>
      <c r="X46" s="3">
        <f t="shared" si="99"/>
        <v>24.954901681191814</v>
      </c>
      <c r="Y46" s="3">
        <f t="shared" si="99"/>
        <v>25.273739627258767</v>
      </c>
      <c r="Z46" s="3">
        <f t="shared" si="99"/>
        <v>25.577024502785871</v>
      </c>
      <c r="AA46" s="3">
        <f t="shared" si="99"/>
        <v>25.864756307773124</v>
      </c>
      <c r="AB46" s="3">
        <f t="shared" si="99"/>
        <v>26.253583071269414</v>
      </c>
      <c r="AC46" s="3">
        <f t="shared" si="99"/>
        <v>26.642409834765704</v>
      </c>
      <c r="AD46" s="3">
        <f t="shared" si="99"/>
        <v>27.350074544328955</v>
      </c>
      <c r="AE46" s="3">
        <f t="shared" si="99"/>
        <v>27.653359419856063</v>
      </c>
      <c r="AF46" s="3">
        <f t="shared" si="99"/>
        <v>27.917761619033534</v>
      </c>
      <c r="AG46" s="3">
        <f t="shared" si="99"/>
        <v>28.14328114186138</v>
      </c>
      <c r="AH46" s="3">
        <f t="shared" si="99"/>
        <v>28.337694523609521</v>
      </c>
      <c r="AI46" s="3">
        <f t="shared" si="65"/>
        <v>23.216999999999999</v>
      </c>
      <c r="AJ46" s="3">
        <f t="shared" si="66"/>
        <v>23.851959858844282</v>
      </c>
      <c r="AK46" s="3">
        <f t="shared" si="67"/>
        <v>24.504285183611962</v>
      </c>
      <c r="AL46" s="3">
        <f t="shared" si="68"/>
        <v>25.174450901028784</v>
      </c>
      <c r="AM46" s="3">
        <f t="shared" si="69"/>
        <v>25.747334498175427</v>
      </c>
      <c r="AN46" s="3">
        <f t="shared" si="70"/>
        <v>25.487915510788266</v>
      </c>
      <c r="AO46" s="3">
        <f t="shared" si="71"/>
        <v>26.158081228205088</v>
      </c>
      <c r="AP46" s="3">
        <f t="shared" si="72"/>
        <v>27.649740405681246</v>
      </c>
      <c r="AQ46" s="3">
        <f t="shared" si="73"/>
        <v>29.065735711836151</v>
      </c>
      <c r="AR46" s="3">
        <f t="shared" si="74"/>
        <v>30.989759868290907</v>
      </c>
      <c r="AS46" s="3">
        <f t="shared" si="75"/>
        <v>33.086730016337093</v>
      </c>
      <c r="AT46" s="3">
        <f t="shared" si="76"/>
        <v>35.453928276244909</v>
      </c>
      <c r="AU46" s="3">
        <f t="shared" si="77"/>
        <v>37.723844415882539</v>
      </c>
      <c r="AV46" s="3">
        <f t="shared" si="78"/>
        <v>40.39369816107537</v>
      </c>
      <c r="AW46" s="3">
        <f t="shared" si="79"/>
        <v>42.739278172034261</v>
      </c>
      <c r="AX46" s="3">
        <f t="shared" si="80"/>
        <v>44.9443395648251</v>
      </c>
      <c r="AY46" s="3">
        <f t="shared" si="81"/>
        <v>47.106164459718087</v>
      </c>
      <c r="AZ46" s="3">
        <f t="shared" si="82"/>
        <v>49.181516358815358</v>
      </c>
      <c r="BA46" s="3">
        <f t="shared" si="83"/>
        <v>50.932594523678674</v>
      </c>
      <c r="BB46" s="3">
        <f t="shared" si="84"/>
        <v>52.672863564067526</v>
      </c>
      <c r="BC46" s="3">
        <f t="shared" si="85"/>
        <v>54.348277857609595</v>
      </c>
      <c r="BD46" s="3">
        <f t="shared" si="86"/>
        <v>55.980455653253799</v>
      </c>
      <c r="BE46" s="3">
        <f t="shared" si="87"/>
        <v>57.515351328627823</v>
      </c>
      <c r="BF46" s="3">
        <f t="shared" si="88"/>
        <v>58.94215575925719</v>
      </c>
      <c r="BG46" s="3">
        <f t="shared" si="89"/>
        <v>60.531097057003528</v>
      </c>
      <c r="BH46" s="3">
        <f t="shared" si="90"/>
        <v>61.75252812261806</v>
      </c>
      <c r="BI46" s="3">
        <f t="shared" si="91"/>
        <v>62.844249694539009</v>
      </c>
      <c r="BJ46" s="3">
        <f t="shared" si="92"/>
        <v>63.806261772766383</v>
      </c>
      <c r="BK46" s="3">
        <f t="shared" si="93"/>
        <v>64.660182606249109</v>
      </c>
      <c r="BL46" s="3">
        <f>MAX(F46,AI46)*'2015-2022 Peak vs Capital'!$M$14</f>
        <v>2.4376707360950918</v>
      </c>
      <c r="BM46" s="3">
        <f>MAX(G46,AJ46)*'2015-2022 Peak vs Capital'!$M$14</f>
        <v>2.5043383962794299</v>
      </c>
      <c r="BN46" s="3">
        <f>MAX(H46,AK46)*'2015-2022 Peak vs Capital'!$M$14</f>
        <v>2.5728293449205077</v>
      </c>
      <c r="BO46" s="3">
        <f>MAX(I46,AL46)*'2015-2022 Peak vs Capital'!$M$14</f>
        <v>2.6431934469871465</v>
      </c>
      <c r="BP46" s="3">
        <f>MAX(J46,AM46)*'2015-2022 Peak vs Capital'!$M$14</f>
        <v>2.7033434052054033</v>
      </c>
      <c r="BQ46" s="3">
        <f>MAX(K46,AN46)*'2015-2022 Peak vs Capital'!$M$14</f>
        <v>2.676105688276381</v>
      </c>
      <c r="BR46" s="3">
        <f>MAX(L46,AO46)*'2015-2022 Peak vs Capital'!$M$14</f>
        <v>2.7464697903430202</v>
      </c>
      <c r="BS46" s="3">
        <f>MAX(M46,AP46)*'2015-2022 Peak vs Capital'!$M$14</f>
        <v>2.903086662684895</v>
      </c>
      <c r="BT46" s="3">
        <f>MAX(N46,AQ46)*'2015-2022 Peak vs Capital'!$M$14</f>
        <v>3.0517592009224717</v>
      </c>
      <c r="BU46" s="3">
        <f>MAX(O46,AR46)*'2015-2022 Peak vs Capital'!$M$14</f>
        <v>3.2537722681460495</v>
      </c>
      <c r="BV46" s="3">
        <f>MAX(P46,AS46)*'2015-2022 Peak vs Capital'!$M$14</f>
        <v>3.4739438133223075</v>
      </c>
      <c r="BW46" s="3">
        <f>MAX(Q46,AT46)*'2015-2022 Peak vs Capital'!$M$14</f>
        <v>3.7224879802996305</v>
      </c>
      <c r="BX46" s="3">
        <f>MAX(R46,AU46)*'2015-2022 Peak vs Capital'!$M$14</f>
        <v>3.96081800342857</v>
      </c>
      <c r="BY46" s="3">
        <f>MAX(S46,AV46)*'2015-2022 Peak vs Capital'!$M$14</f>
        <v>4.2411395068230844</v>
      </c>
      <c r="BZ46" s="3">
        <f>MAX(T46,AW46)*'2015-2022 Peak vs Capital'!$M$14</f>
        <v>4.4874138640563226</v>
      </c>
      <c r="CA46" s="3">
        <f>MAX(U46,AX46)*'2015-2022 Peak vs Capital'!$M$14</f>
        <v>4.718934457953007</v>
      </c>
      <c r="CB46" s="3">
        <f>MAX(V46,AY46)*'2015-2022 Peak vs Capital'!$M$14</f>
        <v>4.9459154323615211</v>
      </c>
      <c r="CC46" s="3">
        <f>MAX(W46,AZ46)*'2015-2022 Peak vs Capital'!$M$14</f>
        <v>5.1638171677936962</v>
      </c>
      <c r="CD46" s="3">
        <f>MAX(X46,BA46)*'2015-2022 Peak vs Capital'!$M$14</f>
        <v>5.3476717570645924</v>
      </c>
      <c r="CE46" s="3">
        <f>MAX(Y46,BB46)*'2015-2022 Peak vs Capital'!$M$14</f>
        <v>5.5303914414634461</v>
      </c>
      <c r="CF46" s="3">
        <f>MAX(Z46,BC46)*'2015-2022 Peak vs Capital'!$M$14</f>
        <v>5.7063016966300451</v>
      </c>
      <c r="CG46" s="3">
        <f>MAX(AA46,BD46)*'2015-2022 Peak vs Capital'!$M$14</f>
        <v>5.8776723323084736</v>
      </c>
      <c r="CH46" s="3">
        <f>MAX(AB46,BE46)*'2015-2022 Peak vs Capital'!$M$14</f>
        <v>6.0388288241385188</v>
      </c>
      <c r="CI46" s="3">
        <f>MAX(AC46,BF46)*'2015-2022 Peak vs Capital'!$M$14</f>
        <v>6.1886362672481381</v>
      </c>
      <c r="CJ46" s="3">
        <f>MAX(AD46,BG46)*'2015-2022 Peak vs Capital'!$M$14</f>
        <v>6.3554672834383963</v>
      </c>
      <c r="CK46" s="3">
        <f>MAX(AE46,BH46)*'2015-2022 Peak vs Capital'!$M$14</f>
        <v>6.4837115339792062</v>
      </c>
      <c r="CL46" s="3">
        <f>MAX(AF46,BI46)*'2015-2022 Peak vs Capital'!$M$14</f>
        <v>6.5983369260555049</v>
      </c>
      <c r="CM46" s="3">
        <f>MAX(AG46,BJ46)*'2015-2022 Peak vs Capital'!$M$14</f>
        <v>6.6993434596672934</v>
      </c>
      <c r="CN46" s="3">
        <f>MAX(AH46,BK46)*'2015-2022 Peak vs Capital'!$M$14</f>
        <v>6.7890009445586559</v>
      </c>
    </row>
    <row r="47" spans="1:92" x14ac:dyDescent="0.35">
      <c r="A47" t="s">
        <v>78</v>
      </c>
      <c r="B47">
        <v>2022</v>
      </c>
      <c r="C47">
        <v>256133</v>
      </c>
      <c r="D47">
        <v>371082</v>
      </c>
      <c r="E47" s="18"/>
      <c r="F47" s="3">
        <f t="shared" si="63"/>
        <v>371.08199999999999</v>
      </c>
      <c r="G47" s="3">
        <f t="shared" ref="G47:AH47" si="100">F47*G$3</f>
        <v>376.94593760129663</v>
      </c>
      <c r="H47" s="3">
        <f t="shared" si="100"/>
        <v>382.90253872222479</v>
      </c>
      <c r="I47" s="3">
        <f t="shared" si="100"/>
        <v>388.9532676566522</v>
      </c>
      <c r="J47" s="3">
        <f t="shared" si="100"/>
        <v>393.76282142504311</v>
      </c>
      <c r="K47" s="3">
        <f t="shared" si="100"/>
        <v>392.36649936325222</v>
      </c>
      <c r="L47" s="3">
        <f t="shared" si="100"/>
        <v>391.74591178023405</v>
      </c>
      <c r="M47" s="3">
        <f t="shared" si="100"/>
        <v>397.02090623588867</v>
      </c>
      <c r="N47" s="3">
        <f t="shared" si="100"/>
        <v>409.89809858351617</v>
      </c>
      <c r="O47" s="3">
        <f t="shared" si="100"/>
        <v>430.53263571887106</v>
      </c>
      <c r="P47" s="3">
        <f t="shared" si="100"/>
        <v>439.22086188112576</v>
      </c>
      <c r="Q47" s="3">
        <f t="shared" si="100"/>
        <v>447.13335356460777</v>
      </c>
      <c r="R47" s="3">
        <f t="shared" si="100"/>
        <v>453.80467008205329</v>
      </c>
      <c r="S47" s="3">
        <f t="shared" si="100"/>
        <v>463.11348382732626</v>
      </c>
      <c r="T47" s="3">
        <f t="shared" si="100"/>
        <v>470.87082861505365</v>
      </c>
      <c r="U47" s="3">
        <f t="shared" si="100"/>
        <v>477.54214513249917</v>
      </c>
      <c r="V47" s="3">
        <f t="shared" si="100"/>
        <v>484.52375544145383</v>
      </c>
      <c r="W47" s="3">
        <f t="shared" si="100"/>
        <v>491.1950719588994</v>
      </c>
      <c r="X47" s="3">
        <f t="shared" si="100"/>
        <v>497.86638847634498</v>
      </c>
      <c r="Y47" s="3">
        <f t="shared" si="100"/>
        <v>504.22741120228136</v>
      </c>
      <c r="Z47" s="3">
        <f t="shared" si="100"/>
        <v>510.27814013670871</v>
      </c>
      <c r="AA47" s="3">
        <f t="shared" si="100"/>
        <v>516.01857527962693</v>
      </c>
      <c r="AB47" s="3">
        <f t="shared" si="100"/>
        <v>523.77592006735438</v>
      </c>
      <c r="AC47" s="3">
        <f t="shared" si="100"/>
        <v>531.53326485508182</v>
      </c>
      <c r="AD47" s="3">
        <f t="shared" si="100"/>
        <v>545.65163236874582</v>
      </c>
      <c r="AE47" s="3">
        <f t="shared" si="100"/>
        <v>551.70236130317323</v>
      </c>
      <c r="AF47" s="3">
        <f t="shared" si="100"/>
        <v>556.9773557588278</v>
      </c>
      <c r="AG47" s="3">
        <f t="shared" si="100"/>
        <v>561.47661573570963</v>
      </c>
      <c r="AH47" s="3">
        <f t="shared" si="100"/>
        <v>565.3552881295733</v>
      </c>
      <c r="AI47" s="3">
        <f t="shared" si="65"/>
        <v>256.13299999999998</v>
      </c>
      <c r="AJ47" s="3">
        <f t="shared" si="66"/>
        <v>263.13796074106745</v>
      </c>
      <c r="AK47" s="3">
        <f t="shared" si="67"/>
        <v>270.33449958797792</v>
      </c>
      <c r="AL47" s="3">
        <f t="shared" si="68"/>
        <v>277.72785599488333</v>
      </c>
      <c r="AM47" s="3">
        <f t="shared" si="69"/>
        <v>284.04798324594765</v>
      </c>
      <c r="AN47" s="3">
        <f t="shared" si="70"/>
        <v>281.18603883037133</v>
      </c>
      <c r="AO47" s="3">
        <f t="shared" si="71"/>
        <v>288.57939523727674</v>
      </c>
      <c r="AP47" s="3">
        <f t="shared" si="72"/>
        <v>305.03557562684045</v>
      </c>
      <c r="AQ47" s="3">
        <f t="shared" si="73"/>
        <v>320.65702222852781</v>
      </c>
      <c r="AR47" s="3">
        <f t="shared" si="74"/>
        <v>341.88310997738535</v>
      </c>
      <c r="AS47" s="3">
        <f t="shared" si="75"/>
        <v>365.01716066996039</v>
      </c>
      <c r="AT47" s="3">
        <f t="shared" si="76"/>
        <v>391.13240346209409</v>
      </c>
      <c r="AU47" s="3">
        <f t="shared" si="77"/>
        <v>416.1744170983867</v>
      </c>
      <c r="AV47" s="3">
        <f t="shared" si="78"/>
        <v>445.62859504202612</v>
      </c>
      <c r="AW47" s="3">
        <f t="shared" si="79"/>
        <v>471.5053424661952</v>
      </c>
      <c r="AX47" s="3">
        <f t="shared" si="80"/>
        <v>495.83186999859373</v>
      </c>
      <c r="AY47" s="3">
        <f t="shared" si="81"/>
        <v>519.68140679506291</v>
      </c>
      <c r="AZ47" s="3">
        <f t="shared" si="82"/>
        <v>542.57696211967334</v>
      </c>
      <c r="BA47" s="3">
        <f t="shared" si="83"/>
        <v>561.89508692481343</v>
      </c>
      <c r="BB47" s="3">
        <f t="shared" si="84"/>
        <v>581.09396404597112</v>
      </c>
      <c r="BC47" s="3">
        <f t="shared" si="85"/>
        <v>599.57735506323479</v>
      </c>
      <c r="BD47" s="3">
        <f t="shared" si="86"/>
        <v>617.583755344569</v>
      </c>
      <c r="BE47" s="3">
        <f t="shared" si="87"/>
        <v>634.51692647006212</v>
      </c>
      <c r="BF47" s="3">
        <f t="shared" si="88"/>
        <v>650.25762075573175</v>
      </c>
      <c r="BG47" s="3">
        <f t="shared" si="89"/>
        <v>667.78703030113661</v>
      </c>
      <c r="BH47" s="3">
        <f t="shared" si="90"/>
        <v>681.26201859114167</v>
      </c>
      <c r="BI47" s="3">
        <f t="shared" si="91"/>
        <v>693.30603467335857</v>
      </c>
      <c r="BJ47" s="3">
        <f t="shared" si="92"/>
        <v>703.91907854778731</v>
      </c>
      <c r="BK47" s="3">
        <f t="shared" si="93"/>
        <v>713.33964558239256</v>
      </c>
      <c r="BL47" s="3">
        <f>MAX(F47,AI47)*'2015-2022 Peak vs Capital'!$M$14</f>
        <v>38.961783696930645</v>
      </c>
      <c r="BM47" s="3">
        <f>MAX(G47,AJ47)*'2015-2022 Peak vs Capital'!$M$14</f>
        <v>39.577468285334341</v>
      </c>
      <c r="BN47" s="3">
        <f>MAX(H47,AK47)*'2015-2022 Peak vs Capital'!$M$14</f>
        <v>40.202882087250082</v>
      </c>
      <c r="BO47" s="3">
        <f>MAX(I47,AL47)*'2015-2022 Peak vs Capital'!$M$14</f>
        <v>40.838178846327374</v>
      </c>
      <c r="BP47" s="3">
        <f>MAX(J47,AM47)*'2015-2022 Peak vs Capital'!$M$14</f>
        <v>41.343158321491366</v>
      </c>
      <c r="BQ47" s="3">
        <f>MAX(K47,AN47)*'2015-2022 Peak vs Capital'!$M$14</f>
        <v>41.196551377088916</v>
      </c>
      <c r="BR47" s="3">
        <f>MAX(L47,AO47)*'2015-2022 Peak vs Capital'!$M$14</f>
        <v>41.131392735132273</v>
      </c>
      <c r="BS47" s="3">
        <f>MAX(M47,AP47)*'2015-2022 Peak vs Capital'!$M$14</f>
        <v>41.685241191763758</v>
      </c>
      <c r="BT47" s="3">
        <f>MAX(N47,AQ47)*'2015-2022 Peak vs Capital'!$M$14</f>
        <v>43.037283012364149</v>
      </c>
      <c r="BU47" s="3">
        <f>MAX(O47,AR47)*'2015-2022 Peak vs Capital'!$M$14</f>
        <v>45.203807857422596</v>
      </c>
      <c r="BV47" s="3">
        <f>MAX(P47,AS47)*'2015-2022 Peak vs Capital'!$M$14</f>
        <v>46.116028844815631</v>
      </c>
      <c r="BW47" s="3">
        <f>MAX(Q47,AT47)*'2015-2022 Peak vs Capital'!$M$14</f>
        <v>46.946801529762865</v>
      </c>
      <c r="BX47" s="3">
        <f>MAX(R47,AU47)*'2015-2022 Peak vs Capital'!$M$14</f>
        <v>47.647256930796793</v>
      </c>
      <c r="BY47" s="3">
        <f>MAX(S47,AV47)*'2015-2022 Peak vs Capital'!$M$14</f>
        <v>48.624636560146477</v>
      </c>
      <c r="BZ47" s="3">
        <f>MAX(T47,AW47)*'2015-2022 Peak vs Capital'!$M$14</f>
        <v>49.505740416175151</v>
      </c>
      <c r="CA47" s="3">
        <f>MAX(U47,AX47)*'2015-2022 Peak vs Capital'!$M$14</f>
        <v>52.059906082563543</v>
      </c>
      <c r="CB47" s="3">
        <f>MAX(V47,AY47)*'2015-2022 Peak vs Capital'!$M$14</f>
        <v>54.563990069218839</v>
      </c>
      <c r="CC47" s="3">
        <f>MAX(W47,AZ47)*'2015-2022 Peak vs Capital'!$M$14</f>
        <v>56.967910696407927</v>
      </c>
      <c r="CD47" s="3">
        <f>MAX(X47,BA47)*'2015-2022 Peak vs Capital'!$M$14</f>
        <v>58.996218725598723</v>
      </c>
      <c r="CE47" s="3">
        <f>MAX(Y47,BB47)*'2015-2022 Peak vs Capital'!$M$14</f>
        <v>61.012006334856238</v>
      </c>
      <c r="CF47" s="3">
        <f>MAX(Z47,BC47)*'2015-2022 Peak vs Capital'!$M$14</f>
        <v>62.952671424514094</v>
      </c>
      <c r="CG47" s="3">
        <f>MAX(AA47,BD47)*'2015-2022 Peak vs Capital'!$M$14</f>
        <v>64.843254834438838</v>
      </c>
      <c r="CH47" s="3">
        <f>MAX(AB47,BE47)*'2015-2022 Peak vs Capital'!$M$14</f>
        <v>66.621154464964107</v>
      </c>
      <c r="CI47" s="3">
        <f>MAX(AC47,BF47)*'2015-2022 Peak vs Capital'!$M$14</f>
        <v>68.273849896156591</v>
      </c>
      <c r="CJ47" s="3">
        <f>MAX(AD47,BG47)*'2015-2022 Peak vs Capital'!$M$14</f>
        <v>70.114351626348238</v>
      </c>
      <c r="CK47" s="3">
        <f>MAX(AE47,BH47)*'2015-2022 Peak vs Capital'!$M$14</f>
        <v>71.529159078808476</v>
      </c>
      <c r="CL47" s="3">
        <f>MAX(AF47,BI47)*'2015-2022 Peak vs Capital'!$M$14</f>
        <v>72.793721492069395</v>
      </c>
      <c r="CM47" s="3">
        <f>MAX(AG47,BJ47)*'2015-2022 Peak vs Capital'!$M$14</f>
        <v>73.908038866130994</v>
      </c>
      <c r="CN47" s="3">
        <f>MAX(AH47,BK47)*'2015-2022 Peak vs Capital'!$M$14</f>
        <v>74.897152040859837</v>
      </c>
    </row>
    <row r="48" spans="1:92" x14ac:dyDescent="0.35">
      <c r="A48" t="s">
        <v>79</v>
      </c>
      <c r="B48">
        <v>2022</v>
      </c>
      <c r="C48">
        <v>43994</v>
      </c>
      <c r="D48">
        <v>50324</v>
      </c>
      <c r="E48" s="18"/>
      <c r="F48" s="3">
        <f t="shared" si="63"/>
        <v>50.323999999999998</v>
      </c>
      <c r="G48" s="3">
        <f t="shared" ref="G48:AH48" si="101">F48*G$3</f>
        <v>51.119233387358186</v>
      </c>
      <c r="H48" s="3">
        <f t="shared" si="101"/>
        <v>51.92703326665599</v>
      </c>
      <c r="I48" s="3">
        <f t="shared" si="101"/>
        <v>52.747598216979974</v>
      </c>
      <c r="J48" s="3">
        <f t="shared" si="101"/>
        <v>53.399842151852873</v>
      </c>
      <c r="K48" s="3">
        <f t="shared" si="101"/>
        <v>53.210481009470421</v>
      </c>
      <c r="L48" s="3">
        <f t="shared" si="101"/>
        <v>53.126320501744885</v>
      </c>
      <c r="M48" s="3">
        <f t="shared" si="101"/>
        <v>53.841684817411945</v>
      </c>
      <c r="N48" s="3">
        <f t="shared" si="101"/>
        <v>55.588015352716823</v>
      </c>
      <c r="O48" s="3">
        <f t="shared" si="101"/>
        <v>58.386352234590909</v>
      </c>
      <c r="P48" s="3">
        <f t="shared" si="101"/>
        <v>59.564599342748423</v>
      </c>
      <c r="Q48" s="3">
        <f t="shared" si="101"/>
        <v>60.63764581624902</v>
      </c>
      <c r="R48" s="3">
        <f t="shared" si="101"/>
        <v>61.542371274298532</v>
      </c>
      <c r="S48" s="3">
        <f t="shared" si="101"/>
        <v>62.804778890181588</v>
      </c>
      <c r="T48" s="3">
        <f t="shared" si="101"/>
        <v>63.856785236750795</v>
      </c>
      <c r="U48" s="3">
        <f t="shared" si="101"/>
        <v>64.761510694800307</v>
      </c>
      <c r="V48" s="3">
        <f t="shared" si="101"/>
        <v>65.708316406712598</v>
      </c>
      <c r="W48" s="3">
        <f t="shared" si="101"/>
        <v>66.613041864762124</v>
      </c>
      <c r="X48" s="3">
        <f t="shared" si="101"/>
        <v>67.51776732281165</v>
      </c>
      <c r="Y48" s="3">
        <f t="shared" si="101"/>
        <v>68.380412526998384</v>
      </c>
      <c r="Z48" s="3">
        <f t="shared" si="101"/>
        <v>69.200977477322368</v>
      </c>
      <c r="AA48" s="3">
        <f t="shared" si="101"/>
        <v>69.979462173783574</v>
      </c>
      <c r="AB48" s="3">
        <f t="shared" si="101"/>
        <v>71.031468520352789</v>
      </c>
      <c r="AC48" s="3">
        <f t="shared" si="101"/>
        <v>72.083474866922003</v>
      </c>
      <c r="AD48" s="3">
        <f t="shared" si="101"/>
        <v>73.998126417677966</v>
      </c>
      <c r="AE48" s="3">
        <f t="shared" si="101"/>
        <v>74.81869136800195</v>
      </c>
      <c r="AF48" s="3">
        <f t="shared" si="101"/>
        <v>75.534055683668996</v>
      </c>
      <c r="AG48" s="3">
        <f t="shared" si="101"/>
        <v>76.144219364679131</v>
      </c>
      <c r="AH48" s="3">
        <f t="shared" si="101"/>
        <v>76.670222537963724</v>
      </c>
      <c r="AI48" s="3">
        <f t="shared" si="65"/>
        <v>43.994</v>
      </c>
      <c r="AJ48" s="3">
        <f t="shared" si="66"/>
        <v>45.197188354653719</v>
      </c>
      <c r="AK48" s="3">
        <f t="shared" si="67"/>
        <v>46.433282610493379</v>
      </c>
      <c r="AL48" s="3">
        <f t="shared" si="68"/>
        <v>47.703182708354241</v>
      </c>
      <c r="AM48" s="3">
        <f t="shared" si="69"/>
        <v>48.788742469428854</v>
      </c>
      <c r="AN48" s="3">
        <f t="shared" si="70"/>
        <v>48.297168237998839</v>
      </c>
      <c r="AO48" s="3">
        <f t="shared" si="71"/>
        <v>49.567068335859709</v>
      </c>
      <c r="AP48" s="3">
        <f t="shared" si="72"/>
        <v>52.393620166582288</v>
      </c>
      <c r="AQ48" s="3">
        <f t="shared" si="73"/>
        <v>55.076796179804454</v>
      </c>
      <c r="AR48" s="3">
        <f t="shared" si="74"/>
        <v>58.722638396243724</v>
      </c>
      <c r="AS48" s="3">
        <f t="shared" si="75"/>
        <v>62.696196766969663</v>
      </c>
      <c r="AT48" s="3">
        <f t="shared" si="76"/>
        <v>67.181811628768529</v>
      </c>
      <c r="AU48" s="3">
        <f t="shared" si="77"/>
        <v>71.483086153781144</v>
      </c>
      <c r="AV48" s="3">
        <f t="shared" si="78"/>
        <v>76.542204285581704</v>
      </c>
      <c r="AW48" s="3">
        <f t="shared" si="79"/>
        <v>80.986854628094747</v>
      </c>
      <c r="AX48" s="3">
        <f t="shared" si="80"/>
        <v>85.165235595249854</v>
      </c>
      <c r="AY48" s="3">
        <f t="shared" si="81"/>
        <v>89.261687523833302</v>
      </c>
      <c r="AZ48" s="3">
        <f t="shared" si="82"/>
        <v>93.19428137527342</v>
      </c>
      <c r="BA48" s="3">
        <f t="shared" si="83"/>
        <v>96.51240743742602</v>
      </c>
      <c r="BB48" s="3">
        <f t="shared" si="84"/>
        <v>99.810051239935689</v>
      </c>
      <c r="BC48" s="3">
        <f t="shared" si="85"/>
        <v>102.98480148458788</v>
      </c>
      <c r="BD48" s="3">
        <f t="shared" si="86"/>
        <v>106.07762269066838</v>
      </c>
      <c r="BE48" s="3">
        <f t="shared" si="87"/>
        <v>108.98610355996263</v>
      </c>
      <c r="BF48" s="3">
        <f t="shared" si="88"/>
        <v>111.68976183282771</v>
      </c>
      <c r="BG48" s="3">
        <f t="shared" si="89"/>
        <v>114.70065400033654</v>
      </c>
      <c r="BH48" s="3">
        <f t="shared" si="90"/>
        <v>117.01514933998618</v>
      </c>
      <c r="BI48" s="3">
        <f t="shared" si="91"/>
        <v>119.08385756392082</v>
      </c>
      <c r="BJ48" s="3">
        <f t="shared" si="92"/>
        <v>120.90677867214045</v>
      </c>
      <c r="BK48" s="3">
        <f t="shared" si="93"/>
        <v>122.52487718393091</v>
      </c>
      <c r="BL48" s="3">
        <f>MAX(F48,AI48)*'2015-2022 Peak vs Capital'!$M$14</f>
        <v>5.2837723273140114</v>
      </c>
      <c r="BM48" s="3">
        <f>MAX(G48,AJ48)*'2015-2022 Peak vs Capital'!$M$14</f>
        <v>5.3672679191962018</v>
      </c>
      <c r="BN48" s="3">
        <f>MAX(H48,AK48)*'2015-2022 Peak vs Capital'!$M$14</f>
        <v>5.4520829308852834</v>
      </c>
      <c r="BO48" s="3">
        <f>MAX(I48,AL48)*'2015-2022 Peak vs Capital'!$M$14</f>
        <v>5.5382382122080251</v>
      </c>
      <c r="BP48" s="3">
        <f>MAX(J48,AM48)*'2015-2022 Peak vs Capital'!$M$14</f>
        <v>5.6067206153107163</v>
      </c>
      <c r="BQ48" s="3">
        <f>MAX(K48,AN48)*'2015-2022 Peak vs Capital'!$M$14</f>
        <v>5.5868386273131616</v>
      </c>
      <c r="BR48" s="3">
        <f>MAX(L48,AO48)*'2015-2022 Peak vs Capital'!$M$14</f>
        <v>5.5780021882031363</v>
      </c>
      <c r="BS48" s="3">
        <f>MAX(M48,AP48)*'2015-2022 Peak vs Capital'!$M$14</f>
        <v>5.6531119206383469</v>
      </c>
      <c r="BT48" s="3">
        <f>MAX(N48,AQ48)*'2015-2022 Peak vs Capital'!$M$14</f>
        <v>5.8364680321713607</v>
      </c>
      <c r="BU48" s="3">
        <f>MAX(O48,AR48)*'2015-2022 Peak vs Capital'!$M$14</f>
        <v>6.1655880245000363</v>
      </c>
      <c r="BV48" s="3">
        <f>MAX(P48,AS48)*'2015-2022 Peak vs Capital'!$M$14</f>
        <v>6.5827920973123852</v>
      </c>
      <c r="BW48" s="3">
        <f>MAX(Q48,AT48)*'2015-2022 Peak vs Capital'!$M$14</f>
        <v>7.0537595815696248</v>
      </c>
      <c r="BX48" s="3">
        <f>MAX(R48,AU48)*'2015-2022 Peak vs Capital'!$M$14</f>
        <v>7.5053722377067045</v>
      </c>
      <c r="BY48" s="3">
        <f>MAX(S48,AV48)*'2015-2022 Peak vs Capital'!$M$14</f>
        <v>8.0365547427822221</v>
      </c>
      <c r="BZ48" s="3">
        <f>MAX(T48,AW48)*'2015-2022 Peak vs Capital'!$M$14</f>
        <v>8.5032211541238709</v>
      </c>
      <c r="CA48" s="3">
        <f>MAX(U48,AX48)*'2015-2022 Peak vs Capital'!$M$14</f>
        <v>8.9419305915141756</v>
      </c>
      <c r="CB48" s="3">
        <f>MAX(V48,AY48)*'2015-2022 Peak vs Capital'!$M$14</f>
        <v>9.3720378830733004</v>
      </c>
      <c r="CC48" s="3">
        <f>MAX(W48,AZ48)*'2015-2022 Peak vs Capital'!$M$14</f>
        <v>9.7849408829700586</v>
      </c>
      <c r="CD48" s="3">
        <f>MAX(X48,BA48)*'2015-2022 Peak vs Capital'!$M$14</f>
        <v>10.133327789132951</v>
      </c>
      <c r="CE48" s="3">
        <f>MAX(Y48,BB48)*'2015-2022 Peak vs Capital'!$M$14</f>
        <v>10.479564158838043</v>
      </c>
      <c r="CF48" s="3">
        <f>MAX(Z48,BC48)*'2015-2022 Peak vs Capital'!$M$14</f>
        <v>10.812897309796366</v>
      </c>
      <c r="CG48" s="3">
        <f>MAX(AA48,BD48)*'2015-2022 Peak vs Capital'!$M$14</f>
        <v>11.137628314923504</v>
      </c>
      <c r="CH48" s="3">
        <f>MAX(AB48,BE48)*'2015-2022 Peak vs Capital'!$M$14</f>
        <v>11.443004491930482</v>
      </c>
      <c r="CI48" s="3">
        <f>MAX(AC48,BF48)*'2015-2022 Peak vs Capital'!$M$14</f>
        <v>11.726875304359504</v>
      </c>
      <c r="CJ48" s="3">
        <f>MAX(AD48,BG48)*'2015-2022 Peak vs Capital'!$M$14</f>
        <v>12.043004163655461</v>
      </c>
      <c r="CK48" s="3">
        <f>MAX(AE48,BH48)*'2015-2022 Peak vs Capital'!$M$14</f>
        <v>12.286014783386364</v>
      </c>
      <c r="CL48" s="3">
        <f>MAX(AF48,BI48)*'2015-2022 Peak vs Capital'!$M$14</f>
        <v>12.50321896562372</v>
      </c>
      <c r="CM48" s="3">
        <f>MAX(AG48,BJ48)*'2015-2022 Peak vs Capital'!$M$14</f>
        <v>12.69461671036753</v>
      </c>
      <c r="CN48" s="3">
        <f>MAX(AH48,BK48)*'2015-2022 Peak vs Capital'!$M$14</f>
        <v>12.864509090533385</v>
      </c>
    </row>
    <row r="49" spans="1:92" x14ac:dyDescent="0.35">
      <c r="A49" t="s">
        <v>80</v>
      </c>
      <c r="B49">
        <v>2022</v>
      </c>
      <c r="C49">
        <v>196817</v>
      </c>
      <c r="D49">
        <v>231673</v>
      </c>
      <c r="E49" s="18"/>
      <c r="F49" s="3">
        <f t="shared" si="63"/>
        <v>231.673</v>
      </c>
      <c r="G49" s="3">
        <f t="shared" ref="G49:AH49" si="102">F49*G$3</f>
        <v>235.33395907617506</v>
      </c>
      <c r="H49" s="3">
        <f t="shared" si="102"/>
        <v>239.05276961263004</v>
      </c>
      <c r="I49" s="3">
        <f t="shared" si="102"/>
        <v>242.83034579370485</v>
      </c>
      <c r="J49" s="3">
        <f t="shared" si="102"/>
        <v>245.83303455302067</v>
      </c>
      <c r="K49" s="3">
        <f t="shared" si="102"/>
        <v>244.96128620354187</v>
      </c>
      <c r="L49" s="3">
        <f t="shared" si="102"/>
        <v>244.57384249266244</v>
      </c>
      <c r="M49" s="3">
        <f t="shared" si="102"/>
        <v>247.86711403513789</v>
      </c>
      <c r="N49" s="3">
        <f t="shared" si="102"/>
        <v>255.9065710358868</v>
      </c>
      <c r="O49" s="3">
        <f t="shared" si="102"/>
        <v>268.78907442262903</v>
      </c>
      <c r="P49" s="3">
        <f t="shared" si="102"/>
        <v>274.21328637494156</v>
      </c>
      <c r="Q49" s="3">
        <f t="shared" si="102"/>
        <v>279.15319368865477</v>
      </c>
      <c r="R49" s="3">
        <f t="shared" si="102"/>
        <v>283.31821358060898</v>
      </c>
      <c r="S49" s="3">
        <f t="shared" si="102"/>
        <v>289.12986924380101</v>
      </c>
      <c r="T49" s="3">
        <f t="shared" si="102"/>
        <v>293.97291562979433</v>
      </c>
      <c r="U49" s="3">
        <f t="shared" si="102"/>
        <v>298.13793552174855</v>
      </c>
      <c r="V49" s="3">
        <f t="shared" si="102"/>
        <v>302.49667726914254</v>
      </c>
      <c r="W49" s="3">
        <f t="shared" si="102"/>
        <v>306.66169716109681</v>
      </c>
      <c r="X49" s="3">
        <f t="shared" si="102"/>
        <v>310.82671705305108</v>
      </c>
      <c r="Y49" s="3">
        <f t="shared" si="102"/>
        <v>314.79801508956552</v>
      </c>
      <c r="Z49" s="3">
        <f t="shared" si="102"/>
        <v>318.5755912706403</v>
      </c>
      <c r="AA49" s="3">
        <f t="shared" si="102"/>
        <v>322.15944559627536</v>
      </c>
      <c r="AB49" s="3">
        <f t="shared" si="102"/>
        <v>327.00249198226874</v>
      </c>
      <c r="AC49" s="3">
        <f t="shared" si="102"/>
        <v>331.84553836826205</v>
      </c>
      <c r="AD49" s="3">
        <f t="shared" si="102"/>
        <v>340.65988279076993</v>
      </c>
      <c r="AE49" s="3">
        <f t="shared" si="102"/>
        <v>344.43745897184476</v>
      </c>
      <c r="AF49" s="3">
        <f t="shared" si="102"/>
        <v>347.73073051432016</v>
      </c>
      <c r="AG49" s="3">
        <f t="shared" si="102"/>
        <v>350.53969741819623</v>
      </c>
      <c r="AH49" s="3">
        <f t="shared" si="102"/>
        <v>352.96122061119286</v>
      </c>
      <c r="AI49" s="3">
        <f t="shared" si="65"/>
        <v>196.81700000000001</v>
      </c>
      <c r="AJ49" s="3">
        <f t="shared" si="66"/>
        <v>202.19973224525802</v>
      </c>
      <c r="AK49" s="3">
        <f t="shared" si="67"/>
        <v>207.72967640017902</v>
      </c>
      <c r="AL49" s="3">
        <f t="shared" si="68"/>
        <v>213.41085855139693</v>
      </c>
      <c r="AM49" s="3">
        <f t="shared" si="69"/>
        <v>218.26735297098648</v>
      </c>
      <c r="AN49" s="3">
        <f t="shared" si="70"/>
        <v>216.06818568664403</v>
      </c>
      <c r="AO49" s="3">
        <f t="shared" si="71"/>
        <v>221.74936783786197</v>
      </c>
      <c r="AP49" s="3">
        <f t="shared" si="72"/>
        <v>234.39457972283097</v>
      </c>
      <c r="AQ49" s="3">
        <f t="shared" si="73"/>
        <v>246.39836781653344</v>
      </c>
      <c r="AR49" s="3">
        <f t="shared" si="74"/>
        <v>262.70885850873981</v>
      </c>
      <c r="AS49" s="3">
        <f t="shared" si="75"/>
        <v>280.48546072384113</v>
      </c>
      <c r="AT49" s="3">
        <f t="shared" si="76"/>
        <v>300.55286219346578</v>
      </c>
      <c r="AU49" s="3">
        <f t="shared" si="77"/>
        <v>319.79557593146205</v>
      </c>
      <c r="AV49" s="3">
        <f t="shared" si="78"/>
        <v>342.42867256615295</v>
      </c>
      <c r="AW49" s="3">
        <f t="shared" si="79"/>
        <v>362.31281009541584</v>
      </c>
      <c r="AX49" s="3">
        <f t="shared" si="80"/>
        <v>381.00573201232652</v>
      </c>
      <c r="AY49" s="3">
        <f t="shared" si="81"/>
        <v>399.33212604851349</v>
      </c>
      <c r="AZ49" s="3">
        <f t="shared" si="82"/>
        <v>416.92546432325304</v>
      </c>
      <c r="BA49" s="3">
        <f t="shared" si="83"/>
        <v>431.76984349256446</v>
      </c>
      <c r="BB49" s="3">
        <f t="shared" si="84"/>
        <v>446.52259069169492</v>
      </c>
      <c r="BC49" s="3">
        <f t="shared" si="85"/>
        <v>460.72554606973989</v>
      </c>
      <c r="BD49" s="3">
        <f t="shared" si="86"/>
        <v>474.56197356706105</v>
      </c>
      <c r="BE49" s="3">
        <f t="shared" si="87"/>
        <v>487.57371333275381</v>
      </c>
      <c r="BF49" s="3">
        <f t="shared" si="88"/>
        <v>499.66913339663722</v>
      </c>
      <c r="BG49" s="3">
        <f t="shared" si="89"/>
        <v>513.13903301323455</v>
      </c>
      <c r="BH49" s="3">
        <f t="shared" si="90"/>
        <v>523.49344564368016</v>
      </c>
      <c r="BI49" s="3">
        <f t="shared" si="91"/>
        <v>532.74827463195447</v>
      </c>
      <c r="BJ49" s="3">
        <f t="shared" si="92"/>
        <v>540.90351997805772</v>
      </c>
      <c r="BK49" s="3">
        <f t="shared" si="93"/>
        <v>548.1424456223516</v>
      </c>
      <c r="BL49" s="3">
        <f>MAX(F49,AI49)*'2015-2022 Peak vs Capital'!$M$14</f>
        <v>24.324524806967233</v>
      </c>
      <c r="BM49" s="3">
        <f>MAX(G49,AJ49)*'2015-2022 Peak vs Capital'!$M$14</f>
        <v>24.708907492328546</v>
      </c>
      <c r="BN49" s="3">
        <f>MAX(H49,AK49)*'2015-2022 Peak vs Capital'!$M$14</f>
        <v>25.099364296299708</v>
      </c>
      <c r="BO49" s="3">
        <f>MAX(I49,AL49)*'2015-2022 Peak vs Capital'!$M$14</f>
        <v>25.495991203737184</v>
      </c>
      <c r="BP49" s="3">
        <f>MAX(J49,AM49)*'2015-2022 Peak vs Capital'!$M$14</f>
        <v>25.811258745546453</v>
      </c>
      <c r="BQ49" s="3">
        <f>MAX(K49,AN49)*'2015-2022 Peak vs Capital'!$M$14</f>
        <v>25.719729459214729</v>
      </c>
      <c r="BR49" s="3">
        <f>MAX(L49,AO49)*'2015-2022 Peak vs Capital'!$M$14</f>
        <v>25.679049776400632</v>
      </c>
      <c r="BS49" s="3">
        <f>MAX(M49,AP49)*'2015-2022 Peak vs Capital'!$M$14</f>
        <v>26.024827080320481</v>
      </c>
      <c r="BT49" s="3">
        <f>MAX(N49,AQ49)*'2015-2022 Peak vs Capital'!$M$14</f>
        <v>26.868930498713059</v>
      </c>
      <c r="BU49" s="3">
        <f>MAX(O49,AR49)*'2015-2022 Peak vs Capital'!$M$14</f>
        <v>28.221529952281884</v>
      </c>
      <c r="BV49" s="3">
        <f>MAX(P49,AS49)*'2015-2022 Peak vs Capital'!$M$14</f>
        <v>29.449592949418822</v>
      </c>
      <c r="BW49" s="3">
        <f>MAX(Q49,AT49)*'2015-2022 Peak vs Capital'!$M$14</f>
        <v>31.556571340768937</v>
      </c>
      <c r="BX49" s="3">
        <f>MAX(R49,AU49)*'2015-2022 Peak vs Capital'!$M$14</f>
        <v>33.576961579049872</v>
      </c>
      <c r="BY49" s="3">
        <f>MAX(S49,AV49)*'2015-2022 Peak vs Capital'!$M$14</f>
        <v>35.953325335504125</v>
      </c>
      <c r="BZ49" s="3">
        <f>MAX(T49,AW49)*'2015-2022 Peak vs Capital'!$M$14</f>
        <v>38.0410619150611</v>
      </c>
      <c r="CA49" s="3">
        <f>MAX(U49,AX49)*'2015-2022 Peak vs Capital'!$M$14</f>
        <v>40.003726717962586</v>
      </c>
      <c r="CB49" s="3">
        <f>MAX(V49,AY49)*'2015-2022 Peak vs Capital'!$M$14</f>
        <v>41.927907897277763</v>
      </c>
      <c r="CC49" s="3">
        <f>MAX(W49,AZ49)*'2015-2022 Peak vs Capital'!$M$14</f>
        <v>43.77512182942035</v>
      </c>
      <c r="CD49" s="3">
        <f>MAX(X49,BA49)*'2015-2022 Peak vs Capital'!$M$14</f>
        <v>45.333708584665644</v>
      </c>
      <c r="CE49" s="3">
        <f>MAX(Y49,BB49)*'2015-2022 Peak vs Capital'!$M$14</f>
        <v>46.882674434014355</v>
      </c>
      <c r="CF49" s="3">
        <f>MAX(Z49,BC49)*'2015-2022 Peak vs Capital'!$M$14</f>
        <v>48.373914847983635</v>
      </c>
      <c r="CG49" s="3">
        <f>MAX(AA49,BD49)*'2015-2022 Peak vs Capital'!$M$14</f>
        <v>49.826671638366591</v>
      </c>
      <c r="CH49" s="3">
        <f>MAX(AB49,BE49)*'2015-2022 Peak vs Capital'!$M$14</f>
        <v>51.192840275680375</v>
      </c>
      <c r="CI49" s="3">
        <f>MAX(AC49,BF49)*'2015-2022 Peak vs Capital'!$M$14</f>
        <v>52.462799854028397</v>
      </c>
      <c r="CJ49" s="3">
        <f>MAX(AD49,BG49)*'2015-2022 Peak vs Capital'!$M$14</f>
        <v>53.877073020825044</v>
      </c>
      <c r="CK49" s="3">
        <f>MAX(AE49,BH49)*'2015-2022 Peak vs Capital'!$M$14</f>
        <v>54.964235387138125</v>
      </c>
      <c r="CL49" s="3">
        <f>MAX(AF49,BI49)*'2015-2022 Peak vs Capital'!$M$14</f>
        <v>55.935946882692278</v>
      </c>
      <c r="CM49" s="3">
        <f>MAX(AG49,BJ49)*'2015-2022 Peak vs Capital'!$M$14</f>
        <v>56.792207507487539</v>
      </c>
      <c r="CN49" s="3">
        <f>MAX(AH49,BK49)*'2015-2022 Peak vs Capital'!$M$14</f>
        <v>57.552259073317039</v>
      </c>
    </row>
    <row r="50" spans="1:92" x14ac:dyDescent="0.35">
      <c r="A50" t="s">
        <v>81</v>
      </c>
      <c r="B50">
        <v>2022</v>
      </c>
      <c r="C50">
        <v>40509</v>
      </c>
      <c r="D50">
        <v>40893</v>
      </c>
      <c r="E50" s="18"/>
      <c r="F50" s="3">
        <f t="shared" si="63"/>
        <v>40.893000000000001</v>
      </c>
      <c r="G50" s="3">
        <f t="shared" ref="G50:AH50" si="103">F50*G$3</f>
        <v>41.539202188006492</v>
      </c>
      <c r="H50" s="3">
        <f t="shared" si="103"/>
        <v>42.195615836844524</v>
      </c>
      <c r="I50" s="3">
        <f t="shared" si="103"/>
        <v>42.862402310765489</v>
      </c>
      <c r="J50" s="3">
        <f t="shared" si="103"/>
        <v>43.392412072087275</v>
      </c>
      <c r="K50" s="3">
        <f t="shared" si="103"/>
        <v>43.238538270413208</v>
      </c>
      <c r="L50" s="3">
        <f t="shared" si="103"/>
        <v>43.170149914113622</v>
      </c>
      <c r="M50" s="3">
        <f t="shared" si="103"/>
        <v>43.751450942660107</v>
      </c>
      <c r="N50" s="3">
        <f t="shared" si="103"/>
        <v>45.170509335876517</v>
      </c>
      <c r="O50" s="3">
        <f t="shared" si="103"/>
        <v>47.444422182837748</v>
      </c>
      <c r="P50" s="3">
        <f t="shared" si="103"/>
        <v>48.401859171031951</v>
      </c>
      <c r="Q50" s="3">
        <f t="shared" si="103"/>
        <v>49.273810713851681</v>
      </c>
      <c r="R50" s="3">
        <f t="shared" si="103"/>
        <v>50.008985544072225</v>
      </c>
      <c r="S50" s="3">
        <f t="shared" si="103"/>
        <v>51.034810888566021</v>
      </c>
      <c r="T50" s="3">
        <f t="shared" si="103"/>
        <v>51.889665342310849</v>
      </c>
      <c r="U50" s="3">
        <f t="shared" si="103"/>
        <v>52.624840172531393</v>
      </c>
      <c r="V50" s="3">
        <f t="shared" si="103"/>
        <v>53.394209180901733</v>
      </c>
      <c r="W50" s="3">
        <f t="shared" si="103"/>
        <v>54.129384011122283</v>
      </c>
      <c r="X50" s="3">
        <f t="shared" si="103"/>
        <v>54.864558841342834</v>
      </c>
      <c r="Y50" s="3">
        <f t="shared" si="103"/>
        <v>55.565539493413581</v>
      </c>
      <c r="Z50" s="3">
        <f t="shared" si="103"/>
        <v>56.232325967334546</v>
      </c>
      <c r="AA50" s="3">
        <f t="shared" si="103"/>
        <v>56.864918263105714</v>
      </c>
      <c r="AB50" s="3">
        <f t="shared" si="103"/>
        <v>57.719772716850542</v>
      </c>
      <c r="AC50" s="3">
        <f t="shared" si="103"/>
        <v>58.57462717059537</v>
      </c>
      <c r="AD50" s="3">
        <f t="shared" si="103"/>
        <v>60.13046227641096</v>
      </c>
      <c r="AE50" s="3">
        <f t="shared" si="103"/>
        <v>60.797248750331931</v>
      </c>
      <c r="AF50" s="3">
        <f t="shared" si="103"/>
        <v>61.378549778878401</v>
      </c>
      <c r="AG50" s="3">
        <f t="shared" si="103"/>
        <v>61.874365362050398</v>
      </c>
      <c r="AH50" s="3">
        <f t="shared" si="103"/>
        <v>62.301792588922808</v>
      </c>
      <c r="AI50" s="3">
        <f t="shared" si="65"/>
        <v>40.509</v>
      </c>
      <c r="AJ50" s="3">
        <f t="shared" si="66"/>
        <v>41.616877370974848</v>
      </c>
      <c r="AK50" s="3">
        <f t="shared" si="67"/>
        <v>42.755053990736833</v>
      </c>
      <c r="AL50" s="3">
        <f t="shared" si="68"/>
        <v>43.924358510995177</v>
      </c>
      <c r="AM50" s="3">
        <f t="shared" si="69"/>
        <v>44.923925278312801</v>
      </c>
      <c r="AN50" s="3">
        <f t="shared" si="70"/>
        <v>44.471291270470857</v>
      </c>
      <c r="AO50" s="3">
        <f t="shared" si="71"/>
        <v>45.640595790729208</v>
      </c>
      <c r="AP50" s="3">
        <f t="shared" si="72"/>
        <v>48.243241335820379</v>
      </c>
      <c r="AQ50" s="3">
        <f t="shared" si="73"/>
        <v>50.713868628624319</v>
      </c>
      <c r="AR50" s="3">
        <f t="shared" si="74"/>
        <v>54.070904186785391</v>
      </c>
      <c r="AS50" s="3">
        <f t="shared" si="75"/>
        <v>57.729695750174422</v>
      </c>
      <c r="AT50" s="3">
        <f t="shared" si="76"/>
        <v>61.859981071732143</v>
      </c>
      <c r="AU50" s="3">
        <f t="shared" si="77"/>
        <v>65.820528640349139</v>
      </c>
      <c r="AV50" s="3">
        <f t="shared" si="78"/>
        <v>70.4788869710558</v>
      </c>
      <c r="AW50" s="3">
        <f t="shared" si="79"/>
        <v>74.571452791960041</v>
      </c>
      <c r="AX50" s="3">
        <f t="shared" si="80"/>
        <v>78.418841858616545</v>
      </c>
      <c r="AY50" s="3">
        <f t="shared" si="81"/>
        <v>82.190791923966074</v>
      </c>
      <c r="AZ50" s="3">
        <f t="shared" si="82"/>
        <v>85.811863986701624</v>
      </c>
      <c r="BA50" s="3">
        <f t="shared" si="83"/>
        <v>88.867143539634739</v>
      </c>
      <c r="BB50" s="3">
        <f t="shared" si="84"/>
        <v>91.9035633422411</v>
      </c>
      <c r="BC50" s="3">
        <f t="shared" si="85"/>
        <v>94.82682464288699</v>
      </c>
      <c r="BD50" s="3">
        <f t="shared" si="86"/>
        <v>97.674646942225877</v>
      </c>
      <c r="BE50" s="3">
        <f t="shared" si="87"/>
        <v>100.35273148862404</v>
      </c>
      <c r="BF50" s="3">
        <f t="shared" si="88"/>
        <v>102.84221853175472</v>
      </c>
      <c r="BG50" s="3">
        <f t="shared" si="89"/>
        <v>105.61460182978662</v>
      </c>
      <c r="BH50" s="3">
        <f t="shared" si="90"/>
        <v>107.7457536167091</v>
      </c>
      <c r="BI50" s="3">
        <f t="shared" si="91"/>
        <v>109.6505883997106</v>
      </c>
      <c r="BJ50" s="3">
        <f t="shared" si="92"/>
        <v>111.32910617879114</v>
      </c>
      <c r="BK50" s="3">
        <f t="shared" si="93"/>
        <v>112.8190264546042</v>
      </c>
      <c r="BL50" s="3">
        <f>MAX(F50,AI50)*'2015-2022 Peak vs Capital'!$M$14</f>
        <v>4.2935637425652144</v>
      </c>
      <c r="BM50" s="3">
        <f>MAX(G50,AJ50)*'2015-2022 Peak vs Capital'!$M$14</f>
        <v>4.3695673039102134</v>
      </c>
      <c r="BN50" s="3">
        <f>MAX(H50,AK50)*'2015-2022 Peak vs Capital'!$M$14</f>
        <v>4.4890702473784234</v>
      </c>
      <c r="BO50" s="3">
        <f>MAX(I50,AL50)*'2015-2022 Peak vs Capital'!$M$14</f>
        <v>4.6118414672008585</v>
      </c>
      <c r="BP50" s="3">
        <f>MAX(J50,AM50)*'2015-2022 Peak vs Capital'!$M$14</f>
        <v>4.7167910583393926</v>
      </c>
      <c r="BQ50" s="3">
        <f>MAX(K50,AN50)*'2015-2022 Peak vs Capital'!$M$14</f>
        <v>4.6692667151823199</v>
      </c>
      <c r="BR50" s="3">
        <f>MAX(L50,AO50)*'2015-2022 Peak vs Capital'!$M$14</f>
        <v>4.7920379350047559</v>
      </c>
      <c r="BS50" s="3">
        <f>MAX(M50,AP50)*'2015-2022 Peak vs Capital'!$M$14</f>
        <v>5.0653029081579195</v>
      </c>
      <c r="BT50" s="3">
        <f>MAX(N50,AQ50)*'2015-2022 Peak vs Capital'!$M$14</f>
        <v>5.3247066145569377</v>
      </c>
      <c r="BU50" s="3">
        <f>MAX(O50,AR50)*'2015-2022 Peak vs Capital'!$M$14</f>
        <v>5.6771788263052212</v>
      </c>
      <c r="BV50" s="3">
        <f>MAX(P50,AS50)*'2015-2022 Peak vs Capital'!$M$14</f>
        <v>6.0613339334915528</v>
      </c>
      <c r="BW50" s="3">
        <f>MAX(Q50,AT50)*'2015-2022 Peak vs Capital'!$M$14</f>
        <v>6.4949935647998336</v>
      </c>
      <c r="BX50" s="3">
        <f>MAX(R50,AU50)*'2015-2022 Peak vs Capital'!$M$14</f>
        <v>6.9108315674242133</v>
      </c>
      <c r="BY50" s="3">
        <f>MAX(S50,AV50)*'2015-2022 Peak vs Capital'!$M$14</f>
        <v>7.399936265749079</v>
      </c>
      <c r="BZ50" s="3">
        <f>MAX(T50,AW50)*'2015-2022 Peak vs Capital'!$M$14</f>
        <v>7.8296355351276059</v>
      </c>
      <c r="CA50" s="3">
        <f>MAX(U50,AX50)*'2015-2022 Peak vs Capital'!$M$14</f>
        <v>8.2335924519627159</v>
      </c>
      <c r="CB50" s="3">
        <f>MAX(V50,AY50)*'2015-2022 Peak vs Capital'!$M$14</f>
        <v>8.6296286449383164</v>
      </c>
      <c r="CC50" s="3">
        <f>MAX(W50,AZ50)*'2015-2022 Peak vs Capital'!$M$14</f>
        <v>9.0098233901948941</v>
      </c>
      <c r="CD50" s="3">
        <f>MAX(X50,BA50)*'2015-2022 Peak vs Capital'!$M$14</f>
        <v>9.3306127065051303</v>
      </c>
      <c r="CE50" s="3">
        <f>MAX(Y50,BB50)*'2015-2022 Peak vs Capital'!$M$14</f>
        <v>9.6494218418504865</v>
      </c>
      <c r="CF50" s="3">
        <f>MAX(Z50,BC50)*'2015-2022 Peak vs Capital'!$M$14</f>
        <v>9.9563498914065782</v>
      </c>
      <c r="CG50" s="3">
        <f>MAX(AA50,BD50)*'2015-2022 Peak vs Capital'!$M$14</f>
        <v>10.255357217103155</v>
      </c>
      <c r="CH50" s="3">
        <f>MAX(AB50,BE50)*'2015-2022 Peak vs Capital'!$M$14</f>
        <v>10.536542914115833</v>
      </c>
      <c r="CI50" s="3">
        <f>MAX(AC50,BF50)*'2015-2022 Peak vs Capital'!$M$14</f>
        <v>10.797926801479727</v>
      </c>
      <c r="CJ50" s="3">
        <f>MAX(AD50,BG50)*'2015-2022 Peak vs Capital'!$M$14</f>
        <v>11.089013403316793</v>
      </c>
      <c r="CK50" s="3">
        <f>MAX(AE50,BH50)*'2015-2022 Peak vs Capital'!$M$14</f>
        <v>11.312773852348005</v>
      </c>
      <c r="CL50" s="3">
        <f>MAX(AF50,BI50)*'2015-2022 Peak vs Capital'!$M$14</f>
        <v>11.512772129800684</v>
      </c>
      <c r="CM50" s="3">
        <f>MAX(AG50,BJ50)*'2015-2022 Peak vs Capital'!$M$14</f>
        <v>11.689008235674825</v>
      </c>
      <c r="CN50" s="3">
        <f>MAX(AH50,BK50)*'2015-2022 Peak vs Capital'!$M$14</f>
        <v>11.845442531900188</v>
      </c>
    </row>
    <row r="51" spans="1:92" x14ac:dyDescent="0.35">
      <c r="A51" t="s">
        <v>100</v>
      </c>
      <c r="B51">
        <v>2022</v>
      </c>
      <c r="C51">
        <v>119132</v>
      </c>
      <c r="D51">
        <v>95433</v>
      </c>
      <c r="E51" s="18"/>
      <c r="F51" s="3">
        <f t="shared" si="63"/>
        <v>95.433000000000007</v>
      </c>
      <c r="G51" s="3">
        <f t="shared" ref="G51:AH51" si="104">F51*G$3</f>
        <v>96.941057941653185</v>
      </c>
      <c r="H51" s="3">
        <f t="shared" si="104"/>
        <v>98.472946620633934</v>
      </c>
      <c r="I51" s="3">
        <f t="shared" si="104"/>
        <v>100.02904261666504</v>
      </c>
      <c r="J51" s="3">
        <f t="shared" si="104"/>
        <v>101.26593943402307</v>
      </c>
      <c r="K51" s="3">
        <f t="shared" si="104"/>
        <v>100.9068403580159</v>
      </c>
      <c r="L51" s="3">
        <f t="shared" si="104"/>
        <v>100.74724076867939</v>
      </c>
      <c r="M51" s="3">
        <f t="shared" si="104"/>
        <v>102.10383727803983</v>
      </c>
      <c r="N51" s="3">
        <f t="shared" si="104"/>
        <v>105.41552875677266</v>
      </c>
      <c r="O51" s="3">
        <f t="shared" si="104"/>
        <v>110.722215102212</v>
      </c>
      <c r="P51" s="3">
        <f t="shared" si="104"/>
        <v>112.95660935292331</v>
      </c>
      <c r="Q51" s="3">
        <f t="shared" si="104"/>
        <v>114.99150411696398</v>
      </c>
      <c r="R51" s="3">
        <f t="shared" si="104"/>
        <v>116.70719970233158</v>
      </c>
      <c r="S51" s="3">
        <f t="shared" si="104"/>
        <v>119.10119354237942</v>
      </c>
      <c r="T51" s="3">
        <f t="shared" si="104"/>
        <v>121.09618840908594</v>
      </c>
      <c r="U51" s="3">
        <f t="shared" si="104"/>
        <v>122.81188399445354</v>
      </c>
      <c r="V51" s="3">
        <f t="shared" si="104"/>
        <v>124.60737937448941</v>
      </c>
      <c r="W51" s="3">
        <f t="shared" si="104"/>
        <v>126.32307495985702</v>
      </c>
      <c r="X51" s="3">
        <f t="shared" si="104"/>
        <v>128.03877054522465</v>
      </c>
      <c r="Y51" s="3">
        <f t="shared" si="104"/>
        <v>129.67466633592397</v>
      </c>
      <c r="Z51" s="3">
        <f t="shared" si="104"/>
        <v>131.23076233195505</v>
      </c>
      <c r="AA51" s="3">
        <f t="shared" si="104"/>
        <v>132.70705853331788</v>
      </c>
      <c r="AB51" s="3">
        <f t="shared" si="104"/>
        <v>134.70205340002443</v>
      </c>
      <c r="AC51" s="3">
        <f t="shared" si="104"/>
        <v>136.69704826673095</v>
      </c>
      <c r="AD51" s="3">
        <f t="shared" si="104"/>
        <v>140.32793892413684</v>
      </c>
      <c r="AE51" s="3">
        <f t="shared" si="104"/>
        <v>141.88403492016795</v>
      </c>
      <c r="AF51" s="3">
        <f t="shared" si="104"/>
        <v>143.24063142952835</v>
      </c>
      <c r="AG51" s="3">
        <f t="shared" si="104"/>
        <v>144.39772845221813</v>
      </c>
      <c r="AH51" s="3">
        <f t="shared" si="104"/>
        <v>145.39522588557139</v>
      </c>
      <c r="AI51" s="3">
        <f t="shared" si="65"/>
        <v>119.13200000000001</v>
      </c>
      <c r="AJ51" s="3">
        <f t="shared" si="66"/>
        <v>122.39013145125715</v>
      </c>
      <c r="AK51" s="3">
        <f t="shared" si="67"/>
        <v>125.73736927656721</v>
      </c>
      <c r="AL51" s="3">
        <f t="shared" si="68"/>
        <v>129.17615043896117</v>
      </c>
      <c r="AM51" s="3">
        <f t="shared" si="69"/>
        <v>132.11575369068507</v>
      </c>
      <c r="AN51" s="3">
        <f t="shared" si="70"/>
        <v>130.78461259556479</v>
      </c>
      <c r="AO51" s="3">
        <f t="shared" si="71"/>
        <v>134.22339375795877</v>
      </c>
      <c r="AP51" s="3">
        <f t="shared" si="72"/>
        <v>141.87745505490022</v>
      </c>
      <c r="AQ51" s="3">
        <f t="shared" si="73"/>
        <v>149.14326686576496</v>
      </c>
      <c r="AR51" s="3">
        <f t="shared" si="74"/>
        <v>159.01589665457351</v>
      </c>
      <c r="AS51" s="3">
        <f t="shared" si="75"/>
        <v>169.77595384012886</v>
      </c>
      <c r="AT51" s="3">
        <f t="shared" si="76"/>
        <v>181.92261633310116</v>
      </c>
      <c r="AU51" s="3">
        <f t="shared" si="77"/>
        <v>193.57010091540337</v>
      </c>
      <c r="AV51" s="3">
        <f t="shared" si="78"/>
        <v>207.26976135268265</v>
      </c>
      <c r="AW51" s="3">
        <f t="shared" si="79"/>
        <v>219.30549542106164</v>
      </c>
      <c r="AX51" s="3">
        <f t="shared" si="80"/>
        <v>230.62019472958377</v>
      </c>
      <c r="AY51" s="3">
        <f t="shared" si="81"/>
        <v>241.71303718891923</v>
      </c>
      <c r="AZ51" s="3">
        <f t="shared" si="82"/>
        <v>252.3621659498813</v>
      </c>
      <c r="BA51" s="3">
        <f t="shared" si="83"/>
        <v>261.34736834194302</v>
      </c>
      <c r="BB51" s="3">
        <f t="shared" si="84"/>
        <v>270.27710652170805</v>
      </c>
      <c r="BC51" s="3">
        <f t="shared" si="85"/>
        <v>278.87405942769306</v>
      </c>
      <c r="BD51" s="3">
        <f t="shared" si="86"/>
        <v>287.24915548449133</v>
      </c>
      <c r="BE51" s="3">
        <f t="shared" si="87"/>
        <v>295.12507363061951</v>
      </c>
      <c r="BF51" s="3">
        <f t="shared" si="88"/>
        <v>302.44634965378089</v>
      </c>
      <c r="BG51" s="3">
        <f t="shared" si="89"/>
        <v>310.59958886139242</v>
      </c>
      <c r="BH51" s="3">
        <f t="shared" si="90"/>
        <v>316.86704485091695</v>
      </c>
      <c r="BI51" s="3">
        <f t="shared" si="91"/>
        <v>322.46893029288134</v>
      </c>
      <c r="BJ51" s="3">
        <f t="shared" si="92"/>
        <v>327.40524518728563</v>
      </c>
      <c r="BK51" s="3">
        <f t="shared" si="93"/>
        <v>331.78691795872311</v>
      </c>
      <c r="BL51" s="3">
        <f>MAX(F51,AI51)*'2015-2022 Peak vs Capital'!$M$14</f>
        <v>12.508273684476052</v>
      </c>
      <c r="BM51" s="3">
        <f>MAX(G51,AJ51)*'2015-2022 Peak vs Capital'!$M$14</f>
        <v>12.850361451762117</v>
      </c>
      <c r="BN51" s="3">
        <f>MAX(H51,AK51)*'2015-2022 Peak vs Capital'!$M$14</f>
        <v>13.201804949781193</v>
      </c>
      <c r="BO51" s="3">
        <f>MAX(I51,AL51)*'2015-2022 Peak vs Capital'!$M$14</f>
        <v>13.562860047657871</v>
      </c>
      <c r="BP51" s="3">
        <f>MAX(J51,AM51)*'2015-2022 Peak vs Capital'!$M$14</f>
        <v>13.871503921649227</v>
      </c>
      <c r="BQ51" s="3">
        <f>MAX(K51,AN51)*'2015-2022 Peak vs Capital'!$M$14</f>
        <v>13.731740657955026</v>
      </c>
      <c r="BR51" s="3">
        <f>MAX(L51,AO51)*'2015-2022 Peak vs Capital'!$M$14</f>
        <v>14.092795755831705</v>
      </c>
      <c r="BS51" s="3">
        <f>MAX(M51,AP51)*'2015-2022 Peak vs Capital'!$M$14</f>
        <v>14.896434522073349</v>
      </c>
      <c r="BT51" s="3">
        <f>MAX(N51,AQ51)*'2015-2022 Peak vs Capital'!$M$14</f>
        <v>15.659309003070852</v>
      </c>
      <c r="BU51" s="3">
        <f>MAX(O51,AR51)*'2015-2022 Peak vs Capital'!$M$14</f>
        <v>16.695886542136162</v>
      </c>
      <c r="BV51" s="3">
        <f>MAX(P51,AS51)*'2015-2022 Peak vs Capital'!$M$14</f>
        <v>17.825639590330933</v>
      </c>
      <c r="BW51" s="3">
        <f>MAX(Q51,AT51)*'2015-2022 Peak vs Capital'!$M$14</f>
        <v>19.100979371540497</v>
      </c>
      <c r="BX51" s="3">
        <f>MAX(R51,AU51)*'2015-2022 Peak vs Capital'!$M$14</f>
        <v>20.323907928864735</v>
      </c>
      <c r="BY51" s="3">
        <f>MAX(S51,AV51)*'2015-2022 Peak vs Capital'!$M$14</f>
        <v>21.762304851050864</v>
      </c>
      <c r="BZ51" s="3">
        <f>MAX(T51,AW51)*'2015-2022 Peak vs Capital'!$M$14</f>
        <v>23.025997693619249</v>
      </c>
      <c r="CA51" s="3">
        <f>MAX(U51,AX51)*'2015-2022 Peak vs Capital'!$M$14</f>
        <v>24.213985435019939</v>
      </c>
      <c r="CB51" s="3">
        <f>MAX(V51,AY51)*'2015-2022 Peak vs Capital'!$M$14</f>
        <v>25.378679299138263</v>
      </c>
      <c r="CC51" s="3">
        <f>MAX(W51,AZ51)*'2015-2022 Peak vs Capital'!$M$14</f>
        <v>26.496785408691856</v>
      </c>
      <c r="CD51" s="3">
        <f>MAX(X51,BA51)*'2015-2022 Peak vs Capital'!$M$14</f>
        <v>27.440187438627703</v>
      </c>
      <c r="CE51" s="3">
        <f>MAX(Y51,BB51)*'2015-2022 Peak vs Capital'!$M$14</f>
        <v>28.37776599924295</v>
      </c>
      <c r="CF51" s="3">
        <f>MAX(Z51,BC51)*'2015-2022 Peak vs Capital'!$M$14</f>
        <v>29.280403743934656</v>
      </c>
      <c r="CG51" s="3">
        <f>MAX(AA51,BD51)*'2015-2022 Peak vs Capital'!$M$14</f>
        <v>30.159747611343992</v>
      </c>
      <c r="CH51" s="3">
        <f>MAX(AB51,BE51)*'2015-2022 Peak vs Capital'!$M$14</f>
        <v>30.986680254868002</v>
      </c>
      <c r="CI51" s="3">
        <f>MAX(AC51,BF51)*'2015-2022 Peak vs Capital'!$M$14</f>
        <v>31.755378205186094</v>
      </c>
      <c r="CJ51" s="3">
        <f>MAX(AD51,BG51)*'2015-2022 Peak vs Capital'!$M$14</f>
        <v>32.61142819531306</v>
      </c>
      <c r="CK51" s="3">
        <f>MAX(AE51,BH51)*'2015-2022 Peak vs Capital'!$M$14</f>
        <v>33.269480228539912</v>
      </c>
      <c r="CL51" s="3">
        <f>MAX(AF51,BI51)*'2015-2022 Peak vs Capital'!$M$14</f>
        <v>33.857650629919668</v>
      </c>
      <c r="CM51" s="3">
        <f>MAX(AG51,BJ51)*'2015-2022 Peak vs Capital'!$M$14</f>
        <v>34.375939399452321</v>
      </c>
      <c r="CN51" s="3">
        <f>MAX(AH51,BK51)*'2015-2022 Peak vs Capital'!$M$14</f>
        <v>34.835993475779055</v>
      </c>
    </row>
    <row r="52" spans="1:92" x14ac:dyDescent="0.35">
      <c r="A52" t="s">
        <v>82</v>
      </c>
      <c r="B52">
        <v>2022</v>
      </c>
      <c r="C52">
        <v>15591</v>
      </c>
      <c r="D52">
        <v>15674</v>
      </c>
      <c r="E52" s="18"/>
      <c r="F52" s="3">
        <f t="shared" si="63"/>
        <v>15.673999999999999</v>
      </c>
      <c r="G52" s="3">
        <f t="shared" ref="G52:AH52" si="105">F52*G$3</f>
        <v>15.921684764991898</v>
      </c>
      <c r="H52" s="3">
        <f t="shared" si="105"/>
        <v>16.173283511278239</v>
      </c>
      <c r="I52" s="3">
        <f t="shared" si="105"/>
        <v>16.428858088644468</v>
      </c>
      <c r="J52" s="3">
        <f t="shared" si="105"/>
        <v>16.632007111679158</v>
      </c>
      <c r="K52" s="3">
        <f t="shared" si="105"/>
        <v>16.573028363056185</v>
      </c>
      <c r="L52" s="3">
        <f t="shared" si="105"/>
        <v>16.546815585890418</v>
      </c>
      <c r="M52" s="3">
        <f t="shared" si="105"/>
        <v>16.769624191799437</v>
      </c>
      <c r="N52" s="3">
        <f t="shared" si="105"/>
        <v>17.3135393179891</v>
      </c>
      <c r="O52" s="3">
        <f t="shared" si="105"/>
        <v>18.185114158750853</v>
      </c>
      <c r="P52" s="3">
        <f t="shared" si="105"/>
        <v>18.55209303907159</v>
      </c>
      <c r="Q52" s="3">
        <f t="shared" si="105"/>
        <v>18.886305947935121</v>
      </c>
      <c r="R52" s="3">
        <f t="shared" si="105"/>
        <v>19.168093302467113</v>
      </c>
      <c r="S52" s="3">
        <f t="shared" si="105"/>
        <v>19.561284959953621</v>
      </c>
      <c r="T52" s="3">
        <f t="shared" si="105"/>
        <v>19.88894467452571</v>
      </c>
      <c r="U52" s="3">
        <f t="shared" si="105"/>
        <v>20.170732029057703</v>
      </c>
      <c r="V52" s="3">
        <f t="shared" si="105"/>
        <v>20.465625772172579</v>
      </c>
      <c r="W52" s="3">
        <f t="shared" si="105"/>
        <v>20.747413126704576</v>
      </c>
      <c r="X52" s="3">
        <f t="shared" si="105"/>
        <v>21.029200481236572</v>
      </c>
      <c r="Y52" s="3">
        <f t="shared" si="105"/>
        <v>21.297881447185681</v>
      </c>
      <c r="Z52" s="3">
        <f t="shared" si="105"/>
        <v>21.55345602455191</v>
      </c>
      <c r="AA52" s="3">
        <f t="shared" si="105"/>
        <v>21.795924213335255</v>
      </c>
      <c r="AB52" s="3">
        <f t="shared" si="105"/>
        <v>22.123583927907344</v>
      </c>
      <c r="AC52" s="3">
        <f t="shared" si="105"/>
        <v>22.451243642479433</v>
      </c>
      <c r="AD52" s="3">
        <f t="shared" si="105"/>
        <v>23.047584323000635</v>
      </c>
      <c r="AE52" s="3">
        <f t="shared" si="105"/>
        <v>23.303158900366864</v>
      </c>
      <c r="AF52" s="3">
        <f t="shared" si="105"/>
        <v>23.52596750627588</v>
      </c>
      <c r="AG52" s="3">
        <f t="shared" si="105"/>
        <v>23.71601014072769</v>
      </c>
      <c r="AH52" s="3">
        <f t="shared" si="105"/>
        <v>23.879839998013733</v>
      </c>
      <c r="AI52" s="3">
        <f t="shared" si="65"/>
        <v>15.590999999999999</v>
      </c>
      <c r="AJ52" s="3">
        <f t="shared" si="66"/>
        <v>16.017397000441107</v>
      </c>
      <c r="AK52" s="3">
        <f t="shared" si="67"/>
        <v>16.455455498027053</v>
      </c>
      <c r="AL52" s="3">
        <f t="shared" si="68"/>
        <v>16.905494422101896</v>
      </c>
      <c r="AM52" s="3">
        <f t="shared" si="69"/>
        <v>17.290205115262651</v>
      </c>
      <c r="AN52" s="3">
        <f t="shared" si="70"/>
        <v>17.115996499491743</v>
      </c>
      <c r="AO52" s="3">
        <f t="shared" si="71"/>
        <v>17.566035423566589</v>
      </c>
      <c r="AP52" s="3">
        <f t="shared" si="72"/>
        <v>18.567734964249311</v>
      </c>
      <c r="AQ52" s="3">
        <f t="shared" si="73"/>
        <v>19.518623658665522</v>
      </c>
      <c r="AR52" s="3">
        <f t="shared" si="74"/>
        <v>20.810670892299758</v>
      </c>
      <c r="AS52" s="3">
        <f t="shared" si="75"/>
        <v>22.218857203114599</v>
      </c>
      <c r="AT52" s="3">
        <f t="shared" si="76"/>
        <v>23.808510822024136</v>
      </c>
      <c r="AU52" s="3">
        <f t="shared" si="77"/>
        <v>25.332836210019583</v>
      </c>
      <c r="AV52" s="3">
        <f t="shared" si="78"/>
        <v>27.125733213995183</v>
      </c>
      <c r="AW52" s="3">
        <f t="shared" si="79"/>
        <v>28.700869448257148</v>
      </c>
      <c r="AX52" s="3">
        <f t="shared" si="80"/>
        <v>30.181642682309867</v>
      </c>
      <c r="AY52" s="3">
        <f t="shared" si="81"/>
        <v>31.633381147067439</v>
      </c>
      <c r="AZ52" s="3">
        <f t="shared" si="82"/>
        <v>33.027050073234712</v>
      </c>
      <c r="BA52" s="3">
        <f t="shared" si="83"/>
        <v>34.202958229688342</v>
      </c>
      <c r="BB52" s="3">
        <f t="shared" si="84"/>
        <v>35.371607693818184</v>
      </c>
      <c r="BC52" s="3">
        <f t="shared" si="85"/>
        <v>36.496705004005307</v>
      </c>
      <c r="BD52" s="3">
        <f t="shared" si="86"/>
        <v>37.592767544897271</v>
      </c>
      <c r="BE52" s="3">
        <f t="shared" si="87"/>
        <v>38.623501854875144</v>
      </c>
      <c r="BF52" s="3">
        <f t="shared" si="88"/>
        <v>39.581649241615139</v>
      </c>
      <c r="BG52" s="3">
        <f t="shared" si="89"/>
        <v>40.648677013211952</v>
      </c>
      <c r="BH52" s="3">
        <f t="shared" si="90"/>
        <v>41.468909245799978</v>
      </c>
      <c r="BI52" s="3">
        <f t="shared" si="91"/>
        <v>42.20203717050255</v>
      </c>
      <c r="BJ52" s="3">
        <f t="shared" si="92"/>
        <v>42.848060787319667</v>
      </c>
      <c r="BK52" s="3">
        <f t="shared" si="93"/>
        <v>43.421497480898907</v>
      </c>
      <c r="BL52" s="3">
        <f>MAX(F52,AI52)*'2015-2022 Peak vs Capital'!$M$14</f>
        <v>1.6456928594372429</v>
      </c>
      <c r="BM52" s="3">
        <f>MAX(G52,AJ52)*'2015-2022 Peak vs Capital'!$M$14</f>
        <v>1.6817478544339317</v>
      </c>
      <c r="BN52" s="3">
        <f>MAX(H52,AK52)*'2015-2022 Peak vs Capital'!$M$14</f>
        <v>1.7277418407484013</v>
      </c>
      <c r="BO52" s="3">
        <f>MAX(I52,AL52)*'2015-2022 Peak vs Capital'!$M$14</f>
        <v>1.7749937128817934</v>
      </c>
      <c r="BP52" s="3">
        <f>MAX(J52,AM52)*'2015-2022 Peak vs Capital'!$M$14</f>
        <v>1.815386442286145</v>
      </c>
      <c r="BQ52" s="3">
        <f>MAX(K52,AN52)*'2015-2022 Peak vs Capital'!$M$14</f>
        <v>1.7970953950087027</v>
      </c>
      <c r="BR52" s="3">
        <f>MAX(L52,AO52)*'2015-2022 Peak vs Capital'!$M$14</f>
        <v>1.8443472671420953</v>
      </c>
      <c r="BS52" s="3">
        <f>MAX(M52,AP52)*'2015-2022 Peak vs Capital'!$M$14</f>
        <v>1.9495207889873882</v>
      </c>
      <c r="BT52" s="3">
        <f>MAX(N52,AQ52)*'2015-2022 Peak vs Capital'!$M$14</f>
        <v>2.0493594220434277</v>
      </c>
      <c r="BU52" s="3">
        <f>MAX(O52,AR52)*'2015-2022 Peak vs Capital'!$M$14</f>
        <v>2.1850180226844578</v>
      </c>
      <c r="BV52" s="3">
        <f>MAX(P52,AS52)*'2015-2022 Peak vs Capital'!$M$14</f>
        <v>2.3328706548437825</v>
      </c>
      <c r="BW52" s="3">
        <f>MAX(Q52,AT52)*'2015-2022 Peak vs Capital'!$M$14</f>
        <v>2.4997764612504429</v>
      </c>
      <c r="BX52" s="3">
        <f>MAX(R52,AU52)*'2015-2022 Peak vs Capital'!$M$14</f>
        <v>2.6598231249280628</v>
      </c>
      <c r="BY52" s="3">
        <f>MAX(S52,AV52)*'2015-2022 Peak vs Capital'!$M$14</f>
        <v>2.8480684864917394</v>
      </c>
      <c r="BZ52" s="3">
        <f>MAX(T52,AW52)*'2015-2022 Peak vs Capital'!$M$14</f>
        <v>3.0134500389586139</v>
      </c>
      <c r="CA52" s="3">
        <f>MAX(U52,AX52)*'2015-2022 Peak vs Capital'!$M$14</f>
        <v>3.1689239408168728</v>
      </c>
      <c r="CB52" s="3">
        <f>MAX(V52,AY52)*'2015-2022 Peak vs Capital'!$M$14</f>
        <v>3.3213493347955585</v>
      </c>
      <c r="CC52" s="3">
        <f>MAX(W52,AZ52)*'2015-2022 Peak vs Capital'!$M$14</f>
        <v>3.4676777130150973</v>
      </c>
      <c r="CD52" s="3">
        <f>MAX(X52,BA52)*'2015-2022 Peak vs Capital'!$M$14</f>
        <v>3.5911422821378327</v>
      </c>
      <c r="CE52" s="3">
        <f>MAX(Y52,BB52)*'2015-2022 Peak vs Capital'!$M$14</f>
        <v>3.7138447242906745</v>
      </c>
      <c r="CF52" s="3">
        <f>MAX(Z52,BC52)*'2015-2022 Peak vs Capital'!$M$14</f>
        <v>3.8319744046241562</v>
      </c>
      <c r="CG52" s="3">
        <f>MAX(AA52,BD52)*'2015-2022 Peak vs Capital'!$M$14</f>
        <v>3.9470555770780638</v>
      </c>
      <c r="CH52" s="3">
        <f>MAX(AB52,BE52)*'2015-2022 Peak vs Capital'!$M$14</f>
        <v>4.0552776068029308</v>
      </c>
      <c r="CI52" s="3">
        <f>MAX(AC52,BF52)*'2015-2022 Peak vs Capital'!$M$14</f>
        <v>4.1558783668288628</v>
      </c>
      <c r="CJ52" s="3">
        <f>MAX(AD52,BG52)*'2015-2022 Peak vs Capital'!$M$14</f>
        <v>4.2679110314031963</v>
      </c>
      <c r="CK52" s="3">
        <f>MAX(AE52,BH52)*'2015-2022 Peak vs Capital'!$M$14</f>
        <v>4.354031379001154</v>
      </c>
      <c r="CL52" s="3">
        <f>MAX(AF52,BI52)*'2015-2022 Peak vs Capital'!$M$14</f>
        <v>4.4310062029603898</v>
      </c>
      <c r="CM52" s="3">
        <f>MAX(AG52,BJ52)*'2015-2022 Peak vs Capital'!$M$14</f>
        <v>4.4988355032809046</v>
      </c>
      <c r="CN52" s="3">
        <f>MAX(AH52,BK52)*'2015-2022 Peak vs Capital'!$M$14</f>
        <v>4.5590435339024857</v>
      </c>
    </row>
    <row r="53" spans="1:92" x14ac:dyDescent="0.35">
      <c r="A53" t="s">
        <v>83</v>
      </c>
      <c r="B53">
        <v>2022</v>
      </c>
      <c r="C53">
        <v>20509</v>
      </c>
      <c r="D53">
        <v>19814</v>
      </c>
      <c r="E53" s="18"/>
      <c r="F53" s="3">
        <f t="shared" si="63"/>
        <v>19.814</v>
      </c>
      <c r="G53" s="3">
        <f t="shared" ref="G53:AH53" si="106">F53*G$3</f>
        <v>20.127106158833065</v>
      </c>
      <c r="H53" s="3">
        <f t="shared" si="106"/>
        <v>20.44516010542727</v>
      </c>
      <c r="I53" s="3">
        <f t="shared" si="106"/>
        <v>20.768240026055985</v>
      </c>
      <c r="J53" s="3">
        <f t="shared" si="106"/>
        <v>21.025047142453165</v>
      </c>
      <c r="K53" s="3">
        <f t="shared" si="106"/>
        <v>20.950490237692694</v>
      </c>
      <c r="L53" s="3">
        <f t="shared" si="106"/>
        <v>20.917353835576929</v>
      </c>
      <c r="M53" s="3">
        <f t="shared" si="106"/>
        <v>21.199013253560935</v>
      </c>
      <c r="N53" s="3">
        <f t="shared" si="106"/>
        <v>21.886593597463069</v>
      </c>
      <c r="O53" s="3">
        <f t="shared" si="106"/>
        <v>22.98837896781227</v>
      </c>
      <c r="P53" s="3">
        <f t="shared" si="106"/>
        <v>23.452288597432986</v>
      </c>
      <c r="Q53" s="3">
        <f t="shared" si="106"/>
        <v>23.874777724408997</v>
      </c>
      <c r="R53" s="3">
        <f t="shared" si="106"/>
        <v>24.230994047153473</v>
      </c>
      <c r="S53" s="3">
        <f t="shared" si="106"/>
        <v>24.728040078889958</v>
      </c>
      <c r="T53" s="3">
        <f t="shared" si="106"/>
        <v>25.142245105337025</v>
      </c>
      <c r="U53" s="3">
        <f t="shared" si="106"/>
        <v>25.498461428081502</v>
      </c>
      <c r="V53" s="3">
        <f t="shared" si="106"/>
        <v>25.871245951883861</v>
      </c>
      <c r="W53" s="3">
        <f t="shared" si="106"/>
        <v>26.227462274628341</v>
      </c>
      <c r="X53" s="3">
        <f t="shared" si="106"/>
        <v>26.58367859737282</v>
      </c>
      <c r="Y53" s="3">
        <f t="shared" si="106"/>
        <v>26.923326719059411</v>
      </c>
      <c r="Z53" s="3">
        <f t="shared" si="106"/>
        <v>27.246406639688125</v>
      </c>
      <c r="AA53" s="3">
        <f t="shared" si="106"/>
        <v>27.552918359258953</v>
      </c>
      <c r="AB53" s="3">
        <f t="shared" si="106"/>
        <v>27.967123385706024</v>
      </c>
      <c r="AC53" s="3">
        <f t="shared" si="106"/>
        <v>28.381328412153096</v>
      </c>
      <c r="AD53" s="3">
        <f t="shared" si="106"/>
        <v>29.135181560286764</v>
      </c>
      <c r="AE53" s="3">
        <f t="shared" si="106"/>
        <v>29.458261480915478</v>
      </c>
      <c r="AF53" s="3">
        <f t="shared" si="106"/>
        <v>29.739920898899481</v>
      </c>
      <c r="AG53" s="3">
        <f t="shared" si="106"/>
        <v>29.980159814238778</v>
      </c>
      <c r="AH53" s="3">
        <f t="shared" si="106"/>
        <v>30.18726232746231</v>
      </c>
      <c r="AI53" s="3">
        <f t="shared" si="65"/>
        <v>20.509</v>
      </c>
      <c r="AJ53" s="3">
        <f t="shared" si="66"/>
        <v>21.069898985443313</v>
      </c>
      <c r="AK53" s="3">
        <f t="shared" si="67"/>
        <v>21.64613795196183</v>
      </c>
      <c r="AL53" s="3">
        <f t="shared" si="68"/>
        <v>22.238136431459679</v>
      </c>
      <c r="AM53" s="3">
        <f t="shared" si="69"/>
        <v>22.744199647804621</v>
      </c>
      <c r="AN53" s="3">
        <f t="shared" si="70"/>
        <v>22.515038946063513</v>
      </c>
      <c r="AO53" s="3">
        <f t="shared" si="71"/>
        <v>23.107037425561366</v>
      </c>
      <c r="AP53" s="3">
        <f t="shared" si="72"/>
        <v>24.424711460572716</v>
      </c>
      <c r="AQ53" s="3">
        <f t="shared" si="73"/>
        <v>25.675546957576248</v>
      </c>
      <c r="AR53" s="3">
        <f t="shared" si="74"/>
        <v>27.375155495489441</v>
      </c>
      <c r="AS53" s="3">
        <f t="shared" si="75"/>
        <v>29.227537834563364</v>
      </c>
      <c r="AT53" s="3">
        <f t="shared" si="76"/>
        <v>31.31862923795094</v>
      </c>
      <c r="AU53" s="3">
        <f t="shared" si="77"/>
        <v>33.323785378185605</v>
      </c>
      <c r="AV53" s="3">
        <f t="shared" si="78"/>
        <v>35.682230933604473</v>
      </c>
      <c r="AW53" s="3">
        <f t="shared" si="79"/>
        <v>37.754225611846962</v>
      </c>
      <c r="AX53" s="3">
        <f t="shared" si="80"/>
        <v>39.702091576646346</v>
      </c>
      <c r="AY53" s="3">
        <f t="shared" si="81"/>
        <v>41.611764091155557</v>
      </c>
      <c r="AZ53" s="3">
        <f t="shared" si="82"/>
        <v>43.445049705084401</v>
      </c>
      <c r="BA53" s="3">
        <f t="shared" si="83"/>
        <v>44.991884441836859</v>
      </c>
      <c r="BB53" s="3">
        <f t="shared" si="84"/>
        <v>46.529170816016766</v>
      </c>
      <c r="BC53" s="3">
        <f t="shared" si="85"/>
        <v>48.00916701476141</v>
      </c>
      <c r="BD53" s="3">
        <f t="shared" si="86"/>
        <v>49.450969763215859</v>
      </c>
      <c r="BE53" s="3">
        <f t="shared" si="87"/>
        <v>50.806837248517397</v>
      </c>
      <c r="BF53" s="3">
        <f t="shared" si="88"/>
        <v>52.06722110809347</v>
      </c>
      <c r="BG53" s="3">
        <f t="shared" si="89"/>
        <v>53.470830406257733</v>
      </c>
      <c r="BH53" s="3">
        <f t="shared" si="90"/>
        <v>54.54979537695543</v>
      </c>
      <c r="BI53" s="3">
        <f t="shared" si="91"/>
        <v>55.514179996782573</v>
      </c>
      <c r="BJ53" s="3">
        <f t="shared" si="92"/>
        <v>56.36398426573917</v>
      </c>
      <c r="BK53" s="3">
        <f t="shared" si="93"/>
        <v>57.118304908970302</v>
      </c>
      <c r="BL53" s="3">
        <f>MAX(F53,AI53)*'2015-2022 Peak vs Capital'!$M$14</f>
        <v>2.1533440636849823</v>
      </c>
      <c r="BM53" s="3">
        <f>MAX(G53,AJ53)*'2015-2022 Peak vs Capital'!$M$14</f>
        <v>2.2122356966573991</v>
      </c>
      <c r="BN53" s="3">
        <f>MAX(H53,AK53)*'2015-2022 Peak vs Capital'!$M$14</f>
        <v>2.2727379521460436</v>
      </c>
      <c r="BO53" s="3">
        <f>MAX(I53,AL53)*'2015-2022 Peak vs Capital'!$M$14</f>
        <v>2.3348948789360984</v>
      </c>
      <c r="BP53" s="3">
        <f>MAX(J53,AM53)*'2015-2022 Peak vs Capital'!$M$14</f>
        <v>2.3880290260308228</v>
      </c>
      <c r="BQ53" s="3">
        <f>MAX(K53,AN53)*'2015-2022 Peak vs Capital'!$M$14</f>
        <v>2.363968280176608</v>
      </c>
      <c r="BR53" s="3">
        <f>MAX(L53,AO53)*'2015-2022 Peak vs Capital'!$M$14</f>
        <v>2.4261252069666628</v>
      </c>
      <c r="BS53" s="3">
        <f>MAX(M53,AP53)*'2015-2022 Peak vs Capital'!$M$14</f>
        <v>2.564474495628398</v>
      </c>
      <c r="BT53" s="3">
        <f>MAX(N53,AQ53)*'2015-2022 Peak vs Capital'!$M$14</f>
        <v>2.6958060667493213</v>
      </c>
      <c r="BU53" s="3">
        <f>MAX(O53,AR53)*'2015-2022 Peak vs Capital'!$M$14</f>
        <v>2.8742565985014146</v>
      </c>
      <c r="BV53" s="3">
        <f>MAX(P53,AS53)*'2015-2022 Peak vs Capital'!$M$14</f>
        <v>3.0687476274896506</v>
      </c>
      <c r="BW53" s="3">
        <f>MAX(Q53,AT53)*'2015-2022 Peak vs Capital'!$M$14</f>
        <v>3.2883019334093611</v>
      </c>
      <c r="BX53" s="3">
        <f>MAX(R53,AU53)*'2015-2022 Peak vs Capital'!$M$14</f>
        <v>3.4988334596337407</v>
      </c>
      <c r="BY53" s="3">
        <f>MAX(S53,AV53)*'2015-2022 Peak vs Capital'!$M$14</f>
        <v>3.746458635716702</v>
      </c>
      <c r="BZ53" s="3">
        <f>MAX(T53,AW53)*'2015-2022 Peak vs Capital'!$M$14</f>
        <v>3.9640078794818949</v>
      </c>
      <c r="CA53" s="3">
        <f>MAX(U53,AX53)*'2015-2022 Peak vs Capital'!$M$14</f>
        <v>4.1685242192427205</v>
      </c>
      <c r="CB53" s="3">
        <f>MAX(V53,AY53)*'2015-2022 Peak vs Capital'!$M$14</f>
        <v>4.3690304346945119</v>
      </c>
      <c r="CC53" s="3">
        <f>MAX(W53,AZ53)*'2015-2022 Peak vs Capital'!$M$14</f>
        <v>4.5615164015282312</v>
      </c>
      <c r="CD53" s="3">
        <f>MAX(X53,BA53)*'2015-2022 Peak vs Capital'!$M$14</f>
        <v>4.7239264360441817</v>
      </c>
      <c r="CE53" s="3">
        <f>MAX(Y53,BB53)*'2015-2022 Peak vs Capital'!$M$14</f>
        <v>4.885333939482873</v>
      </c>
      <c r="CF53" s="3">
        <f>MAX(Z53,BC53)*'2015-2022 Peak vs Capital'!$M$14</f>
        <v>5.0407262564580115</v>
      </c>
      <c r="CG53" s="3">
        <f>MAX(AA53,BD53)*'2015-2022 Peak vs Capital'!$M$14</f>
        <v>5.1921084491241132</v>
      </c>
      <c r="CH53" s="3">
        <f>MAX(AB53,BE53)*'2015-2022 Peak vs Capital'!$M$14</f>
        <v>5.3344678620948844</v>
      </c>
      <c r="CI53" s="3">
        <f>MAX(AC53,BF53)*'2015-2022 Peak vs Capital'!$M$14</f>
        <v>5.4668019642930661</v>
      </c>
      <c r="CJ53" s="3">
        <f>MAX(AD53,BG53)*'2015-2022 Peak vs Capital'!$M$14</f>
        <v>5.6141740326501317</v>
      </c>
      <c r="CK53" s="3">
        <f>MAX(AE53,BH53)*'2015-2022 Peak vs Capital'!$M$14</f>
        <v>5.7274600443803925</v>
      </c>
      <c r="CL53" s="3">
        <f>MAX(AF53,BI53)*'2015-2022 Peak vs Capital'!$M$14</f>
        <v>5.828715683183546</v>
      </c>
      <c r="CM53" s="3">
        <f>MAX(AG53,BJ53)*'2015-2022 Peak vs Capital'!$M$14</f>
        <v>5.9179409490595933</v>
      </c>
      <c r="CN53" s="3">
        <f>MAX(AH53,BK53)*'2015-2022 Peak vs Capital'!$M$14</f>
        <v>5.9971409041630501</v>
      </c>
    </row>
    <row r="54" spans="1:92" x14ac:dyDescent="0.35">
      <c r="A54" t="s">
        <v>101</v>
      </c>
      <c r="B54">
        <v>2022</v>
      </c>
      <c r="C54">
        <v>20283</v>
      </c>
      <c r="D54">
        <v>9589</v>
      </c>
      <c r="E54" s="18"/>
      <c r="F54" s="3">
        <f t="shared" si="63"/>
        <v>9.5890000000000004</v>
      </c>
      <c r="G54" s="3">
        <f t="shared" ref="G54:AH54" si="107">F54*G$3</f>
        <v>9.7405279578606176</v>
      </c>
      <c r="H54" s="3">
        <f t="shared" si="107"/>
        <v>9.8944504012790002</v>
      </c>
      <c r="I54" s="3">
        <f t="shared" si="107"/>
        <v>10.050805168560153</v>
      </c>
      <c r="J54" s="3">
        <f t="shared" si="107"/>
        <v>10.175087163065681</v>
      </c>
      <c r="K54" s="3">
        <f t="shared" si="107"/>
        <v>10.139005293693108</v>
      </c>
      <c r="L54" s="3">
        <f t="shared" si="107"/>
        <v>10.122968907305298</v>
      </c>
      <c r="M54" s="3">
        <f t="shared" si="107"/>
        <v>10.259278191601686</v>
      </c>
      <c r="N54" s="3">
        <f t="shared" si="107"/>
        <v>10.592033209148751</v>
      </c>
      <c r="O54" s="3">
        <f t="shared" si="107"/>
        <v>11.125243056543445</v>
      </c>
      <c r="P54" s="3">
        <f t="shared" si="107"/>
        <v>11.34975246597279</v>
      </c>
      <c r="Q54" s="3">
        <f t="shared" si="107"/>
        <v>11.554216392417374</v>
      </c>
      <c r="R54" s="3">
        <f t="shared" si="107"/>
        <v>11.726607546086335</v>
      </c>
      <c r="S54" s="3">
        <f t="shared" si="107"/>
        <v>11.967153341903492</v>
      </c>
      <c r="T54" s="3">
        <f t="shared" si="107"/>
        <v>12.167608171751121</v>
      </c>
      <c r="U54" s="3">
        <f t="shared" si="107"/>
        <v>12.339999325420083</v>
      </c>
      <c r="V54" s="3">
        <f t="shared" si="107"/>
        <v>12.520408672282949</v>
      </c>
      <c r="W54" s="3">
        <f t="shared" si="107"/>
        <v>12.692799825951912</v>
      </c>
      <c r="X54" s="3">
        <f t="shared" si="107"/>
        <v>12.865190979620875</v>
      </c>
      <c r="Y54" s="3">
        <f t="shared" si="107"/>
        <v>13.02956394009593</v>
      </c>
      <c r="Z54" s="3">
        <f t="shared" si="107"/>
        <v>13.18591870737708</v>
      </c>
      <c r="AA54" s="3">
        <f t="shared" si="107"/>
        <v>13.334255281464326</v>
      </c>
      <c r="AB54" s="3">
        <f t="shared" si="107"/>
        <v>13.534710111311957</v>
      </c>
      <c r="AC54" s="3">
        <f t="shared" si="107"/>
        <v>13.735164941159589</v>
      </c>
      <c r="AD54" s="3">
        <f t="shared" si="107"/>
        <v>14.099992731482278</v>
      </c>
      <c r="AE54" s="3">
        <f t="shared" si="107"/>
        <v>14.25634749876343</v>
      </c>
      <c r="AF54" s="3">
        <f t="shared" si="107"/>
        <v>14.392656783059817</v>
      </c>
      <c r="AG54" s="3">
        <f t="shared" si="107"/>
        <v>14.50892058437144</v>
      </c>
      <c r="AH54" s="3">
        <f t="shared" si="107"/>
        <v>14.609147999295255</v>
      </c>
      <c r="AI54" s="3">
        <f t="shared" si="65"/>
        <v>20.283000000000001</v>
      </c>
      <c r="AJ54" s="3">
        <f t="shared" si="66"/>
        <v>20.837718129686809</v>
      </c>
      <c r="AK54" s="3">
        <f t="shared" si="67"/>
        <v>21.407607200723675</v>
      </c>
      <c r="AL54" s="3">
        <f t="shared" si="68"/>
        <v>21.993082121960931</v>
      </c>
      <c r="AM54" s="3">
        <f t="shared" si="69"/>
        <v>22.493568748179879</v>
      </c>
      <c r="AN54" s="3">
        <f t="shared" si="70"/>
        <v>22.266933294797713</v>
      </c>
      <c r="AO54" s="3">
        <f t="shared" si="71"/>
        <v>22.852408216034974</v>
      </c>
      <c r="AP54" s="3">
        <f t="shared" si="72"/>
        <v>24.155562072982423</v>
      </c>
      <c r="AQ54" s="3">
        <f t="shared" si="73"/>
        <v>25.39261392269341</v>
      </c>
      <c r="AR54" s="3">
        <f t="shared" si="74"/>
        <v>27.073493535277802</v>
      </c>
      <c r="AS54" s="3">
        <f t="shared" si="75"/>
        <v>28.905463450116965</v>
      </c>
      <c r="AT54" s="3">
        <f t="shared" si="76"/>
        <v>30.973511962229217</v>
      </c>
      <c r="AU54" s="3">
        <f t="shared" si="77"/>
        <v>32.95657217932316</v>
      </c>
      <c r="AV54" s="3">
        <f t="shared" si="78"/>
        <v>35.289028720381275</v>
      </c>
      <c r="AW54" s="3">
        <f t="shared" si="79"/>
        <v>37.338190944711691</v>
      </c>
      <c r="AX54" s="3">
        <f t="shared" si="80"/>
        <v>39.264592298460094</v>
      </c>
      <c r="AY54" s="3">
        <f t="shared" si="81"/>
        <v>41.153221076644805</v>
      </c>
      <c r="AZ54" s="3">
        <f t="shared" si="82"/>
        <v>42.966304703702129</v>
      </c>
      <c r="BA54" s="3">
        <f t="shared" si="83"/>
        <v>44.496094014031748</v>
      </c>
      <c r="BB54" s="3">
        <f t="shared" si="84"/>
        <v>46.01644018047044</v>
      </c>
      <c r="BC54" s="3">
        <f t="shared" si="85"/>
        <v>47.480127483563599</v>
      </c>
      <c r="BD54" s="3">
        <f t="shared" si="86"/>
        <v>48.906042211093059</v>
      </c>
      <c r="BE54" s="3">
        <f t="shared" si="87"/>
        <v>50.246968643604205</v>
      </c>
      <c r="BF54" s="3">
        <f t="shared" si="88"/>
        <v>51.493463637206112</v>
      </c>
      <c r="BG54" s="3">
        <f t="shared" si="89"/>
        <v>52.881605789171871</v>
      </c>
      <c r="BH54" s="3">
        <f t="shared" si="90"/>
        <v>53.948681048846232</v>
      </c>
      <c r="BI54" s="3">
        <f t="shared" si="91"/>
        <v>54.902438581829507</v>
      </c>
      <c r="BJ54" s="3">
        <f t="shared" si="92"/>
        <v>55.742878388121703</v>
      </c>
      <c r="BK54" s="3">
        <f t="shared" si="93"/>
        <v>56.488886755504659</v>
      </c>
      <c r="BL54" s="3">
        <f>MAX(F54,AI54)*'2015-2022 Peak vs Capital'!$M$14</f>
        <v>2.1296151759579942</v>
      </c>
      <c r="BM54" s="3">
        <f>MAX(G54,AJ54)*'2015-2022 Peak vs Capital'!$M$14</f>
        <v>2.1878578494954422</v>
      </c>
      <c r="BN54" s="3">
        <f>MAX(H54,AK54)*'2015-2022 Peak vs Capital'!$M$14</f>
        <v>2.2476933972099182</v>
      </c>
      <c r="BO54" s="3">
        <f>MAX(I54,AL54)*'2015-2022 Peak vs Capital'!$M$14</f>
        <v>2.3091653824887071</v>
      </c>
      <c r="BP54" s="3">
        <f>MAX(J54,AM54)*'2015-2022 Peak vs Capital'!$M$14</f>
        <v>2.3617140150657363</v>
      </c>
      <c r="BQ54" s="3">
        <f>MAX(K54,AN54)*'2015-2022 Peak vs Capital'!$M$14</f>
        <v>2.3379184078610438</v>
      </c>
      <c r="BR54" s="3">
        <f>MAX(L54,AO54)*'2015-2022 Peak vs Capital'!$M$14</f>
        <v>2.3993903931398326</v>
      </c>
      <c r="BS54" s="3">
        <f>MAX(M54,AP54)*'2015-2022 Peak vs Capital'!$M$14</f>
        <v>2.5362151345668149</v>
      </c>
      <c r="BT54" s="3">
        <f>MAX(N54,AQ54)*'2015-2022 Peak vs Capital'!$M$14</f>
        <v>2.6660994905590956</v>
      </c>
      <c r="BU54" s="3">
        <f>MAX(O54,AR54)*'2015-2022 Peak vs Capital'!$M$14</f>
        <v>2.8425835773272321</v>
      </c>
      <c r="BV54" s="3">
        <f>MAX(P54,AS54)*'2015-2022 Peak vs Capital'!$M$14</f>
        <v>3.0349314022318299</v>
      </c>
      <c r="BW54" s="3">
        <f>MAX(Q54,AT54)*'2015-2022 Peak vs Capital'!$M$14</f>
        <v>3.252066317974649</v>
      </c>
      <c r="BX54" s="3">
        <f>MAX(R54,AU54)*'2015-2022 Peak vs Capital'!$M$14</f>
        <v>3.4602778810157089</v>
      </c>
      <c r="BY54" s="3">
        <f>MAX(S54,AV54)*'2015-2022 Peak vs Capital'!$M$14</f>
        <v>3.7051743384973364</v>
      </c>
      <c r="BZ54" s="3">
        <f>MAX(T54,AW54)*'2015-2022 Peak vs Capital'!$M$14</f>
        <v>3.9203262869730988</v>
      </c>
      <c r="CA54" s="3">
        <f>MAX(U54,AX54)*'2015-2022 Peak vs Capital'!$M$14</f>
        <v>4.1225889482129858</v>
      </c>
      <c r="CB54" s="3">
        <f>MAX(V54,AY54)*'2015-2022 Peak vs Capital'!$M$14</f>
        <v>4.320885674918757</v>
      </c>
      <c r="CC54" s="3">
        <f>MAX(W54,AZ54)*'2015-2022 Peak vs Capital'!$M$14</f>
        <v>4.5112505325562982</v>
      </c>
      <c r="CD54" s="3">
        <f>MAX(X54,BA54)*'2015-2022 Peak vs Capital'!$M$14</f>
        <v>4.6718708811879734</v>
      </c>
      <c r="CE54" s="3">
        <f>MAX(Y54,BB54)*'2015-2022 Peak vs Capital'!$M$14</f>
        <v>4.8314997461861191</v>
      </c>
      <c r="CF54" s="3">
        <f>MAX(Z54,BC54)*'2015-2022 Peak vs Capital'!$M$14</f>
        <v>4.9851797093830932</v>
      </c>
      <c r="CG54" s="3">
        <f>MAX(AA54,BD54)*'2015-2022 Peak vs Capital'!$M$14</f>
        <v>5.1348937380459514</v>
      </c>
      <c r="CH54" s="3">
        <f>MAX(AB54,BE54)*'2015-2022 Peak vs Capital'!$M$14</f>
        <v>5.2756844140070491</v>
      </c>
      <c r="CI54" s="3">
        <f>MAX(AC54,BF54)*'2015-2022 Peak vs Capital'!$M$14</f>
        <v>5.4065602536328585</v>
      </c>
      <c r="CJ54" s="3">
        <f>MAX(AD54,BG54)*'2015-2022 Peak vs Capital'!$M$14</f>
        <v>5.5523083477616</v>
      </c>
      <c r="CK54" s="3">
        <f>MAX(AE54,BH54)*'2015-2022 Peak vs Capital'!$M$14</f>
        <v>5.6643459983503606</v>
      </c>
      <c r="CL54" s="3">
        <f>MAX(AF54,BI54)*'2015-2022 Peak vs Capital'!$M$14</f>
        <v>5.7644858453367753</v>
      </c>
      <c r="CM54" s="3">
        <f>MAX(AG54,BJ54)*'2015-2022 Peak vs Capital'!$M$14</f>
        <v>5.8527278887208434</v>
      </c>
      <c r="CN54" s="3">
        <f>MAX(AH54,BK54)*'2015-2022 Peak vs Capital'!$M$14</f>
        <v>5.9310550957696222</v>
      </c>
    </row>
    <row r="55" spans="1:92" x14ac:dyDescent="0.35">
      <c r="A55" t="s">
        <v>84</v>
      </c>
      <c r="B55">
        <v>2022</v>
      </c>
      <c r="C55">
        <v>176597</v>
      </c>
      <c r="D55">
        <v>170977</v>
      </c>
      <c r="E55" s="18"/>
      <c r="F55" s="3">
        <f t="shared" si="63"/>
        <v>170.977</v>
      </c>
      <c r="G55" s="3">
        <f t="shared" ref="G55:AH55" si="108">F55*G$3</f>
        <v>173.67882455429501</v>
      </c>
      <c r="H55" s="3">
        <f t="shared" si="108"/>
        <v>176.423344067106</v>
      </c>
      <c r="I55" s="3">
        <f t="shared" si="108"/>
        <v>179.21123321565429</v>
      </c>
      <c r="J55" s="3">
        <f t="shared" si="108"/>
        <v>181.42724766706442</v>
      </c>
      <c r="K55" s="3">
        <f t="shared" si="108"/>
        <v>180.78388863278406</v>
      </c>
      <c r="L55" s="3">
        <f t="shared" si="108"/>
        <v>180.49795128421502</v>
      </c>
      <c r="M55" s="3">
        <f t="shared" si="108"/>
        <v>182.92841874705198</v>
      </c>
      <c r="N55" s="3">
        <f t="shared" si="108"/>
        <v>188.86161872985983</v>
      </c>
      <c r="O55" s="3">
        <f t="shared" si="108"/>
        <v>198.36903556978086</v>
      </c>
      <c r="P55" s="3">
        <f t="shared" si="108"/>
        <v>202.37215844974762</v>
      </c>
      <c r="Q55" s="3">
        <f t="shared" si="108"/>
        <v>206.01785964400307</v>
      </c>
      <c r="R55" s="3">
        <f t="shared" si="108"/>
        <v>209.09168614112036</v>
      </c>
      <c r="S55" s="3">
        <f t="shared" si="108"/>
        <v>213.38074636965621</v>
      </c>
      <c r="T55" s="3">
        <f t="shared" si="108"/>
        <v>216.95496322676937</v>
      </c>
      <c r="U55" s="3">
        <f t="shared" si="108"/>
        <v>220.02878972388669</v>
      </c>
      <c r="V55" s="3">
        <f t="shared" si="108"/>
        <v>223.24558489528854</v>
      </c>
      <c r="W55" s="3">
        <f t="shared" si="108"/>
        <v>226.3194113924059</v>
      </c>
      <c r="X55" s="3">
        <f t="shared" si="108"/>
        <v>229.39323788952325</v>
      </c>
      <c r="Y55" s="3">
        <f t="shared" si="108"/>
        <v>232.32409571235601</v>
      </c>
      <c r="Z55" s="3">
        <f t="shared" si="108"/>
        <v>235.1119848609043</v>
      </c>
      <c r="AA55" s="3">
        <f t="shared" si="108"/>
        <v>237.75690533516803</v>
      </c>
      <c r="AB55" s="3">
        <f t="shared" si="108"/>
        <v>241.33112219228121</v>
      </c>
      <c r="AC55" s="3">
        <f t="shared" si="108"/>
        <v>244.9053390493944</v>
      </c>
      <c r="AD55" s="3">
        <f t="shared" si="108"/>
        <v>251.41041372934041</v>
      </c>
      <c r="AE55" s="3">
        <f t="shared" si="108"/>
        <v>254.19830287788869</v>
      </c>
      <c r="AF55" s="3">
        <f t="shared" si="108"/>
        <v>256.62877034072562</v>
      </c>
      <c r="AG55" s="3">
        <f t="shared" si="108"/>
        <v>258.70181611785125</v>
      </c>
      <c r="AH55" s="3">
        <f t="shared" si="108"/>
        <v>260.48892454640782</v>
      </c>
      <c r="AI55" s="3">
        <f t="shared" si="65"/>
        <v>176.59700000000001</v>
      </c>
      <c r="AJ55" s="3">
        <f t="shared" si="66"/>
        <v>181.42673709748564</v>
      </c>
      <c r="AK55" s="3">
        <f t="shared" si="67"/>
        <v>186.3885622849775</v>
      </c>
      <c r="AL55" s="3">
        <f t="shared" si="68"/>
        <v>191.48608802898656</v>
      </c>
      <c r="AM55" s="3">
        <f t="shared" si="69"/>
        <v>195.84365035854273</v>
      </c>
      <c r="AN55" s="3">
        <f t="shared" si="70"/>
        <v>193.87041458666823</v>
      </c>
      <c r="AO55" s="3">
        <f t="shared" si="71"/>
        <v>198.96794033067732</v>
      </c>
      <c r="AP55" s="3">
        <f t="shared" si="72"/>
        <v>210.31404601895562</v>
      </c>
      <c r="AQ55" s="3">
        <f t="shared" si="73"/>
        <v>221.08462460710388</v>
      </c>
      <c r="AR55" s="3">
        <f t="shared" si="74"/>
        <v>235.71945658183964</v>
      </c>
      <c r="AS55" s="3">
        <f t="shared" si="75"/>
        <v>251.66977907115836</v>
      </c>
      <c r="AT55" s="3">
        <f t="shared" si="76"/>
        <v>269.67555548951304</v>
      </c>
      <c r="AU55" s="3">
        <f t="shared" si="77"/>
        <v>286.94136849341476</v>
      </c>
      <c r="AV55" s="3">
        <f t="shared" si="78"/>
        <v>307.24925331228968</v>
      </c>
      <c r="AW55" s="3">
        <f t="shared" si="79"/>
        <v>325.09059341632155</v>
      </c>
      <c r="AX55" s="3">
        <f t="shared" si="80"/>
        <v>341.86309747725466</v>
      </c>
      <c r="AY55" s="3">
        <f t="shared" si="81"/>
        <v>358.30672890954207</v>
      </c>
      <c r="AZ55" s="3">
        <f t="shared" si="82"/>
        <v>374.09261508453801</v>
      </c>
      <c r="BA55" s="3">
        <f t="shared" si="83"/>
        <v>387.41195654469084</v>
      </c>
      <c r="BB55" s="3">
        <f t="shared" si="84"/>
        <v>400.64907984768217</v>
      </c>
      <c r="BC55" s="3">
        <f t="shared" si="85"/>
        <v>413.39289420770496</v>
      </c>
      <c r="BD55" s="3">
        <f t="shared" si="86"/>
        <v>425.80783593908194</v>
      </c>
      <c r="BE55" s="3">
        <f t="shared" si="87"/>
        <v>437.48281425600601</v>
      </c>
      <c r="BF55" s="3">
        <f t="shared" si="88"/>
        <v>448.33561100131567</v>
      </c>
      <c r="BG55" s="3">
        <f t="shared" si="89"/>
        <v>460.42168010404686</v>
      </c>
      <c r="BH55" s="3">
        <f t="shared" si="90"/>
        <v>469.71233186328919</v>
      </c>
      <c r="BI55" s="3">
        <f t="shared" si="91"/>
        <v>478.01636573659431</v>
      </c>
      <c r="BJ55" s="3">
        <f t="shared" si="92"/>
        <v>485.3337817239622</v>
      </c>
      <c r="BK55" s="3">
        <f t="shared" si="93"/>
        <v>491.82901613971569</v>
      </c>
      <c r="BL55" s="3">
        <f>MAX(F55,AI55)*'2015-2022 Peak vs Capital'!$M$14</f>
        <v>18.541815866915837</v>
      </c>
      <c r="BM55" s="3">
        <f>MAX(G55,AJ55)*'2015-2022 Peak vs Capital'!$M$14</f>
        <v>19.048914492301268</v>
      </c>
      <c r="BN55" s="3">
        <f>MAX(H55,AK55)*'2015-2022 Peak vs Capital'!$M$14</f>
        <v>19.56988171705763</v>
      </c>
      <c r="BO55" s="3">
        <f>MAX(I55,AL55)*'2015-2022 Peak vs Capital'!$M$14</f>
        <v>20.105096832389595</v>
      </c>
      <c r="BP55" s="3">
        <f>MAX(J55,AM55)*'2015-2022 Peak vs Capital'!$M$14</f>
        <v>20.562619430979826</v>
      </c>
      <c r="BQ55" s="3">
        <f>MAX(K55,AN55)*'2015-2022 Peak vs Capital'!$M$14</f>
        <v>20.355439386335192</v>
      </c>
      <c r="BR55" s="3">
        <f>MAX(L55,AO55)*'2015-2022 Peak vs Capital'!$M$14</f>
        <v>20.890654501667161</v>
      </c>
      <c r="BS55" s="3">
        <f>MAX(M55,AP55)*'2015-2022 Peak vs Capital'!$M$14</f>
        <v>22.081939758373803</v>
      </c>
      <c r="BT55" s="3">
        <f>MAX(N55,AQ55)*'2015-2022 Peak vs Capital'!$M$14</f>
        <v>23.212797502059093</v>
      </c>
      <c r="BU55" s="3">
        <f>MAX(O55,AR55)*'2015-2022 Peak vs Capital'!$M$14</f>
        <v>24.749382833173453</v>
      </c>
      <c r="BV55" s="3">
        <f>MAX(P55,AS55)*'2015-2022 Peak vs Capital'!$M$14</f>
        <v>26.424088194050899</v>
      </c>
      <c r="BW55" s="3">
        <f>MAX(Q55,AT55)*'2015-2022 Peak vs Capital'!$M$14</f>
        <v>28.314606101433174</v>
      </c>
      <c r="BX55" s="3">
        <f>MAX(R55,AU55)*'2015-2022 Peak vs Capital'!$M$14</f>
        <v>30.127431492073711</v>
      </c>
      <c r="BY55" s="3">
        <f>MAX(S55,AV55)*'2015-2022 Peak vs Capital'!$M$14</f>
        <v>32.259659451541395</v>
      </c>
      <c r="BZ55" s="3">
        <f>MAX(T55,AW55)*'2015-2022 Peak vs Capital'!$M$14</f>
        <v>34.132912355203288</v>
      </c>
      <c r="CA55" s="3">
        <f>MAX(U55,AX55)*'2015-2022 Peak vs Capital'!$M$14</f>
        <v>35.893942734682668</v>
      </c>
      <c r="CB55" s="3">
        <f>MAX(V55,AY55)*'2015-2022 Peak vs Capital'!$M$14</f>
        <v>37.620443106721282</v>
      </c>
      <c r="CC55" s="3">
        <f>MAX(W55,AZ55)*'2015-2022 Peak vs Capital'!$M$14</f>
        <v>39.277883463878347</v>
      </c>
      <c r="CD55" s="3">
        <f>MAX(X55,BA55)*'2015-2022 Peak vs Capital'!$M$14</f>
        <v>40.676348765229626</v>
      </c>
      <c r="CE55" s="3">
        <f>MAX(Y55,BB55)*'2015-2022 Peak vs Capital'!$M$14</f>
        <v>42.066181564720708</v>
      </c>
      <c r="CF55" s="3">
        <f>MAX(Z55,BC55)*'2015-2022 Peak vs Capital'!$M$14</f>
        <v>43.404219353050635</v>
      </c>
      <c r="CG55" s="3">
        <f>MAX(AA55,BD55)*'2015-2022 Peak vs Capital'!$M$14</f>
        <v>44.707727133939784</v>
      </c>
      <c r="CH55" s="3">
        <f>MAX(AB55,BE55)*'2015-2022 Peak vs Capital'!$M$14</f>
        <v>45.933542398087198</v>
      </c>
      <c r="CI55" s="3">
        <f>MAX(AC55,BF55)*'2015-2022 Peak vs Capital'!$M$14</f>
        <v>47.073032643632679</v>
      </c>
      <c r="CJ55" s="3">
        <f>MAX(AD55,BG55)*'2015-2022 Peak vs Capital'!$M$14</f>
        <v>48.342010417081049</v>
      </c>
      <c r="CK55" s="3">
        <f>MAX(AE55,BH55)*'2015-2022 Peak vs Capital'!$M$14</f>
        <v>49.317483127282863</v>
      </c>
      <c r="CL55" s="3">
        <f>MAX(AF55,BI55)*'2015-2022 Peak vs Capital'!$M$14</f>
        <v>50.189365815162361</v>
      </c>
      <c r="CM55" s="3">
        <f>MAX(AG55,BJ55)*'2015-2022 Peak vs Capital'!$M$14</f>
        <v>50.957658480719537</v>
      </c>
      <c r="CN55" s="3">
        <f>MAX(AH55,BK55)*'2015-2022 Peak vs Capital'!$M$14</f>
        <v>51.639626127674788</v>
      </c>
    </row>
    <row r="56" spans="1:92" x14ac:dyDescent="0.35">
      <c r="A56" t="s">
        <v>85</v>
      </c>
      <c r="B56">
        <v>2022</v>
      </c>
      <c r="C56">
        <v>29916</v>
      </c>
      <c r="D56">
        <v>38862</v>
      </c>
      <c r="E56" s="18"/>
      <c r="F56" s="3">
        <f t="shared" si="63"/>
        <v>38.862000000000002</v>
      </c>
      <c r="G56" s="3">
        <f t="shared" ref="G56:AH56" si="109">F56*G$3</f>
        <v>39.476107779578612</v>
      </c>
      <c r="H56" s="3">
        <f t="shared" si="109"/>
        <v>40.099919855511992</v>
      </c>
      <c r="I56" s="3">
        <f t="shared" si="109"/>
        <v>40.733589577702013</v>
      </c>
      <c r="J56" s="3">
        <f t="shared" si="109"/>
        <v>41.237275767135095</v>
      </c>
      <c r="K56" s="3">
        <f t="shared" si="109"/>
        <v>41.091044292783558</v>
      </c>
      <c r="L56" s="3">
        <f t="shared" si="109"/>
        <v>41.026052526405095</v>
      </c>
      <c r="M56" s="3">
        <f t="shared" si="109"/>
        <v>41.578482540622034</v>
      </c>
      <c r="N56" s="3">
        <f t="shared" si="109"/>
        <v>42.927061692975151</v>
      </c>
      <c r="O56" s="3">
        <f t="shared" si="109"/>
        <v>45.088037925059062</v>
      </c>
      <c r="P56" s="3">
        <f t="shared" si="109"/>
        <v>45.997922654357552</v>
      </c>
      <c r="Q56" s="3">
        <f t="shared" si="109"/>
        <v>46.826567675682966</v>
      </c>
      <c r="R56" s="3">
        <f t="shared" si="109"/>
        <v>47.525229164251442</v>
      </c>
      <c r="S56" s="3">
        <f t="shared" si="109"/>
        <v>48.500105659928401</v>
      </c>
      <c r="T56" s="3">
        <f t="shared" si="109"/>
        <v>49.312502739659195</v>
      </c>
      <c r="U56" s="3">
        <f t="shared" si="109"/>
        <v>50.011164228227678</v>
      </c>
      <c r="V56" s="3">
        <f t="shared" si="109"/>
        <v>50.742321599985388</v>
      </c>
      <c r="W56" s="3">
        <f t="shared" si="109"/>
        <v>51.440983088553871</v>
      </c>
      <c r="X56" s="3">
        <f t="shared" si="109"/>
        <v>52.139644577122354</v>
      </c>
      <c r="Y56" s="3">
        <f t="shared" si="109"/>
        <v>52.805810182501595</v>
      </c>
      <c r="Z56" s="3">
        <f t="shared" si="109"/>
        <v>53.439479904691616</v>
      </c>
      <c r="AA56" s="3">
        <f t="shared" si="109"/>
        <v>54.040653743692403</v>
      </c>
      <c r="AB56" s="3">
        <f t="shared" si="109"/>
        <v>54.853050823423203</v>
      </c>
      <c r="AC56" s="3">
        <f t="shared" si="109"/>
        <v>55.665447903154003</v>
      </c>
      <c r="AD56" s="3">
        <f t="shared" si="109"/>
        <v>57.144010588264059</v>
      </c>
      <c r="AE56" s="3">
        <f t="shared" si="109"/>
        <v>57.777680310454087</v>
      </c>
      <c r="AF56" s="3">
        <f t="shared" si="109"/>
        <v>58.330110324671018</v>
      </c>
      <c r="AG56" s="3">
        <f t="shared" si="109"/>
        <v>58.801300630914874</v>
      </c>
      <c r="AH56" s="3">
        <f t="shared" si="109"/>
        <v>59.207499170780267</v>
      </c>
      <c r="AI56" s="3">
        <f t="shared" si="65"/>
        <v>29.916</v>
      </c>
      <c r="AJ56" s="3">
        <f t="shared" si="66"/>
        <v>30.734170269078071</v>
      </c>
      <c r="AK56" s="3">
        <f t="shared" si="67"/>
        <v>31.574716610799655</v>
      </c>
      <c r="AL56" s="3">
        <f t="shared" si="68"/>
        <v>32.438250986569201</v>
      </c>
      <c r="AM56" s="3">
        <f t="shared" si="69"/>
        <v>33.176433598114144</v>
      </c>
      <c r="AN56" s="3">
        <f t="shared" si="70"/>
        <v>32.842162226848508</v>
      </c>
      <c r="AO56" s="3">
        <f t="shared" si="71"/>
        <v>33.705696602618062</v>
      </c>
      <c r="AP56" s="3">
        <f t="shared" si="72"/>
        <v>35.627756987395458</v>
      </c>
      <c r="AQ56" s="3">
        <f t="shared" si="73"/>
        <v>37.452321555553709</v>
      </c>
      <c r="AR56" s="3">
        <f t="shared" si="74"/>
        <v>39.931500892440489</v>
      </c>
      <c r="AS56" s="3">
        <f t="shared" si="75"/>
        <v>42.633527810171024</v>
      </c>
      <c r="AT56" s="3">
        <f t="shared" si="76"/>
        <v>45.683754072969926</v>
      </c>
      <c r="AU56" s="3">
        <f t="shared" si="77"/>
        <v>48.608628571544216</v>
      </c>
      <c r="AV56" s="3">
        <f t="shared" si="78"/>
        <v>52.048838100819701</v>
      </c>
      <c r="AW56" s="3">
        <f t="shared" si="79"/>
        <v>55.071208416013143</v>
      </c>
      <c r="AX56" s="3">
        <f t="shared" si="80"/>
        <v>57.912515071771026</v>
      </c>
      <c r="AY56" s="3">
        <f t="shared" si="81"/>
        <v>60.698109832317975</v>
      </c>
      <c r="AZ56" s="3">
        <f t="shared" si="82"/>
        <v>63.372280802443051</v>
      </c>
      <c r="BA56" s="3">
        <f t="shared" si="83"/>
        <v>65.628612558486083</v>
      </c>
      <c r="BB56" s="3">
        <f t="shared" si="84"/>
        <v>67.871016340726371</v>
      </c>
      <c r="BC56" s="3">
        <f t="shared" si="85"/>
        <v>70.029852280150266</v>
      </c>
      <c r="BD56" s="3">
        <f t="shared" si="86"/>
        <v>72.132976324363213</v>
      </c>
      <c r="BE56" s="3">
        <f t="shared" si="87"/>
        <v>74.110748604351556</v>
      </c>
      <c r="BF56" s="3">
        <f t="shared" si="88"/>
        <v>75.949241146312545</v>
      </c>
      <c r="BG56" s="3">
        <f t="shared" si="89"/>
        <v>77.996653295314545</v>
      </c>
      <c r="BH56" s="3">
        <f t="shared" si="90"/>
        <v>79.57051433502356</v>
      </c>
      <c r="BI56" s="3">
        <f t="shared" si="91"/>
        <v>80.977239689099761</v>
      </c>
      <c r="BJ56" s="3">
        <f t="shared" si="92"/>
        <v>82.216829357543148</v>
      </c>
      <c r="BK56" s="3">
        <f t="shared" si="93"/>
        <v>83.317139287959193</v>
      </c>
      <c r="BL56" s="3">
        <f>MAX(F56,AI56)*'2015-2022 Peak vs Capital'!$M$14</f>
        <v>4.0803187382576329</v>
      </c>
      <c r="BM56" s="3">
        <f>MAX(G56,AJ56)*'2015-2022 Peak vs Capital'!$M$14</f>
        <v>4.1447970327438766</v>
      </c>
      <c r="BN56" s="3">
        <f>MAX(H56,AK56)*'2015-2022 Peak vs Capital'!$M$14</f>
        <v>4.2102942305870741</v>
      </c>
      <c r="BO56" s="3">
        <f>MAX(I56,AL56)*'2015-2022 Peak vs Capital'!$M$14</f>
        <v>4.2768264327722028</v>
      </c>
      <c r="BP56" s="3">
        <f>MAX(J56,AM56)*'2015-2022 Peak vs Capital'!$M$14</f>
        <v>4.3297110037398676</v>
      </c>
      <c r="BQ56" s="3">
        <f>MAX(K56,AN56)*'2015-2022 Peak vs Capital'!$M$14</f>
        <v>4.3143574186202232</v>
      </c>
      <c r="BR56" s="3">
        <f>MAX(L56,AO56)*'2015-2022 Peak vs Capital'!$M$14</f>
        <v>4.3075336030114917</v>
      </c>
      <c r="BS56" s="3">
        <f>MAX(M56,AP56)*'2015-2022 Peak vs Capital'!$M$14</f>
        <v>4.3655360356857056</v>
      </c>
      <c r="BT56" s="3">
        <f>MAX(N56,AQ56)*'2015-2022 Peak vs Capital'!$M$14</f>
        <v>4.5071302095668759</v>
      </c>
      <c r="BU56" s="3">
        <f>MAX(O56,AR56)*'2015-2022 Peak vs Capital'!$M$14</f>
        <v>4.7340220785571843</v>
      </c>
      <c r="BV56" s="3">
        <f>MAX(P56,AS56)*'2015-2022 Peak vs Capital'!$M$14</f>
        <v>4.8295554970794194</v>
      </c>
      <c r="BW56" s="3">
        <f>MAX(Q56,AT56)*'2015-2022 Peak vs Capital'!$M$14</f>
        <v>4.9165591460907407</v>
      </c>
      <c r="BX56" s="3">
        <f>MAX(R56,AU56)*'2015-2022 Peak vs Capital'!$M$14</f>
        <v>5.1036667696329889</v>
      </c>
      <c r="BY56" s="3">
        <f>MAX(S56,AV56)*'2015-2022 Peak vs Capital'!$M$14</f>
        <v>5.4648718390024298</v>
      </c>
      <c r="BZ56" s="3">
        <f>MAX(T56,AW56)*'2015-2022 Peak vs Capital'!$M$14</f>
        <v>5.7822058473148541</v>
      </c>
      <c r="CA56" s="3">
        <f>MAX(U56,AX56)*'2015-2022 Peak vs Capital'!$M$14</f>
        <v>6.0805290625025705</v>
      </c>
      <c r="CB56" s="3">
        <f>MAX(V56,AY56)*'2015-2022 Peak vs Capital'!$M$14</f>
        <v>6.3730028028826844</v>
      </c>
      <c r="CC56" s="3">
        <f>MAX(W56,AZ56)*'2015-2022 Peak vs Capital'!$M$14</f>
        <v>6.6537775936475949</v>
      </c>
      <c r="CD56" s="3">
        <f>MAX(X56,BA56)*'2015-2022 Peak vs Capital'!$M$14</f>
        <v>6.890681323355488</v>
      </c>
      <c r="CE56" s="3">
        <f>MAX(Y56,BB56)*'2015-2022 Peak vs Capital'!$M$14</f>
        <v>7.1261226843614791</v>
      </c>
      <c r="CF56" s="3">
        <f>MAX(Z56,BC56)*'2015-2022 Peak vs Capital'!$M$14</f>
        <v>7.3527898331560682</v>
      </c>
      <c r="CG56" s="3">
        <f>MAX(AA56,BD56)*'2015-2022 Peak vs Capital'!$M$14</f>
        <v>7.5736075071430546</v>
      </c>
      <c r="CH56" s="3">
        <f>MAX(AB56,BE56)*'2015-2022 Peak vs Capital'!$M$14</f>
        <v>7.7812638628129367</v>
      </c>
      <c r="CI56" s="3">
        <f>MAX(AC56,BF56)*'2015-2022 Peak vs Capital'!$M$14</f>
        <v>7.9742965314638123</v>
      </c>
      <c r="CJ56" s="3">
        <f>MAX(AD56,BG56)*'2015-2022 Peak vs Capital'!$M$14</f>
        <v>8.1892647306431954</v>
      </c>
      <c r="CK56" s="3">
        <f>MAX(AE56,BH56)*'2015-2022 Peak vs Capital'!$M$14</f>
        <v>8.3545123939579593</v>
      </c>
      <c r="CL56" s="3">
        <f>MAX(AF56,BI56)*'2015-2022 Peak vs Capital'!$M$14</f>
        <v>8.5022116328499155</v>
      </c>
      <c r="CM56" s="3">
        <f>MAX(AG56,BJ56)*'2015-2022 Peak vs Capital'!$M$14</f>
        <v>8.6323624473190659</v>
      </c>
      <c r="CN56" s="3">
        <f>MAX(AH56,BK56)*'2015-2022 Peak vs Capital'!$M$14</f>
        <v>8.7478895747692107</v>
      </c>
    </row>
    <row r="57" spans="1:92" x14ac:dyDescent="0.35">
      <c r="A57" t="s">
        <v>86</v>
      </c>
      <c r="B57">
        <v>2022</v>
      </c>
      <c r="C57">
        <v>3716335</v>
      </c>
      <c r="D57">
        <v>4347129</v>
      </c>
      <c r="E57" s="18"/>
      <c r="F57" s="3">
        <f t="shared" si="63"/>
        <v>4347.1289999999999</v>
      </c>
      <c r="G57" s="3">
        <f t="shared" ref="G57:AH57" si="110">F57*G$3</f>
        <v>4415.8235020259326</v>
      </c>
      <c r="H57" s="3">
        <f t="shared" si="110"/>
        <v>4485.6035330547056</v>
      </c>
      <c r="I57" s="3">
        <f t="shared" si="110"/>
        <v>4556.4862469076779</v>
      </c>
      <c r="J57" s="3">
        <f t="shared" si="110"/>
        <v>4612.8289168933725</v>
      </c>
      <c r="K57" s="3">
        <f t="shared" si="110"/>
        <v>4596.4713675426874</v>
      </c>
      <c r="L57" s="3">
        <f t="shared" si="110"/>
        <v>4589.2013456090499</v>
      </c>
      <c r="M57" s="3">
        <f t="shared" si="110"/>
        <v>4650.9965320449737</v>
      </c>
      <c r="N57" s="3">
        <f t="shared" si="110"/>
        <v>4801.8494871679641</v>
      </c>
      <c r="O57" s="3">
        <f t="shared" si="110"/>
        <v>5043.577716461431</v>
      </c>
      <c r="P57" s="3">
        <f t="shared" si="110"/>
        <v>5145.3580235323643</v>
      </c>
      <c r="Q57" s="3">
        <f t="shared" si="110"/>
        <v>5238.050803186251</v>
      </c>
      <c r="R57" s="3">
        <f t="shared" si="110"/>
        <v>5316.2035389728599</v>
      </c>
      <c r="S57" s="3">
        <f t="shared" si="110"/>
        <v>5425.2538679774325</v>
      </c>
      <c r="T57" s="3">
        <f t="shared" si="110"/>
        <v>5516.1291421479091</v>
      </c>
      <c r="U57" s="3">
        <f t="shared" si="110"/>
        <v>5594.281877934518</v>
      </c>
      <c r="V57" s="3">
        <f t="shared" si="110"/>
        <v>5676.0696246879461</v>
      </c>
      <c r="W57" s="3">
        <f t="shared" si="110"/>
        <v>5754.2223604745559</v>
      </c>
      <c r="X57" s="3">
        <f t="shared" si="110"/>
        <v>5832.3750962611657</v>
      </c>
      <c r="Y57" s="3">
        <f t="shared" si="110"/>
        <v>5906.8928210809554</v>
      </c>
      <c r="Z57" s="3">
        <f t="shared" si="110"/>
        <v>5977.7755349339268</v>
      </c>
      <c r="AA57" s="3">
        <f t="shared" si="110"/>
        <v>6045.023237820079</v>
      </c>
      <c r="AB57" s="3">
        <f t="shared" si="110"/>
        <v>6135.8985119905556</v>
      </c>
      <c r="AC57" s="3">
        <f t="shared" si="110"/>
        <v>6226.7737861610321</v>
      </c>
      <c r="AD57" s="3">
        <f t="shared" si="110"/>
        <v>6392.1667851513002</v>
      </c>
      <c r="AE57" s="3">
        <f t="shared" si="110"/>
        <v>6463.0494990042725</v>
      </c>
      <c r="AF57" s="3">
        <f t="shared" si="110"/>
        <v>6524.8446854401955</v>
      </c>
      <c r="AG57" s="3">
        <f t="shared" si="110"/>
        <v>6577.5523444590708</v>
      </c>
      <c r="AH57" s="3">
        <f t="shared" si="110"/>
        <v>6622.9899815443086</v>
      </c>
      <c r="AI57" s="3">
        <f t="shared" si="65"/>
        <v>3716.335</v>
      </c>
      <c r="AJ57" s="3">
        <f t="shared" si="66"/>
        <v>3817.972745919717</v>
      </c>
      <c r="AK57" s="3">
        <f t="shared" si="67"/>
        <v>3922.3901743480455</v>
      </c>
      <c r="AL57" s="3">
        <f t="shared" si="68"/>
        <v>4029.6633065975284</v>
      </c>
      <c r="AM57" s="3">
        <f t="shared" si="69"/>
        <v>4121.3645325527323</v>
      </c>
      <c r="AN57" s="3">
        <f t="shared" si="70"/>
        <v>4079.8394491013191</v>
      </c>
      <c r="AO57" s="3">
        <f t="shared" si="71"/>
        <v>4187.1125813508024</v>
      </c>
      <c r="AP57" s="3">
        <f t="shared" si="72"/>
        <v>4425.8818111964265</v>
      </c>
      <c r="AQ57" s="3">
        <f t="shared" si="73"/>
        <v>4652.5395583687223</v>
      </c>
      <c r="AR57" s="3">
        <f t="shared" si="74"/>
        <v>4960.5172606333681</v>
      </c>
      <c r="AS57" s="3">
        <f t="shared" si="75"/>
        <v>5296.1783518656221</v>
      </c>
      <c r="AT57" s="3">
        <f t="shared" si="76"/>
        <v>5675.094738359765</v>
      </c>
      <c r="AU57" s="3">
        <f t="shared" si="77"/>
        <v>6038.439218559628</v>
      </c>
      <c r="AV57" s="3">
        <f t="shared" si="78"/>
        <v>6465.8015357470858</v>
      </c>
      <c r="AW57" s="3">
        <f t="shared" si="79"/>
        <v>6841.2574986202781</v>
      </c>
      <c r="AX57" s="3">
        <f t="shared" si="80"/>
        <v>7194.2207079572872</v>
      </c>
      <c r="AY57" s="3">
        <f t="shared" si="81"/>
        <v>7540.263070052396</v>
      </c>
      <c r="AZ57" s="3">
        <f t="shared" si="82"/>
        <v>7872.4637376637002</v>
      </c>
      <c r="BA57" s="3">
        <f t="shared" si="83"/>
        <v>8152.7580509607378</v>
      </c>
      <c r="BB57" s="3">
        <f t="shared" si="84"/>
        <v>8431.3221524472992</v>
      </c>
      <c r="BC57" s="3">
        <f t="shared" si="85"/>
        <v>8699.5049830710086</v>
      </c>
      <c r="BD57" s="3">
        <f t="shared" si="86"/>
        <v>8960.7669664528148</v>
      </c>
      <c r="BE57" s="3">
        <f t="shared" si="87"/>
        <v>9206.4570435403421</v>
      </c>
      <c r="BF57" s="3">
        <f t="shared" si="88"/>
        <v>9434.8450025231141</v>
      </c>
      <c r="BG57" s="3">
        <f t="shared" si="89"/>
        <v>9689.1861386630171</v>
      </c>
      <c r="BH57" s="3">
        <f t="shared" si="90"/>
        <v>9884.7000732467532</v>
      </c>
      <c r="BI57" s="3">
        <f t="shared" si="91"/>
        <v>10059.451466104782</v>
      </c>
      <c r="BJ57" s="3">
        <f t="shared" si="92"/>
        <v>10213.440317237104</v>
      </c>
      <c r="BK57" s="3">
        <f t="shared" si="93"/>
        <v>10350.127050264671</v>
      </c>
      <c r="BL57" s="3">
        <f>MAX(F57,AI57)*'2015-2022 Peak vs Capital'!$M$14</f>
        <v>456.42715033511308</v>
      </c>
      <c r="BM57" s="3">
        <f>MAX(G57,AJ57)*'2015-2022 Peak vs Capital'!$M$14</f>
        <v>463.63973496358534</v>
      </c>
      <c r="BN57" s="3">
        <f>MAX(H57,AK57)*'2015-2022 Peak vs Capital'!$M$14</f>
        <v>470.96629479485762</v>
      </c>
      <c r="BO57" s="3">
        <f>MAX(I57,AL57)*'2015-2022 Peak vs Capital'!$M$14</f>
        <v>478.4086308957489</v>
      </c>
      <c r="BP57" s="3">
        <f>MAX(J57,AM57)*'2015-2022 Peak vs Capital'!$M$14</f>
        <v>484.32433395030336</v>
      </c>
      <c r="BQ57" s="3">
        <f>MAX(K57,AN57)*'2015-2022 Peak vs Capital'!$M$14</f>
        <v>482.60687177317465</v>
      </c>
      <c r="BR57" s="3">
        <f>MAX(L57,AO57)*'2015-2022 Peak vs Capital'!$M$14</f>
        <v>481.84355525000637</v>
      </c>
      <c r="BS57" s="3">
        <f>MAX(M57,AP57)*'2015-2022 Peak vs Capital'!$M$14</f>
        <v>488.33174569693716</v>
      </c>
      <c r="BT57" s="3">
        <f>MAX(N57,AQ57)*'2015-2022 Peak vs Capital'!$M$14</f>
        <v>504.17056355267994</v>
      </c>
      <c r="BU57" s="3">
        <f>MAX(O57,AR57)*'2015-2022 Peak vs Capital'!$M$14</f>
        <v>529.55083794802681</v>
      </c>
      <c r="BV57" s="3">
        <f>MAX(P57,AS57)*'2015-2022 Peak vs Capital'!$M$14</f>
        <v>556.072661475779</v>
      </c>
      <c r="BW57" s="3">
        <f>MAX(Q57,AT57)*'2015-2022 Peak vs Capital'!$M$14</f>
        <v>595.85701719717576</v>
      </c>
      <c r="BX57" s="3">
        <f>MAX(R57,AU57)*'2015-2022 Peak vs Capital'!$M$14</f>
        <v>634.00639939577547</v>
      </c>
      <c r="BY57" s="3">
        <f>MAX(S57,AV57)*'2015-2022 Peak vs Capital'!$M$14</f>
        <v>678.87733941031888</v>
      </c>
      <c r="BZ57" s="3">
        <f>MAX(T57,AW57)*'2015-2022 Peak vs Capital'!$M$14</f>
        <v>718.29836768220525</v>
      </c>
      <c r="CA57" s="3">
        <f>MAX(U57,AX57)*'2015-2022 Peak vs Capital'!$M$14</f>
        <v>755.35776753227344</v>
      </c>
      <c r="CB57" s="3">
        <f>MAX(V57,AY57)*'2015-2022 Peak vs Capital'!$M$14</f>
        <v>791.69051248332084</v>
      </c>
      <c r="CC57" s="3">
        <f>MAX(W57,AZ57)*'2015-2022 Peak vs Capital'!$M$14</f>
        <v>826.56994763632645</v>
      </c>
      <c r="CD57" s="3">
        <f>MAX(X57,BA57)*'2015-2022 Peak vs Capital'!$M$14</f>
        <v>855.99947104667478</v>
      </c>
      <c r="CE57" s="3">
        <f>MAX(Y57,BB57)*'2015-2022 Peak vs Capital'!$M$14</f>
        <v>885.24733073226787</v>
      </c>
      <c r="CF57" s="3">
        <f>MAX(Z57,BC57)*'2015-2022 Peak vs Capital'!$M$14</f>
        <v>913.40520806932955</v>
      </c>
      <c r="CG57" s="3">
        <f>MAX(AA57,BD57)*'2015-2022 Peak vs Capital'!$M$14</f>
        <v>940.83643050737032</v>
      </c>
      <c r="CH57" s="3">
        <f>MAX(AB57,BE57)*'2015-2022 Peak vs Capital'!$M$14</f>
        <v>966.63267942261393</v>
      </c>
      <c r="CI57" s="3">
        <f>MAX(AC57,BF57)*'2015-2022 Peak vs Capital'!$M$14</f>
        <v>990.61229109030535</v>
      </c>
      <c r="CJ57" s="3">
        <f>MAX(AD57,BG57)*'2015-2022 Peak vs Capital'!$M$14</f>
        <v>1017.316858629325</v>
      </c>
      <c r="CK57" s="3">
        <f>MAX(AE57,BH57)*'2015-2022 Peak vs Capital'!$M$14</f>
        <v>1037.8448595266666</v>
      </c>
      <c r="CL57" s="3">
        <f>MAX(AF57,BI57)*'2015-2022 Peak vs Capital'!$M$14</f>
        <v>1056.1928957269454</v>
      </c>
      <c r="CM57" s="3">
        <f>MAX(AG57,BJ57)*'2015-2022 Peak vs Capital'!$M$14</f>
        <v>1072.3609672301616</v>
      </c>
      <c r="CN57" s="3">
        <f>MAX(AH57,BK57)*'2015-2022 Peak vs Capital'!$M$14</f>
        <v>1086.7124014858252</v>
      </c>
    </row>
    <row r="58" spans="1:92" x14ac:dyDescent="0.35">
      <c r="A58" t="s">
        <v>87</v>
      </c>
      <c r="B58">
        <v>2022</v>
      </c>
      <c r="C58">
        <v>30003</v>
      </c>
      <c r="D58">
        <v>37765</v>
      </c>
      <c r="E58" s="18"/>
      <c r="F58" s="3">
        <f t="shared" si="63"/>
        <v>37.765000000000001</v>
      </c>
      <c r="G58" s="3">
        <f t="shared" ref="G58:AH58" si="111">F58*G$3</f>
        <v>38.361772690437604</v>
      </c>
      <c r="H58" s="3">
        <f t="shared" si="111"/>
        <v>38.967975743487472</v>
      </c>
      <c r="I58" s="3">
        <f t="shared" si="111"/>
        <v>39.583758180276782</v>
      </c>
      <c r="J58" s="3">
        <f t="shared" si="111"/>
        <v>40.073226271058019</v>
      </c>
      <c r="K58" s="3">
        <f t="shared" si="111"/>
        <v>39.931122631798949</v>
      </c>
      <c r="L58" s="3">
        <f t="shared" si="111"/>
        <v>39.86796545879492</v>
      </c>
      <c r="M58" s="3">
        <f t="shared" si="111"/>
        <v>40.40480142932919</v>
      </c>
      <c r="N58" s="3">
        <f t="shared" si="111"/>
        <v>41.715312769162843</v>
      </c>
      <c r="O58" s="3">
        <f t="shared" si="111"/>
        <v>43.815288771546889</v>
      </c>
      <c r="P58" s="3">
        <f t="shared" si="111"/>
        <v>44.699489193603334</v>
      </c>
      <c r="Q58" s="3">
        <f t="shared" si="111"/>
        <v>45.504743149404739</v>
      </c>
      <c r="R58" s="3">
        <f t="shared" si="111"/>
        <v>46.183682759198071</v>
      </c>
      <c r="S58" s="3">
        <f t="shared" si="111"/>
        <v>47.131040354258552</v>
      </c>
      <c r="T58" s="3">
        <f t="shared" si="111"/>
        <v>47.920505016808946</v>
      </c>
      <c r="U58" s="3">
        <f t="shared" si="111"/>
        <v>48.599444626602285</v>
      </c>
      <c r="V58" s="3">
        <f t="shared" si="111"/>
        <v>49.309962822897639</v>
      </c>
      <c r="W58" s="3">
        <f t="shared" si="111"/>
        <v>49.988902432690978</v>
      </c>
      <c r="X58" s="3">
        <f t="shared" si="111"/>
        <v>50.667842042484317</v>
      </c>
      <c r="Y58" s="3">
        <f t="shared" si="111"/>
        <v>51.315203065775634</v>
      </c>
      <c r="Z58" s="3">
        <f t="shared" si="111"/>
        <v>51.930985502564944</v>
      </c>
      <c r="AA58" s="3">
        <f t="shared" si="111"/>
        <v>52.515189352852232</v>
      </c>
      <c r="AB58" s="3">
        <f t="shared" si="111"/>
        <v>53.304654015402633</v>
      </c>
      <c r="AC58" s="3">
        <f t="shared" si="111"/>
        <v>54.094118677953034</v>
      </c>
      <c r="AD58" s="3">
        <f t="shared" si="111"/>
        <v>55.53094436379476</v>
      </c>
      <c r="AE58" s="3">
        <f t="shared" si="111"/>
        <v>56.146726800584069</v>
      </c>
      <c r="AF58" s="3">
        <f t="shared" si="111"/>
        <v>56.683562771118325</v>
      </c>
      <c r="AG58" s="3">
        <f t="shared" si="111"/>
        <v>57.141452275397548</v>
      </c>
      <c r="AH58" s="3">
        <f t="shared" si="111"/>
        <v>57.536184606672741</v>
      </c>
      <c r="AI58" s="3">
        <f t="shared" si="65"/>
        <v>30.003</v>
      </c>
      <c r="AJ58" s="3">
        <f t="shared" si="66"/>
        <v>30.823549625055133</v>
      </c>
      <c r="AK58" s="3">
        <f t="shared" si="67"/>
        <v>31.666540395568326</v>
      </c>
      <c r="AL58" s="3">
        <f t="shared" si="68"/>
        <v>32.53258605261518</v>
      </c>
      <c r="AM58" s="3">
        <f t="shared" si="69"/>
        <v>33.272915404606856</v>
      </c>
      <c r="AN58" s="3">
        <f t="shared" si="70"/>
        <v>32.937671924459679</v>
      </c>
      <c r="AO58" s="3">
        <f t="shared" si="71"/>
        <v>33.80371758150654</v>
      </c>
      <c r="AP58" s="3">
        <f t="shared" si="72"/>
        <v>35.731367592352782</v>
      </c>
      <c r="AQ58" s="3">
        <f t="shared" si="73"/>
        <v>37.561238254822769</v>
      </c>
      <c r="AR58" s="3">
        <f t="shared" si="74"/>
        <v>40.047627399247631</v>
      </c>
      <c r="AS58" s="3">
        <f t="shared" si="75"/>
        <v>42.757512197103935</v>
      </c>
      <c r="AT58" s="3">
        <f t="shared" si="76"/>
        <v>45.816608953446881</v>
      </c>
      <c r="AU58" s="3">
        <f t="shared" si="77"/>
        <v>48.749989404734634</v>
      </c>
      <c r="AV58" s="3">
        <f t="shared" si="78"/>
        <v>52.200203554582622</v>
      </c>
      <c r="AW58" s="3">
        <f t="shared" si="79"/>
        <v>55.231363354246646</v>
      </c>
      <c r="AX58" s="3">
        <f t="shared" si="80"/>
        <v>58.080932935497607</v>
      </c>
      <c r="AY58" s="3">
        <f t="shared" si="81"/>
        <v>60.874628603390718</v>
      </c>
      <c r="AZ58" s="3">
        <f t="shared" si="82"/>
        <v>63.556576444568108</v>
      </c>
      <c r="BA58" s="3">
        <f t="shared" si="83"/>
        <v>65.819469935561528</v>
      </c>
      <c r="BB58" s="3">
        <f t="shared" si="84"/>
        <v>68.06839494821547</v>
      </c>
      <c r="BC58" s="3">
        <f t="shared" si="85"/>
        <v>70.233509090832641</v>
      </c>
      <c r="BD58" s="3">
        <f t="shared" si="86"/>
        <v>72.34274932009194</v>
      </c>
      <c r="BE58" s="3">
        <f t="shared" si="87"/>
        <v>74.326273244296047</v>
      </c>
      <c r="BF58" s="3">
        <f t="shared" si="88"/>
        <v>76.170112385105497</v>
      </c>
      <c r="BG58" s="3">
        <f t="shared" si="89"/>
        <v>78.223478701006925</v>
      </c>
      <c r="BH58" s="3">
        <f t="shared" si="90"/>
        <v>79.801916753366527</v>
      </c>
      <c r="BI58" s="3">
        <f t="shared" si="91"/>
        <v>81.212733065652543</v>
      </c>
      <c r="BJ58" s="3">
        <f t="shared" si="92"/>
        <v>82.455927637864974</v>
      </c>
      <c r="BK58" s="3">
        <f t="shared" si="93"/>
        <v>83.559437426682749</v>
      </c>
      <c r="BL58" s="3">
        <f>MAX(F58,AI58)*'2015-2022 Peak vs Capital'!$M$14</f>
        <v>3.9651391372111444</v>
      </c>
      <c r="BM58" s="3">
        <f>MAX(G58,AJ58)*'2015-2022 Peak vs Capital'!$M$14</f>
        <v>4.0277973326532983</v>
      </c>
      <c r="BN58" s="3">
        <f>MAX(H58,AK58)*'2015-2022 Peak vs Capital'!$M$14</f>
        <v>4.0914456697576256</v>
      </c>
      <c r="BO58" s="3">
        <f>MAX(I58,AL58)*'2015-2022 Peak vs Capital'!$M$14</f>
        <v>4.1560997950090632</v>
      </c>
      <c r="BP58" s="3">
        <f>MAX(J58,AM58)*'2015-2022 Peak vs Capital'!$M$14</f>
        <v>4.2074915355935376</v>
      </c>
      <c r="BQ58" s="3">
        <f>MAX(K58,AN58)*'2015-2022 Peak vs Capital'!$M$14</f>
        <v>4.1925713528432063</v>
      </c>
      <c r="BR58" s="3">
        <f>MAX(L58,AO58)*'2015-2022 Peak vs Capital'!$M$14</f>
        <v>4.1859401605097259</v>
      </c>
      <c r="BS58" s="3">
        <f>MAX(M58,AP58)*'2015-2022 Peak vs Capital'!$M$14</f>
        <v>4.2423052953443126</v>
      </c>
      <c r="BT58" s="3">
        <f>MAX(N58,AQ58)*'2015-2022 Peak vs Capital'!$M$14</f>
        <v>4.379902536264038</v>
      </c>
      <c r="BU58" s="3">
        <f>MAX(O58,AR58)*'2015-2022 Peak vs Capital'!$M$14</f>
        <v>4.6003896813522731</v>
      </c>
      <c r="BV58" s="3">
        <f>MAX(P58,AS58)*'2015-2022 Peak vs Capital'!$M$14</f>
        <v>4.6932263740210036</v>
      </c>
      <c r="BW58" s="3">
        <f>MAX(Q58,AT58)*'2015-2022 Peak vs Capital'!$M$14</f>
        <v>4.8105184508304184</v>
      </c>
      <c r="BX58" s="3">
        <f>MAX(R58,AU58)*'2015-2022 Peak vs Capital'!$M$14</f>
        <v>5.1185089614018784</v>
      </c>
      <c r="BY58" s="3">
        <f>MAX(S58,AV58)*'2015-2022 Peak vs Capital'!$M$14</f>
        <v>5.4807644666930715</v>
      </c>
      <c r="BZ58" s="3">
        <f>MAX(T58,AW58)*'2015-2022 Peak vs Capital'!$M$14</f>
        <v>5.7990213276169147</v>
      </c>
      <c r="CA58" s="3">
        <f>MAX(U58,AX58)*'2015-2022 Peak vs Capital'!$M$14</f>
        <v>6.0982121093149031</v>
      </c>
      <c r="CB58" s="3">
        <f>MAX(V58,AY58)*'2015-2022 Peak vs Capital'!$M$14</f>
        <v>6.3915364050972467</v>
      </c>
      <c r="CC58" s="3">
        <f>MAX(W58,AZ58)*'2015-2022 Peak vs Capital'!$M$14</f>
        <v>6.6731277290482973</v>
      </c>
      <c r="CD58" s="3">
        <f>MAX(X58,BA58)*'2015-2022 Peak vs Capital'!$M$14</f>
        <v>6.9107204086319953</v>
      </c>
      <c r="CE58" s="3">
        <f>MAX(Y58,BB58)*'2015-2022 Peak vs Capital'!$M$14</f>
        <v>7.1468464667367808</v>
      </c>
      <c r="CF58" s="3">
        <f>MAX(Z58,BC58)*'2015-2022 Peak vs Capital'!$M$14</f>
        <v>7.3741727959680974</v>
      </c>
      <c r="CG58" s="3">
        <f>MAX(AA58,BD58)*'2015-2022 Peak vs Capital'!$M$14</f>
        <v>7.5956326392837674</v>
      </c>
      <c r="CH58" s="3">
        <f>MAX(AB58,BE58)*'2015-2022 Peak vs Capital'!$M$14</f>
        <v>7.803892889289231</v>
      </c>
      <c r="CI58" s="3">
        <f>MAX(AC58,BF58)*'2015-2022 Peak vs Capital'!$M$14</f>
        <v>7.9974869245055773</v>
      </c>
      <c r="CJ58" s="3">
        <f>MAX(AD58,BG58)*'2015-2022 Peak vs Capital'!$M$14</f>
        <v>8.213080281905599</v>
      </c>
      <c r="CK58" s="3">
        <f>MAX(AE58,BH58)*'2015-2022 Peak vs Capital'!$M$14</f>
        <v>8.3788085090226225</v>
      </c>
      <c r="CL58" s="3">
        <f>MAX(AF58,BI58)*'2015-2022 Peak vs Capital'!$M$14</f>
        <v>8.5269372783927047</v>
      </c>
      <c r="CM58" s="3">
        <f>MAX(AG58,BJ58)*'2015-2022 Peak vs Capital'!$M$14</f>
        <v>8.6574665900158472</v>
      </c>
      <c r="CN58" s="3">
        <f>MAX(AH58,BK58)*'2015-2022 Peak vs Capital'!$M$14</f>
        <v>8.7733296868498734</v>
      </c>
    </row>
    <row r="59" spans="1:92" x14ac:dyDescent="0.35">
      <c r="A59" t="s">
        <v>88</v>
      </c>
      <c r="B59">
        <v>2022</v>
      </c>
      <c r="C59">
        <v>61728</v>
      </c>
      <c r="D59">
        <v>83593</v>
      </c>
      <c r="E59" s="18"/>
      <c r="F59" s="3">
        <f t="shared" si="63"/>
        <v>83.593000000000004</v>
      </c>
      <c r="G59" s="3">
        <f t="shared" ref="G59:AH59" si="112">F59*G$3</f>
        <v>84.913959076175061</v>
      </c>
      <c r="H59" s="3">
        <f t="shared" si="112"/>
        <v>86.255792303067622</v>
      </c>
      <c r="I59" s="3">
        <f t="shared" si="112"/>
        <v>87.618829539623405</v>
      </c>
      <c r="J59" s="3">
        <f t="shared" si="112"/>
        <v>88.702269394321561</v>
      </c>
      <c r="K59" s="3">
        <f t="shared" si="112"/>
        <v>88.387722339731766</v>
      </c>
      <c r="L59" s="3">
        <f t="shared" si="112"/>
        <v>88.247923648802981</v>
      </c>
      <c r="M59" s="3">
        <f t="shared" si="112"/>
        <v>89.436212521697755</v>
      </c>
      <c r="N59" s="3">
        <f t="shared" si="112"/>
        <v>92.337035358470288</v>
      </c>
      <c r="O59" s="3">
        <f t="shared" si="112"/>
        <v>96.985341831852779</v>
      </c>
      <c r="P59" s="3">
        <f t="shared" si="112"/>
        <v>98.942523504855941</v>
      </c>
      <c r="Q59" s="3">
        <f t="shared" si="112"/>
        <v>100.72495681419811</v>
      </c>
      <c r="R59" s="3">
        <f t="shared" si="112"/>
        <v>102.22779274168266</v>
      </c>
      <c r="S59" s="3">
        <f t="shared" si="112"/>
        <v>104.32477310561463</v>
      </c>
      <c r="T59" s="3">
        <f t="shared" si="112"/>
        <v>106.07225674222458</v>
      </c>
      <c r="U59" s="3">
        <f t="shared" si="112"/>
        <v>107.57509266970914</v>
      </c>
      <c r="V59" s="3">
        <f t="shared" si="112"/>
        <v>109.1478279426581</v>
      </c>
      <c r="W59" s="3">
        <f t="shared" si="112"/>
        <v>110.65066387014267</v>
      </c>
      <c r="X59" s="3">
        <f t="shared" si="112"/>
        <v>112.15349979762723</v>
      </c>
      <c r="Y59" s="3">
        <f t="shared" si="112"/>
        <v>113.58643637964738</v>
      </c>
      <c r="Z59" s="3">
        <f t="shared" si="112"/>
        <v>114.94947361620315</v>
      </c>
      <c r="AA59" s="3">
        <f t="shared" si="112"/>
        <v>116.24261150729451</v>
      </c>
      <c r="AB59" s="3">
        <f t="shared" si="112"/>
        <v>117.99009514390448</v>
      </c>
      <c r="AC59" s="3">
        <f t="shared" si="112"/>
        <v>119.73757878051445</v>
      </c>
      <c r="AD59" s="3">
        <f t="shared" si="112"/>
        <v>122.9179989991446</v>
      </c>
      <c r="AE59" s="3">
        <f t="shared" si="112"/>
        <v>124.28103623570038</v>
      </c>
      <c r="AF59" s="3">
        <f t="shared" si="112"/>
        <v>125.46932510859513</v>
      </c>
      <c r="AG59" s="3">
        <f t="shared" si="112"/>
        <v>126.48286561782889</v>
      </c>
      <c r="AH59" s="3">
        <f t="shared" si="112"/>
        <v>127.35660743613387</v>
      </c>
      <c r="AI59" s="3">
        <f t="shared" si="65"/>
        <v>61.728000000000002</v>
      </c>
      <c r="AJ59" s="3">
        <f t="shared" si="66"/>
        <v>63.416194089104536</v>
      </c>
      <c r="AK59" s="3">
        <f t="shared" si="67"/>
        <v>65.150558462075182</v>
      </c>
      <c r="AL59" s="3">
        <f t="shared" si="68"/>
        <v>66.932355826278368</v>
      </c>
      <c r="AM59" s="3">
        <f t="shared" si="69"/>
        <v>68.455505186000465</v>
      </c>
      <c r="AN59" s="3">
        <f t="shared" si="70"/>
        <v>67.765777174050825</v>
      </c>
      <c r="AO59" s="3">
        <f t="shared" si="71"/>
        <v>69.547574538254025</v>
      </c>
      <c r="AP59" s="3">
        <f t="shared" si="72"/>
        <v>73.513510606964388</v>
      </c>
      <c r="AQ59" s="3">
        <f t="shared" si="73"/>
        <v>77.27827600552277</v>
      </c>
      <c r="AR59" s="3">
        <f t="shared" si="74"/>
        <v>82.393758760815828</v>
      </c>
      <c r="AS59" s="3">
        <f t="shared" si="75"/>
        <v>87.96906019074197</v>
      </c>
      <c r="AT59" s="3">
        <f t="shared" si="76"/>
        <v>94.262828299782313</v>
      </c>
      <c r="AU59" s="3">
        <f t="shared" si="77"/>
        <v>100.29794840434154</v>
      </c>
      <c r="AV59" s="3">
        <f t="shared" si="78"/>
        <v>107.39639919398978</v>
      </c>
      <c r="AW59" s="3">
        <f t="shared" si="79"/>
        <v>113.632689968701</v>
      </c>
      <c r="AX59" s="3">
        <f t="shared" si="80"/>
        <v>119.49537807027282</v>
      </c>
      <c r="AY59" s="3">
        <f t="shared" si="81"/>
        <v>125.24311150318638</v>
      </c>
      <c r="AZ59" s="3">
        <f t="shared" si="82"/>
        <v>130.76093559878342</v>
      </c>
      <c r="BA59" s="3">
        <f t="shared" si="83"/>
        <v>135.41659967944341</v>
      </c>
      <c r="BB59" s="3">
        <f t="shared" si="84"/>
        <v>140.04352509293881</v>
      </c>
      <c r="BC59" s="3">
        <f t="shared" si="85"/>
        <v>144.49801850344684</v>
      </c>
      <c r="BD59" s="3">
        <f t="shared" si="86"/>
        <v>148.83755724529658</v>
      </c>
      <c r="BE59" s="3">
        <f t="shared" si="87"/>
        <v>152.91844798266521</v>
      </c>
      <c r="BF59" s="3">
        <f t="shared" si="88"/>
        <v>156.71195204838816</v>
      </c>
      <c r="BG59" s="3">
        <f t="shared" si="89"/>
        <v>160.93653612157962</v>
      </c>
      <c r="BH59" s="3">
        <f t="shared" si="90"/>
        <v>164.18400551117577</v>
      </c>
      <c r="BI59" s="3">
        <f t="shared" si="91"/>
        <v>167.0866108947971</v>
      </c>
      <c r="BJ59" s="3">
        <f t="shared" si="92"/>
        <v>169.64435227244363</v>
      </c>
      <c r="BK59" s="3">
        <f t="shared" si="93"/>
        <v>171.91470697844449</v>
      </c>
      <c r="BL59" s="3">
        <f>MAX(F59,AI59)*'2015-2022 Peak vs Capital'!$M$14</f>
        <v>8.7768535918678996</v>
      </c>
      <c r="BM59" s="3">
        <f>MAX(G59,AJ59)*'2015-2022 Peak vs Capital'!$M$14</f>
        <v>8.91554779368429</v>
      </c>
      <c r="BN59" s="3">
        <f>MAX(H59,AK59)*'2015-2022 Peak vs Capital'!$M$14</f>
        <v>9.0564336785925921</v>
      </c>
      <c r="BO59" s="3">
        <f>MAX(I59,AL59)*'2015-2022 Peak vs Capital'!$M$14</f>
        <v>9.1995458801586842</v>
      </c>
      <c r="BP59" s="3">
        <f>MAX(J59,AM59)*'2015-2022 Peak vs Capital'!$M$14</f>
        <v>9.3133017326855736</v>
      </c>
      <c r="BQ59" s="3">
        <f>MAX(K59,AN59)*'2015-2022 Peak vs Capital'!$M$14</f>
        <v>9.2802758400164755</v>
      </c>
      <c r="BR59" s="3">
        <f>MAX(L59,AO59)*'2015-2022 Peak vs Capital'!$M$14</f>
        <v>9.2655976654968786</v>
      </c>
      <c r="BS59" s="3">
        <f>MAX(M59,AP59)*'2015-2022 Peak vs Capital'!$M$14</f>
        <v>9.3903621489134697</v>
      </c>
      <c r="BT59" s="3">
        <f>MAX(N59,AQ59)*'2015-2022 Peak vs Capital'!$M$14</f>
        <v>9.6949342701951498</v>
      </c>
      <c r="BU59" s="3">
        <f>MAX(O59,AR59)*'2015-2022 Peak vs Capital'!$M$14</f>
        <v>10.182983572971816</v>
      </c>
      <c r="BV59" s="3">
        <f>MAX(P59,AS59)*'2015-2022 Peak vs Capital'!$M$14</f>
        <v>10.388478016246204</v>
      </c>
      <c r="BW59" s="3">
        <f>MAX(Q59,AT59)*'2015-2022 Peak vs Capital'!$M$14</f>
        <v>10.575624741371092</v>
      </c>
      <c r="BX59" s="3">
        <f>MAX(R59,AU59)*'2015-2022 Peak vs Capital'!$M$14</f>
        <v>10.733415117456779</v>
      </c>
      <c r="BY59" s="3">
        <f>MAX(S59,AV59)*'2015-2022 Peak vs Capital'!$M$14</f>
        <v>11.276093357331929</v>
      </c>
      <c r="BZ59" s="3">
        <f>MAX(T59,AW59)*'2015-2022 Peak vs Capital'!$M$14</f>
        <v>11.930873196384921</v>
      </c>
      <c r="CA59" s="3">
        <f>MAX(U59,AX59)*'2015-2022 Peak vs Capital'!$M$14</f>
        <v>12.546426593466995</v>
      </c>
      <c r="CB59" s="3">
        <f>MAX(V59,AY59)*'2015-2022 Peak vs Capital'!$M$14</f>
        <v>13.149910316096483</v>
      </c>
      <c r="CC59" s="3">
        <f>MAX(W59,AZ59)*'2015-2022 Peak vs Capital'!$M$14</f>
        <v>13.72925468982079</v>
      </c>
      <c r="CD59" s="3">
        <f>MAX(X59,BA59)*'2015-2022 Peak vs Capital'!$M$14</f>
        <v>14.218076505150673</v>
      </c>
      <c r="CE59" s="3">
        <f>MAX(Y59,BB59)*'2015-2022 Peak vs Capital'!$M$14</f>
        <v>14.703880901867407</v>
      </c>
      <c r="CF59" s="3">
        <f>MAX(Z59,BC59)*'2015-2022 Peak vs Capital'!$M$14</f>
        <v>15.171580786905261</v>
      </c>
      <c r="CG59" s="3">
        <f>MAX(AA59,BD59)*'2015-2022 Peak vs Capital'!$M$14</f>
        <v>15.627210997490524</v>
      </c>
      <c r="CH59" s="3">
        <f>MAX(AB59,BE59)*'2015-2022 Peak vs Capital'!$M$14</f>
        <v>16.05568444055746</v>
      </c>
      <c r="CI59" s="3">
        <f>MAX(AC59,BF59)*'2015-2022 Peak vs Capital'!$M$14</f>
        <v>16.453983697492919</v>
      </c>
      <c r="CJ59" s="3">
        <f>MAX(AD59,BG59)*'2015-2022 Peak vs Capital'!$M$14</f>
        <v>16.897544233625592</v>
      </c>
      <c r="CK59" s="3">
        <f>MAX(AE59,BH59)*'2015-2022 Peak vs Capital'!$M$14</f>
        <v>17.238512536911248</v>
      </c>
      <c r="CL59" s="3">
        <f>MAX(AF59,BI59)*'2015-2022 Peak vs Capital'!$M$14</f>
        <v>17.543271816839138</v>
      </c>
      <c r="CM59" s="3">
        <f>MAX(AG59,BJ59)*'2015-2022 Peak vs Capital'!$M$14</f>
        <v>17.811822073409257</v>
      </c>
      <c r="CN59" s="3">
        <f>MAX(AH59,BK59)*'2015-2022 Peak vs Capital'!$M$14</f>
        <v>18.050198143847904</v>
      </c>
    </row>
    <row r="60" spans="1:92" x14ac:dyDescent="0.35">
      <c r="A60" t="s">
        <v>89</v>
      </c>
      <c r="B60">
        <v>2022</v>
      </c>
      <c r="C60">
        <v>17607</v>
      </c>
      <c r="D60">
        <v>18211</v>
      </c>
      <c r="E60" s="18"/>
      <c r="F60" s="3">
        <f t="shared" si="63"/>
        <v>18.210999999999999</v>
      </c>
      <c r="G60" s="3">
        <f t="shared" ref="G60:AH60" si="113">F60*G$3</f>
        <v>18.498775121555916</v>
      </c>
      <c r="H60" s="3">
        <f t="shared" si="113"/>
        <v>18.791097743006762</v>
      </c>
      <c r="I60" s="3">
        <f t="shared" si="113"/>
        <v>19.088039725169352</v>
      </c>
      <c r="J60" s="3">
        <f t="shared" si="113"/>
        <v>19.324070531503715</v>
      </c>
      <c r="K60" s="3">
        <f t="shared" si="113"/>
        <v>19.255545458696965</v>
      </c>
      <c r="L60" s="3">
        <f t="shared" si="113"/>
        <v>19.225089870782856</v>
      </c>
      <c r="M60" s="3">
        <f t="shared" si="113"/>
        <v>19.483962368052804</v>
      </c>
      <c r="N60" s="3">
        <f t="shared" si="113"/>
        <v>20.115915817270615</v>
      </c>
      <c r="O60" s="3">
        <f t="shared" si="113"/>
        <v>21.128564115414822</v>
      </c>
      <c r="P60" s="3">
        <f t="shared" si="113"/>
        <v>21.554942346212382</v>
      </c>
      <c r="Q60" s="3">
        <f t="shared" si="113"/>
        <v>21.943251092117304</v>
      </c>
      <c r="R60" s="3">
        <f t="shared" si="113"/>
        <v>22.270648662193999</v>
      </c>
      <c r="S60" s="3">
        <f t="shared" si="113"/>
        <v>22.727482480905675</v>
      </c>
      <c r="T60" s="3">
        <f t="shared" si="113"/>
        <v>23.108177329832067</v>
      </c>
      <c r="U60" s="3">
        <f t="shared" si="113"/>
        <v>23.435574899908765</v>
      </c>
      <c r="V60" s="3">
        <f t="shared" si="113"/>
        <v>23.778200263942519</v>
      </c>
      <c r="W60" s="3">
        <f t="shared" si="113"/>
        <v>24.105597834019218</v>
      </c>
      <c r="X60" s="3">
        <f t="shared" si="113"/>
        <v>24.432995404095916</v>
      </c>
      <c r="Y60" s="3">
        <f t="shared" si="113"/>
        <v>24.745165180215555</v>
      </c>
      <c r="Z60" s="3">
        <f t="shared" si="113"/>
        <v>25.042107162378141</v>
      </c>
      <c r="AA60" s="3">
        <f t="shared" si="113"/>
        <v>25.323821350583671</v>
      </c>
      <c r="AB60" s="3">
        <f t="shared" si="113"/>
        <v>25.704516199510067</v>
      </c>
      <c r="AC60" s="3">
        <f t="shared" si="113"/>
        <v>26.085211048436463</v>
      </c>
      <c r="AD60" s="3">
        <f t="shared" si="113"/>
        <v>26.778075673482505</v>
      </c>
      <c r="AE60" s="3">
        <f t="shared" si="113"/>
        <v>27.075017655645095</v>
      </c>
      <c r="AF60" s="3">
        <f t="shared" si="113"/>
        <v>27.333890152915036</v>
      </c>
      <c r="AG60" s="3">
        <f t="shared" si="113"/>
        <v>27.554693165292342</v>
      </c>
      <c r="AH60" s="3">
        <f t="shared" si="113"/>
        <v>27.745040589755536</v>
      </c>
      <c r="AI60" s="3">
        <f t="shared" si="65"/>
        <v>17.606999999999999</v>
      </c>
      <c r="AJ60" s="3">
        <f t="shared" si="66"/>
        <v>18.088532421702688</v>
      </c>
      <c r="AK60" s="3">
        <f t="shared" si="67"/>
        <v>18.583234234735578</v>
      </c>
      <c r="AL60" s="3">
        <f t="shared" si="68"/>
        <v>19.09146560771908</v>
      </c>
      <c r="AM60" s="3">
        <f t="shared" si="69"/>
        <v>19.525921458817884</v>
      </c>
      <c r="AN60" s="3">
        <f t="shared" si="70"/>
        <v>19.32918673379201</v>
      </c>
      <c r="AO60" s="3">
        <f t="shared" si="71"/>
        <v>19.837418106775516</v>
      </c>
      <c r="AP60" s="3">
        <f t="shared" si="72"/>
        <v>20.968642775674287</v>
      </c>
      <c r="AQ60" s="3">
        <f t="shared" si="73"/>
        <v>22.042486483107179</v>
      </c>
      <c r="AR60" s="3">
        <f t="shared" si="74"/>
        <v>23.501602360382403</v>
      </c>
      <c r="AS60" s="3">
        <f t="shared" si="75"/>
        <v>25.091874721008207</v>
      </c>
      <c r="AT60" s="3">
        <f t="shared" si="76"/>
        <v>26.887079086869296</v>
      </c>
      <c r="AU60" s="3">
        <f t="shared" si="77"/>
        <v>28.608507930845683</v>
      </c>
      <c r="AV60" s="3">
        <f t="shared" si="78"/>
        <v>30.633236142570293</v>
      </c>
      <c r="AW60" s="3">
        <f t="shared" si="79"/>
        <v>32.412045948012562</v>
      </c>
      <c r="AX60" s="3">
        <f t="shared" si="80"/>
        <v>34.08429111073248</v>
      </c>
      <c r="AY60" s="3">
        <f t="shared" si="81"/>
        <v>35.723747152614756</v>
      </c>
      <c r="AZ60" s="3">
        <f t="shared" si="82"/>
        <v>37.297624952821742</v>
      </c>
      <c r="BA60" s="3">
        <f t="shared" si="83"/>
        <v>38.625584346746386</v>
      </c>
      <c r="BB60" s="3">
        <f t="shared" si="84"/>
        <v>39.945346460461614</v>
      </c>
      <c r="BC60" s="3">
        <f t="shared" si="85"/>
        <v>41.215924892920384</v>
      </c>
      <c r="BD60" s="3">
        <f t="shared" si="86"/>
        <v>42.453714204541505</v>
      </c>
      <c r="BE60" s="3">
        <f t="shared" si="87"/>
        <v>43.617727994277921</v>
      </c>
      <c r="BF60" s="3">
        <f t="shared" si="88"/>
        <v>44.699768981920222</v>
      </c>
      <c r="BG60" s="3">
        <f t="shared" si="89"/>
        <v>45.904769172703695</v>
      </c>
      <c r="BH60" s="3">
        <f t="shared" si="90"/>
        <v>46.831061836367176</v>
      </c>
      <c r="BI60" s="3">
        <f t="shared" si="91"/>
        <v>47.65898713751772</v>
      </c>
      <c r="BJ60" s="3">
        <f t="shared" si="92"/>
        <v>48.388545076155332</v>
      </c>
      <c r="BK60" s="3">
        <f t="shared" si="93"/>
        <v>49.036130212698829</v>
      </c>
      <c r="BL60" s="3">
        <f>MAX(F60,AI60)*'2015-2022 Peak vs Capital'!$M$14</f>
        <v>1.9120653734344537</v>
      </c>
      <c r="BM60" s="3">
        <f>MAX(G60,AJ60)*'2015-2022 Peak vs Capital'!$M$14</f>
        <v>1.9422803448947228</v>
      </c>
      <c r="BN60" s="3">
        <f>MAX(H60,AK60)*'2015-2022 Peak vs Capital'!$M$14</f>
        <v>1.9729727814631568</v>
      </c>
      <c r="BO60" s="3">
        <f>MAX(I60,AL60)*'2015-2022 Peak vs Capital'!$M$14</f>
        <v>2.0045099289788819</v>
      </c>
      <c r="BP60" s="3">
        <f>MAX(J60,AM60)*'2015-2022 Peak vs Capital'!$M$14</f>
        <v>2.0501256551428497</v>
      </c>
      <c r="BQ60" s="3">
        <f>MAX(K60,AN60)*'2015-2022 Peak vs Capital'!$M$14</f>
        <v>2.0294694772572792</v>
      </c>
      <c r="BR60" s="3">
        <f>MAX(L60,AO60)*'2015-2022 Peak vs Capital'!$M$14</f>
        <v>2.0828312701283358</v>
      </c>
      <c r="BS60" s="3">
        <f>MAX(M60,AP60)*'2015-2022 Peak vs Capital'!$M$14</f>
        <v>2.201604292970365</v>
      </c>
      <c r="BT60" s="3">
        <f>MAX(N60,AQ60)*'2015-2022 Peak vs Capital'!$M$14</f>
        <v>2.3143525972624364</v>
      </c>
      <c r="BU60" s="3">
        <f>MAX(O60,AR60)*'2015-2022 Peak vs Capital'!$M$14</f>
        <v>2.4675525832470826</v>
      </c>
      <c r="BV60" s="3">
        <f>MAX(P60,AS60)*'2015-2022 Peak vs Capital'!$M$14</f>
        <v>2.6345233544887754</v>
      </c>
      <c r="BW60" s="3">
        <f>MAX(Q60,AT60)*'2015-2022 Peak vs Capital'!$M$14</f>
        <v>2.823010977694604</v>
      </c>
      <c r="BX60" s="3">
        <f>MAX(R60,AU60)*'2015-2022 Peak vs Capital'!$M$14</f>
        <v>3.0037525341933442</v>
      </c>
      <c r="BY60" s="3">
        <f>MAX(S60,AV60)*'2015-2022 Peak vs Capital'!$M$14</f>
        <v>3.2163390315990048</v>
      </c>
      <c r="BZ60" s="3">
        <f>MAX(T60,AW60)*'2015-2022 Peak vs Capital'!$M$14</f>
        <v>3.4031053066477028</v>
      </c>
      <c r="CA60" s="3">
        <f>MAX(U60,AX60)*'2015-2022 Peak vs Capital'!$M$14</f>
        <v>3.5786828186750501</v>
      </c>
      <c r="CB60" s="3">
        <f>MAX(V60,AY60)*'2015-2022 Peak vs Capital'!$M$14</f>
        <v>3.7508176343881359</v>
      </c>
      <c r="CC60" s="3">
        <f>MAX(W60,AZ60)*'2015-2022 Peak vs Capital'!$M$14</f>
        <v>3.9160670574726986</v>
      </c>
      <c r="CD60" s="3">
        <f>MAX(X60,BA60)*'2015-2022 Peak vs Capital'!$M$14</f>
        <v>4.0554962582002982</v>
      </c>
      <c r="CE60" s="3">
        <f>MAX(Y60,BB60)*'2015-2022 Peak vs Capital'!$M$14</f>
        <v>4.1940647848493313</v>
      </c>
      <c r="CF60" s="3">
        <f>MAX(Z60,BC60)*'2015-2022 Peak vs Capital'!$M$14</f>
        <v>4.3274692670269737</v>
      </c>
      <c r="CG60" s="3">
        <f>MAX(AA60,BD60)*'2015-2022 Peak vs Capital'!$M$14</f>
        <v>4.457431052890354</v>
      </c>
      <c r="CH60" s="3">
        <f>MAX(AB60,BE60)*'2015-2022 Peak vs Capital'!$M$14</f>
        <v>4.5796467720466447</v>
      </c>
      <c r="CI60" s="3">
        <f>MAX(AC60,BF60)*'2015-2022 Peak vs Capital'!$M$14</f>
        <v>4.6932557504172809</v>
      </c>
      <c r="CJ60" s="3">
        <f>MAX(AD60,BG60)*'2015-2022 Peak vs Capital'!$M$14</f>
        <v>4.8197748399663993</v>
      </c>
      <c r="CK60" s="3">
        <f>MAX(AE60,BH60)*'2015-2022 Peak vs Capital'!$M$14</f>
        <v>4.9170310108442923</v>
      </c>
      <c r="CL60" s="3">
        <f>MAX(AF60,BI60)*'2015-2022 Peak vs Capital'!$M$14</f>
        <v>5.0039590927794002</v>
      </c>
      <c r="CM60" s="3">
        <f>MAX(AG60,BJ60)*'2015-2022 Peak vs Capital'!$M$14</f>
        <v>5.0805590857717231</v>
      </c>
      <c r="CN60" s="3">
        <f>MAX(AH60,BK60)*'2015-2022 Peak vs Capital'!$M$14</f>
        <v>5.1485523379783924</v>
      </c>
    </row>
    <row r="61" spans="1:92" x14ac:dyDescent="0.35">
      <c r="A61" t="s">
        <v>90</v>
      </c>
      <c r="B61">
        <v>2022</v>
      </c>
      <c r="C61">
        <v>80368</v>
      </c>
      <c r="D61">
        <v>77257</v>
      </c>
      <c r="E61" s="18"/>
      <c r="F61" s="3">
        <f t="shared" si="63"/>
        <v>77.257000000000005</v>
      </c>
      <c r="G61" s="3">
        <f t="shared" ref="G61:AH61" si="114">F61*G$3</f>
        <v>78.477835899513792</v>
      </c>
      <c r="H61" s="3">
        <f t="shared" si="114"/>
        <v>79.71796377636997</v>
      </c>
      <c r="I61" s="3">
        <f t="shared" si="114"/>
        <v>80.977688487584899</v>
      </c>
      <c r="J61" s="3">
        <f t="shared" si="114"/>
        <v>81.97900812983265</v>
      </c>
      <c r="K61" s="3">
        <f t="shared" si="114"/>
        <v>81.688302427244594</v>
      </c>
      <c r="L61" s="3">
        <f t="shared" si="114"/>
        <v>81.559099892761012</v>
      </c>
      <c r="M61" s="3">
        <f t="shared" si="114"/>
        <v>82.657321435871452</v>
      </c>
      <c r="N61" s="3">
        <f t="shared" si="114"/>
        <v>85.33827402640577</v>
      </c>
      <c r="O61" s="3">
        <f t="shared" si="114"/>
        <v>89.634258297984871</v>
      </c>
      <c r="P61" s="3">
        <f t="shared" si="114"/>
        <v>91.443093780755021</v>
      </c>
      <c r="Q61" s="3">
        <f t="shared" si="114"/>
        <v>93.090426095420696</v>
      </c>
      <c r="R61" s="3">
        <f t="shared" si="114"/>
        <v>94.479353341119193</v>
      </c>
      <c r="S61" s="3">
        <f t="shared" si="114"/>
        <v>96.417391358372939</v>
      </c>
      <c r="T61" s="3">
        <f t="shared" si="114"/>
        <v>98.032423039417708</v>
      </c>
      <c r="U61" s="3">
        <f t="shared" si="114"/>
        <v>99.421350285116205</v>
      </c>
      <c r="V61" s="3">
        <f t="shared" si="114"/>
        <v>100.8748787980565</v>
      </c>
      <c r="W61" s="3">
        <f t="shared" si="114"/>
        <v>102.26380604375501</v>
      </c>
      <c r="X61" s="3">
        <f t="shared" si="114"/>
        <v>103.65273328945352</v>
      </c>
      <c r="Y61" s="3">
        <f t="shared" si="114"/>
        <v>104.97705926791022</v>
      </c>
      <c r="Z61" s="3">
        <f t="shared" si="114"/>
        <v>106.23678397912515</v>
      </c>
      <c r="AA61" s="3">
        <f t="shared" si="114"/>
        <v>107.43190742309828</v>
      </c>
      <c r="AB61" s="3">
        <f t="shared" si="114"/>
        <v>109.04693910414306</v>
      </c>
      <c r="AC61" s="3">
        <f t="shared" si="114"/>
        <v>110.66197078518785</v>
      </c>
      <c r="AD61" s="3">
        <f t="shared" si="114"/>
        <v>113.60132844468936</v>
      </c>
      <c r="AE61" s="3">
        <f t="shared" si="114"/>
        <v>114.86105315590429</v>
      </c>
      <c r="AF61" s="3">
        <f t="shared" si="114"/>
        <v>115.95927469901471</v>
      </c>
      <c r="AG61" s="3">
        <f t="shared" si="114"/>
        <v>116.89599307402067</v>
      </c>
      <c r="AH61" s="3">
        <f t="shared" si="114"/>
        <v>117.70350891454305</v>
      </c>
      <c r="AI61" s="3">
        <f t="shared" si="65"/>
        <v>80.367999999999995</v>
      </c>
      <c r="AJ61" s="3">
        <f t="shared" si="66"/>
        <v>82.565977944419913</v>
      </c>
      <c r="AK61" s="3">
        <f t="shared" si="67"/>
        <v>84.824068210213468</v>
      </c>
      <c r="AL61" s="3">
        <f t="shared" si="68"/>
        <v>87.143914804405441</v>
      </c>
      <c r="AM61" s="3">
        <f t="shared" si="69"/>
        <v>89.127009473634075</v>
      </c>
      <c r="AN61" s="3">
        <f t="shared" si="70"/>
        <v>88.229004340398461</v>
      </c>
      <c r="AO61" s="3">
        <f t="shared" si="71"/>
        <v>90.548850934590448</v>
      </c>
      <c r="AP61" s="3">
        <f t="shared" si="72"/>
        <v>95.712380450695193</v>
      </c>
      <c r="AQ61" s="3">
        <f t="shared" si="73"/>
        <v>100.61399180293957</v>
      </c>
      <c r="AR61" s="3">
        <f t="shared" si="74"/>
        <v>107.27419654110366</v>
      </c>
      <c r="AS61" s="3">
        <f t="shared" si="75"/>
        <v>114.53307136809148</v>
      </c>
      <c r="AT61" s="3">
        <f t="shared" si="76"/>
        <v>122.72736820886639</v>
      </c>
      <c r="AU61" s="3">
        <f t="shared" si="77"/>
        <v>130.58491312467797</v>
      </c>
      <c r="AV61" s="3">
        <f t="shared" si="78"/>
        <v>139.82688262089445</v>
      </c>
      <c r="AW61" s="3">
        <f t="shared" si="79"/>
        <v>147.94634570056641</v>
      </c>
      <c r="AX61" s="3">
        <f t="shared" si="80"/>
        <v>155.57938933306906</v>
      </c>
      <c r="AY61" s="3">
        <f t="shared" si="81"/>
        <v>163.06276544336581</v>
      </c>
      <c r="AZ61" s="3">
        <f t="shared" si="82"/>
        <v>170.24680650925069</v>
      </c>
      <c r="BA61" s="3">
        <f t="shared" si="83"/>
        <v>176.30834115859105</v>
      </c>
      <c r="BB61" s="3">
        <f t="shared" si="84"/>
        <v>182.33245892737992</v>
      </c>
      <c r="BC61" s="3">
        <f t="shared" si="85"/>
        <v>188.1320754128599</v>
      </c>
      <c r="BD61" s="3">
        <f t="shared" si="86"/>
        <v>193.78202437613396</v>
      </c>
      <c r="BE61" s="3">
        <f t="shared" si="87"/>
        <v>199.09522141444467</v>
      </c>
      <c r="BF61" s="3">
        <f t="shared" si="88"/>
        <v>204.03424964724053</v>
      </c>
      <c r="BG61" s="3">
        <f t="shared" si="89"/>
        <v>209.53453108830863</v>
      </c>
      <c r="BH61" s="3">
        <f t="shared" si="90"/>
        <v>213.76263859062627</v>
      </c>
      <c r="BI61" s="3">
        <f t="shared" si="91"/>
        <v>217.54174352632609</v>
      </c>
      <c r="BJ61" s="3">
        <f t="shared" si="92"/>
        <v>220.87184589540814</v>
      </c>
      <c r="BK61" s="3">
        <f t="shared" si="93"/>
        <v>223.82777945897536</v>
      </c>
      <c r="BL61" s="3">
        <f>MAX(F61,AI61)*'2015-2022 Peak vs Capital'!$M$14</f>
        <v>8.4382444639053418</v>
      </c>
      <c r="BM61" s="3">
        <f>MAX(G61,AJ61)*'2015-2022 Peak vs Capital'!$M$14</f>
        <v>8.6690213305847106</v>
      </c>
      <c r="BN61" s="3">
        <f>MAX(H61,AK61)*'2015-2022 Peak vs Capital'!$M$14</f>
        <v>8.906109695161792</v>
      </c>
      <c r="BO61" s="3">
        <f>MAX(I61,AL61)*'2015-2022 Peak vs Capital'!$M$14</f>
        <v>9.1496821702831106</v>
      </c>
      <c r="BP61" s="3">
        <f>MAX(J61,AM61)*'2015-2022 Peak vs Capital'!$M$14</f>
        <v>9.3578973506287539</v>
      </c>
      <c r="BQ61" s="3">
        <f>MAX(K61,AN61)*'2015-2022 Peak vs Capital'!$M$14</f>
        <v>9.2636112312269532</v>
      </c>
      <c r="BR61" s="3">
        <f>MAX(L61,AO61)*'2015-2022 Peak vs Capital'!$M$14</f>
        <v>9.5071837063482718</v>
      </c>
      <c r="BS61" s="3">
        <f>MAX(M61,AP61)*'2015-2022 Peak vs Capital'!$M$14</f>
        <v>10.049328892908628</v>
      </c>
      <c r="BT61" s="3">
        <f>MAX(N61,AQ61)*'2015-2022 Peak vs Capital'!$M$14</f>
        <v>10.563973961310127</v>
      </c>
      <c r="BU61" s="3">
        <f>MAX(O61,AR61)*'2015-2022 Peak vs Capital'!$M$14</f>
        <v>11.26326268020682</v>
      </c>
      <c r="BV61" s="3">
        <f>MAX(P61,AS61)*'2015-2022 Peak vs Capital'!$M$14</f>
        <v>12.025408812038043</v>
      </c>
      <c r="BW61" s="3">
        <f>MAX(Q61,AT61)*'2015-2022 Peak vs Capital'!$M$14</f>
        <v>12.885769651579476</v>
      </c>
      <c r="BX61" s="3">
        <f>MAX(R61,AU61)*'2015-2022 Peak vs Capital'!$M$14</f>
        <v>13.710773196345237</v>
      </c>
      <c r="BY61" s="3">
        <f>MAX(S61,AV61)*'2015-2022 Peak vs Capital'!$M$14</f>
        <v>14.681134508522108</v>
      </c>
      <c r="BZ61" s="3">
        <f>MAX(T61,AW61)*'2015-2022 Peak vs Capital'!$M$14</f>
        <v>15.533638171446727</v>
      </c>
      <c r="CA61" s="3">
        <f>MAX(U61,AX61)*'2015-2022 Peak vs Capital'!$M$14</f>
        <v>16.335070186362035</v>
      </c>
      <c r="CB61" s="3">
        <f>MAX(V61,AY61)*'2015-2022 Peak vs Capital'!$M$14</f>
        <v>17.120787848043712</v>
      </c>
      <c r="CC61" s="3">
        <f>MAX(W61,AZ61)*'2015-2022 Peak vs Capital'!$M$14</f>
        <v>17.875076803258121</v>
      </c>
      <c r="CD61" s="3">
        <f>MAX(X61,BA61)*'2015-2022 Peak vs Capital'!$M$14</f>
        <v>18.51150810922028</v>
      </c>
      <c r="CE61" s="3">
        <f>MAX(Y61,BB61)*'2015-2022 Peak vs Capital'!$M$14</f>
        <v>19.144010826874027</v>
      </c>
      <c r="CF61" s="3">
        <f>MAX(Z61,BC61)*'2015-2022 Peak vs Capital'!$M$14</f>
        <v>19.752942014677327</v>
      </c>
      <c r="CG61" s="3">
        <f>MAX(AA61,BD61)*'2015-2022 Peak vs Capital'!$M$14</f>
        <v>20.346158849246997</v>
      </c>
      <c r="CH61" s="3">
        <f>MAX(AB61,BE61)*'2015-2022 Peak vs Capital'!$M$14</f>
        <v>20.904018389040989</v>
      </c>
      <c r="CI61" s="3">
        <f>MAX(AC61,BF61)*'2015-2022 Peak vs Capital'!$M$14</f>
        <v>21.422592045750896</v>
      </c>
      <c r="CJ61" s="3">
        <f>MAX(AD61,BG61)*'2015-2022 Peak vs Capital'!$M$14</f>
        <v>22.000094527086926</v>
      </c>
      <c r="CK61" s="3">
        <f>MAX(AE61,BH61)*'2015-2022 Peak vs Capital'!$M$14</f>
        <v>22.444025005937071</v>
      </c>
      <c r="CL61" s="3">
        <f>MAX(AF61,BI61)*'2015-2022 Peak vs Capital'!$M$14</f>
        <v>22.840812425086316</v>
      </c>
      <c r="CM61" s="3">
        <f>MAX(AG61,BJ61)*'2015-2022 Peak vs Capital'!$M$14</f>
        <v>23.190456784534661</v>
      </c>
      <c r="CN61" s="3">
        <f>MAX(AH61,BK61)*'2015-2022 Peak vs Capital'!$M$14</f>
        <v>23.500815260898925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E027-2B31-4410-91A6-D23007C88784}">
  <dimension ref="A1:CN61"/>
  <sheetViews>
    <sheetView zoomScaleNormal="100" workbookViewId="0"/>
  </sheetViews>
  <sheetFormatPr defaultRowHeight="14.5" x14ac:dyDescent="0.35"/>
  <cols>
    <col min="1" max="1" width="34.26953125" customWidth="1"/>
    <col min="3" max="3" width="51.7265625" customWidth="1"/>
    <col min="4" max="4" width="52.54296875" customWidth="1"/>
    <col min="5" max="5" width="31.6328125" customWidth="1"/>
  </cols>
  <sheetData>
    <row r="1" spans="1:92" x14ac:dyDescent="0.35">
      <c r="F1">
        <v>2022</v>
      </c>
      <c r="G1">
        <v>2023</v>
      </c>
      <c r="H1">
        <v>2024</v>
      </c>
      <c r="I1">
        <v>2025</v>
      </c>
      <c r="J1">
        <v>2026</v>
      </c>
      <c r="K1">
        <v>2027</v>
      </c>
      <c r="L1">
        <v>2028</v>
      </c>
      <c r="M1">
        <v>2029</v>
      </c>
      <c r="N1">
        <v>2030</v>
      </c>
      <c r="O1">
        <v>2031</v>
      </c>
      <c r="P1">
        <v>2032</v>
      </c>
      <c r="Q1">
        <v>2033</v>
      </c>
      <c r="R1">
        <v>2034</v>
      </c>
      <c r="S1">
        <v>2035</v>
      </c>
      <c r="T1">
        <v>2036</v>
      </c>
      <c r="U1">
        <v>2037</v>
      </c>
      <c r="V1">
        <v>2038</v>
      </c>
      <c r="W1">
        <v>2039</v>
      </c>
      <c r="X1">
        <v>2040</v>
      </c>
      <c r="Y1">
        <v>2041</v>
      </c>
      <c r="Z1">
        <v>2042</v>
      </c>
      <c r="AA1">
        <v>2043</v>
      </c>
      <c r="AB1">
        <v>2044</v>
      </c>
      <c r="AC1">
        <v>2045</v>
      </c>
      <c r="AD1">
        <v>2046</v>
      </c>
      <c r="AE1">
        <v>2047</v>
      </c>
      <c r="AF1">
        <v>2048</v>
      </c>
      <c r="AG1">
        <v>2049</v>
      </c>
      <c r="AH1">
        <v>2050</v>
      </c>
    </row>
    <row r="2" spans="1:92" x14ac:dyDescent="0.35">
      <c r="E2" t="s">
        <v>118</v>
      </c>
      <c r="F2" s="11">
        <f>SUM(BN8:BN61)/1000</f>
        <v>2.8744655279415388</v>
      </c>
      <c r="G2" s="11">
        <f t="shared" ref="G2:AF2" si="0">SUM(BO8:BO61)/1000</f>
        <v>2.9756912158862425</v>
      </c>
      <c r="H2" s="11">
        <f t="shared" si="0"/>
        <v>3.0460239278485868</v>
      </c>
      <c r="I2" s="11">
        <f>SUM(BQ8:BQ61)/1000</f>
        <v>3.0935985220971292</v>
      </c>
      <c r="J2" s="11">
        <f t="shared" si="0"/>
        <v>3.1490364626689948</v>
      </c>
      <c r="K2" s="11">
        <f t="shared" si="0"/>
        <v>3.246187677007438</v>
      </c>
      <c r="L2" s="11">
        <f t="shared" si="0"/>
        <v>3.3071683101339713</v>
      </c>
      <c r="M2" s="11">
        <f t="shared" si="0"/>
        <v>3.3813233216898726</v>
      </c>
      <c r="N2" s="11">
        <f t="shared" si="0"/>
        <v>3.4961864166649033</v>
      </c>
      <c r="O2" s="11">
        <f t="shared" si="0"/>
        <v>3.5654894755130622</v>
      </c>
      <c r="P2" s="11">
        <f t="shared" si="0"/>
        <v>3.5955670757943929</v>
      </c>
      <c r="Q2" s="11">
        <f t="shared" si="0"/>
        <v>3.642486059081802</v>
      </c>
      <c r="R2" s="11">
        <f t="shared" si="0"/>
        <v>3.6964555204450571</v>
      </c>
      <c r="S2" s="11">
        <f t="shared" si="0"/>
        <v>3.7522388309403856</v>
      </c>
      <c r="T2" s="11">
        <f t="shared" si="0"/>
        <v>3.8246895254122819</v>
      </c>
      <c r="U2" s="11">
        <f t="shared" si="0"/>
        <v>3.8734532772547077</v>
      </c>
      <c r="V2" s="11">
        <f t="shared" si="0"/>
        <v>3.9264652414727013</v>
      </c>
      <c r="W2" s="11">
        <f t="shared" si="0"/>
        <v>3.9652892500242523</v>
      </c>
      <c r="X2" s="11">
        <f t="shared" si="0"/>
        <v>4.0244953403312778</v>
      </c>
      <c r="Y2" s="11">
        <f t="shared" si="0"/>
        <v>4.0640100887297548</v>
      </c>
      <c r="Z2" s="11">
        <f t="shared" si="0"/>
        <v>4.1083149509900911</v>
      </c>
      <c r="AA2" s="11">
        <f t="shared" si="0"/>
        <v>4.1318530552589285</v>
      </c>
      <c r="AB2" s="11">
        <f t="shared" si="0"/>
        <v>4.1652915965060746</v>
      </c>
      <c r="AC2" s="11">
        <f t="shared" si="0"/>
        <v>4.2051207954050751</v>
      </c>
      <c r="AD2" s="11">
        <f t="shared" si="0"/>
        <v>4.2456899306247369</v>
      </c>
      <c r="AE2" s="11">
        <f t="shared" si="0"/>
        <v>4.2929141972909166</v>
      </c>
      <c r="AF2" s="11">
        <f t="shared" si="0"/>
        <v>4.3328598660547444</v>
      </c>
      <c r="AG2" s="11" cm="1">
        <f t="array" ref="AG2">GROWTH($AB$2:$AF$2,$AB$1:$AF$1,AG1)</f>
        <v>4.3767270372624667</v>
      </c>
      <c r="AH2" s="11" cm="1">
        <f t="array" ref="AH2">GROWTH($AB$2:$AF$2,$AB$1:$AF$1,AH1)</f>
        <v>4.4205130982467615</v>
      </c>
    </row>
    <row r="3" spans="1:92" x14ac:dyDescent="0.35">
      <c r="E3" t="s">
        <v>112</v>
      </c>
      <c r="G3" s="10">
        <f>'2024APO Demand Forecast'!B18</f>
        <v>1.032935219657487</v>
      </c>
      <c r="H3" s="10">
        <f>'2024APO Demand Forecast'!C18</f>
        <v>1.032935219657487</v>
      </c>
      <c r="I3" s="10">
        <f>'2024APO Demand Forecast'!D18</f>
        <v>1.032935219657487</v>
      </c>
      <c r="J3" s="10">
        <f>'2024APO Demand Forecast'!E18</f>
        <v>1.0194805194805194</v>
      </c>
      <c r="K3" s="10">
        <f>'2024APO Demand Forecast'!F18</f>
        <v>1.0111464968152866</v>
      </c>
      <c r="L3" s="10">
        <f>'2024APO Demand Forecast'!G18</f>
        <v>1.0137795275590551</v>
      </c>
      <c r="M3" s="10">
        <f>'2024APO Demand Forecast'!H18</f>
        <v>1.0287378640776699</v>
      </c>
      <c r="N3" s="10">
        <f>'2024APO Demand Forecast'!I18</f>
        <v>1.0169875424688564</v>
      </c>
      <c r="O3" s="10">
        <f>'2024APO Demand Forecast'!J18</f>
        <v>1.0204157386785448</v>
      </c>
      <c r="P3" s="10">
        <f>'2024APO Demand Forecast'!K18</f>
        <v>1.0356493270280103</v>
      </c>
      <c r="Q3" s="10">
        <f>'2024APO Demand Forecast'!L18</f>
        <v>1.0172110994028802</v>
      </c>
      <c r="R3" s="10">
        <f>'2024APO Demand Forecast'!M18</f>
        <v>1.0113950276243093</v>
      </c>
      <c r="S3" s="10">
        <f>'2024APO Demand Forecast'!N18</f>
        <v>1.0122908842608398</v>
      </c>
      <c r="T3" s="10">
        <f>'2024APO Demand Forecast'!O18</f>
        <v>1.0134907251264755</v>
      </c>
      <c r="U3" s="10">
        <f>'2024APO Demand Forecast'!P18</f>
        <v>1.0123128119800333</v>
      </c>
      <c r="V3" s="10">
        <f>'2024APO Demand Forecast'!Q18</f>
        <v>1.0216962524654831</v>
      </c>
      <c r="W3" s="10">
        <f>'2024APO Demand Forecast'!R18</f>
        <v>1.0138352638352639</v>
      </c>
      <c r="X3" s="10">
        <f>'2024APO Demand Forecast'!S18</f>
        <v>1.0101555061885115</v>
      </c>
      <c r="Y3" s="10">
        <f>'2024APO Demand Forecast'!T18</f>
        <v>1.0116242538485707</v>
      </c>
      <c r="Z3" s="10">
        <f>'2024APO Demand Forecast'!U18</f>
        <v>1.0145962732919254</v>
      </c>
      <c r="AA3" s="10">
        <f>'2024APO Demand Forecast'!V18</f>
        <v>1.012549739822467</v>
      </c>
      <c r="AB3" s="10">
        <f>'2024APO Demand Forecast'!W18</f>
        <v>1.0081620314389359</v>
      </c>
      <c r="AC3" s="10">
        <f>'2024APO Demand Forecast'!X18</f>
        <v>1.0047976011994002</v>
      </c>
      <c r="AD3" s="10">
        <f>'2024APO Demand Forecast'!Y18</f>
        <v>1.0068636227991645</v>
      </c>
      <c r="AE3" s="10">
        <f>'2024APO Demand Forecast'!Z18</f>
        <v>1.0097806757557795</v>
      </c>
      <c r="AF3" s="10">
        <f>'2024APO Demand Forecast'!AA18</f>
        <v>1.0073378338714412</v>
      </c>
      <c r="AG3" s="10">
        <f>'2024APO Demand Forecast'!AB18</f>
        <v>1.0113636363636365</v>
      </c>
      <c r="AH3" s="10">
        <f>'2024APO Demand Forecast'!AC18</f>
        <v>1.0074906367041199</v>
      </c>
    </row>
    <row r="4" spans="1:92" x14ac:dyDescent="0.35">
      <c r="E4" t="s">
        <v>113</v>
      </c>
      <c r="G4" s="10">
        <f>'2024APO Demand Forecast'!B19</f>
        <v>1.0400334714695598</v>
      </c>
      <c r="H4" s="10">
        <f>'2024APO Demand Forecast'!C19</f>
        <v>1.0400334714695598</v>
      </c>
      <c r="I4" s="10">
        <f>'2024APO Demand Forecast'!D19</f>
        <v>1.0400334714695598</v>
      </c>
      <c r="J4" s="10">
        <f>'2024APO Demand Forecast'!E19</f>
        <v>1.0323554788610871</v>
      </c>
      <c r="K4" s="10">
        <f>'2024APO Demand Forecast'!F19</f>
        <v>1.024655244463017</v>
      </c>
      <c r="L4" s="10">
        <f>'2024APO Demand Forecast'!G19</f>
        <v>1.0261011419249593</v>
      </c>
      <c r="M4" s="10">
        <f>'2024APO Demand Forecast'!H19</f>
        <v>1.0349761526232113</v>
      </c>
      <c r="N4" s="10">
        <f>'2024APO Demand Forecast'!I19</f>
        <v>1.0222734254992321</v>
      </c>
      <c r="O4" s="10">
        <f>'2024APO Demand Forecast'!J19</f>
        <v>1.0262960180315552</v>
      </c>
      <c r="P4" s="10">
        <f>'2024APO Demand Forecast'!K19</f>
        <v>1.0307467057101025</v>
      </c>
      <c r="Q4" s="10">
        <f>'2024APO Demand Forecast'!L19</f>
        <v>1.0248579545454546</v>
      </c>
      <c r="R4" s="10">
        <f>'2024APO Demand Forecast'!M19</f>
        <v>1.0027720027720028</v>
      </c>
      <c r="S4" s="10">
        <f>'2024APO Demand Forecast'!N19</f>
        <v>1.0145127850725639</v>
      </c>
      <c r="T4" s="10">
        <f>'2024APO Demand Forecast'!O19</f>
        <v>1.0173705722070845</v>
      </c>
      <c r="U4" s="10">
        <f>'2024APO Demand Forecast'!P19</f>
        <v>1.0204218279209909</v>
      </c>
      <c r="V4" s="10">
        <f>'2024APO Demand Forecast'!Q19</f>
        <v>1.014763779527559</v>
      </c>
      <c r="W4" s="10">
        <f>'2024APO Demand Forecast'!R19</f>
        <v>1.0106692531522794</v>
      </c>
      <c r="X4" s="10">
        <f>'2024APO Demand Forecast'!S19</f>
        <v>1.020473448496481</v>
      </c>
      <c r="Y4" s="10">
        <f>'2024APO Demand Forecast'!T19</f>
        <v>1.0065830721003135</v>
      </c>
      <c r="Z4" s="10">
        <f>'2024APO Demand Forecast'!U19</f>
        <v>1.0155714730613516</v>
      </c>
      <c r="AA4" s="10">
        <f>'2024APO Demand Forecast'!V19</f>
        <v>1.0045998160073597</v>
      </c>
      <c r="AB4" s="10">
        <f>'2024APO Demand Forecast'!W19</f>
        <v>1.0161782661782661</v>
      </c>
      <c r="AC4" s="10">
        <f>'2024APO Demand Forecast'!X19</f>
        <v>1.0075097626914991</v>
      </c>
      <c r="AD4" s="10">
        <f>'2024APO Demand Forecast'!Y19</f>
        <v>1.0104353011329756</v>
      </c>
      <c r="AE4" s="10">
        <f>'2024APO Demand Forecast'!Z19</f>
        <v>1.0091472410740632</v>
      </c>
      <c r="AF4" s="10">
        <f>'2024APO Demand Forecast'!AA19</f>
        <v>1.0140350877192981</v>
      </c>
      <c r="AG4" s="10">
        <f>'2024APO Demand Forecast'!AB19</f>
        <v>1.0106689734717416</v>
      </c>
      <c r="AH4" s="10">
        <f>'2024APO Demand Forecast'!AC19</f>
        <v>1.0122681883024252</v>
      </c>
    </row>
    <row r="6" spans="1:92" x14ac:dyDescent="0.35">
      <c r="A6" t="s">
        <v>110</v>
      </c>
      <c r="F6" t="s">
        <v>128</v>
      </c>
      <c r="AI6" t="s">
        <v>129</v>
      </c>
      <c r="BL6" t="s">
        <v>102</v>
      </c>
    </row>
    <row r="7" spans="1:92" x14ac:dyDescent="0.35">
      <c r="A7" t="s">
        <v>41</v>
      </c>
      <c r="B7" t="s">
        <v>3</v>
      </c>
      <c r="C7" t="s">
        <v>42</v>
      </c>
      <c r="D7" t="s">
        <v>43</v>
      </c>
      <c r="F7">
        <v>2022</v>
      </c>
      <c r="G7">
        <v>2023</v>
      </c>
      <c r="H7">
        <v>2024</v>
      </c>
      <c r="I7">
        <v>2025</v>
      </c>
      <c r="J7">
        <v>2026</v>
      </c>
      <c r="K7">
        <v>2027</v>
      </c>
      <c r="L7">
        <v>2028</v>
      </c>
      <c r="M7">
        <v>2029</v>
      </c>
      <c r="N7">
        <v>2030</v>
      </c>
      <c r="O7">
        <v>2031</v>
      </c>
      <c r="P7">
        <v>2032</v>
      </c>
      <c r="Q7">
        <v>2033</v>
      </c>
      <c r="R7">
        <v>2034</v>
      </c>
      <c r="S7">
        <v>2035</v>
      </c>
      <c r="T7">
        <v>2036</v>
      </c>
      <c r="U7">
        <v>2037</v>
      </c>
      <c r="V7">
        <v>2038</v>
      </c>
      <c r="W7">
        <v>2039</v>
      </c>
      <c r="X7">
        <v>2040</v>
      </c>
      <c r="Y7">
        <v>2041</v>
      </c>
      <c r="Z7">
        <v>2042</v>
      </c>
      <c r="AA7">
        <v>2043</v>
      </c>
      <c r="AB7">
        <v>2044</v>
      </c>
      <c r="AC7">
        <v>2045</v>
      </c>
      <c r="AD7">
        <v>2046</v>
      </c>
      <c r="AE7">
        <v>2047</v>
      </c>
      <c r="AF7">
        <v>2048</v>
      </c>
      <c r="AG7">
        <v>2049</v>
      </c>
      <c r="AH7">
        <v>2050</v>
      </c>
      <c r="AI7">
        <v>2022</v>
      </c>
      <c r="AJ7">
        <v>2023</v>
      </c>
      <c r="AK7">
        <v>2024</v>
      </c>
      <c r="AL7">
        <v>2025</v>
      </c>
      <c r="AM7">
        <v>2026</v>
      </c>
      <c r="AN7">
        <v>2027</v>
      </c>
      <c r="AO7">
        <v>2028</v>
      </c>
      <c r="AP7">
        <v>2029</v>
      </c>
      <c r="AQ7">
        <v>2030</v>
      </c>
      <c r="AR7">
        <v>2031</v>
      </c>
      <c r="AS7">
        <v>2032</v>
      </c>
      <c r="AT7">
        <v>2033</v>
      </c>
      <c r="AU7">
        <v>2034</v>
      </c>
      <c r="AV7">
        <v>2035</v>
      </c>
      <c r="AW7">
        <v>2036</v>
      </c>
      <c r="AX7">
        <v>2037</v>
      </c>
      <c r="AY7">
        <v>2038</v>
      </c>
      <c r="AZ7">
        <v>2039</v>
      </c>
      <c r="BA7">
        <v>2040</v>
      </c>
      <c r="BB7">
        <v>2041</v>
      </c>
      <c r="BC7">
        <v>2042</v>
      </c>
      <c r="BD7">
        <v>2043</v>
      </c>
      <c r="BE7">
        <v>2044</v>
      </c>
      <c r="BF7">
        <v>2045</v>
      </c>
      <c r="BG7">
        <v>2046</v>
      </c>
      <c r="BH7">
        <v>2047</v>
      </c>
      <c r="BI7">
        <v>2048</v>
      </c>
      <c r="BJ7">
        <v>2049</v>
      </c>
      <c r="BK7">
        <v>2050</v>
      </c>
      <c r="BL7">
        <v>2022</v>
      </c>
      <c r="BM7">
        <v>2023</v>
      </c>
      <c r="BN7">
        <v>2024</v>
      </c>
      <c r="BO7">
        <v>2025</v>
      </c>
      <c r="BP7">
        <v>2026</v>
      </c>
      <c r="BQ7">
        <v>2027</v>
      </c>
      <c r="BR7">
        <v>2028</v>
      </c>
      <c r="BS7">
        <v>2029</v>
      </c>
      <c r="BT7">
        <v>2030</v>
      </c>
      <c r="BU7">
        <v>2031</v>
      </c>
      <c r="BV7">
        <v>2032</v>
      </c>
      <c r="BW7">
        <v>2033</v>
      </c>
      <c r="BX7">
        <v>2034</v>
      </c>
      <c r="BY7">
        <v>2035</v>
      </c>
      <c r="BZ7">
        <v>2036</v>
      </c>
      <c r="CA7">
        <v>2037</v>
      </c>
      <c r="CB7">
        <v>2038</v>
      </c>
      <c r="CC7">
        <v>2039</v>
      </c>
      <c r="CD7">
        <v>2040</v>
      </c>
      <c r="CE7">
        <v>2041</v>
      </c>
      <c r="CF7">
        <v>2042</v>
      </c>
      <c r="CG7">
        <v>2043</v>
      </c>
      <c r="CH7">
        <v>2044</v>
      </c>
      <c r="CI7">
        <v>2045</v>
      </c>
      <c r="CJ7">
        <v>2046</v>
      </c>
      <c r="CK7">
        <v>2047</v>
      </c>
      <c r="CL7">
        <v>2048</v>
      </c>
      <c r="CM7">
        <v>2049</v>
      </c>
      <c r="CN7">
        <v>2050</v>
      </c>
    </row>
    <row r="8" spans="1:92" x14ac:dyDescent="0.35">
      <c r="A8" t="s">
        <v>46</v>
      </c>
      <c r="B8">
        <v>2022</v>
      </c>
      <c r="C8">
        <v>4036983</v>
      </c>
      <c r="D8">
        <v>5516439</v>
      </c>
      <c r="E8" s="18"/>
      <c r="F8" s="3">
        <f t="shared" ref="F8:F61" si="1">D8/1000</f>
        <v>5516.4390000000003</v>
      </c>
      <c r="G8" s="3">
        <f t="shared" ref="G8:AH8" si="2">F8*G$3</f>
        <v>5698.1241301921282</v>
      </c>
      <c r="H8" s="3">
        <f t="shared" si="2"/>
        <v>5885.7931000556327</v>
      </c>
      <c r="I8" s="3">
        <f t="shared" si="2"/>
        <v>6079.6429886644864</v>
      </c>
      <c r="J8" s="3">
        <f t="shared" si="2"/>
        <v>6198.0775923397687</v>
      </c>
      <c r="K8" s="3">
        <f t="shared" si="2"/>
        <v>6267.1644444836829</v>
      </c>
      <c r="L8" s="3">
        <f t="shared" si="2"/>
        <v>6353.523009663576</v>
      </c>
      <c r="M8" s="3">
        <f t="shared" si="2"/>
        <v>6536.1096903296357</v>
      </c>
      <c r="N8" s="3">
        <f t="shared" si="2"/>
        <v>6647.1421312752136</v>
      </c>
      <c r="O8" s="3">
        <f t="shared" si="2"/>
        <v>6782.8484479864737</v>
      </c>
      <c r="P8" s="3">
        <f t="shared" si="2"/>
        <v>7024.652430490175</v>
      </c>
      <c r="Q8" s="3">
        <f t="shared" si="2"/>
        <v>7145.5544217420256</v>
      </c>
      <c r="R8" s="3">
        <f t="shared" si="2"/>
        <v>7226.9782117687819</v>
      </c>
      <c r="S8" s="3">
        <f t="shared" si="2"/>
        <v>7315.8041645252433</v>
      </c>
      <c r="T8" s="3">
        <f t="shared" si="2"/>
        <v>7414.4996675879784</v>
      </c>
      <c r="U8" s="3">
        <f t="shared" si="2"/>
        <v>7505.7930079210082</v>
      </c>
      <c r="V8" s="3">
        <f t="shared" si="2"/>
        <v>7668.6405879745207</v>
      </c>
      <c r="W8" s="3">
        <f t="shared" si="2"/>
        <v>7774.7382537669619</v>
      </c>
      <c r="X8" s="3">
        <f t="shared" si="2"/>
        <v>7853.6946562171488</v>
      </c>
      <c r="Y8" s="3">
        <f t="shared" si="2"/>
        <v>7944.9879965501805</v>
      </c>
      <c r="Z8" s="3">
        <f t="shared" si="2"/>
        <v>8060.9552126488934</v>
      </c>
      <c r="AA8" s="3">
        <f t="shared" si="2"/>
        <v>8162.1181032881959</v>
      </c>
      <c r="AB8" s="3">
        <f t="shared" si="2"/>
        <v>8228.7375678555418</v>
      </c>
      <c r="AC8" s="3">
        <f t="shared" si="2"/>
        <v>8268.2157690806343</v>
      </c>
      <c r="AD8" s="3">
        <f t="shared" si="2"/>
        <v>8324.9656833417084</v>
      </c>
      <c r="AE8" s="3">
        <f t="shared" si="2"/>
        <v>8406.3894733684647</v>
      </c>
      <c r="AF8" s="3">
        <f t="shared" si="2"/>
        <v>8468.0741627826737</v>
      </c>
      <c r="AG8" s="3">
        <f t="shared" si="2"/>
        <v>8564.3022782688422</v>
      </c>
      <c r="AH8" s="3">
        <f t="shared" si="2"/>
        <v>8628.4543552596206</v>
      </c>
      <c r="AI8" s="3">
        <f t="shared" ref="AI8:AI61" si="3">C8/1000</f>
        <v>4036.9830000000002</v>
      </c>
      <c r="AJ8" s="3">
        <f t="shared" ref="AJ8:AJ39" si="4">AI8*G$4</f>
        <v>4198.5974437535979</v>
      </c>
      <c r="AK8" s="3">
        <f t="shared" ref="AK8:AK39" si="5">AJ8*H$4</f>
        <v>4366.6818747302741</v>
      </c>
      <c r="AL8" s="3">
        <f t="shared" ref="AL8:AL39" si="6">AK8*I$4</f>
        <v>4541.4953089789324</v>
      </c>
      <c r="AM8" s="3">
        <f t="shared" ref="AM8:AM39" si="7">AL8*J$4</f>
        <v>4688.4375644463262</v>
      </c>
      <c r="AN8" s="3">
        <f t="shared" ref="AN8:AN39" si="8">AM8*K$4</f>
        <v>4804.0321387473423</v>
      </c>
      <c r="AO8" s="3">
        <f t="shared" ref="AO8:AO39" si="9">AN8*L$4</f>
        <v>4929.4228634128522</v>
      </c>
      <c r="AP8" s="3">
        <f t="shared" ref="AP8:AP39" si="10">AO8*M$4</f>
        <v>5101.8351098279272</v>
      </c>
      <c r="AQ8" s="3">
        <f t="shared" ref="AQ8:AQ39" si="11">AP8*N$4</f>
        <v>5215.470454056046</v>
      </c>
      <c r="AR8" s="3">
        <f t="shared" ref="AR8:AR39" si="12">AQ8*O$4</f>
        <v>5352.616559158947</v>
      </c>
      <c r="AS8" s="3">
        <f t="shared" ref="AS8:AS39" si="13">AR8*P$4</f>
        <v>5517.1918852824283</v>
      </c>
      <c r="AT8" s="3">
        <f t="shared" ref="AT8:AT39" si="14">AS8*Q$4</f>
        <v>5654.3379903853302</v>
      </c>
      <c r="AU8" s="3">
        <f t="shared" ref="AU8:AU39" si="15">AT8*R$4</f>
        <v>5670.0118309685195</v>
      </c>
      <c r="AV8" s="3">
        <f t="shared" ref="AV8:AV39" si="16">AU8*S$4</f>
        <v>5752.2994940302606</v>
      </c>
      <c r="AW8" s="3">
        <f t="shared" ref="AW8:AW39" si="17">AV8*T$4</f>
        <v>5852.2202277480892</v>
      </c>
      <c r="AX8" s="3">
        <f t="shared" ref="AX8:AX39" si="18">AW8*U$4</f>
        <v>5971.7332621949026</v>
      </c>
      <c r="AY8" s="3">
        <f t="shared" ref="AY8:AY39" si="19">AX8*V$4</f>
        <v>6059.8986154753393</v>
      </c>
      <c r="AZ8" s="3">
        <f t="shared" ref="AZ8:AZ39" si="20">AY8*W$4</f>
        <v>6124.5532078809929</v>
      </c>
      <c r="BA8" s="3">
        <f t="shared" ref="BA8:BA39" si="21">AZ8*X$4</f>
        <v>6249.9439325465019</v>
      </c>
      <c r="BB8" s="3">
        <f t="shared" ref="BB8:BB39" si="22">BA8*Y$4</f>
        <v>6291.0877640773724</v>
      </c>
      <c r="BC8" s="3">
        <f t="shared" ref="BC8:BC39" si="23">BB8*Z$4</f>
        <v>6389.0492677223019</v>
      </c>
      <c r="BD8" s="3">
        <f t="shared" ref="BD8:BD39" si="24">BC8*AA$4</f>
        <v>6418.4377188157805</v>
      </c>
      <c r="BE8" s="3">
        <f t="shared" ref="BE8:BE39" si="25">BD8*AB$4</f>
        <v>6522.2769126794055</v>
      </c>
      <c r="BF8" s="3">
        <f t="shared" ref="BF8:BF39" si="26">BE8*AC$4</f>
        <v>6571.2576645018707</v>
      </c>
      <c r="BG8" s="3">
        <f t="shared" ref="BG8:BG39" si="27">BF8*AD$4</f>
        <v>6639.8307170533217</v>
      </c>
      <c r="BH8" s="3">
        <f t="shared" ref="BH8:BH39" si="28">BG8*AE$4</f>
        <v>6700.566849313178</v>
      </c>
      <c r="BI8" s="3">
        <f t="shared" ref="BI8:BI39" si="29">BH8*AF$4</f>
        <v>6794.6098928123092</v>
      </c>
      <c r="BJ8" s="3">
        <f t="shared" ref="BJ8:BJ39" si="30">BI8*AG$4</f>
        <v>6867.1014055095566</v>
      </c>
      <c r="BK8" s="3">
        <f t="shared" ref="BK8:BK39" si="31">BJ8*AH$4</f>
        <v>6951.3482986441959</v>
      </c>
      <c r="BL8" s="3">
        <f>MAX(F8,AI8)*'2015-2022 Peak vs Capital'!$M$14</f>
        <v>579.19894550345316</v>
      </c>
      <c r="BM8" s="3">
        <f>MAX(G8,AJ8)*'2015-2022 Peak vs Capital'!$M$14</f>
        <v>598.27498999899422</v>
      </c>
      <c r="BN8" s="3">
        <f>MAX(H8,AK8)*'2015-2022 Peak vs Capital'!$M$14</f>
        <v>617.9793082101919</v>
      </c>
      <c r="BO8" s="3">
        <f>MAX(I8,AL8)*'2015-2022 Peak vs Capital'!$M$14</f>
        <v>638.33259246987654</v>
      </c>
      <c r="BP8" s="3">
        <f>MAX(J8,AM8)*'2015-2022 Peak vs Capital'!$M$14</f>
        <v>650.76764297253646</v>
      </c>
      <c r="BQ8" s="3">
        <f>MAX(K8,AN8)*'2015-2022 Peak vs Capital'!$M$14</f>
        <v>658.02142243242133</v>
      </c>
      <c r="BR8" s="3">
        <f>MAX(L8,AO8)*'2015-2022 Peak vs Capital'!$M$14</f>
        <v>667.0886467572775</v>
      </c>
      <c r="BS8" s="3">
        <f>MAX(M8,AP8)*'2015-2022 Peak vs Capital'!$M$14</f>
        <v>686.25934961554492</v>
      </c>
      <c r="BT8" s="3">
        <f>MAX(N8,AQ8)*'2015-2022 Peak vs Capital'!$M$14</f>
        <v>697.91720946178862</v>
      </c>
      <c r="BU8" s="3">
        <f>MAX(O8,AR8)*'2015-2022 Peak vs Capital'!$M$14</f>
        <v>712.16570482941972</v>
      </c>
      <c r="BV8" s="3">
        <f>MAX(P8,AS8)*'2015-2022 Peak vs Capital'!$M$14</f>
        <v>737.55393293901716</v>
      </c>
      <c r="BW8" s="3">
        <f>MAX(Q8,AT8)*'2015-2022 Peak vs Capital'!$M$14</f>
        <v>750.24804699381582</v>
      </c>
      <c r="BX8" s="3">
        <f>MAX(R8,AU8)*'2015-2022 Peak vs Capital'!$M$14</f>
        <v>758.79714421439451</v>
      </c>
      <c r="BY8" s="3">
        <f>MAX(S8,AV8)*'2015-2022 Peak vs Capital'!$M$14</f>
        <v>768.12343209138942</v>
      </c>
      <c r="BZ8" s="3">
        <f>MAX(T8,AW8)*'2015-2022 Peak vs Capital'!$M$14</f>
        <v>778.48597417693929</v>
      </c>
      <c r="CA8" s="3">
        <f>MAX(U8,AX8)*'2015-2022 Peak vs Capital'!$M$14</f>
        <v>788.07132560607306</v>
      </c>
      <c r="CB8" s="3">
        <f>MAX(V8,AY8)*'2015-2022 Peak vs Capital'!$M$14</f>
        <v>805.16952004723032</v>
      </c>
      <c r="CC8" s="3">
        <f>MAX(W8,AZ8)*'2015-2022 Peak vs Capital'!$M$14</f>
        <v>816.30925278919665</v>
      </c>
      <c r="CD8" s="3">
        <f>MAX(X8,BA8)*'2015-2022 Peak vs Capital'!$M$14</f>
        <v>824.59928645763648</v>
      </c>
      <c r="CE8" s="3">
        <f>MAX(Y8,BB8)*'2015-2022 Peak vs Capital'!$M$14</f>
        <v>834.18463788677036</v>
      </c>
      <c r="CF8" s="3">
        <f>MAX(Z8,BC8)*'2015-2022 Peak vs Capital'!$M$14</f>
        <v>846.36062483729143</v>
      </c>
      <c r="CG8" s="3">
        <f>MAX(AA8,BD8)*'2015-2022 Peak vs Capital'!$M$14</f>
        <v>856.98223047498004</v>
      </c>
      <c r="CH8" s="3">
        <f>MAX(AB8,BE8)*'2015-2022 Peak vs Capital'!$M$14</f>
        <v>863.97694638272617</v>
      </c>
      <c r="CI8" s="3">
        <f>MAX(AC8,BF8)*'2015-2022 Peak vs Capital'!$M$14</f>
        <v>868.12196321694603</v>
      </c>
      <c r="CJ8" s="3">
        <f>MAX(AD8,BG8)*'2015-2022 Peak vs Capital'!$M$14</f>
        <v>874.08042491613742</v>
      </c>
      <c r="CK8" s="3">
        <f>MAX(AE8,BH8)*'2015-2022 Peak vs Capital'!$M$14</f>
        <v>882.6295221367161</v>
      </c>
      <c r="CL8" s="3">
        <f>MAX(AF8,BI8)*'2015-2022 Peak vs Capital'!$M$14</f>
        <v>889.10611094018475</v>
      </c>
      <c r="CM8" s="3">
        <f>MAX(AG8,BJ8)*'2015-2022 Peak vs Capital'!$M$14</f>
        <v>899.20958947359611</v>
      </c>
      <c r="CN8" s="3">
        <f>MAX(AH8,BK8)*'2015-2022 Peak vs Capital'!$M$14</f>
        <v>905.94524182920361</v>
      </c>
    </row>
    <row r="9" spans="1:92" x14ac:dyDescent="0.35">
      <c r="A9" t="s">
        <v>91</v>
      </c>
      <c r="B9">
        <v>2022</v>
      </c>
      <c r="C9">
        <v>50781</v>
      </c>
      <c r="D9">
        <v>38838</v>
      </c>
      <c r="E9" s="18"/>
      <c r="F9" s="3">
        <f t="shared" si="1"/>
        <v>38.838000000000001</v>
      </c>
      <c r="G9" s="3">
        <f t="shared" ref="G9:AH9" si="32">F9*G$3</f>
        <v>40.117138061057481</v>
      </c>
      <c r="H9" s="3">
        <f t="shared" si="32"/>
        <v>41.438404815128145</v>
      </c>
      <c r="I9" s="3">
        <f t="shared" si="32"/>
        <v>42.803187779970258</v>
      </c>
      <c r="J9" s="3">
        <f t="shared" si="32"/>
        <v>43.637016113346299</v>
      </c>
      <c r="K9" s="3">
        <f t="shared" si="32"/>
        <v>44.12341597448232</v>
      </c>
      <c r="L9" s="3">
        <f t="shared" si="32"/>
        <v>44.731415800902354</v>
      </c>
      <c r="M9" s="3">
        <f t="shared" si="32"/>
        <v>46.016901148190421</v>
      </c>
      <c r="N9" s="3">
        <f t="shared" si="32"/>
        <v>46.798615210730468</v>
      </c>
      <c r="O9" s="3">
        <f t="shared" si="32"/>
        <v>47.754043509390513</v>
      </c>
      <c r="P9" s="3">
        <f t="shared" si="32"/>
        <v>49.45644302336661</v>
      </c>
      <c r="Q9" s="3">
        <f t="shared" si="32"/>
        <v>50.307642780354655</v>
      </c>
      <c r="R9" s="3">
        <f t="shared" si="32"/>
        <v>50.88089975955068</v>
      </c>
      <c r="S9" s="3">
        <f t="shared" si="32"/>
        <v>51.506271009582711</v>
      </c>
      <c r="T9" s="3">
        <f t="shared" si="32"/>
        <v>52.201127954062748</v>
      </c>
      <c r="U9" s="3">
        <f t="shared" si="32"/>
        <v>52.843870627706785</v>
      </c>
      <c r="V9" s="3">
        <f t="shared" si="32"/>
        <v>53.990384586098841</v>
      </c>
      <c r="W9" s="3">
        <f t="shared" si="32"/>
        <v>54.737355801414886</v>
      </c>
      <c r="X9" s="3">
        <f t="shared" si="32"/>
        <v>55.293241356998905</v>
      </c>
      <c r="Y9" s="3">
        <f t="shared" si="32"/>
        <v>55.935984030642949</v>
      </c>
      <c r="Z9" s="3">
        <f t="shared" si="32"/>
        <v>56.752440940406984</v>
      </c>
      <c r="AA9" s="3">
        <f t="shared" si="32"/>
        <v>57.464669308499019</v>
      </c>
      <c r="AB9" s="3">
        <f t="shared" si="32"/>
        <v>57.933697746023043</v>
      </c>
      <c r="AC9" s="3">
        <f t="shared" si="32"/>
        <v>58.211640523815049</v>
      </c>
      <c r="AD9" s="3">
        <f t="shared" si="32"/>
        <v>58.611183266891075</v>
      </c>
      <c r="AE9" s="3">
        <f t="shared" si="32"/>
        <v>59.184440246087107</v>
      </c>
      <c r="AF9" s="3">
        <f t="shared" si="32"/>
        <v>59.618725836387128</v>
      </c>
      <c r="AG9" s="3">
        <f t="shared" si="32"/>
        <v>60.296211357255167</v>
      </c>
      <c r="AH9" s="3">
        <f t="shared" si="32"/>
        <v>60.747868371167193</v>
      </c>
      <c r="AI9" s="3">
        <f t="shared" si="3"/>
        <v>50.780999999999999</v>
      </c>
      <c r="AJ9" s="3">
        <f t="shared" si="4"/>
        <v>52.813939714695714</v>
      </c>
      <c r="AK9" s="3">
        <f t="shared" si="5"/>
        <v>54.928265063459037</v>
      </c>
      <c r="AL9" s="3">
        <f t="shared" si="6"/>
        <v>57.127234195749445</v>
      </c>
      <c r="AM9" s="3">
        <f t="shared" si="7"/>
        <v>58.975613214162394</v>
      </c>
      <c r="AN9" s="3">
        <f t="shared" si="8"/>
        <v>60.429671375313909</v>
      </c>
      <c r="AO9" s="3">
        <f t="shared" si="9"/>
        <v>62.006954804359623</v>
      </c>
      <c r="AP9" s="3">
        <f t="shared" si="10"/>
        <v>64.175719519297473</v>
      </c>
      <c r="AQ9" s="3">
        <f t="shared" si="11"/>
        <v>65.605132626870159</v>
      </c>
      <c r="AR9" s="3">
        <f t="shared" si="12"/>
        <v>67.330286377388916</v>
      </c>
      <c r="AS9" s="3">
        <f t="shared" si="13"/>
        <v>69.400470878011419</v>
      </c>
      <c r="AT9" s="3">
        <f t="shared" si="14"/>
        <v>71.125624628530176</v>
      </c>
      <c r="AU9" s="3">
        <f t="shared" si="15"/>
        <v>71.3227850571609</v>
      </c>
      <c r="AV9" s="3">
        <f t="shared" si="16"/>
        <v>72.357877307472151</v>
      </c>
      <c r="AW9" s="3">
        <f t="shared" si="17"/>
        <v>73.614775039992949</v>
      </c>
      <c r="AX9" s="3">
        <f t="shared" si="18"/>
        <v>75.118123308302145</v>
      </c>
      <c r="AY9" s="3">
        <f t="shared" si="19"/>
        <v>76.227150719349908</v>
      </c>
      <c r="AZ9" s="3">
        <f t="shared" si="20"/>
        <v>77.040437487451612</v>
      </c>
      <c r="BA9" s="3">
        <f t="shared" si="21"/>
        <v>78.617720916497319</v>
      </c>
      <c r="BB9" s="3">
        <f t="shared" si="22"/>
        <v>79.135267041652952</v>
      </c>
      <c r="BC9" s="3">
        <f t="shared" si="23"/>
        <v>80.367519720594913</v>
      </c>
      <c r="BD9" s="3">
        <f t="shared" si="24"/>
        <v>80.737195524277496</v>
      </c>
      <c r="BE9" s="3">
        <f t="shared" si="25"/>
        <v>82.043383363955968</v>
      </c>
      <c r="BF9" s="3">
        <f t="shared" si="26"/>
        <v>82.659509703426963</v>
      </c>
      <c r="BG9" s="3">
        <f t="shared" si="27"/>
        <v>83.522086578686341</v>
      </c>
      <c r="BH9" s="3">
        <f t="shared" si="28"/>
        <v>84.286083239630358</v>
      </c>
      <c r="BI9" s="3">
        <f t="shared" si="29"/>
        <v>85.469045811414631</v>
      </c>
      <c r="BJ9" s="3">
        <f t="shared" si="30"/>
        <v>86.380912793831683</v>
      </c>
      <c r="BK9" s="3">
        <f t="shared" si="31"/>
        <v>87.440650097721772</v>
      </c>
      <c r="BL9" s="3">
        <f>MAX(F9,AI9)*'2015-2022 Peak vs Capital'!$M$14</f>
        <v>5.3317550781601781</v>
      </c>
      <c r="BM9" s="3">
        <f>MAX(G9,AJ9)*'2015-2022 Peak vs Capital'!$M$14</f>
        <v>5.5452037429643841</v>
      </c>
      <c r="BN9" s="3">
        <f>MAX(H9,AK9)*'2015-2022 Peak vs Capital'!$M$14</f>
        <v>5.7671974988012451</v>
      </c>
      <c r="BO9" s="3">
        <f>MAX(I9,AL9)*'2015-2022 Peak vs Capital'!$M$14</f>
        <v>5.9980784353288215</v>
      </c>
      <c r="BP9" s="3">
        <f>MAX(J9,AM9)*'2015-2022 Peak vs Capital'!$M$14</f>
        <v>6.1921491353502462</v>
      </c>
      <c r="BQ9" s="3">
        <f>MAX(K9,AN9)*'2015-2022 Peak vs Capital'!$M$14</f>
        <v>6.3448180860337668</v>
      </c>
      <c r="BR9" s="3">
        <f>MAX(L9,AO9)*'2015-2022 Peak vs Capital'!$M$14</f>
        <v>6.5104250833853818</v>
      </c>
      <c r="BS9" s="3">
        <f>MAX(M9,AP9)*'2015-2022 Peak vs Capital'!$M$14</f>
        <v>6.7381347047438522</v>
      </c>
      <c r="BT9" s="3">
        <f>MAX(N9,AQ9)*'2015-2022 Peak vs Capital'!$M$14</f>
        <v>6.8882160460937545</v>
      </c>
      <c r="BU9" s="3">
        <f>MAX(O9,AR9)*'2015-2022 Peak vs Capital'!$M$14</f>
        <v>7.0693486994470849</v>
      </c>
      <c r="BV9" s="3">
        <f>MAX(P9,AS9)*'2015-2022 Peak vs Capital'!$M$14</f>
        <v>7.286707883471081</v>
      </c>
      <c r="BW9" s="3">
        <f>MAX(Q9,AT9)*'2015-2022 Peak vs Capital'!$M$14</f>
        <v>7.4678405368244105</v>
      </c>
      <c r="BX9" s="3">
        <f>MAX(R9,AU9)*'2015-2022 Peak vs Capital'!$M$14</f>
        <v>7.4885414114933635</v>
      </c>
      <c r="BY9" s="3">
        <f>MAX(S9,AV9)*'2015-2022 Peak vs Capital'!$M$14</f>
        <v>7.5972210035053616</v>
      </c>
      <c r="BZ9" s="3">
        <f>MAX(T9,AW9)*'2015-2022 Peak vs Capital'!$M$14</f>
        <v>7.7291890795199292</v>
      </c>
      <c r="CA9" s="3">
        <f>MAX(U9,AX9)*'2015-2022 Peak vs Capital'!$M$14</f>
        <v>7.8870332488706882</v>
      </c>
      <c r="CB9" s="3">
        <f>MAX(V9,AY9)*'2015-2022 Peak vs Capital'!$M$14</f>
        <v>8.0034756688835422</v>
      </c>
      <c r="CC9" s="3">
        <f>MAX(W9,AZ9)*'2015-2022 Peak vs Capital'!$M$14</f>
        <v>8.088866776892969</v>
      </c>
      <c r="CD9" s="3">
        <f>MAX(X9,BA9)*'2015-2022 Peak vs Capital'!$M$14</f>
        <v>8.254473774244584</v>
      </c>
      <c r="CE9" s="3">
        <f>MAX(Y9,BB9)*'2015-2022 Peak vs Capital'!$M$14</f>
        <v>8.3088135702505834</v>
      </c>
      <c r="CF9" s="3">
        <f>MAX(Z9,BC9)*'2015-2022 Peak vs Capital'!$M$14</f>
        <v>8.4381940369315327</v>
      </c>
      <c r="CG9" s="3">
        <f>MAX(AA9,BD9)*'2015-2022 Peak vs Capital'!$M$14</f>
        <v>8.4770081769358168</v>
      </c>
      <c r="CH9" s="3">
        <f>MAX(AB9,BE9)*'2015-2022 Peak vs Capital'!$M$14</f>
        <v>8.6141514716176228</v>
      </c>
      <c r="CI9" s="3">
        <f>MAX(AC9,BF9)*'2015-2022 Peak vs Capital'!$M$14</f>
        <v>8.6788417049580993</v>
      </c>
      <c r="CJ9" s="3">
        <f>MAX(AD9,BG9)*'2015-2022 Peak vs Capital'!$M$14</f>
        <v>8.7694080316347645</v>
      </c>
      <c r="CK9" s="3">
        <f>MAX(AE9,BH9)*'2015-2022 Peak vs Capital'!$M$14</f>
        <v>8.8496239209769527</v>
      </c>
      <c r="CL9" s="3">
        <f>MAX(AF9,BI9)*'2015-2022 Peak vs Capital'!$M$14</f>
        <v>8.9738291689906635</v>
      </c>
      <c r="CM9" s="3">
        <f>MAX(AG9,BJ9)*'2015-2022 Peak vs Capital'!$M$14</f>
        <v>9.0695707143345654</v>
      </c>
      <c r="CN9" s="3">
        <f>MAX(AH9,BK9)*'2015-2022 Peak vs Capital'!$M$14</f>
        <v>9.1808379156801827</v>
      </c>
    </row>
    <row r="10" spans="1:92" x14ac:dyDescent="0.35">
      <c r="A10" t="s">
        <v>92</v>
      </c>
      <c r="B10">
        <v>2022</v>
      </c>
      <c r="C10">
        <v>6403</v>
      </c>
      <c r="D10">
        <v>5600</v>
      </c>
      <c r="E10" s="18"/>
      <c r="F10" s="3">
        <f t="shared" si="1"/>
        <v>5.6</v>
      </c>
      <c r="G10" s="3">
        <f t="shared" ref="G10:AH10" si="33">F10*G$3</f>
        <v>5.7844372300819273</v>
      </c>
      <c r="H10" s="3">
        <f t="shared" si="33"/>
        <v>5.9749489408496217</v>
      </c>
      <c r="I10" s="3">
        <f t="shared" si="33"/>
        <v>6.1717351966587737</v>
      </c>
      <c r="J10" s="3">
        <f t="shared" si="33"/>
        <v>6.2919638043858921</v>
      </c>
      <c r="K10" s="3">
        <f t="shared" si="33"/>
        <v>6.3620971588933779</v>
      </c>
      <c r="L10" s="3">
        <f t="shared" si="33"/>
        <v>6.4497638520277354</v>
      </c>
      <c r="M10" s="3">
        <f t="shared" si="33"/>
        <v>6.6351162889403765</v>
      </c>
      <c r="N10" s="3">
        <f t="shared" si="33"/>
        <v>6.7478306086845521</v>
      </c>
      <c r="O10" s="3">
        <f t="shared" si="33"/>
        <v>6.8855925550385422</v>
      </c>
      <c r="P10" s="3">
        <f t="shared" si="33"/>
        <v>7.1310592958147438</v>
      </c>
      <c r="Q10" s="3">
        <f t="shared" si="33"/>
        <v>7.2537926662028447</v>
      </c>
      <c r="R10" s="3">
        <f t="shared" si="33"/>
        <v>7.3364498340152382</v>
      </c>
      <c r="S10" s="3">
        <f t="shared" si="33"/>
        <v>7.4266212898105772</v>
      </c>
      <c r="T10" s="3">
        <f t="shared" si="33"/>
        <v>7.5268117962498433</v>
      </c>
      <c r="U10" s="3">
        <f t="shared" si="33"/>
        <v>7.6194880147061648</v>
      </c>
      <c r="V10" s="3">
        <f t="shared" si="33"/>
        <v>7.7848023503309527</v>
      </c>
      <c r="W10" s="3">
        <f t="shared" si="33"/>
        <v>7.8925071447531643</v>
      </c>
      <c r="X10" s="3">
        <f t="shared" si="33"/>
        <v>7.9726595499045763</v>
      </c>
      <c r="Y10" s="3">
        <f t="shared" si="33"/>
        <v>8.0653357683608977</v>
      </c>
      <c r="Z10" s="3">
        <f t="shared" si="33"/>
        <v>8.1830596134270337</v>
      </c>
      <c r="AA10" s="3">
        <f t="shared" si="33"/>
        <v>8.2857548825272804</v>
      </c>
      <c r="AB10" s="3">
        <f t="shared" si="33"/>
        <v>8.3533834743737856</v>
      </c>
      <c r="AC10" s="3">
        <f t="shared" si="33"/>
        <v>8.3934596769494902</v>
      </c>
      <c r="AD10" s="3">
        <f t="shared" si="33"/>
        <v>8.4510692181520692</v>
      </c>
      <c r="AE10" s="3">
        <f t="shared" si="33"/>
        <v>8.5337263859644636</v>
      </c>
      <c r="AF10" s="3">
        <f t="shared" si="33"/>
        <v>8.5963454524890039</v>
      </c>
      <c r="AG10" s="3">
        <f t="shared" si="33"/>
        <v>8.6940311962672894</v>
      </c>
      <c r="AH10" s="3">
        <f t="shared" si="33"/>
        <v>8.759155025452813</v>
      </c>
      <c r="AI10" s="3">
        <f t="shared" si="3"/>
        <v>6.4029999999999996</v>
      </c>
      <c r="AJ10" s="3">
        <f t="shared" si="4"/>
        <v>6.6593343178195914</v>
      </c>
      <c r="AK10" s="3">
        <f t="shared" si="5"/>
        <v>6.9259305882382822</v>
      </c>
      <c r="AL10" s="3">
        <f t="shared" si="6"/>
        <v>7.2031996328426713</v>
      </c>
      <c r="AM10" s="3">
        <f t="shared" si="7"/>
        <v>7.436262606295303</v>
      </c>
      <c r="AN10" s="3">
        <f t="shared" si="8"/>
        <v>7.6196054787447061</v>
      </c>
      <c r="AO10" s="3">
        <f t="shared" si="9"/>
        <v>7.8184858827576189</v>
      </c>
      <c r="AP10" s="3">
        <f t="shared" si="10"/>
        <v>8.0919464382753716</v>
      </c>
      <c r="AQ10" s="3">
        <f t="shared" si="11"/>
        <v>8.2721818044120745</v>
      </c>
      <c r="AR10" s="3">
        <f t="shared" si="12"/>
        <v>8.4897072463011973</v>
      </c>
      <c r="AS10" s="3">
        <f t="shared" si="13"/>
        <v>8.7507377765681458</v>
      </c>
      <c r="AT10" s="3">
        <f t="shared" si="14"/>
        <v>8.9682632184572686</v>
      </c>
      <c r="AU10" s="3">
        <f t="shared" si="15"/>
        <v>8.9931232689588825</v>
      </c>
      <c r="AV10" s="3">
        <f t="shared" si="16"/>
        <v>9.1236385340923558</v>
      </c>
      <c r="AW10" s="3">
        <f t="shared" si="17"/>
        <v>9.282121356040145</v>
      </c>
      <c r="AX10" s="3">
        <f t="shared" si="18"/>
        <v>9.471679241114952</v>
      </c>
      <c r="AY10" s="3">
        <f t="shared" si="19"/>
        <v>9.6115170251865312</v>
      </c>
      <c r="AZ10" s="3">
        <f t="shared" si="20"/>
        <v>9.7140647335056904</v>
      </c>
      <c r="BA10" s="3">
        <f t="shared" si="21"/>
        <v>9.9129451375186015</v>
      </c>
      <c r="BB10" s="3">
        <f t="shared" si="22"/>
        <v>9.9782027700853391</v>
      </c>
      <c r="BC10" s="3">
        <f t="shared" si="23"/>
        <v>10.133578085720428</v>
      </c>
      <c r="BD10" s="3">
        <f t="shared" si="24"/>
        <v>10.180190680410954</v>
      </c>
      <c r="BE10" s="3">
        <f t="shared" si="25"/>
        <v>10.344888514984147</v>
      </c>
      <c r="BF10" s="3">
        <f t="shared" si="26"/>
        <v>10.422576172801692</v>
      </c>
      <c r="BG10" s="3">
        <f t="shared" si="27"/>
        <v>10.531338893746256</v>
      </c>
      <c r="BH10" s="3">
        <f t="shared" si="28"/>
        <v>10.627671589440011</v>
      </c>
      <c r="BI10" s="3">
        <f t="shared" si="29"/>
        <v>10.776831892449694</v>
      </c>
      <c r="BJ10" s="3">
        <f t="shared" si="30"/>
        <v>10.891809626019658</v>
      </c>
      <c r="BK10" s="3">
        <f t="shared" si="31"/>
        <v>11.025432397465833</v>
      </c>
      <c r="BL10" s="3">
        <f>MAX(F10,AI10)*'2015-2022 Peak vs Capital'!$M$14</f>
        <v>0.6722834872385266</v>
      </c>
      <c r="BM10" s="3">
        <f>MAX(G10,AJ10)*'2015-2022 Peak vs Capital'!$M$14</f>
        <v>0.69919732904434639</v>
      </c>
      <c r="BN10" s="3">
        <f>MAX(H10,AK10)*'2015-2022 Peak vs Capital'!$M$14</f>
        <v>0.72718862536823559</v>
      </c>
      <c r="BO10" s="3">
        <f>MAX(I10,AL10)*'2015-2022 Peak vs Capital'!$M$14</f>
        <v>0.75630051045490332</v>
      </c>
      <c r="BP10" s="3">
        <f>MAX(J10,AM10)*'2015-2022 Peak vs Capital'!$M$14</f>
        <v>0.78077097563355635</v>
      </c>
      <c r="BQ10" s="3">
        <f>MAX(K10,AN10)*'2015-2022 Peak vs Capital'!$M$14</f>
        <v>0.80002107490743002</v>
      </c>
      <c r="BR10" s="3">
        <f>MAX(L10,AO10)*'2015-2022 Peak vs Capital'!$M$14</f>
        <v>0.82090253852654727</v>
      </c>
      <c r="BS10" s="3">
        <f>MAX(M10,AP10)*'2015-2022 Peak vs Capital'!$M$14</f>
        <v>0.84961455100283334</v>
      </c>
      <c r="BT10" s="3">
        <f>MAX(N10,AQ10)*'2015-2022 Peak vs Capital'!$M$14</f>
        <v>0.86853837740765849</v>
      </c>
      <c r="BU10" s="3">
        <f>MAX(O10,AR10)*'2015-2022 Peak vs Capital'!$M$14</f>
        <v>0.89137747824106794</v>
      </c>
      <c r="BV10" s="3">
        <f>MAX(P10,AS10)*'2015-2022 Peak vs Capital'!$M$14</f>
        <v>0.9187843992411594</v>
      </c>
      <c r="BW10" s="3">
        <f>MAX(Q10,AT10)*'2015-2022 Peak vs Capital'!$M$14</f>
        <v>0.94162350007456896</v>
      </c>
      <c r="BX10" s="3">
        <f>MAX(R10,AU10)*'2015-2022 Peak vs Capital'!$M$14</f>
        <v>0.94423368302695854</v>
      </c>
      <c r="BY10" s="3">
        <f>MAX(S10,AV10)*'2015-2022 Peak vs Capital'!$M$14</f>
        <v>0.95793714352700421</v>
      </c>
      <c r="BZ10" s="3">
        <f>MAX(T10,AW10)*'2015-2022 Peak vs Capital'!$M$14</f>
        <v>0.9745770598484883</v>
      </c>
      <c r="CA10" s="3">
        <f>MAX(U10,AX10)*'2015-2022 Peak vs Capital'!$M$14</f>
        <v>0.99447970486045933</v>
      </c>
      <c r="CB10" s="3">
        <f>MAX(V10,AY10)*'2015-2022 Peak vs Capital'!$M$14</f>
        <v>1.0091619839676513</v>
      </c>
      <c r="CC10" s="3">
        <f>MAX(W10,AZ10)*'2015-2022 Peak vs Capital'!$M$14</f>
        <v>1.0199289886462588</v>
      </c>
      <c r="CD10" s="3">
        <f>MAX(X10,BA10)*'2015-2022 Peak vs Capital'!$M$14</f>
        <v>1.0408104522653758</v>
      </c>
      <c r="CE10" s="3">
        <f>MAX(Y10,BB10)*'2015-2022 Peak vs Capital'!$M$14</f>
        <v>1.0476621825153987</v>
      </c>
      <c r="CF10" s="3">
        <f>MAX(Z10,BC10)*'2015-2022 Peak vs Capital'!$M$14</f>
        <v>1.0639758259678342</v>
      </c>
      <c r="CG10" s="3">
        <f>MAX(AA10,BD10)*'2015-2022 Peak vs Capital'!$M$14</f>
        <v>1.0688699190035649</v>
      </c>
      <c r="CH10" s="3">
        <f>MAX(AB10,BE10)*'2015-2022 Peak vs Capital'!$M$14</f>
        <v>1.0861623810631462</v>
      </c>
      <c r="CI10" s="3">
        <f>MAX(AC10,BF10)*'2015-2022 Peak vs Capital'!$M$14</f>
        <v>1.094319202789364</v>
      </c>
      <c r="CJ10" s="3">
        <f>MAX(AD10,BG10)*'2015-2022 Peak vs Capital'!$M$14</f>
        <v>1.105738753206069</v>
      </c>
      <c r="CK10" s="3">
        <f>MAX(AE10,BH10)*'2015-2022 Peak vs Capital'!$M$14</f>
        <v>1.115853212146579</v>
      </c>
      <c r="CL10" s="3">
        <f>MAX(AF10,BI10)*'2015-2022 Peak vs Capital'!$M$14</f>
        <v>1.1315143098609168</v>
      </c>
      <c r="CM10" s="3">
        <f>MAX(AG10,BJ10)*'2015-2022 Peak vs Capital'!$M$14</f>
        <v>1.1435864060157188</v>
      </c>
      <c r="CN10" s="3">
        <f>MAX(AH10,BK10)*'2015-2022 Peak vs Capital'!$M$14</f>
        <v>1.1576161393848132</v>
      </c>
    </row>
    <row r="11" spans="1:92" x14ac:dyDescent="0.35">
      <c r="A11" t="s">
        <v>49</v>
      </c>
      <c r="B11">
        <v>2022</v>
      </c>
      <c r="C11">
        <v>136453</v>
      </c>
      <c r="D11">
        <v>180437</v>
      </c>
      <c r="E11" s="18"/>
      <c r="F11" s="3">
        <f t="shared" si="1"/>
        <v>180.43700000000001</v>
      </c>
      <c r="G11" s="3">
        <f t="shared" ref="G11:AH11" si="34">F11*G$3</f>
        <v>186.379732229338</v>
      </c>
      <c r="H11" s="3">
        <f t="shared" si="34"/>
        <v>192.51818965001488</v>
      </c>
      <c r="I11" s="3">
        <f t="shared" si="34"/>
        <v>198.85881851419987</v>
      </c>
      <c r="J11" s="3">
        <f t="shared" si="34"/>
        <v>202.73269160213883</v>
      </c>
      <c r="K11" s="3">
        <f t="shared" si="34"/>
        <v>204.99245090343655</v>
      </c>
      <c r="L11" s="3">
        <f t="shared" si="34"/>
        <v>207.81715003005871</v>
      </c>
      <c r="M11" s="3">
        <f t="shared" si="34"/>
        <v>213.78937104063127</v>
      </c>
      <c r="N11" s="3">
        <f t="shared" si="34"/>
        <v>217.42112706057409</v>
      </c>
      <c r="O11" s="3">
        <f t="shared" si="34"/>
        <v>221.85993997383747</v>
      </c>
      <c r="P11" s="3">
        <f t="shared" si="34"/>
        <v>229.76909752837952</v>
      </c>
      <c r="Q11" s="3">
        <f t="shared" si="34"/>
        <v>233.72367630565054</v>
      </c>
      <c r="R11" s="3">
        <f t="shared" si="34"/>
        <v>236.38696405360855</v>
      </c>
      <c r="S11" s="3">
        <f t="shared" si="34"/>
        <v>239.29236886956275</v>
      </c>
      <c r="T11" s="3">
        <f t="shared" si="34"/>
        <v>242.5205964428452</v>
      </c>
      <c r="U11" s="3">
        <f t="shared" si="34"/>
        <v>245.50670694813149</v>
      </c>
      <c r="V11" s="3">
        <f t="shared" si="34"/>
        <v>250.83328244404754</v>
      </c>
      <c r="W11" s="3">
        <f t="shared" si="34"/>
        <v>254.30362708532621</v>
      </c>
      <c r="X11" s="3">
        <f t="shared" si="34"/>
        <v>256.88620914395216</v>
      </c>
      <c r="Y11" s="3">
        <f t="shared" si="34"/>
        <v>259.87231964923848</v>
      </c>
      <c r="Z11" s="3">
        <f t="shared" si="34"/>
        <v>263.66548704784537</v>
      </c>
      <c r="AA11" s="3">
        <f t="shared" si="34"/>
        <v>266.97442031045989</v>
      </c>
      <c r="AB11" s="3">
        <f t="shared" si="34"/>
        <v>269.15347392242558</v>
      </c>
      <c r="AC11" s="3">
        <f t="shared" si="34"/>
        <v>270.44476495173853</v>
      </c>
      <c r="AD11" s="3">
        <f t="shared" si="34"/>
        <v>272.30099580637597</v>
      </c>
      <c r="AE11" s="3">
        <f t="shared" si="34"/>
        <v>274.96428355433397</v>
      </c>
      <c r="AF11" s="3">
        <f t="shared" si="34"/>
        <v>276.98192578763553</v>
      </c>
      <c r="AG11" s="3">
        <f t="shared" si="34"/>
        <v>280.12944767158598</v>
      </c>
      <c r="AH11" s="3">
        <f t="shared" si="34"/>
        <v>282.22779559421957</v>
      </c>
      <c r="AI11" s="3">
        <f t="shared" si="3"/>
        <v>136.453</v>
      </c>
      <c r="AJ11" s="3">
        <f t="shared" si="4"/>
        <v>141.91568728243584</v>
      </c>
      <c r="AK11" s="3">
        <f t="shared" si="5"/>
        <v>147.5970649003402</v>
      </c>
      <c r="AL11" s="3">
        <f t="shared" si="6"/>
        <v>153.50588778701874</v>
      </c>
      <c r="AM11" s="3">
        <f t="shared" si="7"/>
        <v>158.47264429436404</v>
      </c>
      <c r="AN11" s="3">
        <f t="shared" si="8"/>
        <v>162.37982608014232</v>
      </c>
      <c r="AO11" s="3">
        <f t="shared" si="9"/>
        <v>166.61812496641031</v>
      </c>
      <c r="AP11" s="3">
        <f t="shared" si="10"/>
        <v>172.44578593502877</v>
      </c>
      <c r="AQ11" s="3">
        <f t="shared" si="11"/>
        <v>176.28674430070916</v>
      </c>
      <c r="AR11" s="3">
        <f t="shared" si="12"/>
        <v>180.92238370756476</v>
      </c>
      <c r="AS11" s="3">
        <f t="shared" si="13"/>
        <v>186.48515099579151</v>
      </c>
      <c r="AT11" s="3">
        <f t="shared" si="14"/>
        <v>191.12079040264715</v>
      </c>
      <c r="AU11" s="3">
        <f t="shared" si="15"/>
        <v>191.65057776343065</v>
      </c>
      <c r="AV11" s="3">
        <f t="shared" si="16"/>
        <v>194.43196140754401</v>
      </c>
      <c r="AW11" s="3">
        <f t="shared" si="17"/>
        <v>197.80935583253881</v>
      </c>
      <c r="AX11" s="3">
        <f t="shared" si="18"/>
        <v>201.84898445851297</v>
      </c>
      <c r="AY11" s="3">
        <f t="shared" si="19"/>
        <v>204.82903836292016</v>
      </c>
      <c r="AZ11" s="3">
        <f t="shared" si="20"/>
        <v>207.01441122615211</v>
      </c>
      <c r="BA11" s="3">
        <f t="shared" si="21"/>
        <v>211.25271011242006</v>
      </c>
      <c r="BB11" s="3">
        <f t="shared" si="22"/>
        <v>212.64340193447674</v>
      </c>
      <c r="BC11" s="3">
        <f t="shared" si="23"/>
        <v>215.95457293937361</v>
      </c>
      <c r="BD11" s="3">
        <f t="shared" si="24"/>
        <v>216.94792424084267</v>
      </c>
      <c r="BE11" s="3">
        <f t="shared" si="25"/>
        <v>220.45776550603333</v>
      </c>
      <c r="BF11" s="3">
        <f t="shared" si="26"/>
        <v>222.11335100848177</v>
      </c>
      <c r="BG11" s="3">
        <f t="shared" si="27"/>
        <v>224.4311707119096</v>
      </c>
      <c r="BH11" s="3">
        <f t="shared" si="28"/>
        <v>226.48409673494567</v>
      </c>
      <c r="BI11" s="3">
        <f t="shared" si="29"/>
        <v>229.66282089964662</v>
      </c>
      <c r="BJ11" s="3">
        <f t="shared" si="30"/>
        <v>232.11308744327027</v>
      </c>
      <c r="BK11" s="3">
        <f t="shared" si="31"/>
        <v>234.96069450748158</v>
      </c>
      <c r="BL11" s="3">
        <f>MAX(F11,AI11)*'2015-2022 Peak vs Capital'!$M$14</f>
        <v>18.944996968117763</v>
      </c>
      <c r="BM11" s="3">
        <f>MAX(G11,AJ11)*'2015-2022 Peak vs Capital'!$M$14</f>
        <v>19.568954604673149</v>
      </c>
      <c r="BN11" s="3">
        <f>MAX(H11,AK11)*'2015-2022 Peak vs Capital'!$M$14</f>
        <v>20.213462423045453</v>
      </c>
      <c r="BO11" s="3">
        <f>MAX(I11,AL11)*'2015-2022 Peak vs Capital'!$M$14</f>
        <v>20.879197247986813</v>
      </c>
      <c r="BP11" s="3">
        <f>MAX(J11,AM11)*'2015-2022 Peak vs Capital'!$M$14</f>
        <v>21.28593485671383</v>
      </c>
      <c r="BQ11" s="3">
        <f>MAX(K11,AN11)*'2015-2022 Peak vs Capital'!$M$14</f>
        <v>21.52319846180459</v>
      </c>
      <c r="BR11" s="3">
        <f>MAX(L11,AO11)*'2015-2022 Peak vs Capital'!$M$14</f>
        <v>21.81977796816804</v>
      </c>
      <c r="BS11" s="3">
        <f>MAX(M11,AP11)*'2015-2022 Peak vs Capital'!$M$14</f>
        <v>22.446831781622187</v>
      </c>
      <c r="BT11" s="3">
        <f>MAX(N11,AQ11)*'2015-2022 Peak vs Capital'!$M$14</f>
        <v>22.828148289803771</v>
      </c>
      <c r="BU11" s="3">
        <f>MAX(O11,AR11)*'2015-2022 Peak vs Capital'!$M$14</f>
        <v>23.294201799803474</v>
      </c>
      <c r="BV11" s="3">
        <f>MAX(P11,AS11)*'2015-2022 Peak vs Capital'!$M$14</f>
        <v>24.124624417621131</v>
      </c>
      <c r="BW11" s="3">
        <f>MAX(Q11,AT11)*'2015-2022 Peak vs Capital'!$M$14</f>
        <v>24.539835726529962</v>
      </c>
      <c r="BX11" s="3">
        <f>MAX(R11,AU11)*'2015-2022 Peak vs Capital'!$M$14</f>
        <v>24.819467832529782</v>
      </c>
      <c r="BY11" s="3">
        <f>MAX(S11,AV11)*'2015-2022 Peak vs Capital'!$M$14</f>
        <v>25.124521039075042</v>
      </c>
      <c r="BZ11" s="3">
        <f>MAX(T11,AW11)*'2015-2022 Peak vs Capital'!$M$14</f>
        <v>25.463469046347555</v>
      </c>
      <c r="CA11" s="3">
        <f>MAX(U11,AX11)*'2015-2022 Peak vs Capital'!$M$14</f>
        <v>25.776995953074632</v>
      </c>
      <c r="CB11" s="3">
        <f>MAX(V11,AY11)*'2015-2022 Peak vs Capital'!$M$14</f>
        <v>26.336260165074275</v>
      </c>
      <c r="CC11" s="3">
        <f>MAX(W11,AZ11)*'2015-2022 Peak vs Capital'!$M$14</f>
        <v>26.700629272892229</v>
      </c>
      <c r="CD11" s="3">
        <f>MAX(X11,BA11)*'2015-2022 Peak vs Capital'!$M$14</f>
        <v>26.971787678710236</v>
      </c>
      <c r="CE11" s="3">
        <f>MAX(Y11,BB11)*'2015-2022 Peak vs Capital'!$M$14</f>
        <v>27.285314585437316</v>
      </c>
      <c r="CF11" s="3">
        <f>MAX(Z11,BC11)*'2015-2022 Peak vs Capital'!$M$14</f>
        <v>27.68357849398252</v>
      </c>
      <c r="CG11" s="3">
        <f>MAX(AA11,BD11)*'2015-2022 Peak vs Capital'!$M$14</f>
        <v>28.031000201436843</v>
      </c>
      <c r="CH11" s="3">
        <f>MAX(AB11,BE11)*'2015-2022 Peak vs Capital'!$M$14</f>
        <v>28.259790106345793</v>
      </c>
      <c r="CI11" s="3">
        <f>MAX(AC11,BF11)*'2015-2022 Peak vs Capital'!$M$14</f>
        <v>28.395369309254793</v>
      </c>
      <c r="CJ11" s="3">
        <f>MAX(AD11,BG11)*'2015-2022 Peak vs Capital'!$M$14</f>
        <v>28.59026441343649</v>
      </c>
      <c r="CK11" s="3">
        <f>MAX(AE11,BH11)*'2015-2022 Peak vs Capital'!$M$14</f>
        <v>28.869896519436313</v>
      </c>
      <c r="CL11" s="3">
        <f>MAX(AF11,BI11)*'2015-2022 Peak vs Capital'!$M$14</f>
        <v>29.081739023981633</v>
      </c>
      <c r="CM11" s="3">
        <f>MAX(AG11,BJ11)*'2015-2022 Peak vs Capital'!$M$14</f>
        <v>29.412213331072341</v>
      </c>
      <c r="CN11" s="3">
        <f>MAX(AH11,BK11)*'2015-2022 Peak vs Capital'!$M$14</f>
        <v>29.63252953579947</v>
      </c>
    </row>
    <row r="12" spans="1:92" x14ac:dyDescent="0.35">
      <c r="A12" t="s">
        <v>50</v>
      </c>
      <c r="B12">
        <v>2022</v>
      </c>
      <c r="C12">
        <v>234950</v>
      </c>
      <c r="D12">
        <v>320554</v>
      </c>
      <c r="E12" s="18"/>
      <c r="F12" s="3">
        <f t="shared" si="1"/>
        <v>320.55399999999997</v>
      </c>
      <c r="G12" s="3">
        <f t="shared" ref="G12:AH12" si="35">F12*G$3</f>
        <v>331.11151640208607</v>
      </c>
      <c r="H12" s="3">
        <f t="shared" si="35"/>
        <v>342.0167469259124</v>
      </c>
      <c r="I12" s="3">
        <f t="shared" si="35"/>
        <v>353.2811436124565</v>
      </c>
      <c r="J12" s="3">
        <f t="shared" si="35"/>
        <v>360.16324381269914</v>
      </c>
      <c r="K12" s="3">
        <f t="shared" si="35"/>
        <v>364.17780226284066</v>
      </c>
      <c r="L12" s="3">
        <f t="shared" si="35"/>
        <v>369.19600032551756</v>
      </c>
      <c r="M12" s="3">
        <f t="shared" si="35"/>
        <v>379.80590480089165</v>
      </c>
      <c r="N12" s="3">
        <f t="shared" si="35"/>
        <v>386.2578737386192</v>
      </c>
      <c r="O12" s="3">
        <f t="shared" si="35"/>
        <v>394.14361355139721</v>
      </c>
      <c r="P12" s="3">
        <f t="shared" si="35"/>
        <v>408.19456812689265</v>
      </c>
      <c r="Q12" s="3">
        <f t="shared" si="35"/>
        <v>415.22004541464037</v>
      </c>
      <c r="R12" s="3">
        <f t="shared" si="35"/>
        <v>419.95148930230715</v>
      </c>
      <c r="S12" s="3">
        <f t="shared" si="35"/>
        <v>425.11306445248908</v>
      </c>
      <c r="T12" s="3">
        <f t="shared" si="35"/>
        <v>430.84814795269131</v>
      </c>
      <c r="U12" s="3">
        <f t="shared" si="35"/>
        <v>436.15310019037838</v>
      </c>
      <c r="V12" s="3">
        <f t="shared" si="35"/>
        <v>445.61598796571201</v>
      </c>
      <c r="W12" s="3">
        <f t="shared" si="35"/>
        <v>451.78120272842943</v>
      </c>
      <c r="X12" s="3">
        <f t="shared" si="35"/>
        <v>456.36926952859113</v>
      </c>
      <c r="Y12" s="3">
        <f t="shared" si="35"/>
        <v>461.67422176627827</v>
      </c>
      <c r="Z12" s="3">
        <f t="shared" si="35"/>
        <v>468.41294487901581</v>
      </c>
      <c r="AA12" s="3">
        <f t="shared" si="35"/>
        <v>474.29140546672301</v>
      </c>
      <c r="AB12" s="3">
        <f t="shared" si="35"/>
        <v>478.1625868293595</v>
      </c>
      <c r="AC12" s="3">
        <f t="shared" si="35"/>
        <v>480.45662022944032</v>
      </c>
      <c r="AD12" s="3">
        <f t="shared" si="35"/>
        <v>483.75429324205663</v>
      </c>
      <c r="AE12" s="3">
        <f t="shared" si="35"/>
        <v>488.48573712972342</v>
      </c>
      <c r="AF12" s="3">
        <f t="shared" si="35"/>
        <v>492.07016431734979</v>
      </c>
      <c r="AG12" s="3">
        <f t="shared" si="35"/>
        <v>497.66187073004699</v>
      </c>
      <c r="AH12" s="3">
        <f t="shared" si="35"/>
        <v>501.38967500517845</v>
      </c>
      <c r="AI12" s="3">
        <f t="shared" si="3"/>
        <v>234.95</v>
      </c>
      <c r="AJ12" s="3">
        <f t="shared" si="4"/>
        <v>244.35586412177307</v>
      </c>
      <c r="AK12" s="3">
        <f t="shared" si="5"/>
        <v>254.1382776365117</v>
      </c>
      <c r="AL12" s="3">
        <f t="shared" si="6"/>
        <v>264.31231512359608</v>
      </c>
      <c r="AM12" s="3">
        <f t="shared" si="7"/>
        <v>272.86426664830259</v>
      </c>
      <c r="AN12" s="3">
        <f t="shared" si="8"/>
        <v>279.59180184773834</v>
      </c>
      <c r="AO12" s="3">
        <f t="shared" si="9"/>
        <v>286.88946714882127</v>
      </c>
      <c r="AP12" s="3">
        <f t="shared" si="10"/>
        <v>296.9237569378102</v>
      </c>
      <c r="AQ12" s="3">
        <f t="shared" si="11"/>
        <v>303.53726611691661</v>
      </c>
      <c r="AR12" s="3">
        <f t="shared" si="12"/>
        <v>311.51908753997606</v>
      </c>
      <c r="AS12" s="3">
        <f t="shared" si="13"/>
        <v>321.09727324764737</v>
      </c>
      <c r="AT12" s="3">
        <f t="shared" si="14"/>
        <v>329.07909467070681</v>
      </c>
      <c r="AU12" s="3">
        <f t="shared" si="15"/>
        <v>329.99130283334222</v>
      </c>
      <c r="AV12" s="3">
        <f t="shared" si="16"/>
        <v>334.78039568717787</v>
      </c>
      <c r="AW12" s="3">
        <f t="shared" si="17"/>
        <v>340.59572272397833</v>
      </c>
      <c r="AX12" s="3">
        <f t="shared" si="18"/>
        <v>347.55130996407291</v>
      </c>
      <c r="AY12" s="3">
        <f t="shared" si="19"/>
        <v>352.6824808788968</v>
      </c>
      <c r="AZ12" s="3">
        <f t="shared" si="20"/>
        <v>356.44533954976771</v>
      </c>
      <c r="BA12" s="3">
        <f t="shared" si="21"/>
        <v>363.74300485085058</v>
      </c>
      <c r="BB12" s="3">
        <f t="shared" si="22"/>
        <v>366.13755127776841</v>
      </c>
      <c r="BC12" s="3">
        <f t="shared" si="23"/>
        <v>371.83885229423942</v>
      </c>
      <c r="BD12" s="3">
        <f t="shared" si="24"/>
        <v>373.54924259918073</v>
      </c>
      <c r="BE12" s="3">
        <f t="shared" si="25"/>
        <v>379.59262167663996</v>
      </c>
      <c r="BF12" s="3">
        <f t="shared" si="26"/>
        <v>382.44327218487552</v>
      </c>
      <c r="BG12" s="3">
        <f t="shared" si="27"/>
        <v>386.43418289640528</v>
      </c>
      <c r="BH12" s="3">
        <f t="shared" si="28"/>
        <v>389.96898952661729</v>
      </c>
      <c r="BI12" s="3">
        <f t="shared" si="29"/>
        <v>395.4422385024294</v>
      </c>
      <c r="BJ12" s="3">
        <f t="shared" si="30"/>
        <v>399.66120125461794</v>
      </c>
      <c r="BK12" s="3">
        <f t="shared" si="31"/>
        <v>404.56432012878304</v>
      </c>
      <c r="BL12" s="3">
        <f>MAX(F12,AI12)*'2015-2022 Peak vs Capital'!$M$14</f>
        <v>33.656592373615283</v>
      </c>
      <c r="BM12" s="3">
        <f>MAX(G12,AJ12)*'2015-2022 Peak vs Capital'!$M$14</f>
        <v>34.765079636362806</v>
      </c>
      <c r="BN12" s="3">
        <f>MAX(H12,AK12)*'2015-2022 Peak vs Capital'!$M$14</f>
        <v>35.910075170596443</v>
      </c>
      <c r="BO12" s="3">
        <f>MAX(I12,AL12)*'2015-2022 Peak vs Capital'!$M$14</f>
        <v>37.092781384256909</v>
      </c>
      <c r="BP12" s="3">
        <f>MAX(J12,AM12)*'2015-2022 Peak vs Capital'!$M$14</f>
        <v>37.815368034599572</v>
      </c>
      <c r="BQ12" s="3">
        <f>MAX(K12,AN12)*'2015-2022 Peak vs Capital'!$M$14</f>
        <v>38.236876913966128</v>
      </c>
      <c r="BR12" s="3">
        <f>MAX(L12,AO12)*'2015-2022 Peak vs Capital'!$M$14</f>
        <v>38.763763013174319</v>
      </c>
      <c r="BS12" s="3">
        <f>MAX(M12,AP12)*'2015-2022 Peak vs Capital'!$M$14</f>
        <v>39.877750765785926</v>
      </c>
      <c r="BT12" s="3">
        <f>MAX(N12,AQ12)*'2015-2022 Peak vs Capital'!$M$14</f>
        <v>40.555175750482185</v>
      </c>
      <c r="BU12" s="3">
        <f>MAX(O12,AR12)*'2015-2022 Peak vs Capital'!$M$14</f>
        <v>41.383139620666491</v>
      </c>
      <c r="BV12" s="3">
        <f>MAX(P12,AS12)*'2015-2022 Peak vs Capital'!$M$14</f>
        <v>42.858420698449436</v>
      </c>
      <c r="BW12" s="3">
        <f>MAX(Q12,AT12)*'2015-2022 Peak vs Capital'!$M$14</f>
        <v>43.596061237340905</v>
      </c>
      <c r="BX12" s="3">
        <f>MAX(R12,AU12)*'2015-2022 Peak vs Capital'!$M$14</f>
        <v>44.092839559451484</v>
      </c>
      <c r="BY12" s="3">
        <f>MAX(S12,AV12)*'2015-2022 Peak vs Capital'!$M$14</f>
        <v>44.634779547208481</v>
      </c>
      <c r="BZ12" s="3">
        <f>MAX(T12,AW12)*'2015-2022 Peak vs Capital'!$M$14</f>
        <v>45.236935089160703</v>
      </c>
      <c r="CA12" s="3">
        <f>MAX(U12,AX12)*'2015-2022 Peak vs Capital'!$M$14</f>
        <v>45.793928965466513</v>
      </c>
      <c r="CB12" s="3">
        <f>MAX(V12,AY12)*'2015-2022 Peak vs Capital'!$M$14</f>
        <v>46.787485609687678</v>
      </c>
      <c r="CC12" s="3">
        <f>MAX(W12,AZ12)*'2015-2022 Peak vs Capital'!$M$14</f>
        <v>47.434802817286318</v>
      </c>
      <c r="CD12" s="3">
        <f>MAX(X12,BA12)*'2015-2022 Peak vs Capital'!$M$14</f>
        <v>47.916527250848091</v>
      </c>
      <c r="CE12" s="3">
        <f>MAX(Y12,BB12)*'2015-2022 Peak vs Capital'!$M$14</f>
        <v>48.473521127153901</v>
      </c>
      <c r="CF12" s="3">
        <f>MAX(Z12,BC12)*'2015-2022 Peak vs Capital'!$M$14</f>
        <v>49.181053888947758</v>
      </c>
      <c r="CG12" s="3">
        <f>MAX(AA12,BD12)*'2015-2022 Peak vs Capital'!$M$14</f>
        <v>49.798263319448779</v>
      </c>
      <c r="CH12" s="3">
        <f>MAX(AB12,BE12)*'2015-2022 Peak vs Capital'!$M$14</f>
        <v>50.204718310266529</v>
      </c>
      <c r="CI12" s="3">
        <f>MAX(AC12,BF12)*'2015-2022 Peak vs Capital'!$M$14</f>
        <v>50.445580527047412</v>
      </c>
      <c r="CJ12" s="3">
        <f>MAX(AD12,BG12)*'2015-2022 Peak vs Capital'!$M$14</f>
        <v>50.791819963669944</v>
      </c>
      <c r="CK12" s="3">
        <f>MAX(AE12,BH12)*'2015-2022 Peak vs Capital'!$M$14</f>
        <v>51.288598285780523</v>
      </c>
      <c r="CL12" s="3">
        <f>MAX(AF12,BI12)*'2015-2022 Peak vs Capital'!$M$14</f>
        <v>51.664945499500661</v>
      </c>
      <c r="CM12" s="3">
        <f>MAX(AG12,BJ12)*'2015-2022 Peak vs Capital'!$M$14</f>
        <v>52.252047152904083</v>
      </c>
      <c r="CN12" s="3">
        <f>MAX(AH12,BK12)*'2015-2022 Peak vs Capital'!$M$14</f>
        <v>52.643448255173027</v>
      </c>
    </row>
    <row r="13" spans="1:92" x14ac:dyDescent="0.35">
      <c r="A13" t="s">
        <v>51</v>
      </c>
      <c r="B13">
        <v>2022</v>
      </c>
      <c r="C13">
        <v>81213</v>
      </c>
      <c r="D13">
        <v>101014</v>
      </c>
      <c r="E13" s="18"/>
      <c r="F13" s="3">
        <f t="shared" si="1"/>
        <v>101.014</v>
      </c>
      <c r="G13" s="3">
        <f t="shared" ref="G13:AH13" si="36">F13*G$3</f>
        <v>104.3409182784814</v>
      </c>
      <c r="H13" s="3">
        <f t="shared" si="36"/>
        <v>107.77740934124708</v>
      </c>
      <c r="I13" s="3">
        <f t="shared" si="36"/>
        <v>111.32708199201595</v>
      </c>
      <c r="J13" s="3">
        <f t="shared" si="36"/>
        <v>113.4957913814708</v>
      </c>
      <c r="K13" s="3">
        <f t="shared" si="36"/>
        <v>114.76087185865279</v>
      </c>
      <c r="L13" s="3">
        <f t="shared" si="36"/>
        <v>116.34222245513028</v>
      </c>
      <c r="M13" s="3">
        <f t="shared" si="36"/>
        <v>119.68564943053985</v>
      </c>
      <c r="N13" s="3">
        <f t="shared" si="36"/>
        <v>121.71881448315381</v>
      </c>
      <c r="O13" s="3">
        <f t="shared" si="36"/>
        <v>124.20379399190415</v>
      </c>
      <c r="P13" s="3">
        <f t="shared" si="36"/>
        <v>128.63157566204114</v>
      </c>
      <c r="Q13" s="3">
        <f t="shared" si="36"/>
        <v>130.84546649710964</v>
      </c>
      <c r="R13" s="3">
        <f t="shared" si="36"/>
        <v>132.33645420235985</v>
      </c>
      <c r="S13" s="3">
        <f t="shared" si="36"/>
        <v>133.96298624445097</v>
      </c>
      <c r="T13" s="3">
        <f t="shared" si="36"/>
        <v>135.77024406899667</v>
      </c>
      <c r="U13" s="3">
        <f t="shared" si="36"/>
        <v>137.44195755670145</v>
      </c>
      <c r="V13" s="3">
        <f t="shared" si="36"/>
        <v>140.42393296720186</v>
      </c>
      <c r="W13" s="3">
        <f t="shared" si="36"/>
        <v>142.36673512858852</v>
      </c>
      <c r="X13" s="3">
        <f t="shared" si="36"/>
        <v>143.81254138822507</v>
      </c>
      <c r="Y13" s="3">
        <f t="shared" si="36"/>
        <v>145.48425487592988</v>
      </c>
      <c r="Z13" s="3">
        <f t="shared" si="36"/>
        <v>147.60778281977107</v>
      </c>
      <c r="AA13" s="3">
        <f t="shared" si="36"/>
        <v>149.46022208993043</v>
      </c>
      <c r="AB13" s="3">
        <f t="shared" si="36"/>
        <v>150.68012112149879</v>
      </c>
      <c r="AC13" s="3">
        <f t="shared" si="36"/>
        <v>151.40302425131705</v>
      </c>
      <c r="AD13" s="3">
        <f t="shared" si="36"/>
        <v>152.44219750043084</v>
      </c>
      <c r="AE13" s="3">
        <f t="shared" si="36"/>
        <v>153.93318520568104</v>
      </c>
      <c r="AF13" s="3">
        <f t="shared" si="36"/>
        <v>155.0627213460221</v>
      </c>
      <c r="AG13" s="3">
        <f t="shared" si="36"/>
        <v>156.82479772495418</v>
      </c>
      <c r="AH13" s="3">
        <f t="shared" si="36"/>
        <v>157.99951531090889</v>
      </c>
      <c r="AI13" s="3">
        <f t="shared" si="3"/>
        <v>81.212999999999994</v>
      </c>
      <c r="AJ13" s="3">
        <f t="shared" si="4"/>
        <v>84.464238318457362</v>
      </c>
      <c r="AK13" s="3">
        <f t="shared" si="5"/>
        <v>87.845634993377431</v>
      </c>
      <c r="AL13" s="3">
        <f t="shared" si="6"/>
        <v>91.362400715610178</v>
      </c>
      <c r="AM13" s="3">
        <f t="shared" si="7"/>
        <v>94.31847494066227</v>
      </c>
      <c r="AN13" s="3">
        <f t="shared" si="8"/>
        <v>96.64391999770325</v>
      </c>
      <c r="AO13" s="3">
        <f t="shared" si="9"/>
        <v>99.166436669747711</v>
      </c>
      <c r="AP13" s="3">
        <f t="shared" si="10"/>
        <v>102.63489709380882</v>
      </c>
      <c r="AQ13" s="3">
        <f t="shared" si="11"/>
        <v>104.92092782784911</v>
      </c>
      <c r="AR13" s="3">
        <f t="shared" si="12"/>
        <v>107.67993043789774</v>
      </c>
      <c r="AS13" s="3">
        <f t="shared" si="13"/>
        <v>110.99073356995609</v>
      </c>
      <c r="AT13" s="3">
        <f t="shared" si="14"/>
        <v>113.74973618000472</v>
      </c>
      <c r="AU13" s="3">
        <f t="shared" si="15"/>
        <v>114.06505076401028</v>
      </c>
      <c r="AV13" s="3">
        <f t="shared" si="16"/>
        <v>115.72045233003945</v>
      </c>
      <c r="AW13" s="3">
        <f t="shared" si="17"/>
        <v>117.73058280307488</v>
      </c>
      <c r="AX13" s="3">
        <f t="shared" si="18"/>
        <v>120.13485650611725</v>
      </c>
      <c r="AY13" s="3">
        <f t="shared" si="19"/>
        <v>121.9085010411485</v>
      </c>
      <c r="AZ13" s="3">
        <f t="shared" si="20"/>
        <v>123.20917370017143</v>
      </c>
      <c r="BA13" s="3">
        <f t="shared" si="21"/>
        <v>125.73169037221588</v>
      </c>
      <c r="BB13" s="3">
        <f t="shared" si="22"/>
        <v>126.55939115523047</v>
      </c>
      <c r="BC13" s="3">
        <f t="shared" si="23"/>
        <v>128.5301073052652</v>
      </c>
      <c r="BD13" s="3">
        <f t="shared" si="24"/>
        <v>129.12132215027563</v>
      </c>
      <c r="BE13" s="3">
        <f t="shared" si="25"/>
        <v>131.21028126931245</v>
      </c>
      <c r="BF13" s="3">
        <f t="shared" si="26"/>
        <v>132.19563934432983</v>
      </c>
      <c r="BG13" s="3">
        <f t="shared" si="27"/>
        <v>133.57514064935415</v>
      </c>
      <c r="BH13" s="3">
        <f t="shared" si="28"/>
        <v>134.79698466237568</v>
      </c>
      <c r="BI13" s="3">
        <f t="shared" si="29"/>
        <v>136.688872166409</v>
      </c>
      <c r="BJ13" s="3">
        <f t="shared" si="30"/>
        <v>138.14720211743469</v>
      </c>
      <c r="BK13" s="3">
        <f t="shared" si="31"/>
        <v>139.84201800646457</v>
      </c>
      <c r="BL13" s="3">
        <f>MAX(F13,AI13)*'2015-2022 Peak vs Capital'!$M$14</f>
        <v>10.605972853336331</v>
      </c>
      <c r="BM13" s="3">
        <f>MAX(G13,AJ13)*'2015-2022 Peak vs Capital'!$M$14</f>
        <v>10.955282898942308</v>
      </c>
      <c r="BN13" s="3">
        <f>MAX(H13,AK13)*'2015-2022 Peak vs Capital'!$M$14</f>
        <v>11.316097547628884</v>
      </c>
      <c r="BO13" s="3">
        <f>MAX(I13,AL13)*'2015-2022 Peak vs Capital'!$M$14</f>
        <v>11.688795706025591</v>
      </c>
      <c r="BP13" s="3">
        <f>MAX(J13,AM13)*'2015-2022 Peak vs Capital'!$M$14</f>
        <v>11.916499518480634</v>
      </c>
      <c r="BQ13" s="3">
        <f>MAX(K13,AN13)*'2015-2022 Peak vs Capital'!$M$14</f>
        <v>12.049326742412743</v>
      </c>
      <c r="BR13" s="3">
        <f>MAX(L13,AO13)*'2015-2022 Peak vs Capital'!$M$14</f>
        <v>12.215360772327879</v>
      </c>
      <c r="BS13" s="3">
        <f>MAX(M13,AP13)*'2015-2022 Peak vs Capital'!$M$14</f>
        <v>12.566404149862738</v>
      </c>
      <c r="BT13" s="3">
        <f>MAX(N13,AQ13)*'2015-2022 Peak vs Capital'!$M$14</f>
        <v>12.779876474039344</v>
      </c>
      <c r="BU13" s="3">
        <f>MAX(O13,AR13)*'2015-2022 Peak vs Capital'!$M$14</f>
        <v>13.040787092477414</v>
      </c>
      <c r="BV13" s="3">
        <f>MAX(P13,AS13)*'2015-2022 Peak vs Capital'!$M$14</f>
        <v>13.505682376239795</v>
      </c>
      <c r="BW13" s="3">
        <f>MAX(Q13,AT13)*'2015-2022 Peak vs Capital'!$M$14</f>
        <v>13.738130018120986</v>
      </c>
      <c r="BX13" s="3">
        <f>MAX(R13,AU13)*'2015-2022 Peak vs Capital'!$M$14</f>
        <v>13.894676389183829</v>
      </c>
      <c r="BY13" s="3">
        <f>MAX(S13,AV13)*'2015-2022 Peak vs Capital'!$M$14</f>
        <v>14.065454248525109</v>
      </c>
      <c r="BZ13" s="3">
        <f>MAX(T13,AW13)*'2015-2022 Peak vs Capital'!$M$14</f>
        <v>14.255207425570978</v>
      </c>
      <c r="CA13" s="3">
        <f>MAX(U13,AX13)*'2015-2022 Peak vs Capital'!$M$14</f>
        <v>14.430729114338407</v>
      </c>
      <c r="CB13" s="3">
        <f>MAX(V13,AY13)*'2015-2022 Peak vs Capital'!$M$14</f>
        <v>14.743821856464091</v>
      </c>
      <c r="CC13" s="3">
        <f>MAX(W13,AZ13)*'2015-2022 Peak vs Capital'!$M$14</f>
        <v>14.947806521788403</v>
      </c>
      <c r="CD13" s="3">
        <f>MAX(X13,BA13)*'2015-2022 Peak vs Capital'!$M$14</f>
        <v>15.099609063425097</v>
      </c>
      <c r="CE13" s="3">
        <f>MAX(Y13,BB13)*'2015-2022 Peak vs Capital'!$M$14</f>
        <v>15.275130752192529</v>
      </c>
      <c r="CF13" s="3">
        <f>MAX(Z13,BC13)*'2015-2022 Peak vs Capital'!$M$14</f>
        <v>15.498090735221425</v>
      </c>
      <c r="CG13" s="3">
        <f>MAX(AA13,BD13)*'2015-2022 Peak vs Capital'!$M$14</f>
        <v>15.692587741693441</v>
      </c>
      <c r="CH13" s="3">
        <f>MAX(AB13,BE13)*'2015-2022 Peak vs Capital'!$M$14</f>
        <v>15.820671136199403</v>
      </c>
      <c r="CI13" s="3">
        <f>MAX(AC13,BF13)*'2015-2022 Peak vs Capital'!$M$14</f>
        <v>15.896572407017748</v>
      </c>
      <c r="CJ13" s="3">
        <f>MAX(AD13,BG13)*'2015-2022 Peak vs Capital'!$M$14</f>
        <v>16.005680483819123</v>
      </c>
      <c r="CK13" s="3">
        <f>MAX(AE13,BH13)*'2015-2022 Peak vs Capital'!$M$14</f>
        <v>16.162226854881965</v>
      </c>
      <c r="CL13" s="3">
        <f>MAX(AF13,BI13)*'2015-2022 Peak vs Capital'!$M$14</f>
        <v>16.280822590535635</v>
      </c>
      <c r="CM13" s="3">
        <f>MAX(AG13,BJ13)*'2015-2022 Peak vs Capital'!$M$14</f>
        <v>16.465831938155358</v>
      </c>
      <c r="CN13" s="3">
        <f>MAX(AH13,BK13)*'2015-2022 Peak vs Capital'!$M$14</f>
        <v>16.589171503235171</v>
      </c>
    </row>
    <row r="14" spans="1:92" x14ac:dyDescent="0.35">
      <c r="A14" t="s">
        <v>52</v>
      </c>
      <c r="B14">
        <v>2022</v>
      </c>
      <c r="C14">
        <v>25096</v>
      </c>
      <c r="D14">
        <v>28939</v>
      </c>
      <c r="E14" s="18"/>
      <c r="F14" s="3">
        <f t="shared" si="1"/>
        <v>28.939</v>
      </c>
      <c r="G14" s="3">
        <f t="shared" ref="G14:AH14" si="37">F14*G$3</f>
        <v>29.892112321668016</v>
      </c>
      <c r="H14" s="3">
        <f t="shared" si="37"/>
        <v>30.876615607008425</v>
      </c>
      <c r="I14" s="3">
        <f t="shared" si="37"/>
        <v>31.89354372430504</v>
      </c>
      <c r="J14" s="3">
        <f t="shared" si="37"/>
        <v>32.514846524129162</v>
      </c>
      <c r="K14" s="3">
        <f t="shared" si="37"/>
        <v>32.877273157359902</v>
      </c>
      <c r="L14" s="3">
        <f t="shared" si="37"/>
        <v>33.330306448898327</v>
      </c>
      <c r="M14" s="3">
        <f t="shared" si="37"/>
        <v>34.288148265293849</v>
      </c>
      <c r="N14" s="3">
        <f t="shared" si="37"/>
        <v>34.870619640128972</v>
      </c>
      <c r="O14" s="3">
        <f t="shared" si="37"/>
        <v>35.582529098260778</v>
      </c>
      <c r="P14" s="3">
        <f t="shared" si="37"/>
        <v>36.851022314568368</v>
      </c>
      <c r="Q14" s="3">
        <f t="shared" si="37"/>
        <v>37.485268922722163</v>
      </c>
      <c r="R14" s="3">
        <f t="shared" si="37"/>
        <v>37.912414597601249</v>
      </c>
      <c r="S14" s="3">
        <f t="shared" si="37"/>
        <v>38.37839169746934</v>
      </c>
      <c r="T14" s="3">
        <f t="shared" si="37"/>
        <v>38.89614403065611</v>
      </c>
      <c r="U14" s="3">
        <f t="shared" si="37"/>
        <v>39.375064938853875</v>
      </c>
      <c r="V14" s="3">
        <f t="shared" si="37"/>
        <v>40.229356288612038</v>
      </c>
      <c r="W14" s="3">
        <f t="shared" si="37"/>
        <v>40.785940046787822</v>
      </c>
      <c r="X14" s="3">
        <f t="shared" si="37"/>
        <v>41.200141913337234</v>
      </c>
      <c r="Y14" s="3">
        <f t="shared" si="37"/>
        <v>41.679062821535005</v>
      </c>
      <c r="Z14" s="3">
        <f t="shared" si="37"/>
        <v>42.287421813029454</v>
      </c>
      <c r="AA14" s="3">
        <f t="shared" si="37"/>
        <v>42.81811795454589</v>
      </c>
      <c r="AB14" s="3">
        <f t="shared" si="37"/>
        <v>43.167600779446957</v>
      </c>
      <c r="AC14" s="3">
        <f t="shared" si="37"/>
        <v>43.374701712721659</v>
      </c>
      <c r="AD14" s="3">
        <f t="shared" si="37"/>
        <v>43.672409304304054</v>
      </c>
      <c r="AE14" s="3">
        <f t="shared" si="37"/>
        <v>44.099554979183139</v>
      </c>
      <c r="AF14" s="3">
        <f t="shared" si="37"/>
        <v>44.423150187424874</v>
      </c>
      <c r="AG14" s="3">
        <f t="shared" si="37"/>
        <v>44.927958712281978</v>
      </c>
      <c r="AH14" s="3">
        <f t="shared" si="37"/>
        <v>45.264497728853378</v>
      </c>
      <c r="AI14" s="3">
        <f t="shared" si="3"/>
        <v>25.096</v>
      </c>
      <c r="AJ14" s="3">
        <f t="shared" si="4"/>
        <v>26.100680000000075</v>
      </c>
      <c r="AK14" s="3">
        <f t="shared" si="5"/>
        <v>27.145580828116188</v>
      </c>
      <c r="AL14" s="3">
        <f t="shared" si="6"/>
        <v>28.232312663723206</v>
      </c>
      <c r="AM14" s="3">
        <f t="shared" si="7"/>
        <v>29.145782659313905</v>
      </c>
      <c r="AN14" s="3">
        <f t="shared" si="8"/>
        <v>29.864379055845252</v>
      </c>
      <c r="AO14" s="3">
        <f t="shared" si="9"/>
        <v>30.643873452082648</v>
      </c>
      <c r="AP14" s="3">
        <f t="shared" si="10"/>
        <v>31.715678246909064</v>
      </c>
      <c r="AQ14" s="3">
        <f t="shared" si="11"/>
        <v>32.422095043499205</v>
      </c>
      <c r="AR14" s="3">
        <f t="shared" si="12"/>
        <v>33.274667039383857</v>
      </c>
      <c r="AS14" s="3">
        <f t="shared" si="13"/>
        <v>34.29775343444544</v>
      </c>
      <c r="AT14" s="3">
        <f t="shared" si="14"/>
        <v>35.150325430330092</v>
      </c>
      <c r="AU14" s="3">
        <f t="shared" si="15"/>
        <v>35.247762229859767</v>
      </c>
      <c r="AV14" s="3">
        <f t="shared" si="16"/>
        <v>35.759305427390558</v>
      </c>
      <c r="AW14" s="3">
        <f t="shared" si="17"/>
        <v>36.380465024392237</v>
      </c>
      <c r="AX14" s="3">
        <f t="shared" si="18"/>
        <v>37.123420620806002</v>
      </c>
      <c r="AY14" s="3">
        <f t="shared" si="19"/>
        <v>37.671502618160417</v>
      </c>
      <c r="AZ14" s="3">
        <f t="shared" si="20"/>
        <v>38.073429416220328</v>
      </c>
      <c r="BA14" s="3">
        <f t="shared" si="21"/>
        <v>38.852923812457718</v>
      </c>
      <c r="BB14" s="3">
        <f t="shared" si="22"/>
        <v>39.108695411223117</v>
      </c>
      <c r="BC14" s="3">
        <f t="shared" si="23"/>
        <v>39.717675408283583</v>
      </c>
      <c r="BD14" s="3">
        <f t="shared" si="24"/>
        <v>39.900369407401719</v>
      </c>
      <c r="BE14" s="3">
        <f t="shared" si="25"/>
        <v>40.545888204285809</v>
      </c>
      <c r="BF14" s="3">
        <f t="shared" si="26"/>
        <v>40.850378202816046</v>
      </c>
      <c r="BG14" s="3">
        <f t="shared" si="27"/>
        <v>41.276664200758376</v>
      </c>
      <c r="BH14" s="3">
        <f t="shared" si="28"/>
        <v>41.654231798935868</v>
      </c>
      <c r="BI14" s="3">
        <f t="shared" si="29"/>
        <v>42.238852596113908</v>
      </c>
      <c r="BJ14" s="3">
        <f t="shared" si="30"/>
        <v>42.689497793938649</v>
      </c>
      <c r="BK14" s="3">
        <f t="shared" si="31"/>
        <v>43.213220591410654</v>
      </c>
      <c r="BL14" s="3">
        <f>MAX(F14,AI14)*'2015-2022 Peak vs Capital'!$M$14</f>
        <v>3.038452574917339</v>
      </c>
      <c r="BM14" s="3">
        <f>MAX(G14,AJ14)*'2015-2022 Peak vs Capital'!$M$14</f>
        <v>3.1385246778910987</v>
      </c>
      <c r="BN14" s="3">
        <f>MAX(H14,AK14)*'2015-2022 Peak vs Capital'!$M$14</f>
        <v>3.2418926775578853</v>
      </c>
      <c r="BO14" s="3">
        <f>MAX(I14,AL14)*'2015-2022 Peak vs Capital'!$M$14</f>
        <v>3.3486651249992532</v>
      </c>
      <c r="BP14" s="3">
        <f>MAX(J14,AM14)*'2015-2022 Peak vs Capital'!$M$14</f>
        <v>3.4138988612005372</v>
      </c>
      <c r="BQ14" s="3">
        <f>MAX(K14,AN14)*'2015-2022 Peak vs Capital'!$M$14</f>
        <v>3.4519518739846196</v>
      </c>
      <c r="BR14" s="3">
        <f>MAX(L14,AO14)*'2015-2022 Peak vs Capital'!$M$14</f>
        <v>3.4995181399647231</v>
      </c>
      <c r="BS14" s="3">
        <f>MAX(M14,AP14)*'2015-2022 Peak vs Capital'!$M$14</f>
        <v>3.600086816608369</v>
      </c>
      <c r="BT14" s="3">
        <f>MAX(N14,AQ14)*'2015-2022 Peak vs Capital'!$M$14</f>
        <v>3.6612434442970736</v>
      </c>
      <c r="BU14" s="3">
        <f>MAX(O14,AR14)*'2015-2022 Peak vs Capital'!$M$14</f>
        <v>3.7359904336943779</v>
      </c>
      <c r="BV14" s="3">
        <f>MAX(P14,AS14)*'2015-2022 Peak vs Capital'!$M$14</f>
        <v>3.8691759784386668</v>
      </c>
      <c r="BW14" s="3">
        <f>MAX(Q14,AT14)*'2015-2022 Peak vs Capital'!$M$14</f>
        <v>3.9357687508108112</v>
      </c>
      <c r="BX14" s="3">
        <f>MAX(R14,AU14)*'2015-2022 Peak vs Capital'!$M$14</f>
        <v>3.9806169444491943</v>
      </c>
      <c r="BY14" s="3">
        <f>MAX(S14,AV14)*'2015-2022 Peak vs Capital'!$M$14</f>
        <v>4.0295422466001574</v>
      </c>
      <c r="BZ14" s="3">
        <f>MAX(T14,AW14)*'2015-2022 Peak vs Capital'!$M$14</f>
        <v>4.0839036934345607</v>
      </c>
      <c r="CA14" s="3">
        <f>MAX(U14,AX14)*'2015-2022 Peak vs Capital'!$M$14</f>
        <v>4.1341880317563842</v>
      </c>
      <c r="CB14" s="3">
        <f>MAX(V14,AY14)*'2015-2022 Peak vs Capital'!$M$14</f>
        <v>4.2238844190331486</v>
      </c>
      <c r="CC14" s="3">
        <f>MAX(W14,AZ14)*'2015-2022 Peak vs Capital'!$M$14</f>
        <v>4.2823229743801337</v>
      </c>
      <c r="CD14" s="3">
        <f>MAX(X14,BA14)*'2015-2022 Peak vs Capital'!$M$14</f>
        <v>4.3258121318476555</v>
      </c>
      <c r="CE14" s="3">
        <f>MAX(Y14,BB14)*'2015-2022 Peak vs Capital'!$M$14</f>
        <v>4.3760964701694798</v>
      </c>
      <c r="CF14" s="3">
        <f>MAX(Z14,BC14)*'2015-2022 Peak vs Capital'!$M$14</f>
        <v>4.439971170199903</v>
      </c>
      <c r="CG14" s="3">
        <f>MAX(AA14,BD14)*'2015-2022 Peak vs Capital'!$M$14</f>
        <v>4.4956916532051663</v>
      </c>
      <c r="CH14" s="3">
        <f>MAX(AB14,BE14)*'2015-2022 Peak vs Capital'!$M$14</f>
        <v>4.5323856298183882</v>
      </c>
      <c r="CI14" s="3">
        <f>MAX(AC14,BF14)*'2015-2022 Peak vs Capital'!$M$14</f>
        <v>4.5541302085521496</v>
      </c>
      <c r="CJ14" s="3">
        <f>MAX(AD14,BG14)*'2015-2022 Peak vs Capital'!$M$14</f>
        <v>4.5853880404819316</v>
      </c>
      <c r="CK14" s="3">
        <f>MAX(AE14,BH14)*'2015-2022 Peak vs Capital'!$M$14</f>
        <v>4.6302362341203143</v>
      </c>
      <c r="CL14" s="3">
        <f>MAX(AF14,BI14)*'2015-2022 Peak vs Capital'!$M$14</f>
        <v>4.6642121383918163</v>
      </c>
      <c r="CM14" s="3">
        <f>MAX(AG14,BJ14)*'2015-2022 Peak vs Capital'!$M$14</f>
        <v>4.7172145490553605</v>
      </c>
      <c r="CN14" s="3">
        <f>MAX(AH14,BK14)*'2015-2022 Peak vs Capital'!$M$14</f>
        <v>4.7525494894977225</v>
      </c>
    </row>
    <row r="15" spans="1:92" x14ac:dyDescent="0.35">
      <c r="A15" t="s">
        <v>53</v>
      </c>
      <c r="B15">
        <v>2022</v>
      </c>
      <c r="C15">
        <v>5772</v>
      </c>
      <c r="D15">
        <v>4169</v>
      </c>
      <c r="E15" s="18"/>
      <c r="F15" s="3">
        <f t="shared" si="1"/>
        <v>4.1689999999999996</v>
      </c>
      <c r="G15" s="3">
        <f t="shared" ref="G15:AH15" si="38">F15*G$3</f>
        <v>4.3063069307520632</v>
      </c>
      <c r="H15" s="3">
        <f t="shared" si="38"/>
        <v>4.4481360954289411</v>
      </c>
      <c r="I15" s="3">
        <f t="shared" si="38"/>
        <v>4.5946364347982902</v>
      </c>
      <c r="J15" s="3">
        <f t="shared" si="38"/>
        <v>4.6841423393722827</v>
      </c>
      <c r="K15" s="3">
        <f t="shared" si="38"/>
        <v>4.7363541170404453</v>
      </c>
      <c r="L15" s="3">
        <f t="shared" si="38"/>
        <v>4.8016188391256485</v>
      </c>
      <c r="M15" s="3">
        <f t="shared" si="38"/>
        <v>4.9396071086772206</v>
      </c>
      <c r="N15" s="3">
        <f t="shared" si="38"/>
        <v>5.0235188942153401</v>
      </c>
      <c r="O15" s="3">
        <f t="shared" si="38"/>
        <v>5.1260777432063733</v>
      </c>
      <c r="P15" s="3">
        <f t="shared" si="38"/>
        <v>5.3088189650449422</v>
      </c>
      <c r="Q15" s="3">
        <f t="shared" si="38"/>
        <v>5.4001895759642267</v>
      </c>
      <c r="R15" s="3">
        <f t="shared" si="38"/>
        <v>5.461724885358846</v>
      </c>
      <c r="S15" s="3">
        <f t="shared" si="38"/>
        <v>5.5288543137893402</v>
      </c>
      <c r="T15" s="3">
        <f t="shared" si="38"/>
        <v>5.6034425676010011</v>
      </c>
      <c r="U15" s="3">
        <f t="shared" si="38"/>
        <v>5.6724367023767872</v>
      </c>
      <c r="V15" s="3">
        <f t="shared" si="38"/>
        <v>5.7955073211660268</v>
      </c>
      <c r="W15" s="3">
        <f t="shared" si="38"/>
        <v>5.8756896940135626</v>
      </c>
      <c r="X15" s="3">
        <f t="shared" si="38"/>
        <v>5.93536029706289</v>
      </c>
      <c r="Y15" s="3">
        <f t="shared" si="38"/>
        <v>6.004354431838677</v>
      </c>
      <c r="Z15" s="3">
        <f t="shared" si="38"/>
        <v>6.0919956300673777</v>
      </c>
      <c r="AA15" s="3">
        <f t="shared" si="38"/>
        <v>6.1684485902243287</v>
      </c>
      <c r="AB15" s="3">
        <f t="shared" si="38"/>
        <v>6.2187956615471993</v>
      </c>
      <c r="AC15" s="3">
        <f t="shared" si="38"/>
        <v>6.2486309630718626</v>
      </c>
      <c r="AD15" s="3">
        <f t="shared" si="38"/>
        <v>6.2915192090135683</v>
      </c>
      <c r="AE15" s="3">
        <f t="shared" si="38"/>
        <v>6.3530545184081877</v>
      </c>
      <c r="AF15" s="3">
        <f t="shared" si="38"/>
        <v>6.3996721770404754</v>
      </c>
      <c r="AG15" s="3">
        <f t="shared" si="38"/>
        <v>6.4723957245068453</v>
      </c>
      <c r="AH15" s="3">
        <f t="shared" si="38"/>
        <v>6.5208780894844249</v>
      </c>
      <c r="AI15" s="3">
        <f t="shared" si="3"/>
        <v>5.7720000000000002</v>
      </c>
      <c r="AJ15" s="3">
        <f t="shared" si="4"/>
        <v>6.0030731973222995</v>
      </c>
      <c r="AK15" s="3">
        <f t="shared" si="5"/>
        <v>6.2433970568969812</v>
      </c>
      <c r="AL15" s="3">
        <f t="shared" si="6"/>
        <v>6.4933419148474005</v>
      </c>
      <c r="AM15" s="3">
        <f t="shared" si="7"/>
        <v>6.7034371019110566</v>
      </c>
      <c r="AN15" s="3">
        <f t="shared" si="8"/>
        <v>6.8687119824011322</v>
      </c>
      <c r="AO15" s="3">
        <f t="shared" si="9"/>
        <v>7.0479932086954529</v>
      </c>
      <c r="AP15" s="3">
        <f t="shared" si="10"/>
        <v>7.2945048948501414</v>
      </c>
      <c r="AQ15" s="3">
        <f t="shared" si="11"/>
        <v>7.4569785061793699</v>
      </c>
      <c r="AR15" s="3">
        <f t="shared" si="12"/>
        <v>7.6530673474387827</v>
      </c>
      <c r="AS15" s="3">
        <f t="shared" si="13"/>
        <v>7.8883739569500779</v>
      </c>
      <c r="AT15" s="3">
        <f t="shared" si="14"/>
        <v>8.0844627982094899</v>
      </c>
      <c r="AU15" s="3">
        <f t="shared" si="15"/>
        <v>8.1068729514962801</v>
      </c>
      <c r="AV15" s="3">
        <f t="shared" si="16"/>
        <v>8.2245262562519272</v>
      </c>
      <c r="AW15" s="3">
        <f t="shared" si="17"/>
        <v>8.3673909834552145</v>
      </c>
      <c r="AX15" s="3">
        <f t="shared" si="18"/>
        <v>8.5382684022669881</v>
      </c>
      <c r="AY15" s="3">
        <f t="shared" si="19"/>
        <v>8.6643255145051814</v>
      </c>
      <c r="AZ15" s="3">
        <f t="shared" si="20"/>
        <v>8.7567673968131903</v>
      </c>
      <c r="BA15" s="3">
        <f t="shared" si="21"/>
        <v>8.93604862310751</v>
      </c>
      <c r="BB15" s="3">
        <f t="shared" si="22"/>
        <v>8.9948752754853345</v>
      </c>
      <c r="BC15" s="3">
        <f t="shared" si="23"/>
        <v>9.1349387335277719</v>
      </c>
      <c r="BD15" s="3">
        <f t="shared" si="24"/>
        <v>9.1769577709405024</v>
      </c>
      <c r="BE15" s="3">
        <f t="shared" si="25"/>
        <v>9.3254250364654858</v>
      </c>
      <c r="BF15" s="3">
        <f t="shared" si="26"/>
        <v>9.3954567654867063</v>
      </c>
      <c r="BG15" s="3">
        <f t="shared" si="27"/>
        <v>9.4935011861164131</v>
      </c>
      <c r="BH15" s="3">
        <f t="shared" si="28"/>
        <v>9.580340530102724</v>
      </c>
      <c r="BI15" s="3">
        <f t="shared" si="29"/>
        <v>9.7148014498234616</v>
      </c>
      <c r="BJ15" s="3">
        <f t="shared" si="30"/>
        <v>9.8184484087748647</v>
      </c>
      <c r="BK15" s="3">
        <f t="shared" si="31"/>
        <v>9.9389029826913617</v>
      </c>
      <c r="BL15" s="3">
        <f>MAX(F15,AI15)*'2015-2022 Peak vs Capital'!$M$14</f>
        <v>0.60603159274414742</v>
      </c>
      <c r="BM15" s="3">
        <f>MAX(G15,AJ15)*'2015-2022 Peak vs Capital'!$M$14</f>
        <v>0.63029314122192215</v>
      </c>
      <c r="BN15" s="3">
        <f>MAX(H15,AK15)*'2015-2022 Peak vs Capital'!$M$14</f>
        <v>0.65552596370848926</v>
      </c>
      <c r="BO15" s="3">
        <f>MAX(I15,AL15)*'2015-2022 Peak vs Capital'!$M$14</f>
        <v>0.68176894367416874</v>
      </c>
      <c r="BP15" s="3">
        <f>MAX(J15,AM15)*'2015-2022 Peak vs Capital'!$M$14</f>
        <v>0.70382790431936404</v>
      </c>
      <c r="BQ15" s="3">
        <f>MAX(K15,AN15)*'2015-2022 Peak vs Capital'!$M$14</f>
        <v>0.7211809533602509</v>
      </c>
      <c r="BR15" s="3">
        <f>MAX(L15,AO15)*'2015-2022 Peak vs Capital'!$M$14</f>
        <v>0.74000459977748434</v>
      </c>
      <c r="BS15" s="3">
        <f>MAX(M15,AP15)*'2015-2022 Peak vs Capital'!$M$14</f>
        <v>0.76588711360117989</v>
      </c>
      <c r="BT15" s="3">
        <f>MAX(N15,AQ15)*'2015-2022 Peak vs Capital'!$M$14</f>
        <v>0.78294604316679772</v>
      </c>
      <c r="BU15" s="3">
        <f>MAX(O15,AR15)*'2015-2022 Peak vs Capital'!$M$14</f>
        <v>0.80353440643564666</v>
      </c>
      <c r="BV15" s="3">
        <f>MAX(P15,AS15)*'2015-2022 Peak vs Capital'!$M$14</f>
        <v>0.82824044235826544</v>
      </c>
      <c r="BW15" s="3">
        <f>MAX(Q15,AT15)*'2015-2022 Peak vs Capital'!$M$14</f>
        <v>0.84882880562711427</v>
      </c>
      <c r="BX15" s="3">
        <f>MAX(R15,AU15)*'2015-2022 Peak vs Capital'!$M$14</f>
        <v>0.85118176142926849</v>
      </c>
      <c r="BY15" s="3">
        <f>MAX(S15,AV15)*'2015-2022 Peak vs Capital'!$M$14</f>
        <v>0.86353477939057777</v>
      </c>
      <c r="BZ15" s="3">
        <f>MAX(T15,AW15)*'2015-2022 Peak vs Capital'!$M$14</f>
        <v>0.87853487262931074</v>
      </c>
      <c r="CA15" s="3">
        <f>MAX(U15,AX15)*'2015-2022 Peak vs Capital'!$M$14</f>
        <v>0.89647616062073621</v>
      </c>
      <c r="CB15" s="3">
        <f>MAX(V15,AY15)*'2015-2022 Peak vs Capital'!$M$14</f>
        <v>0.90971153700785334</v>
      </c>
      <c r="CC15" s="3">
        <f>MAX(W15,AZ15)*'2015-2022 Peak vs Capital'!$M$14</f>
        <v>0.91941747969173926</v>
      </c>
      <c r="CD15" s="3">
        <f>MAX(X15,BA15)*'2015-2022 Peak vs Capital'!$M$14</f>
        <v>0.93824112610897259</v>
      </c>
      <c r="CE15" s="3">
        <f>MAX(Y15,BB15)*'2015-2022 Peak vs Capital'!$M$14</f>
        <v>0.94441763508962728</v>
      </c>
      <c r="CF15" s="3">
        <f>MAX(Z15,BC15)*'2015-2022 Peak vs Capital'!$M$14</f>
        <v>0.95912360885309078</v>
      </c>
      <c r="CG15" s="3">
        <f>MAX(AA15,BD15)*'2015-2022 Peak vs Capital'!$M$14</f>
        <v>0.96353540098212975</v>
      </c>
      <c r="CH15" s="3">
        <f>MAX(AB15,BE15)*'2015-2022 Peak vs Capital'!$M$14</f>
        <v>0.97912373317140111</v>
      </c>
      <c r="CI15" s="3">
        <f>MAX(AC15,BF15)*'2015-2022 Peak vs Capital'!$M$14</f>
        <v>0.98647672005313303</v>
      </c>
      <c r="CJ15" s="3">
        <f>MAX(AD15,BG15)*'2015-2022 Peak vs Capital'!$M$14</f>
        <v>0.99677090168755755</v>
      </c>
      <c r="CK15" s="3">
        <f>MAX(AE15,BH15)*'2015-2022 Peak vs Capital'!$M$14</f>
        <v>1.0058886054209049</v>
      </c>
      <c r="CL15" s="3">
        <f>MAX(AF15,BI15)*'2015-2022 Peak vs Capital'!$M$14</f>
        <v>1.0200063402338297</v>
      </c>
      <c r="CM15" s="3">
        <f>MAX(AG15,BJ15)*'2015-2022 Peak vs Capital'!$M$14</f>
        <v>1.0308887608187927</v>
      </c>
      <c r="CN15" s="3">
        <f>MAX(AH15,BK15)*'2015-2022 Peak vs Capital'!$M$14</f>
        <v>1.0435358982553713</v>
      </c>
    </row>
    <row r="16" spans="1:92" x14ac:dyDescent="0.35">
      <c r="A16" t="s">
        <v>54</v>
      </c>
      <c r="B16">
        <v>2022</v>
      </c>
      <c r="C16">
        <v>6495</v>
      </c>
      <c r="D16">
        <v>7112</v>
      </c>
      <c r="E16" s="18"/>
      <c r="F16" s="3">
        <f t="shared" si="1"/>
        <v>7.1120000000000001</v>
      </c>
      <c r="G16" s="3">
        <f t="shared" ref="G16:AH16" si="39">F16*G$3</f>
        <v>7.3462352822040478</v>
      </c>
      <c r="H16" s="3">
        <f t="shared" si="39"/>
        <v>7.5881851548790191</v>
      </c>
      <c r="I16" s="3">
        <f t="shared" si="39"/>
        <v>7.8381036997566422</v>
      </c>
      <c r="J16" s="3">
        <f t="shared" si="39"/>
        <v>7.9907940315700827</v>
      </c>
      <c r="K16" s="3">
        <f t="shared" si="39"/>
        <v>8.0798633917945892</v>
      </c>
      <c r="L16" s="3">
        <f t="shared" si="39"/>
        <v>8.1912000920752224</v>
      </c>
      <c r="M16" s="3">
        <f t="shared" si="39"/>
        <v>8.4265976869542776</v>
      </c>
      <c r="N16" s="3">
        <f t="shared" si="39"/>
        <v>8.5697448730293804</v>
      </c>
      <c r="O16" s="3">
        <f t="shared" si="39"/>
        <v>8.7447025448989475</v>
      </c>
      <c r="P16" s="3">
        <f t="shared" si="39"/>
        <v>9.0564453056847238</v>
      </c>
      <c r="Q16" s="3">
        <f t="shared" si="39"/>
        <v>9.212316686077612</v>
      </c>
      <c r="R16" s="3">
        <f t="shared" si="39"/>
        <v>9.3172912891993516</v>
      </c>
      <c r="S16" s="3">
        <f t="shared" si="39"/>
        <v>9.4318090380594324</v>
      </c>
      <c r="T16" s="3">
        <f t="shared" si="39"/>
        <v>9.5590509812373003</v>
      </c>
      <c r="U16" s="3">
        <f t="shared" si="39"/>
        <v>9.6767497786768288</v>
      </c>
      <c r="V16" s="3">
        <f t="shared" si="39"/>
        <v>9.8866989849203097</v>
      </c>
      <c r="W16" s="3">
        <f t="shared" si="39"/>
        <v>10.023484073836517</v>
      </c>
      <c r="X16" s="3">
        <f t="shared" si="39"/>
        <v>10.125277628378811</v>
      </c>
      <c r="Y16" s="3">
        <f t="shared" si="39"/>
        <v>10.242976425818339</v>
      </c>
      <c r="Z16" s="3">
        <f t="shared" si="39"/>
        <v>10.392485709052332</v>
      </c>
      <c r="AA16" s="3">
        <f t="shared" si="39"/>
        <v>10.522908700809646</v>
      </c>
      <c r="AB16" s="3">
        <f t="shared" si="39"/>
        <v>10.608797012454707</v>
      </c>
      <c r="AC16" s="3">
        <f t="shared" si="39"/>
        <v>10.659693789725853</v>
      </c>
      <c r="AD16" s="3">
        <f t="shared" si="39"/>
        <v>10.732857907053129</v>
      </c>
      <c r="AE16" s="3">
        <f t="shared" si="39"/>
        <v>10.837832510174868</v>
      </c>
      <c r="AF16" s="3">
        <f t="shared" si="39"/>
        <v>10.917358724661035</v>
      </c>
      <c r="AG16" s="3">
        <f t="shared" si="39"/>
        <v>11.041419619259457</v>
      </c>
      <c r="AH16" s="3">
        <f t="shared" si="39"/>
        <v>11.124126882325072</v>
      </c>
      <c r="AI16" s="3">
        <f t="shared" si="3"/>
        <v>6.4950000000000001</v>
      </c>
      <c r="AJ16" s="3">
        <f t="shared" si="4"/>
        <v>6.7550173971947913</v>
      </c>
      <c r="AK16" s="3">
        <f t="shared" si="5"/>
        <v>7.0254441934417695</v>
      </c>
      <c r="AL16" s="3">
        <f t="shared" si="6"/>
        <v>7.3066971131209053</v>
      </c>
      <c r="AM16" s="3">
        <f t="shared" si="7"/>
        <v>7.5431087971088555</v>
      </c>
      <c r="AN16" s="3">
        <f t="shared" si="8"/>
        <v>7.7290859885127086</v>
      </c>
      <c r="AO16" s="3">
        <f t="shared" si="9"/>
        <v>7.9308239588490927</v>
      </c>
      <c r="AP16" s="3">
        <f t="shared" si="10"/>
        <v>8.2082136680616191</v>
      </c>
      <c r="AQ16" s="3">
        <f t="shared" si="11"/>
        <v>8.3910387036789675</v>
      </c>
      <c r="AR16" s="3">
        <f t="shared" si="12"/>
        <v>8.6116896087343875</v>
      </c>
      <c r="AS16" s="3">
        <f t="shared" si="13"/>
        <v>8.8764706948008918</v>
      </c>
      <c r="AT16" s="3">
        <f t="shared" si="14"/>
        <v>9.0971215998563117</v>
      </c>
      <c r="AU16" s="3">
        <f t="shared" si="15"/>
        <v>9.1223388461483612</v>
      </c>
      <c r="AV16" s="3">
        <f t="shared" si="16"/>
        <v>9.2547293891816125</v>
      </c>
      <c r="AW16" s="3">
        <f t="shared" si="17"/>
        <v>9.4154893342934187</v>
      </c>
      <c r="AX16" s="3">
        <f t="shared" si="18"/>
        <v>9.6077708372702837</v>
      </c>
      <c r="AY16" s="3">
        <f t="shared" si="19"/>
        <v>9.7496178476630533</v>
      </c>
      <c r="AZ16" s="3">
        <f t="shared" si="20"/>
        <v>9.8536389886177513</v>
      </c>
      <c r="BA16" s="3">
        <f t="shared" si="21"/>
        <v>10.055376958954135</v>
      </c>
      <c r="BB16" s="3">
        <f t="shared" si="22"/>
        <v>10.121572230470761</v>
      </c>
      <c r="BC16" s="3">
        <f t="shared" si="23"/>
        <v>10.279180019796062</v>
      </c>
      <c r="BD16" s="3">
        <f t="shared" si="24"/>
        <v>10.326462356593652</v>
      </c>
      <c r="BE16" s="3">
        <f t="shared" si="25"/>
        <v>10.493526613278469</v>
      </c>
      <c r="BF16" s="3">
        <f t="shared" si="26"/>
        <v>10.572330507941119</v>
      </c>
      <c r="BG16" s="3">
        <f t="shared" si="27"/>
        <v>10.68265596046883</v>
      </c>
      <c r="BH16" s="3">
        <f t="shared" si="28"/>
        <v>10.780372789850517</v>
      </c>
      <c r="BI16" s="3">
        <f t="shared" si="29"/>
        <v>10.931676267602803</v>
      </c>
      <c r="BJ16" s="3">
        <f t="shared" si="30"/>
        <v>11.048306031703525</v>
      </c>
      <c r="BK16" s="3">
        <f t="shared" si="31"/>
        <v>11.183848730523284</v>
      </c>
      <c r="BL16" s="3">
        <f>MAX(F16,AI16)*'2015-2022 Peak vs Capital'!$M$14</f>
        <v>0.74672499785107005</v>
      </c>
      <c r="BM16" s="3">
        <f>MAX(G16,AJ16)*'2015-2022 Peak vs Capital'!$M$14</f>
        <v>0.77131854967903157</v>
      </c>
      <c r="BN16" s="3">
        <f>MAX(H16,AK16)*'2015-2022 Peak vs Capital'!$M$14</f>
        <v>0.79672209553860474</v>
      </c>
      <c r="BO16" s="3">
        <f>MAX(I16,AL16)*'2015-2022 Peak vs Capital'!$M$14</f>
        <v>0.82296231276114207</v>
      </c>
      <c r="BP16" s="3">
        <f>MAX(J16,AM16)*'2015-2022 Peak vs Capital'!$M$14</f>
        <v>0.83899404612661888</v>
      </c>
      <c r="BQ16" s="3">
        <f>MAX(K16,AN16)*'2015-2022 Peak vs Capital'!$M$14</f>
        <v>0.84834589058981358</v>
      </c>
      <c r="BR16" s="3">
        <f>MAX(L16,AO16)*'2015-2022 Peak vs Capital'!$M$14</f>
        <v>0.86003569616880693</v>
      </c>
      <c r="BS16" s="3">
        <f>MAX(M16,AP16)*'2015-2022 Peak vs Capital'!$M$14</f>
        <v>0.88475128510725043</v>
      </c>
      <c r="BT16" s="3">
        <f>MAX(N16,AQ16)*'2015-2022 Peak vs Capital'!$M$14</f>
        <v>0.89978103513738505</v>
      </c>
      <c r="BU16" s="3">
        <f>MAX(O16,AR16)*'2015-2022 Peak vs Capital'!$M$14</f>
        <v>0.91815072961866051</v>
      </c>
      <c r="BV16" s="3">
        <f>MAX(P16,AS16)*'2015-2022 Peak vs Capital'!$M$14</f>
        <v>0.95088218523984236</v>
      </c>
      <c r="BW16" s="3">
        <f>MAX(Q16,AT16)*'2015-2022 Peak vs Capital'!$M$14</f>
        <v>0.96724791305043323</v>
      </c>
      <c r="BX16" s="3">
        <f>MAX(R16,AU16)*'2015-2022 Peak vs Capital'!$M$14</f>
        <v>0.97826972973919846</v>
      </c>
      <c r="BY16" s="3">
        <f>MAX(S16,AV16)*'2015-2022 Peak vs Capital'!$M$14</f>
        <v>0.99029352976330609</v>
      </c>
      <c r="BZ16" s="3">
        <f>MAX(T16,AW16)*'2015-2022 Peak vs Capital'!$M$14</f>
        <v>1.0036533075678702</v>
      </c>
      <c r="CA16" s="3">
        <f>MAX(U16,AX16)*'2015-2022 Peak vs Capital'!$M$14</f>
        <v>1.0160111020370919</v>
      </c>
      <c r="CB16" s="3">
        <f>MAX(V16,AY16)*'2015-2022 Peak vs Capital'!$M$14</f>
        <v>1.0380547354146223</v>
      </c>
      <c r="CC16" s="3">
        <f>MAX(W16,AZ16)*'2015-2022 Peak vs Capital'!$M$14</f>
        <v>1.0524164965545286</v>
      </c>
      <c r="CD16" s="3">
        <f>MAX(X16,BA16)*'2015-2022 Peak vs Capital'!$M$14</f>
        <v>1.0631043187981799</v>
      </c>
      <c r="CE16" s="3">
        <f>MAX(Y16,BB16)*'2015-2022 Peak vs Capital'!$M$14</f>
        <v>1.0754621132674016</v>
      </c>
      <c r="CF16" s="3">
        <f>MAX(Z16,BC16)*'2015-2022 Peak vs Capital'!$M$14</f>
        <v>1.0911598521877641</v>
      </c>
      <c r="CG16" s="3">
        <f>MAX(AA16,BD16)*'2015-2022 Peak vs Capital'!$M$14</f>
        <v>1.1048536244374423</v>
      </c>
      <c r="CH16" s="3">
        <f>MAX(AB16,BE16)*'2015-2022 Peak vs Capital'!$M$14</f>
        <v>1.1138714744555229</v>
      </c>
      <c r="CI16" s="3">
        <f>MAX(AC16,BF16)*'2015-2022 Peak vs Capital'!$M$14</f>
        <v>1.1192153855773486</v>
      </c>
      <c r="CJ16" s="3">
        <f>MAX(AD16,BG16)*'2015-2022 Peak vs Capital'!$M$14</f>
        <v>1.126897257814973</v>
      </c>
      <c r="CK16" s="3">
        <f>MAX(AE16,BH16)*'2015-2022 Peak vs Capital'!$M$14</f>
        <v>1.1379190745037382</v>
      </c>
      <c r="CL16" s="3">
        <f>MAX(AF16,BI16)*'2015-2022 Peak vs Capital'!$M$14</f>
        <v>1.147772207175801</v>
      </c>
      <c r="CM16" s="3">
        <f>MAX(AG16,BJ16)*'2015-2022 Peak vs Capital'!$M$14</f>
        <v>1.160017758405762</v>
      </c>
      <c r="CN16" s="3">
        <f>MAX(AH16,BK16)*'2015-2022 Peak vs Capital'!$M$14</f>
        <v>1.1742490747000409</v>
      </c>
    </row>
    <row r="17" spans="1:92" x14ac:dyDescent="0.35">
      <c r="A17" t="s">
        <v>55</v>
      </c>
      <c r="B17">
        <v>2022</v>
      </c>
      <c r="C17">
        <v>53628</v>
      </c>
      <c r="D17">
        <v>64385</v>
      </c>
      <c r="E17" s="18"/>
      <c r="F17" s="3">
        <f t="shared" si="1"/>
        <v>64.385000000000005</v>
      </c>
      <c r="G17" s="3">
        <f t="shared" ref="G17:AH17" si="40">F17*G$3</f>
        <v>66.505534117647301</v>
      </c>
      <c r="H17" s="3">
        <f t="shared" si="40"/>
        <v>68.69590849225051</v>
      </c>
      <c r="I17" s="3">
        <f t="shared" si="40"/>
        <v>70.95842332801341</v>
      </c>
      <c r="J17" s="3">
        <f t="shared" si="40"/>
        <v>72.340730275961718</v>
      </c>
      <c r="K17" s="3">
        <f t="shared" si="40"/>
        <v>73.147075995598229</v>
      </c>
      <c r="L17" s="3">
        <f t="shared" si="40"/>
        <v>74.155008145143867</v>
      </c>
      <c r="M17" s="3">
        <f t="shared" si="40"/>
        <v>76.286064689897515</v>
      </c>
      <c r="N17" s="3">
        <f t="shared" si="40"/>
        <v>77.581977453599066</v>
      </c>
      <c r="O17" s="3">
        <f t="shared" si="40"/>
        <v>79.165870831456502</v>
      </c>
      <c r="P17" s="3">
        <f t="shared" si="40"/>
        <v>81.988080850184318</v>
      </c>
      <c r="Q17" s="3">
        <f t="shared" si="40"/>
        <v>83.399185859548226</v>
      </c>
      <c r="R17" s="3">
        <f t="shared" si="40"/>
        <v>84.349521886262679</v>
      </c>
      <c r="S17" s="3">
        <f t="shared" si="40"/>
        <v>85.386252097223903</v>
      </c>
      <c r="T17" s="3">
        <f t="shared" si="40"/>
        <v>86.538174553847497</v>
      </c>
      <c r="U17" s="3">
        <f t="shared" si="40"/>
        <v>87.603702826224321</v>
      </c>
      <c r="V17" s="3">
        <f t="shared" si="40"/>
        <v>89.504374879653241</v>
      </c>
      <c r="W17" s="3">
        <f t="shared" si="40"/>
        <v>90.742691520523607</v>
      </c>
      <c r="X17" s="3">
        <f t="shared" si="40"/>
        <v>91.664229485822474</v>
      </c>
      <c r="Y17" s="3">
        <f t="shared" si="40"/>
        <v>92.729757758199312</v>
      </c>
      <c r="Z17" s="3">
        <f t="shared" si="40"/>
        <v>94.083266644732021</v>
      </c>
      <c r="AA17" s="3">
        <f t="shared" si="40"/>
        <v>95.263987162771201</v>
      </c>
      <c r="AB17" s="3">
        <f t="shared" si="40"/>
        <v>96.041534820992126</v>
      </c>
      <c r="AC17" s="3">
        <f t="shared" si="40"/>
        <v>96.502303803641553</v>
      </c>
      <c r="AD17" s="3">
        <f t="shared" si="40"/>
        <v>97.164659216200135</v>
      </c>
      <c r="AE17" s="3">
        <f t="shared" si="40"/>
        <v>98.114995242914603</v>
      </c>
      <c r="AF17" s="3">
        <f t="shared" si="40"/>
        <v>98.834946778304356</v>
      </c>
      <c r="AG17" s="3">
        <f t="shared" si="40"/>
        <v>99.958071173512366</v>
      </c>
      <c r="AH17" s="3">
        <f t="shared" si="40"/>
        <v>100.70682077031771</v>
      </c>
      <c r="AI17" s="3">
        <f t="shared" si="3"/>
        <v>53.628</v>
      </c>
      <c r="AJ17" s="3">
        <f t="shared" si="4"/>
        <v>55.774915007969554</v>
      </c>
      <c r="AK17" s="3">
        <f t="shared" si="5"/>
        <v>58.007778476658224</v>
      </c>
      <c r="AL17" s="3">
        <f t="shared" si="6"/>
        <v>60.330031221316069</v>
      </c>
      <c r="AM17" s="3">
        <f t="shared" si="7"/>
        <v>62.282038271186089</v>
      </c>
      <c r="AN17" s="3">
        <f t="shared" si="8"/>
        <v>63.817617150417163</v>
      </c>
      <c r="AO17" s="3">
        <f t="shared" si="9"/>
        <v>65.483329832972913</v>
      </c>
      <c r="AP17" s="3">
        <f t="shared" si="10"/>
        <v>67.773684771487055</v>
      </c>
      <c r="AQ17" s="3">
        <f t="shared" si="11"/>
        <v>69.283236890053203</v>
      </c>
      <c r="AR17" s="3">
        <f t="shared" si="12"/>
        <v>71.105110136598555</v>
      </c>
      <c r="AS17" s="3">
        <f t="shared" si="13"/>
        <v>73.291358032452976</v>
      </c>
      <c r="AT17" s="3">
        <f t="shared" si="14"/>
        <v>75.113231278998327</v>
      </c>
      <c r="AU17" s="3">
        <f t="shared" si="15"/>
        <v>75.321445364317796</v>
      </c>
      <c r="AV17" s="3">
        <f t="shared" si="16"/>
        <v>76.414569312245007</v>
      </c>
      <c r="AW17" s="3">
        <f t="shared" si="17"/>
        <v>77.74193410615662</v>
      </c>
      <c r="AX17" s="3">
        <f t="shared" si="18"/>
        <v>79.329566506717569</v>
      </c>
      <c r="AY17" s="3">
        <f t="shared" si="19"/>
        <v>80.500770736639581</v>
      </c>
      <c r="AZ17" s="3">
        <f t="shared" si="20"/>
        <v>81.359653838582389</v>
      </c>
      <c r="BA17" s="3">
        <f t="shared" si="21"/>
        <v>83.025366521138125</v>
      </c>
      <c r="BB17" s="3">
        <f t="shared" si="22"/>
        <v>83.57192849510173</v>
      </c>
      <c r="BC17" s="3">
        <f t="shared" si="23"/>
        <v>84.87326652834841</v>
      </c>
      <c r="BD17" s="3">
        <f t="shared" si="24"/>
        <v>85.263667938322413</v>
      </c>
      <c r="BE17" s="3">
        <f t="shared" si="25"/>
        <v>86.643086253563894</v>
      </c>
      <c r="BF17" s="3">
        <f t="shared" si="26"/>
        <v>87.293755270187248</v>
      </c>
      <c r="BG17" s="3">
        <f t="shared" si="27"/>
        <v>88.204691893459938</v>
      </c>
      <c r="BH17" s="3">
        <f t="shared" si="28"/>
        <v>89.011521474072879</v>
      </c>
      <c r="BI17" s="3">
        <f t="shared" si="29"/>
        <v>90.260805985989677</v>
      </c>
      <c r="BJ17" s="3">
        <f t="shared" si="30"/>
        <v>91.223796130592206</v>
      </c>
      <c r="BK17" s="3">
        <f t="shared" si="31"/>
        <v>92.34294683918435</v>
      </c>
      <c r="BL17" s="3">
        <f>MAX(F17,AI17)*'2015-2022 Peak vs Capital'!$M$14</f>
        <v>6.760108125230758</v>
      </c>
      <c r="BM17" s="3">
        <f>MAX(G17,AJ17)*'2015-2022 Peak vs Capital'!$M$14</f>
        <v>6.982753771243595</v>
      </c>
      <c r="BN17" s="3">
        <f>MAX(H17,AK17)*'2015-2022 Peak vs Capital'!$M$14</f>
        <v>7.2127323005136486</v>
      </c>
      <c r="BO17" s="3">
        <f>MAX(I17,AL17)*'2015-2022 Peak vs Capital'!$M$14</f>
        <v>7.4502852231617167</v>
      </c>
      <c r="BP17" s="3">
        <f>MAX(J17,AM17)*'2015-2022 Peak vs Capital'!$M$14</f>
        <v>7.595420649586945</v>
      </c>
      <c r="BQ17" s="3">
        <f>MAX(K17,AN17)*'2015-2022 Peak vs Capital'!$M$14</f>
        <v>7.6800829816683276</v>
      </c>
      <c r="BR17" s="3">
        <f>MAX(L17,AO17)*'2015-2022 Peak vs Capital'!$M$14</f>
        <v>7.7859108967700559</v>
      </c>
      <c r="BS17" s="3">
        <f>MAX(M17,AP17)*'2015-2022 Peak vs Capital'!$M$14</f>
        <v>8.0096613458422823</v>
      </c>
      <c r="BT17" s="3">
        <f>MAX(N17,AQ17)*'2015-2022 Peak vs Capital'!$M$14</f>
        <v>8.1457258081159338</v>
      </c>
      <c r="BU17" s="3">
        <f>MAX(O17,AR17)*'2015-2022 Peak vs Capital'!$M$14</f>
        <v>8.3120268175615077</v>
      </c>
      <c r="BV17" s="3">
        <f>MAX(P17,AS17)*'2015-2022 Peak vs Capital'!$M$14</f>
        <v>8.6083449798463505</v>
      </c>
      <c r="BW17" s="3">
        <f>MAX(Q17,AT17)*'2015-2022 Peak vs Capital'!$M$14</f>
        <v>8.756504060988771</v>
      </c>
      <c r="BX17" s="3">
        <f>MAX(R17,AU17)*'2015-2022 Peak vs Capital'!$M$14</f>
        <v>8.8562846666561139</v>
      </c>
      <c r="BY17" s="3">
        <f>MAX(S17,AV17)*'2015-2022 Peak vs Capital'!$M$14</f>
        <v>8.9651362364750344</v>
      </c>
      <c r="BZ17" s="3">
        <f>MAX(T17,AW17)*'2015-2022 Peak vs Capital'!$M$14</f>
        <v>9.0860824251627239</v>
      </c>
      <c r="CA17" s="3">
        <f>MAX(U17,AX17)*'2015-2022 Peak vs Capital'!$M$14</f>
        <v>9.1979576496988376</v>
      </c>
      <c r="CB17" s="3">
        <f>MAX(V17,AY17)*'2015-2022 Peak vs Capital'!$M$14</f>
        <v>9.3975188610335252</v>
      </c>
      <c r="CC17" s="3">
        <f>MAX(W17,AZ17)*'2015-2022 Peak vs Capital'!$M$14</f>
        <v>9.5275360138727923</v>
      </c>
      <c r="CD17" s="3">
        <f>MAX(X17,BA17)*'2015-2022 Peak vs Capital'!$M$14</f>
        <v>9.6242929648229438</v>
      </c>
      <c r="CE17" s="3">
        <f>MAX(Y17,BB17)*'2015-2022 Peak vs Capital'!$M$14</f>
        <v>9.7361681893590593</v>
      </c>
      <c r="CF17" s="3">
        <f>MAX(Z17,BC17)*'2015-2022 Peak vs Capital'!$M$14</f>
        <v>9.8782799610670935</v>
      </c>
      <c r="CG17" s="3">
        <f>MAX(AA17,BD17)*'2015-2022 Peak vs Capital'!$M$14</f>
        <v>10.002249804471976</v>
      </c>
      <c r="CH17" s="3">
        <f>MAX(AB17,BE17)*'2015-2022 Peak vs Capital'!$M$14</f>
        <v>10.083888481836166</v>
      </c>
      <c r="CI17" s="3">
        <f>MAX(AC17,BF17)*'2015-2022 Peak vs Capital'!$M$14</f>
        <v>10.132266957311241</v>
      </c>
      <c r="CJ17" s="3">
        <f>MAX(AD17,BG17)*'2015-2022 Peak vs Capital'!$M$14</f>
        <v>10.201811015806664</v>
      </c>
      <c r="CK17" s="3">
        <f>MAX(AE17,BH17)*'2015-2022 Peak vs Capital'!$M$14</f>
        <v>10.301591621474008</v>
      </c>
      <c r="CL17" s="3">
        <f>MAX(AF17,BI17)*'2015-2022 Peak vs Capital'!$M$14</f>
        <v>10.377182989403817</v>
      </c>
      <c r="CM17" s="3">
        <f>MAX(AG17,BJ17)*'2015-2022 Peak vs Capital'!$M$14</f>
        <v>10.495105523374315</v>
      </c>
      <c r="CN17" s="3">
        <f>MAX(AH17,BK17)*'2015-2022 Peak vs Capital'!$M$14</f>
        <v>10.573720546021313</v>
      </c>
    </row>
    <row r="18" spans="1:92" x14ac:dyDescent="0.35">
      <c r="A18" t="s">
        <v>59</v>
      </c>
      <c r="B18">
        <v>2022</v>
      </c>
      <c r="C18">
        <v>333664</v>
      </c>
      <c r="D18">
        <v>485601</v>
      </c>
      <c r="E18" s="18"/>
      <c r="F18" s="3">
        <f t="shared" si="1"/>
        <v>485.601</v>
      </c>
      <c r="G18" s="3">
        <f t="shared" ref="G18:AH18" si="41">F18*G$3</f>
        <v>501.59437560089538</v>
      </c>
      <c r="H18" s="3">
        <f t="shared" si="41"/>
        <v>518.11449654027092</v>
      </c>
      <c r="I18" s="3">
        <f t="shared" si="41"/>
        <v>535.1787112915531</v>
      </c>
      <c r="J18" s="3">
        <f t="shared" si="41"/>
        <v>545.6042706024275</v>
      </c>
      <c r="K18" s="3">
        <f t="shared" si="41"/>
        <v>551.68584686710426</v>
      </c>
      <c r="L18" s="3">
        <f t="shared" si="41"/>
        <v>559.28781719795018</v>
      </c>
      <c r="M18" s="3">
        <f t="shared" si="41"/>
        <v>575.36055446888156</v>
      </c>
      <c r="N18" s="3">
        <f t="shared" si="41"/>
        <v>585.13451632282647</v>
      </c>
      <c r="O18" s="3">
        <f t="shared" si="41"/>
        <v>597.08046969987004</v>
      </c>
      <c r="P18" s="3">
        <f t="shared" si="41"/>
        <v>618.36598662623874</v>
      </c>
      <c r="Q18" s="3">
        <f t="shared" si="41"/>
        <v>629.00874508942309</v>
      </c>
      <c r="R18" s="3">
        <f t="shared" si="41"/>
        <v>636.17631711564923</v>
      </c>
      <c r="S18" s="3">
        <f t="shared" si="41"/>
        <v>643.99548659880497</v>
      </c>
      <c r="T18" s="3">
        <f t="shared" si="41"/>
        <v>652.68345269120027</v>
      </c>
      <c r="U18" s="3">
        <f t="shared" si="41"/>
        <v>660.71982132666596</v>
      </c>
      <c r="V18" s="3">
        <f t="shared" si="41"/>
        <v>675.05496537911824</v>
      </c>
      <c r="W18" s="3">
        <f t="shared" si="41"/>
        <v>684.39452892844326</v>
      </c>
      <c r="X18" s="3">
        <f t="shared" si="41"/>
        <v>691.34490180235946</v>
      </c>
      <c r="Y18" s="3">
        <f t="shared" si="41"/>
        <v>699.38127043782526</v>
      </c>
      <c r="Z18" s="3">
        <f t="shared" si="41"/>
        <v>709.58963059638972</v>
      </c>
      <c r="AA18" s="3">
        <f t="shared" si="41"/>
        <v>718.49479584109486</v>
      </c>
      <c r="AB18" s="3">
        <f t="shared" si="41"/>
        <v>724.35917295346167</v>
      </c>
      <c r="AC18" s="3">
        <f t="shared" si="41"/>
        <v>727.83435939041976</v>
      </c>
      <c r="AD18" s="3">
        <f t="shared" si="41"/>
        <v>732.82993989354713</v>
      </c>
      <c r="AE18" s="3">
        <f t="shared" si="41"/>
        <v>739.99751191977327</v>
      </c>
      <c r="AF18" s="3">
        <f t="shared" si="41"/>
        <v>745.42749072752042</v>
      </c>
      <c r="AG18" s="3">
        <f t="shared" si="41"/>
        <v>753.898257667606</v>
      </c>
      <c r="AH18" s="3">
        <f t="shared" si="41"/>
        <v>759.54543562766298</v>
      </c>
      <c r="AI18" s="3">
        <f t="shared" si="3"/>
        <v>333.66399999999999</v>
      </c>
      <c r="AJ18" s="3">
        <f t="shared" si="4"/>
        <v>347.02172822441918</v>
      </c>
      <c r="AK18" s="3">
        <f t="shared" si="5"/>
        <v>360.91421268060878</v>
      </c>
      <c r="AL18" s="3">
        <f t="shared" si="6"/>
        <v>375.36286151691661</v>
      </c>
      <c r="AM18" s="3">
        <f t="shared" si="7"/>
        <v>387.50790664796438</v>
      </c>
      <c r="AN18" s="3">
        <f t="shared" si="8"/>
        <v>397.0620088177219</v>
      </c>
      <c r="AO18" s="3">
        <f t="shared" si="9"/>
        <v>407.42578066288269</v>
      </c>
      <c r="AP18" s="3">
        <f t="shared" si="10"/>
        <v>421.67596694997866</v>
      </c>
      <c r="AQ18" s="3">
        <f t="shared" si="11"/>
        <v>431.06813518465566</v>
      </c>
      <c r="AR18" s="3">
        <f t="shared" si="12"/>
        <v>442.40351064030023</v>
      </c>
      <c r="AS18" s="3">
        <f t="shared" si="13"/>
        <v>456.00596118707375</v>
      </c>
      <c r="AT18" s="3">
        <f t="shared" si="14"/>
        <v>467.34133664271837</v>
      </c>
      <c r="AU18" s="3">
        <f t="shared" si="15"/>
        <v>468.63680812336349</v>
      </c>
      <c r="AV18" s="3">
        <f t="shared" si="16"/>
        <v>475.43803339675026</v>
      </c>
      <c r="AW18" s="3">
        <f t="shared" si="17"/>
        <v>483.69666408586278</v>
      </c>
      <c r="AX18" s="3">
        <f t="shared" si="18"/>
        <v>493.57463412578159</v>
      </c>
      <c r="AY18" s="3">
        <f t="shared" si="19"/>
        <v>500.86166120441021</v>
      </c>
      <c r="AZ18" s="3">
        <f t="shared" si="20"/>
        <v>506.20548106207127</v>
      </c>
      <c r="BA18" s="3">
        <f t="shared" si="21"/>
        <v>516.569252907232</v>
      </c>
      <c r="BB18" s="3">
        <f t="shared" si="22"/>
        <v>519.96986554392538</v>
      </c>
      <c r="BC18" s="3">
        <f t="shared" si="23"/>
        <v>528.06656229795726</v>
      </c>
      <c r="BD18" s="3">
        <f t="shared" si="24"/>
        <v>530.4955713241668</v>
      </c>
      <c r="BE18" s="3">
        <f t="shared" si="25"/>
        <v>539.07806988344055</v>
      </c>
      <c r="BF18" s="3">
        <f t="shared" si="26"/>
        <v>543.12641826045649</v>
      </c>
      <c r="BG18" s="3">
        <f t="shared" si="27"/>
        <v>548.79410598827883</v>
      </c>
      <c r="BH18" s="3">
        <f t="shared" si="28"/>
        <v>553.81405797577861</v>
      </c>
      <c r="BI18" s="3">
        <f t="shared" si="29"/>
        <v>561.5868868596491</v>
      </c>
      <c r="BJ18" s="3">
        <f t="shared" si="30"/>
        <v>567.5784424576326</v>
      </c>
      <c r="BK18" s="3">
        <f t="shared" si="31"/>
        <v>574.54160166610006</v>
      </c>
      <c r="BL18" s="3">
        <f>MAX(F18,AI18)*'2015-2022 Peak vs Capital'!$M$14</f>
        <v>50.985715084572199</v>
      </c>
      <c r="BM18" s="3">
        <f>MAX(G18,AJ18)*'2015-2022 Peak vs Capital'!$M$14</f>
        <v>52.664940810276633</v>
      </c>
      <c r="BN18" s="3">
        <f>MAX(H18,AK18)*'2015-2022 Peak vs Capital'!$M$14</f>
        <v>54.399472204111646</v>
      </c>
      <c r="BO18" s="3">
        <f>MAX(I18,AL18)*'2015-2022 Peak vs Capital'!$M$14</f>
        <v>56.191130770405429</v>
      </c>
      <c r="BP18" s="3">
        <f>MAX(J18,AM18)*'2015-2022 Peak vs Capital'!$M$14</f>
        <v>57.285763188010733</v>
      </c>
      <c r="BQ18" s="3">
        <f>MAX(K18,AN18)*'2015-2022 Peak vs Capital'!$M$14</f>
        <v>57.92429876494716</v>
      </c>
      <c r="BR18" s="3">
        <f>MAX(L18,AO18)*'2015-2022 Peak vs Capital'!$M$14</f>
        <v>58.722468236117685</v>
      </c>
      <c r="BS18" s="3">
        <f>MAX(M18,AP18)*'2015-2022 Peak vs Capital'!$M$14</f>
        <v>60.410026546592526</v>
      </c>
      <c r="BT18" s="3">
        <f>MAX(N18,AQ18)*'2015-2022 Peak vs Capital'!$M$14</f>
        <v>61.436244438097511</v>
      </c>
      <c r="BU18" s="3">
        <f>MAX(O18,AR18)*'2015-2022 Peak vs Capital'!$M$14</f>
        <v>62.690510749936912</v>
      </c>
      <c r="BV18" s="3">
        <f>MAX(P18,AS18)*'2015-2022 Peak vs Capital'!$M$14</f>
        <v>64.925385269214416</v>
      </c>
      <c r="BW18" s="3">
        <f>MAX(Q18,AT18)*'2015-2022 Peak vs Capital'!$M$14</f>
        <v>66.042822528853165</v>
      </c>
      <c r="BX18" s="3">
        <f>MAX(R18,AU18)*'2015-2022 Peak vs Capital'!$M$14</f>
        <v>66.795382315956815</v>
      </c>
      <c r="BY18" s="3">
        <f>MAX(S18,AV18)*'2015-2022 Peak vs Capital'!$M$14</f>
        <v>67.616356629160776</v>
      </c>
      <c r="BZ18" s="3">
        <f>MAX(T18,AW18)*'2015-2022 Peak vs Capital'!$M$14</f>
        <v>68.528550310498517</v>
      </c>
      <c r="CA18" s="3">
        <f>MAX(U18,AX18)*'2015-2022 Peak vs Capital'!$M$14</f>
        <v>69.372329465735945</v>
      </c>
      <c r="CB18" s="3">
        <f>MAX(V18,AY18)*'2015-2022 Peak vs Capital'!$M$14</f>
        <v>70.87744903994323</v>
      </c>
      <c r="CC18" s="3">
        <f>MAX(W18,AZ18)*'2015-2022 Peak vs Capital'!$M$14</f>
        <v>71.858057247381311</v>
      </c>
      <c r="CD18" s="3">
        <f>MAX(X18,BA18)*'2015-2022 Peak vs Capital'!$M$14</f>
        <v>72.587812192451509</v>
      </c>
      <c r="CE18" s="3">
        <f>MAX(Y18,BB18)*'2015-2022 Peak vs Capital'!$M$14</f>
        <v>73.431591347688936</v>
      </c>
      <c r="CF18" s="3">
        <f>MAX(Z18,BC18)*'2015-2022 Peak vs Capital'!$M$14</f>
        <v>74.503418923260782</v>
      </c>
      <c r="CG18" s="3">
        <f>MAX(AA18,BD18)*'2015-2022 Peak vs Capital'!$M$14</f>
        <v>75.438417446631973</v>
      </c>
      <c r="CH18" s="3">
        <f>MAX(AB18,BE18)*'2015-2022 Peak vs Capital'!$M$14</f>
        <v>76.054148181534941</v>
      </c>
      <c r="CI18" s="3">
        <f>MAX(AC18,BF18)*'2015-2022 Peak vs Capital'!$M$14</f>
        <v>76.41902565407004</v>
      </c>
      <c r="CJ18" s="3">
        <f>MAX(AD18,BG18)*'2015-2022 Peak vs Capital'!$M$14</f>
        <v>76.943537020839258</v>
      </c>
      <c r="CK18" s="3">
        <f>MAX(AE18,BH18)*'2015-2022 Peak vs Capital'!$M$14</f>
        <v>77.696096807942894</v>
      </c>
      <c r="CL18" s="3">
        <f>MAX(AF18,BI18)*'2015-2022 Peak vs Capital'!$M$14</f>
        <v>78.266217858779001</v>
      </c>
      <c r="CM18" s="3">
        <f>MAX(AG18,BJ18)*'2015-2022 Peak vs Capital'!$M$14</f>
        <v>79.155606698083318</v>
      </c>
      <c r="CN18" s="3">
        <f>MAX(AH18,BK18)*'2015-2022 Peak vs Capital'!$M$14</f>
        <v>79.748532590952848</v>
      </c>
    </row>
    <row r="19" spans="1:92" x14ac:dyDescent="0.35">
      <c r="A19" t="s">
        <v>60</v>
      </c>
      <c r="B19">
        <v>2022</v>
      </c>
      <c r="C19">
        <v>56623</v>
      </c>
      <c r="D19">
        <v>55886</v>
      </c>
      <c r="E19" s="18"/>
      <c r="F19" s="3">
        <f t="shared" si="1"/>
        <v>55.886000000000003</v>
      </c>
      <c r="G19" s="3">
        <f t="shared" ref="G19:AH19" si="42">F19*G$3</f>
        <v>57.726617685778322</v>
      </c>
      <c r="H19" s="3">
        <f t="shared" si="42"/>
        <v>59.627856519343204</v>
      </c>
      <c r="I19" s="3">
        <f t="shared" si="42"/>
        <v>61.591713071512892</v>
      </c>
      <c r="J19" s="3">
        <f t="shared" si="42"/>
        <v>62.79155163784106</v>
      </c>
      <c r="K19" s="3">
        <f t="shared" si="42"/>
        <v>63.491457468199158</v>
      </c>
      <c r="L19" s="3">
        <f t="shared" si="42"/>
        <v>64.366339756146786</v>
      </c>
      <c r="M19" s="3">
        <f t="shared" si="42"/>
        <v>66.216090879236049</v>
      </c>
      <c r="N19" s="3">
        <f t="shared" si="42"/>
        <v>67.340939535168729</v>
      </c>
      <c r="O19" s="3">
        <f t="shared" si="42"/>
        <v>68.71575455908642</v>
      </c>
      <c r="P19" s="3">
        <f t="shared" si="42"/>
        <v>71.165424965339781</v>
      </c>
      <c r="Q19" s="3">
        <f t="shared" si="42"/>
        <v>72.390260168466455</v>
      </c>
      <c r="R19" s="3">
        <f t="shared" si="42"/>
        <v>73.215149182817072</v>
      </c>
      <c r="S19" s="3">
        <f t="shared" si="42"/>
        <v>74.115028107563191</v>
      </c>
      <c r="T19" s="3">
        <f t="shared" si="42"/>
        <v>75.114893579503331</v>
      </c>
      <c r="U19" s="3">
        <f t="shared" si="42"/>
        <v>76.039769141047969</v>
      </c>
      <c r="V19" s="3">
        <f t="shared" si="42"/>
        <v>77.689547169749204</v>
      </c>
      <c r="W19" s="3">
        <f t="shared" si="42"/>
        <v>78.76440255208486</v>
      </c>
      <c r="X19" s="3">
        <f t="shared" si="42"/>
        <v>79.564294929636972</v>
      </c>
      <c r="Y19" s="3">
        <f t="shared" si="42"/>
        <v>80.489170491181625</v>
      </c>
      <c r="Z19" s="3">
        <f t="shared" si="42"/>
        <v>81.664012420711288</v>
      </c>
      <c r="AA19" s="3">
        <f t="shared" si="42"/>
        <v>82.688874529449933</v>
      </c>
      <c r="AB19" s="3">
        <f t="shared" si="42"/>
        <v>83.363783723009533</v>
      </c>
      <c r="AC19" s="3">
        <f t="shared" si="42"/>
        <v>83.763729911785589</v>
      </c>
      <c r="AD19" s="3">
        <f t="shared" si="42"/>
        <v>84.338652558151182</v>
      </c>
      <c r="AE19" s="3">
        <f t="shared" si="42"/>
        <v>85.163541572501799</v>
      </c>
      <c r="AF19" s="3">
        <f t="shared" si="42"/>
        <v>85.788457492464389</v>
      </c>
      <c r="AG19" s="3">
        <f t="shared" si="42"/>
        <v>86.763326327606038</v>
      </c>
      <c r="AH19" s="3">
        <f t="shared" si="42"/>
        <v>87.413238884367132</v>
      </c>
      <c r="AI19" s="3">
        <f t="shared" si="3"/>
        <v>56.622999999999998</v>
      </c>
      <c r="AJ19" s="3">
        <f t="shared" si="4"/>
        <v>58.889815255020885</v>
      </c>
      <c r="AK19" s="3">
        <f t="shared" si="5"/>
        <v>61.24737899388041</v>
      </c>
      <c r="AL19" s="3">
        <f t="shared" si="6"/>
        <v>63.69932419341724</v>
      </c>
      <c r="AM19" s="3">
        <f t="shared" si="7"/>
        <v>65.760346330822884</v>
      </c>
      <c r="AN19" s="3">
        <f t="shared" si="8"/>
        <v>67.381683745581981</v>
      </c>
      <c r="AO19" s="3">
        <f t="shared" si="9"/>
        <v>69.14042263616814</v>
      </c>
      <c r="AP19" s="3">
        <f t="shared" si="10"/>
        <v>71.55868861072409</v>
      </c>
      <c r="AQ19" s="3">
        <f t="shared" si="11"/>
        <v>73.152545730317797</v>
      </c>
      <c r="AR19" s="3">
        <f t="shared" si="12"/>
        <v>75.076166391896408</v>
      </c>
      <c r="AS19" s="3">
        <f t="shared" si="13"/>
        <v>77.384511185790728</v>
      </c>
      <c r="AT19" s="3">
        <f t="shared" si="14"/>
        <v>79.308131847369339</v>
      </c>
      <c r="AU19" s="3">
        <f t="shared" si="15"/>
        <v>79.527974208692612</v>
      </c>
      <c r="AV19" s="3">
        <f t="shared" si="16"/>
        <v>80.682146605639772</v>
      </c>
      <c r="AW19" s="3">
        <f t="shared" si="17"/>
        <v>82.08364165907561</v>
      </c>
      <c r="AX19" s="3">
        <f t="shared" si="18"/>
        <v>83.759939664165529</v>
      </c>
      <c r="AY19" s="3">
        <f t="shared" si="19"/>
        <v>84.996552946608915</v>
      </c>
      <c r="AZ19" s="3">
        <f t="shared" si="20"/>
        <v>85.903402687067398</v>
      </c>
      <c r="BA19" s="3">
        <f t="shared" si="21"/>
        <v>87.662141577653543</v>
      </c>
      <c r="BB19" s="3">
        <f t="shared" si="22"/>
        <v>88.239227776127123</v>
      </c>
      <c r="BC19" s="3">
        <f t="shared" si="23"/>
        <v>89.613242534397557</v>
      </c>
      <c r="BD19" s="3">
        <f t="shared" si="24"/>
        <v>90.025446961878686</v>
      </c>
      <c r="BE19" s="3">
        <f t="shared" si="25"/>
        <v>91.481902605645331</v>
      </c>
      <c r="BF19" s="3">
        <f t="shared" si="26"/>
        <v>92.168909984780555</v>
      </c>
      <c r="BG19" s="3">
        <f t="shared" si="27"/>
        <v>93.13072031556986</v>
      </c>
      <c r="BH19" s="3">
        <f t="shared" si="28"/>
        <v>93.982609465697536</v>
      </c>
      <c r="BI19" s="3">
        <f t="shared" si="29"/>
        <v>95.301663633637133</v>
      </c>
      <c r="BJ19" s="3">
        <f t="shared" si="30"/>
        <v>96.318434554757246</v>
      </c>
      <c r="BK19" s="3">
        <f t="shared" si="31"/>
        <v>97.500087246869825</v>
      </c>
      <c r="BL19" s="3">
        <f>MAX(F19,AI19)*'2015-2022 Peak vs Capital'!$M$14</f>
        <v>5.9451363263949855</v>
      </c>
      <c r="BM19" s="3">
        <f>MAX(G19,AJ19)*'2015-2022 Peak vs Capital'!$M$14</f>
        <v>6.183140771900363</v>
      </c>
      <c r="BN19" s="3">
        <f>MAX(H19,AK19)*'2015-2022 Peak vs Capital'!$M$14</f>
        <v>6.4306733615845078</v>
      </c>
      <c r="BO19" s="3">
        <f>MAX(I19,AL19)*'2015-2022 Peak vs Capital'!$M$14</f>
        <v>6.6881155401355601</v>
      </c>
      <c r="BP19" s="3">
        <f>MAX(J19,AM19)*'2015-2022 Peak vs Capital'!$M$14</f>
        <v>6.9045127211149238</v>
      </c>
      <c r="BQ19" s="3">
        <f>MAX(K19,AN19)*'2015-2022 Peak vs Capital'!$M$14</f>
        <v>7.0747451701520223</v>
      </c>
      <c r="BR19" s="3">
        <f>MAX(L19,AO19)*'2015-2022 Peak vs Capital'!$M$14</f>
        <v>7.259404097921081</v>
      </c>
      <c r="BS19" s="3">
        <f>MAX(M19,AP19)*'2015-2022 Peak vs Capital'!$M$14</f>
        <v>7.5133101236035342</v>
      </c>
      <c r="BT19" s="3">
        <f>MAX(N19,AQ19)*'2015-2022 Peak vs Capital'!$M$14</f>
        <v>7.6806572768942436</v>
      </c>
      <c r="BU19" s="3">
        <f>MAX(O19,AR19)*'2015-2022 Peak vs Capital'!$M$14</f>
        <v>7.8826279791416507</v>
      </c>
      <c r="BV19" s="3">
        <f>MAX(P19,AS19)*'2015-2022 Peak vs Capital'!$M$14</f>
        <v>8.1249928218385392</v>
      </c>
      <c r="BW19" s="3">
        <f>MAX(Q19,AT19)*'2015-2022 Peak vs Capital'!$M$14</f>
        <v>8.3269635240859454</v>
      </c>
      <c r="BX19" s="3">
        <f>MAX(R19,AU19)*'2015-2022 Peak vs Capital'!$M$14</f>
        <v>8.3500458900570784</v>
      </c>
      <c r="BY19" s="3">
        <f>MAX(S19,AV19)*'2015-2022 Peak vs Capital'!$M$14</f>
        <v>8.4712283114055218</v>
      </c>
      <c r="BZ19" s="3">
        <f>MAX(T19,AW19)*'2015-2022 Peak vs Capital'!$M$14</f>
        <v>8.61837839447149</v>
      </c>
      <c r="CA19" s="3">
        <f>MAX(U19,AX19)*'2015-2022 Peak vs Capital'!$M$14</f>
        <v>8.7943814350013731</v>
      </c>
      <c r="CB19" s="3">
        <f>MAX(V19,AY19)*'2015-2022 Peak vs Capital'!$M$14</f>
        <v>8.9242197435889903</v>
      </c>
      <c r="CC19" s="3">
        <f>MAX(W19,AZ19)*'2015-2022 Peak vs Capital'!$M$14</f>
        <v>9.0194345032199106</v>
      </c>
      <c r="CD19" s="3">
        <f>MAX(X19,BA19)*'2015-2022 Peak vs Capital'!$M$14</f>
        <v>9.2040934309889675</v>
      </c>
      <c r="CE19" s="3">
        <f>MAX(Y19,BB19)*'2015-2022 Peak vs Capital'!$M$14</f>
        <v>9.2646846416631892</v>
      </c>
      <c r="CF19" s="3">
        <f>MAX(Z19,BC19)*'2015-2022 Peak vs Capital'!$M$14</f>
        <v>9.4089494289827655</v>
      </c>
      <c r="CG19" s="3">
        <f>MAX(AA19,BD19)*'2015-2022 Peak vs Capital'!$M$14</f>
        <v>9.4522288651786397</v>
      </c>
      <c r="CH19" s="3">
        <f>MAX(AB19,BE19)*'2015-2022 Peak vs Capital'!$M$14</f>
        <v>9.6051495397373881</v>
      </c>
      <c r="CI19" s="3">
        <f>MAX(AC19,BF19)*'2015-2022 Peak vs Capital'!$M$14</f>
        <v>9.6772819333971771</v>
      </c>
      <c r="CJ19" s="3">
        <f>MAX(AD19,BG19)*'2015-2022 Peak vs Capital'!$M$14</f>
        <v>9.7782672845208811</v>
      </c>
      <c r="CK19" s="3">
        <f>MAX(AE19,BH19)*'2015-2022 Peak vs Capital'!$M$14</f>
        <v>9.8677114526590195</v>
      </c>
      <c r="CL19" s="3">
        <f>MAX(AF19,BI19)*'2015-2022 Peak vs Capital'!$M$14</f>
        <v>10.00620564848581</v>
      </c>
      <c r="CM19" s="3">
        <f>MAX(AG19,BJ19)*'2015-2022 Peak vs Capital'!$M$14</f>
        <v>10.112961591102296</v>
      </c>
      <c r="CN19" s="3">
        <f>MAX(AH19,BK19)*'2015-2022 Peak vs Capital'!$M$14</f>
        <v>10.237029308197133</v>
      </c>
    </row>
    <row r="20" spans="1:92" x14ac:dyDescent="0.35">
      <c r="A20" t="s">
        <v>61</v>
      </c>
      <c r="B20">
        <v>2022</v>
      </c>
      <c r="C20">
        <v>128954</v>
      </c>
      <c r="D20">
        <v>133488</v>
      </c>
      <c r="E20" s="18"/>
      <c r="F20" s="3">
        <f t="shared" si="1"/>
        <v>133.488</v>
      </c>
      <c r="G20" s="3">
        <f t="shared" ref="G20:AH20" si="43">F20*G$3</f>
        <v>137.88445660163862</v>
      </c>
      <c r="H20" s="3">
        <f t="shared" si="43"/>
        <v>142.42571146716682</v>
      </c>
      <c r="I20" s="3">
        <f t="shared" si="43"/>
        <v>147.11653355921183</v>
      </c>
      <c r="J20" s="3">
        <f t="shared" si="43"/>
        <v>149.98244005711854</v>
      </c>
      <c r="K20" s="3">
        <f t="shared" si="43"/>
        <v>151.65421884756412</v>
      </c>
      <c r="L20" s="3">
        <f t="shared" si="43"/>
        <v>153.74394233562111</v>
      </c>
      <c r="M20" s="3">
        <f t="shared" si="43"/>
        <v>158.16221485322731</v>
      </c>
      <c r="N20" s="3">
        <f t="shared" si="43"/>
        <v>160.84900219501489</v>
      </c>
      <c r="O20" s="3">
        <f t="shared" si="43"/>
        <v>164.132853390533</v>
      </c>
      <c r="P20" s="3">
        <f t="shared" si="43"/>
        <v>169.98407915709257</v>
      </c>
      <c r="Q20" s="3">
        <f t="shared" si="43"/>
        <v>172.90969204037236</v>
      </c>
      <c r="R20" s="3">
        <f t="shared" si="43"/>
        <v>174.88000275768323</v>
      </c>
      <c r="S20" s="3">
        <f t="shared" si="43"/>
        <v>177.02943263111325</v>
      </c>
      <c r="T20" s="3">
        <f t="shared" si="43"/>
        <v>179.41768804603552</v>
      </c>
      <c r="U20" s="3">
        <f t="shared" si="43"/>
        <v>181.62682430483864</v>
      </c>
      <c r="V20" s="3">
        <f t="shared" si="43"/>
        <v>185.56744573946037</v>
      </c>
      <c r="W20" s="3">
        <f t="shared" si="43"/>
        <v>188.13482031050182</v>
      </c>
      <c r="X20" s="3">
        <f t="shared" si="43"/>
        <v>190.04542464243963</v>
      </c>
      <c r="Y20" s="3">
        <f t="shared" si="43"/>
        <v>192.25456090124277</v>
      </c>
      <c r="Z20" s="3">
        <f t="shared" si="43"/>
        <v>195.06076101377641</v>
      </c>
      <c r="AA20" s="3">
        <f t="shared" si="43"/>
        <v>197.50872281407172</v>
      </c>
      <c r="AB20" s="3">
        <f t="shared" si="43"/>
        <v>199.12079521914424</v>
      </c>
      <c r="AC20" s="3">
        <f t="shared" si="43"/>
        <v>200.07609738511314</v>
      </c>
      <c r="AD20" s="3">
        <f t="shared" si="43"/>
        <v>201.44934424869348</v>
      </c>
      <c r="AE20" s="3">
        <f t="shared" si="43"/>
        <v>203.41965496600434</v>
      </c>
      <c r="AF20" s="3">
        <f t="shared" si="43"/>
        <v>204.91231460033077</v>
      </c>
      <c r="AG20" s="3">
        <f t="shared" si="43"/>
        <v>207.24086362988001</v>
      </c>
      <c r="AH20" s="3">
        <f t="shared" si="43"/>
        <v>208.7932296495795</v>
      </c>
      <c r="AI20" s="3">
        <f t="shared" si="3"/>
        <v>128.95400000000001</v>
      </c>
      <c r="AJ20" s="3">
        <f t="shared" si="4"/>
        <v>134.11647627988563</v>
      </c>
      <c r="AK20" s="3">
        <f t="shared" si="5"/>
        <v>139.48562440663434</v>
      </c>
      <c r="AL20" s="3">
        <f t="shared" si="6"/>
        <v>145.06971817173107</v>
      </c>
      <c r="AM20" s="3">
        <f t="shared" si="7"/>
        <v>149.76351837142039</v>
      </c>
      <c r="AN20" s="3">
        <f t="shared" si="8"/>
        <v>153.4559745285093</v>
      </c>
      <c r="AO20" s="3">
        <f t="shared" si="9"/>
        <v>157.46135069891085</v>
      </c>
      <c r="AP20" s="3">
        <f t="shared" si="10"/>
        <v>162.96874293321295</v>
      </c>
      <c r="AQ20" s="3">
        <f t="shared" si="11"/>
        <v>166.59861508763936</v>
      </c>
      <c r="AR20" s="3">
        <f t="shared" si="12"/>
        <v>170.97949527401605</v>
      </c>
      <c r="AS20" s="3">
        <f t="shared" si="13"/>
        <v>176.23655149766807</v>
      </c>
      <c r="AT20" s="3">
        <f t="shared" si="14"/>
        <v>180.61743168404476</v>
      </c>
      <c r="AU20" s="3">
        <f t="shared" si="15"/>
        <v>181.11810370534496</v>
      </c>
      <c r="AV20" s="3">
        <f t="shared" si="16"/>
        <v>183.74663181717099</v>
      </c>
      <c r="AW20" s="3">
        <f t="shared" si="17"/>
        <v>186.93841595295973</v>
      </c>
      <c r="AX20" s="3">
        <f t="shared" si="18"/>
        <v>190.75604011537368</v>
      </c>
      <c r="AY20" s="3">
        <f t="shared" si="19"/>
        <v>193.57232023518725</v>
      </c>
      <c r="AZ20" s="3">
        <f t="shared" si="20"/>
        <v>195.63759232305057</v>
      </c>
      <c r="BA20" s="3">
        <f t="shared" si="21"/>
        <v>199.64296849345209</v>
      </c>
      <c r="BB20" s="3">
        <f t="shared" si="22"/>
        <v>200.9572325493651</v>
      </c>
      <c r="BC20" s="3">
        <f t="shared" si="23"/>
        <v>204.08643268249131</v>
      </c>
      <c r="BD20" s="3">
        <f t="shared" si="24"/>
        <v>205.02519272242918</v>
      </c>
      <c r="BE20" s="3">
        <f t="shared" si="25"/>
        <v>208.34214486354296</v>
      </c>
      <c r="BF20" s="3">
        <f t="shared" si="26"/>
        <v>209.90674493010607</v>
      </c>
      <c r="BG20" s="3">
        <f t="shared" si="27"/>
        <v>212.09718502329443</v>
      </c>
      <c r="BH20" s="3">
        <f t="shared" si="28"/>
        <v>214.03728910583268</v>
      </c>
      <c r="BI20" s="3">
        <f t="shared" si="29"/>
        <v>217.04132123363379</v>
      </c>
      <c r="BJ20" s="3">
        <f t="shared" si="30"/>
        <v>219.35692933214716</v>
      </c>
      <c r="BK20" s="3">
        <f t="shared" si="31"/>
        <v>222.04804144663572</v>
      </c>
      <c r="BL20" s="3">
        <f>MAX(F20,AI20)*'2015-2022 Peak vs Capital'!$M$14</f>
        <v>14.015583030532007</v>
      </c>
      <c r="BM20" s="3">
        <f>MAX(G20,AJ20)*'2015-2022 Peak vs Capital'!$M$14</f>
        <v>14.477189336270326</v>
      </c>
      <c r="BN20" s="3">
        <f>MAX(H20,AK20)*'2015-2022 Peak vs Capital'!$M$14</f>
        <v>14.953998747083418</v>
      </c>
      <c r="BO20" s="3">
        <f>MAX(I20,AL20)*'2015-2022 Peak vs Capital'!$M$14</f>
        <v>15.446511980576396</v>
      </c>
      <c r="BP20" s="3">
        <f>MAX(J20,AM20)*'2015-2022 Peak vs Capital'!$M$14</f>
        <v>15.74741805812009</v>
      </c>
      <c r="BQ20" s="3">
        <f>MAX(K20,AN20)*'2015-2022 Peak vs Capital'!$M$14</f>
        <v>16.112122082400866</v>
      </c>
      <c r="BR20" s="3">
        <f>MAX(L20,AO20)*'2015-2022 Peak vs Capital'!$M$14</f>
        <v>16.532666867585881</v>
      </c>
      <c r="BS20" s="3">
        <f>MAX(M20,AP20)*'2015-2022 Peak vs Capital'!$M$14</f>
        <v>17.110915947215272</v>
      </c>
      <c r="BT20" s="3">
        <f>MAX(N20,AQ20)*'2015-2022 Peak vs Capital'!$M$14</f>
        <v>17.492034658789194</v>
      </c>
      <c r="BU20" s="3">
        <f>MAX(O20,AR20)*'2015-2022 Peak vs Capital'!$M$14</f>
        <v>17.952005517585302</v>
      </c>
      <c r="BV20" s="3">
        <f>MAX(P20,AS20)*'2015-2022 Peak vs Capital'!$M$14</f>
        <v>18.503970548140632</v>
      </c>
      <c r="BW20" s="3">
        <f>MAX(Q20,AT20)*'2015-2022 Peak vs Capital'!$M$14</f>
        <v>18.963941406936744</v>
      </c>
      <c r="BX20" s="3">
        <f>MAX(R20,AU20)*'2015-2022 Peak vs Capital'!$M$14</f>
        <v>19.016509505084869</v>
      </c>
      <c r="BY20" s="3">
        <f>MAX(S20,AV20)*'2015-2022 Peak vs Capital'!$M$14</f>
        <v>19.292492020362538</v>
      </c>
      <c r="BZ20" s="3">
        <f>MAX(T20,AW20)*'2015-2022 Peak vs Capital'!$M$14</f>
        <v>19.627613646056847</v>
      </c>
      <c r="CA20" s="3">
        <f>MAX(U20,AX20)*'2015-2022 Peak vs Capital'!$M$14</f>
        <v>20.028445394436311</v>
      </c>
      <c r="CB20" s="3">
        <f>MAX(V20,AY20)*'2015-2022 Peak vs Capital'!$M$14</f>
        <v>20.32414094651952</v>
      </c>
      <c r="CC20" s="3">
        <f>MAX(W20,AZ20)*'2015-2022 Peak vs Capital'!$M$14</f>
        <v>20.540984351380548</v>
      </c>
      <c r="CD20" s="3">
        <f>MAX(X20,BA20)*'2015-2022 Peak vs Capital'!$M$14</f>
        <v>20.961529136565559</v>
      </c>
      <c r="CE20" s="3">
        <f>MAX(Y20,BB20)*'2015-2022 Peak vs Capital'!$M$14</f>
        <v>21.099520394204394</v>
      </c>
      <c r="CF20" s="3">
        <f>MAX(Z20,BC20)*'2015-2022 Peak vs Capital'!$M$14</f>
        <v>21.428071007630184</v>
      </c>
      <c r="CG20" s="3">
        <f>MAX(AA20,BD20)*'2015-2022 Peak vs Capital'!$M$14</f>
        <v>21.526636191657925</v>
      </c>
      <c r="CH20" s="3">
        <f>MAX(AB20,BE20)*'2015-2022 Peak vs Capital'!$M$14</f>
        <v>21.874899841889263</v>
      </c>
      <c r="CI20" s="3">
        <f>MAX(AC20,BF20)*'2015-2022 Peak vs Capital'!$M$14</f>
        <v>22.039175148602162</v>
      </c>
      <c r="CJ20" s="3">
        <f>MAX(AD20,BG20)*'2015-2022 Peak vs Capital'!$M$14</f>
        <v>22.269160578000218</v>
      </c>
      <c r="CK20" s="3">
        <f>MAX(AE20,BH20)*'2015-2022 Peak vs Capital'!$M$14</f>
        <v>22.472861958324209</v>
      </c>
      <c r="CL20" s="3">
        <f>MAX(AF20,BI20)*'2015-2022 Peak vs Capital'!$M$14</f>
        <v>22.788270547212964</v>
      </c>
      <c r="CM20" s="3">
        <f>MAX(AG20,BJ20)*'2015-2022 Peak vs Capital'!$M$14</f>
        <v>23.031398001148048</v>
      </c>
      <c r="CN20" s="3">
        <f>MAX(AH20,BK20)*'2015-2022 Peak vs Capital'!$M$14</f>
        <v>23.313951528694229</v>
      </c>
    </row>
    <row r="21" spans="1:92" x14ac:dyDescent="0.35">
      <c r="A21" t="s">
        <v>56</v>
      </c>
      <c r="B21">
        <v>2022</v>
      </c>
      <c r="C21">
        <v>586677</v>
      </c>
      <c r="D21">
        <v>707403</v>
      </c>
      <c r="E21" s="18"/>
      <c r="F21" s="3">
        <f t="shared" si="1"/>
        <v>707.40300000000002</v>
      </c>
      <c r="G21" s="3">
        <f t="shared" ref="G21:AH21" si="44">F21*G$3</f>
        <v>730.70147319136527</v>
      </c>
      <c r="H21" s="3">
        <f t="shared" si="44"/>
        <v>754.76728671497222</v>
      </c>
      <c r="I21" s="3">
        <f t="shared" si="44"/>
        <v>779.62571309321527</v>
      </c>
      <c r="J21" s="3">
        <f t="shared" si="44"/>
        <v>794.81322698464146</v>
      </c>
      <c r="K21" s="3">
        <f t="shared" si="44"/>
        <v>803.67261008797345</v>
      </c>
      <c r="L21" s="3">
        <f t="shared" si="44"/>
        <v>814.74683896713839</v>
      </c>
      <c r="M21" s="3">
        <f t="shared" si="44"/>
        <v>838.16092288308721</v>
      </c>
      <c r="N21" s="3">
        <f t="shared" si="44"/>
        <v>852.39921715629953</v>
      </c>
      <c r="O21" s="3">
        <f t="shared" si="44"/>
        <v>869.80157682355878</v>
      </c>
      <c r="P21" s="3">
        <f t="shared" si="44"/>
        <v>900.80941768522086</v>
      </c>
      <c r="Q21" s="3">
        <f t="shared" si="44"/>
        <v>916.31333811605191</v>
      </c>
      <c r="R21" s="3">
        <f t="shared" si="44"/>
        <v>926.75475391640737</v>
      </c>
      <c r="S21" s="3">
        <f t="shared" si="44"/>
        <v>938.14538933497704</v>
      </c>
      <c r="T21" s="3">
        <f t="shared" si="44"/>
        <v>950.80165091116555</v>
      </c>
      <c r="U21" s="3">
        <f t="shared" si="44"/>
        <v>962.50869286913996</v>
      </c>
      <c r="V21" s="3">
        <f t="shared" si="44"/>
        <v>983.39152446985099</v>
      </c>
      <c r="W21" s="3">
        <f t="shared" si="44"/>
        <v>996.99700566425372</v>
      </c>
      <c r="X21" s="3">
        <f t="shared" si="44"/>
        <v>1007.1220149252044</v>
      </c>
      <c r="Y21" s="3">
        <f t="shared" si="44"/>
        <v>1018.829056883179</v>
      </c>
      <c r="Z21" s="3">
        <f t="shared" si="44"/>
        <v>1033.7001642352004</v>
      </c>
      <c r="AA21" s="3">
        <f t="shared" si="44"/>
        <v>1046.6728323507937</v>
      </c>
      <c r="AB21" s="3">
        <f t="shared" si="44"/>
        <v>1055.215808914721</v>
      </c>
      <c r="AC21" s="3">
        <f t="shared" si="44"/>
        <v>1060.2783135451964</v>
      </c>
      <c r="AD21" s="3">
        <f t="shared" si="44"/>
        <v>1067.5556639515048</v>
      </c>
      <c r="AE21" s="3">
        <f t="shared" si="44"/>
        <v>1077.9970797518604</v>
      </c>
      <c r="AF21" s="3">
        <f t="shared" si="44"/>
        <v>1085.9072432369783</v>
      </c>
      <c r="AG21" s="3">
        <f t="shared" si="44"/>
        <v>1098.2470982737623</v>
      </c>
      <c r="AH21" s="3">
        <f t="shared" si="44"/>
        <v>1106.4736682982848</v>
      </c>
      <c r="AI21" s="3">
        <f t="shared" si="3"/>
        <v>586.67700000000002</v>
      </c>
      <c r="AJ21" s="3">
        <f t="shared" si="4"/>
        <v>610.16371694134693</v>
      </c>
      <c r="AK21" s="3">
        <f t="shared" si="5"/>
        <v>634.59068869527891</v>
      </c>
      <c r="AL21" s="3">
        <f t="shared" si="6"/>
        <v>659.99555692600973</v>
      </c>
      <c r="AM21" s="3">
        <f t="shared" si="7"/>
        <v>681.35002921654063</v>
      </c>
      <c r="AN21" s="3">
        <f t="shared" si="8"/>
        <v>698.14888075175827</v>
      </c>
      <c r="AO21" s="3">
        <f t="shared" si="9"/>
        <v>716.37136377301135</v>
      </c>
      <c r="AP21" s="3">
        <f t="shared" si="10"/>
        <v>741.42727792723417</v>
      </c>
      <c r="AQ21" s="3">
        <f t="shared" si="11"/>
        <v>757.94140316524488</v>
      </c>
      <c r="AR21" s="3">
        <f t="shared" si="12"/>
        <v>777.87224396974045</v>
      </c>
      <c r="AS21" s="3">
        <f t="shared" si="13"/>
        <v>801.7892529351351</v>
      </c>
      <c r="AT21" s="3">
        <f t="shared" si="14"/>
        <v>821.72009373963067</v>
      </c>
      <c r="AU21" s="3">
        <f t="shared" si="15"/>
        <v>823.99790411728736</v>
      </c>
      <c r="AV21" s="3">
        <f t="shared" si="16"/>
        <v>835.95640859998468</v>
      </c>
      <c r="AW21" s="3">
        <f t="shared" si="17"/>
        <v>850.47744975754574</v>
      </c>
      <c r="AX21" s="3">
        <f t="shared" si="18"/>
        <v>867.84575388717758</v>
      </c>
      <c r="AY21" s="3">
        <f t="shared" si="19"/>
        <v>880.65843726149615</v>
      </c>
      <c r="AZ21" s="3">
        <f t="shared" si="20"/>
        <v>890.05440506932985</v>
      </c>
      <c r="BA21" s="3">
        <f t="shared" si="21"/>
        <v>908.27688809058282</v>
      </c>
      <c r="BB21" s="3">
        <f t="shared" si="22"/>
        <v>914.25614033193153</v>
      </c>
      <c r="BC21" s="3">
        <f t="shared" si="23"/>
        <v>928.49245519228555</v>
      </c>
      <c r="BD21" s="3">
        <f t="shared" si="24"/>
        <v>932.76334965039177</v>
      </c>
      <c r="BE21" s="3">
        <f t="shared" si="25"/>
        <v>947.85384340236692</v>
      </c>
      <c r="BF21" s="3">
        <f t="shared" si="26"/>
        <v>954.97200083254404</v>
      </c>
      <c r="BG21" s="3">
        <f t="shared" si="27"/>
        <v>964.93742123479194</v>
      </c>
      <c r="BH21" s="3">
        <f t="shared" si="28"/>
        <v>973.76393644821144</v>
      </c>
      <c r="BI21" s="3">
        <f t="shared" si="29"/>
        <v>987.43079871415102</v>
      </c>
      <c r="BJ21" s="3">
        <f t="shared" si="30"/>
        <v>997.9656717108129</v>
      </c>
      <c r="BK21" s="3">
        <f t="shared" si="31"/>
        <v>1010.2089024907174</v>
      </c>
      <c r="BL21" s="3">
        <f>MAX(F21,AI21)*'2015-2022 Peak vs Capital'!$M$14</f>
        <v>74.273833472277914</v>
      </c>
      <c r="BM21" s="3">
        <f>MAX(G21,AJ21)*'2015-2022 Peak vs Capital'!$M$14</f>
        <v>76.720058492490992</v>
      </c>
      <c r="BN21" s="3">
        <f>MAX(H21,AK21)*'2015-2022 Peak vs Capital'!$M$14</f>
        <v>79.246850471076428</v>
      </c>
      <c r="BO21" s="3">
        <f>MAX(I21,AL21)*'2015-2022 Peak vs Capital'!$M$14</f>
        <v>81.856862898505355</v>
      </c>
      <c r="BP21" s="3">
        <f>MAX(J21,AM21)*'2015-2022 Peak vs Capital'!$M$14</f>
        <v>83.451477110813897</v>
      </c>
      <c r="BQ21" s="3">
        <f>MAX(K21,AN21)*'2015-2022 Peak vs Capital'!$M$14</f>
        <v>84.381668734660551</v>
      </c>
      <c r="BR21" s="3">
        <f>MAX(L21,AO21)*'2015-2022 Peak vs Capital'!$M$14</f>
        <v>85.544408264468856</v>
      </c>
      <c r="BS21" s="3">
        <f>MAX(M21,AP21)*'2015-2022 Peak vs Capital'!$M$14</f>
        <v>88.002771841777871</v>
      </c>
      <c r="BT21" s="3">
        <f>MAX(N21,AQ21)*'2015-2022 Peak vs Capital'!$M$14</f>
        <v>89.49772266581715</v>
      </c>
      <c r="BU21" s="3">
        <f>MAX(O21,AR21)*'2015-2022 Peak vs Capital'!$M$14</f>
        <v>91.324884784087359</v>
      </c>
      <c r="BV21" s="3">
        <f>MAX(P21,AS21)*'2015-2022 Peak vs Capital'!$M$14</f>
        <v>94.580555467550653</v>
      </c>
      <c r="BW21" s="3">
        <f>MAX(Q21,AT21)*'2015-2022 Peak vs Capital'!$M$14</f>
        <v>96.208390809282292</v>
      </c>
      <c r="BX21" s="3">
        <f>MAX(R21,AU21)*'2015-2022 Peak vs Capital'!$M$14</f>
        <v>97.304688080244404</v>
      </c>
      <c r="BY21" s="3">
        <f>MAX(S21,AV21)*'2015-2022 Peak vs Capital'!$M$14</f>
        <v>98.500648739475821</v>
      </c>
      <c r="BZ21" s="3">
        <f>MAX(T21,AW21)*'2015-2022 Peak vs Capital'!$M$14</f>
        <v>99.829493916399599</v>
      </c>
      <c r="CA21" s="3">
        <f>MAX(U21,AX21)*'2015-2022 Peak vs Capital'!$M$14</f>
        <v>101.0586757050541</v>
      </c>
      <c r="CB21" s="3">
        <f>MAX(V21,AY21)*'2015-2022 Peak vs Capital'!$M$14</f>
        <v>103.25127024697834</v>
      </c>
      <c r="CC21" s="3">
        <f>MAX(W21,AZ21)*'2015-2022 Peak vs Capital'!$M$14</f>
        <v>104.67977881217142</v>
      </c>
      <c r="CD21" s="3">
        <f>MAX(X21,BA21)*'2015-2022 Peak vs Capital'!$M$14</f>
        <v>105.74285495371043</v>
      </c>
      <c r="CE21" s="3">
        <f>MAX(Y21,BB21)*'2015-2022 Peak vs Capital'!$M$14</f>
        <v>106.97203674236495</v>
      </c>
      <c r="CF21" s="3">
        <f>MAX(Z21,BC21)*'2015-2022 Peak vs Capital'!$M$14</f>
        <v>108.53342982525039</v>
      </c>
      <c r="CG21" s="3">
        <f>MAX(AA21,BD21)*'2015-2022 Peak vs Capital'!$M$14</f>
        <v>109.89549613159727</v>
      </c>
      <c r="CH21" s="3">
        <f>MAX(AB21,BE21)*'2015-2022 Peak vs Capital'!$M$14</f>
        <v>110.79246662602084</v>
      </c>
      <c r="CI21" s="3">
        <f>MAX(AC21,BF21)*'2015-2022 Peak vs Capital'!$M$14</f>
        <v>111.32400469679034</v>
      </c>
      <c r="CJ21" s="3">
        <f>MAX(AD21,BG21)*'2015-2022 Peak vs Capital'!$M$14</f>
        <v>112.08809067352152</v>
      </c>
      <c r="CK21" s="3">
        <f>MAX(AE21,BH21)*'2015-2022 Peak vs Capital'!$M$14</f>
        <v>113.18438794448365</v>
      </c>
      <c r="CL21" s="3">
        <f>MAX(AF21,BI21)*'2015-2022 Peak vs Capital'!$M$14</f>
        <v>114.01491618006102</v>
      </c>
      <c r="CM21" s="3">
        <f>MAX(AG21,BJ21)*'2015-2022 Peak vs Capital'!$M$14</f>
        <v>115.31054022756173</v>
      </c>
      <c r="CN21" s="3">
        <f>MAX(AH21,BK21)*'2015-2022 Peak vs Capital'!$M$14</f>
        <v>116.17428959256219</v>
      </c>
    </row>
    <row r="22" spans="1:92" x14ac:dyDescent="0.35">
      <c r="A22" t="s">
        <v>57</v>
      </c>
      <c r="B22">
        <v>2022</v>
      </c>
      <c r="C22">
        <v>529177</v>
      </c>
      <c r="D22">
        <v>659252</v>
      </c>
      <c r="E22" s="18"/>
      <c r="F22" s="3">
        <f t="shared" si="1"/>
        <v>659.25199999999995</v>
      </c>
      <c r="G22" s="3">
        <f t="shared" ref="G22:AH22" si="45">F22*G$3</f>
        <v>680.96460942963756</v>
      </c>
      <c r="H22" s="3">
        <f t="shared" si="45"/>
        <v>703.39232842017759</v>
      </c>
      <c r="I22" s="3">
        <f t="shared" si="45"/>
        <v>726.5587092620874</v>
      </c>
      <c r="J22" s="3">
        <f t="shared" si="45"/>
        <v>740.7124503516086</v>
      </c>
      <c r="K22" s="3">
        <f t="shared" si="45"/>
        <v>748.96879932049592</v>
      </c>
      <c r="L22" s="3">
        <f t="shared" si="45"/>
        <v>759.28923553160507</v>
      </c>
      <c r="M22" s="3">
        <f t="shared" si="45"/>
        <v>781.10958637795022</v>
      </c>
      <c r="N22" s="3">
        <f t="shared" si="45"/>
        <v>794.37871864937654</v>
      </c>
      <c r="O22" s="3">
        <f t="shared" si="45"/>
        <v>810.59654698111956</v>
      </c>
      <c r="P22" s="3">
        <f t="shared" si="45"/>
        <v>839.49376837222542</v>
      </c>
      <c r="Q22" s="3">
        <f t="shared" si="45"/>
        <v>853.94237906777835</v>
      </c>
      <c r="R22" s="3">
        <f t="shared" si="45"/>
        <v>863.67307606682414</v>
      </c>
      <c r="S22" s="3">
        <f t="shared" si="45"/>
        <v>874.28838188396492</v>
      </c>
      <c r="T22" s="3">
        <f t="shared" si="45"/>
        <v>886.08316612523254</v>
      </c>
      <c r="U22" s="3">
        <f t="shared" si="45"/>
        <v>896.99334154840517</v>
      </c>
      <c r="V22" s="3">
        <f t="shared" si="45"/>
        <v>916.45473554649675</v>
      </c>
      <c r="W22" s="3">
        <f t="shared" si="45"/>
        <v>929.13412860585959</v>
      </c>
      <c r="X22" s="3">
        <f t="shared" si="45"/>
        <v>938.56995599887364</v>
      </c>
      <c r="Y22" s="3">
        <f t="shared" si="45"/>
        <v>949.48013142204638</v>
      </c>
      <c r="Z22" s="3">
        <f t="shared" si="45"/>
        <v>963.33900290553584</v>
      </c>
      <c r="AA22" s="3">
        <f t="shared" si="45"/>
        <v>975.42865675283508</v>
      </c>
      <c r="AB22" s="3">
        <f t="shared" si="45"/>
        <v>983.39013611569078</v>
      </c>
      <c r="AC22" s="3">
        <f t="shared" si="45"/>
        <v>988.10804981219769</v>
      </c>
      <c r="AD22" s="3">
        <f t="shared" si="45"/>
        <v>994.89005075092666</v>
      </c>
      <c r="AE22" s="3">
        <f t="shared" si="45"/>
        <v>1004.6207477499725</v>
      </c>
      <c r="AF22" s="3">
        <f t="shared" si="45"/>
        <v>1011.9924879007648</v>
      </c>
      <c r="AG22" s="3">
        <f t="shared" si="45"/>
        <v>1023.4924025360009</v>
      </c>
      <c r="AH22" s="3">
        <f t="shared" si="45"/>
        <v>1031.1590122928249</v>
      </c>
      <c r="AI22" s="3">
        <f t="shared" si="3"/>
        <v>529.17700000000002</v>
      </c>
      <c r="AJ22" s="3">
        <f t="shared" si="4"/>
        <v>550.36179233184725</v>
      </c>
      <c r="AK22" s="3">
        <f t="shared" si="5"/>
        <v>572.39468544310012</v>
      </c>
      <c r="AL22" s="3">
        <f t="shared" si="6"/>
        <v>595.30963175211411</v>
      </c>
      <c r="AM22" s="3">
        <f t="shared" si="7"/>
        <v>614.57115995807123</v>
      </c>
      <c r="AN22" s="3">
        <f t="shared" si="8"/>
        <v>629.72356214675744</v>
      </c>
      <c r="AO22" s="3">
        <f t="shared" si="9"/>
        <v>646.16006621584086</v>
      </c>
      <c r="AP22" s="3">
        <f t="shared" si="10"/>
        <v>668.76025931083041</v>
      </c>
      <c r="AQ22" s="3">
        <f t="shared" si="11"/>
        <v>683.65584112343731</v>
      </c>
      <c r="AR22" s="3">
        <f t="shared" si="12"/>
        <v>701.63326744899723</v>
      </c>
      <c r="AS22" s="3">
        <f t="shared" si="13"/>
        <v>723.20617903966922</v>
      </c>
      <c r="AT22" s="3">
        <f t="shared" si="14"/>
        <v>741.18360536522925</v>
      </c>
      <c r="AU22" s="3">
        <f t="shared" si="15"/>
        <v>743.23816837386471</v>
      </c>
      <c r="AV22" s="3">
        <f t="shared" si="16"/>
        <v>754.02462416920071</v>
      </c>
      <c r="AW22" s="3">
        <f t="shared" si="17"/>
        <v>767.12246334925157</v>
      </c>
      <c r="AX22" s="3">
        <f t="shared" si="18"/>
        <v>782.78850629009662</v>
      </c>
      <c r="AY22" s="3">
        <f t="shared" si="19"/>
        <v>794.34542321367087</v>
      </c>
      <c r="AZ22" s="3">
        <f t="shared" si="20"/>
        <v>802.82049562429199</v>
      </c>
      <c r="BA22" s="3">
        <f t="shared" si="21"/>
        <v>819.25699969337529</v>
      </c>
      <c r="BB22" s="3">
        <f t="shared" si="22"/>
        <v>824.65022759104329</v>
      </c>
      <c r="BC22" s="3">
        <f t="shared" si="23"/>
        <v>837.49124639501474</v>
      </c>
      <c r="BD22" s="3">
        <f t="shared" si="24"/>
        <v>841.34355203620612</v>
      </c>
      <c r="BE22" s="3">
        <f t="shared" si="25"/>
        <v>854.95503196841571</v>
      </c>
      <c r="BF22" s="3">
        <f t="shared" si="26"/>
        <v>861.37554137040149</v>
      </c>
      <c r="BG22" s="3">
        <f t="shared" si="27"/>
        <v>870.36425453318157</v>
      </c>
      <c r="BH22" s="3">
        <f t="shared" si="28"/>
        <v>878.32568619164385</v>
      </c>
      <c r="BI22" s="3">
        <f t="shared" si="29"/>
        <v>890.65306424345624</v>
      </c>
      <c r="BJ22" s="3">
        <f t="shared" si="30"/>
        <v>900.15541815839504</v>
      </c>
      <c r="BK22" s="3">
        <f t="shared" si="31"/>
        <v>911.19869432981045</v>
      </c>
      <c r="BL22" s="3">
        <f>MAX(F22,AI22)*'2015-2022 Peak vs Capital'!$M$14</f>
        <v>69.218215450409673</v>
      </c>
      <c r="BM22" s="3">
        <f>MAX(G22,AJ22)*'2015-2022 Peak vs Capital'!$M$14</f>
        <v>71.497932580568175</v>
      </c>
      <c r="BN22" s="3">
        <f>MAX(H22,AK22)*'2015-2022 Peak vs Capital'!$M$14</f>
        <v>73.852732695165386</v>
      </c>
      <c r="BO22" s="3">
        <f>MAX(I22,AL22)*'2015-2022 Peak vs Capital'!$M$14</f>
        <v>76.285088668786344</v>
      </c>
      <c r="BP22" s="3">
        <f>MAX(J22,AM22)*'2015-2022 Peak vs Capital'!$M$14</f>
        <v>77.771161824671793</v>
      </c>
      <c r="BQ22" s="3">
        <f>MAX(K22,AN22)*'2015-2022 Peak vs Capital'!$M$14</f>
        <v>78.638037832271621</v>
      </c>
      <c r="BR22" s="3">
        <f>MAX(L22,AO22)*'2015-2022 Peak vs Capital'!$M$14</f>
        <v>79.721632841771424</v>
      </c>
      <c r="BS22" s="3">
        <f>MAX(M22,AP22)*'2015-2022 Peak vs Capital'!$M$14</f>
        <v>82.012662290428167</v>
      </c>
      <c r="BT22" s="3">
        <f>MAX(N22,AQ22)*'2015-2022 Peak vs Capital'!$M$14</f>
        <v>83.405855874070795</v>
      </c>
      <c r="BU22" s="3">
        <f>MAX(O22,AR22)*'2015-2022 Peak vs Capital'!$M$14</f>
        <v>85.108648031856205</v>
      </c>
      <c r="BV22" s="3">
        <f>MAX(P22,AS22)*'2015-2022 Peak vs Capital'!$M$14</f>
        <v>88.142714058455667</v>
      </c>
      <c r="BW22" s="3">
        <f>MAX(Q22,AT22)*'2015-2022 Peak vs Capital'!$M$14</f>
        <v>89.659747071755405</v>
      </c>
      <c r="BX22" s="3">
        <f>MAX(R22,AU22)*'2015-2022 Peak vs Capital'!$M$14</f>
        <v>90.681422366426645</v>
      </c>
      <c r="BY22" s="3">
        <f>MAX(S22,AV22)*'2015-2022 Peak vs Capital'!$M$14</f>
        <v>91.795977233340722</v>
      </c>
      <c r="BZ22" s="3">
        <f>MAX(T22,AW22)*'2015-2022 Peak vs Capital'!$M$14</f>
        <v>93.034371529911922</v>
      </c>
      <c r="CA22" s="3">
        <f>MAX(U22,AX22)*'2015-2022 Peak vs Capital'!$M$14</f>
        <v>94.179886254240301</v>
      </c>
      <c r="CB22" s="3">
        <f>MAX(V22,AY22)*'2015-2022 Peak vs Capital'!$M$14</f>
        <v>96.223236843582782</v>
      </c>
      <c r="CC22" s="3">
        <f>MAX(W22,AZ22)*'2015-2022 Peak vs Capital'!$M$14</f>
        <v>97.554510712396834</v>
      </c>
      <c r="CD22" s="3">
        <f>MAX(X22,BA22)*'2015-2022 Peak vs Capital'!$M$14</f>
        <v>98.5452261496538</v>
      </c>
      <c r="CE22" s="3">
        <f>MAX(Y22,BB22)*'2015-2022 Peak vs Capital'!$M$14</f>
        <v>99.690740873982179</v>
      </c>
      <c r="CF22" s="3">
        <f>MAX(Z22,BC22)*'2015-2022 Peak vs Capital'!$M$14</f>
        <v>101.14585417245334</v>
      </c>
      <c r="CG22" s="3">
        <f>MAX(AA22,BD22)*'2015-2022 Peak vs Capital'!$M$14</f>
        <v>102.41520832643883</v>
      </c>
      <c r="CH22" s="3">
        <f>MAX(AB22,BE22)*'2015-2022 Peak vs Capital'!$M$14</f>
        <v>103.2511244766244</v>
      </c>
      <c r="CI22" s="3">
        <f>MAX(AC22,BF22)*'2015-2022 Peak vs Capital'!$M$14</f>
        <v>103.74648219525285</v>
      </c>
      <c r="CJ22" s="3">
        <f>MAX(AD22,BG22)*'2015-2022 Peak vs Capital'!$M$14</f>
        <v>104.45855891578131</v>
      </c>
      <c r="CK22" s="3">
        <f>MAX(AE22,BH22)*'2015-2022 Peak vs Capital'!$M$14</f>
        <v>105.48023421045255</v>
      </c>
      <c r="CL22" s="3">
        <f>MAX(AF22,BI22)*'2015-2022 Peak vs Capital'!$M$14</f>
        <v>106.25423064580956</v>
      </c>
      <c r="CM22" s="3">
        <f>MAX(AG22,BJ22)*'2015-2022 Peak vs Capital'!$M$14</f>
        <v>107.4616650849665</v>
      </c>
      <c r="CN22" s="3">
        <f>MAX(AH22,BK22)*'2015-2022 Peak vs Capital'!$M$14</f>
        <v>108.26662137773779</v>
      </c>
    </row>
    <row r="23" spans="1:92" x14ac:dyDescent="0.35">
      <c r="A23" t="s">
        <v>58</v>
      </c>
      <c r="B23">
        <v>2022</v>
      </c>
      <c r="C23">
        <v>190731</v>
      </c>
      <c r="D23">
        <v>257571</v>
      </c>
      <c r="E23" s="18"/>
      <c r="F23" s="3">
        <f t="shared" si="1"/>
        <v>257.57100000000003</v>
      </c>
      <c r="G23" s="3">
        <f t="shared" ref="G23:AH23" si="46">F23*G$3</f>
        <v>266.05415746239862</v>
      </c>
      <c r="H23" s="3">
        <f t="shared" si="46"/>
        <v>274.81670957921034</v>
      </c>
      <c r="I23" s="3">
        <f t="shared" si="46"/>
        <v>283.86785827474944</v>
      </c>
      <c r="J23" s="3">
        <f t="shared" si="46"/>
        <v>289.39775161776402</v>
      </c>
      <c r="K23" s="3">
        <f t="shared" si="46"/>
        <v>292.62352273452251</v>
      </c>
      <c r="L23" s="3">
        <f t="shared" si="46"/>
        <v>296.65573663047064</v>
      </c>
      <c r="M23" s="3">
        <f t="shared" si="46"/>
        <v>305.18098886761811</v>
      </c>
      <c r="N23" s="3">
        <f t="shared" si="46"/>
        <v>310.36526387669437</v>
      </c>
      <c r="O23" s="3">
        <f t="shared" si="46"/>
        <v>316.70159999889859</v>
      </c>
      <c r="P23" s="3">
        <f t="shared" si="46"/>
        <v>327.9917989075534</v>
      </c>
      <c r="Q23" s="3">
        <f t="shared" si="46"/>
        <v>333.63689836188081</v>
      </c>
      <c r="R23" s="3">
        <f t="shared" si="46"/>
        <v>337.43870003520334</v>
      </c>
      <c r="S23" s="3">
        <f t="shared" si="46"/>
        <v>341.58612004246424</v>
      </c>
      <c r="T23" s="3">
        <f t="shared" si="46"/>
        <v>346.19436449497641</v>
      </c>
      <c r="U23" s="3">
        <f t="shared" si="46"/>
        <v>350.4569906135502</v>
      </c>
      <c r="V23" s="3">
        <f t="shared" si="46"/>
        <v>358.06059396019526</v>
      </c>
      <c r="W23" s="3">
        <f t="shared" si="46"/>
        <v>363.01445674664586</v>
      </c>
      <c r="X23" s="3">
        <f t="shared" si="46"/>
        <v>366.70105230865556</v>
      </c>
      <c r="Y23" s="3">
        <f t="shared" si="46"/>
        <v>370.96367842722935</v>
      </c>
      <c r="Z23" s="3">
        <f t="shared" si="46"/>
        <v>376.3783656589311</v>
      </c>
      <c r="AA23" s="3">
        <f t="shared" si="46"/>
        <v>381.10181622275604</v>
      </c>
      <c r="AB23" s="3">
        <f t="shared" si="46"/>
        <v>384.21238122820176</v>
      </c>
      <c r="AC23" s="3">
        <f t="shared" si="46"/>
        <v>386.05567900920659</v>
      </c>
      <c r="AD23" s="3">
        <f t="shared" si="46"/>
        <v>388.7054195694011</v>
      </c>
      <c r="AE23" s="3">
        <f t="shared" si="46"/>
        <v>392.50722124272363</v>
      </c>
      <c r="AF23" s="3">
        <f t="shared" si="46"/>
        <v>395.38737402554375</v>
      </c>
      <c r="AG23" s="3">
        <f t="shared" si="46"/>
        <v>399.88041236674314</v>
      </c>
      <c r="AH23" s="3">
        <f t="shared" si="46"/>
        <v>402.87577126087604</v>
      </c>
      <c r="AI23" s="3">
        <f t="shared" si="3"/>
        <v>190.73099999999999</v>
      </c>
      <c r="AJ23" s="3">
        <f t="shared" si="4"/>
        <v>198.36662404686061</v>
      </c>
      <c r="AK23" s="3">
        <f t="shared" si="5"/>
        <v>206.30792863115349</v>
      </c>
      <c r="AL23" s="3">
        <f t="shared" si="6"/>
        <v>214.56715120595277</v>
      </c>
      <c r="AM23" s="3">
        <f t="shared" si="7"/>
        <v>221.50957413108065</v>
      </c>
      <c r="AN23" s="3">
        <f t="shared" si="8"/>
        <v>226.97094683218126</v>
      </c>
      <c r="AO23" s="3">
        <f t="shared" si="9"/>
        <v>232.8951477282904</v>
      </c>
      <c r="AP23" s="3">
        <f t="shared" si="10"/>
        <v>241.04092396044044</v>
      </c>
      <c r="AQ23" s="3">
        <f t="shared" si="11"/>
        <v>246.40973102253938</v>
      </c>
      <c r="AR23" s="3">
        <f t="shared" si="12"/>
        <v>252.88932575265875</v>
      </c>
      <c r="AS23" s="3">
        <f t="shared" si="13"/>
        <v>260.664839428802</v>
      </c>
      <c r="AT23" s="3">
        <f t="shared" si="14"/>
        <v>267.1444341589214</v>
      </c>
      <c r="AU23" s="3">
        <f t="shared" si="15"/>
        <v>267.88495927093504</v>
      </c>
      <c r="AV23" s="3">
        <f t="shared" si="16"/>
        <v>271.77271610900664</v>
      </c>
      <c r="AW23" s="3">
        <f t="shared" si="17"/>
        <v>276.49356369809362</v>
      </c>
      <c r="AX23" s="3">
        <f t="shared" si="18"/>
        <v>282.14006767719764</v>
      </c>
      <c r="AY23" s="3">
        <f t="shared" si="19"/>
        <v>286.30552143227436</v>
      </c>
      <c r="AZ23" s="3">
        <f t="shared" si="20"/>
        <v>289.36018751933068</v>
      </c>
      <c r="BA23" s="3">
        <f t="shared" si="21"/>
        <v>295.28438841543976</v>
      </c>
      <c r="BB23" s="3">
        <f t="shared" si="22"/>
        <v>297.22826683447556</v>
      </c>
      <c r="BC23" s="3">
        <f t="shared" si="23"/>
        <v>301.85654878456086</v>
      </c>
      <c r="BD23" s="3">
        <f t="shared" si="24"/>
        <v>303.24503336958645</v>
      </c>
      <c r="BE23" s="3">
        <f t="shared" si="25"/>
        <v>308.15101223667682</v>
      </c>
      <c r="BF23" s="3">
        <f t="shared" si="26"/>
        <v>310.4651532117195</v>
      </c>
      <c r="BG23" s="3">
        <f t="shared" si="27"/>
        <v>313.7049505767792</v>
      </c>
      <c r="BH23" s="3">
        <f t="shared" si="28"/>
        <v>316.57448538583208</v>
      </c>
      <c r="BI23" s="3">
        <f t="shared" si="29"/>
        <v>321.01763605791388</v>
      </c>
      <c r="BJ23" s="3">
        <f t="shared" si="30"/>
        <v>324.44256470097696</v>
      </c>
      <c r="BK23" s="3">
        <f t="shared" si="31"/>
        <v>328.4228871780503</v>
      </c>
      <c r="BL23" s="3">
        <f>MAX(F23,AI23)*'2015-2022 Peak vs Capital'!$M$14</f>
        <v>27.043687348354609</v>
      </c>
      <c r="BM23" s="3">
        <f>MAX(G23,AJ23)*'2015-2022 Peak vs Capital'!$M$14</f>
        <v>27.934377131521071</v>
      </c>
      <c r="BN23" s="3">
        <f>MAX(H23,AK23)*'2015-2022 Peak vs Capital'!$M$14</f>
        <v>28.854401978342796</v>
      </c>
      <c r="BO23" s="3">
        <f>MAX(I23,AL23)*'2015-2022 Peak vs Capital'!$M$14</f>
        <v>29.804728045584945</v>
      </c>
      <c r="BP23" s="3">
        <f>MAX(J23,AM23)*'2015-2022 Peak vs Capital'!$M$14</f>
        <v>30.385339630888545</v>
      </c>
      <c r="BQ23" s="3">
        <f>MAX(K23,AN23)*'2015-2022 Peak vs Capital'!$M$14</f>
        <v>30.724029722315645</v>
      </c>
      <c r="BR23" s="3">
        <f>MAX(L23,AO23)*'2015-2022 Peak vs Capital'!$M$14</f>
        <v>31.14739233659952</v>
      </c>
      <c r="BS23" s="3">
        <f>MAX(M23,AP23)*'2015-2022 Peak vs Capital'!$M$14</f>
        <v>32.042501863942569</v>
      </c>
      <c r="BT23" s="3">
        <f>MAX(N23,AQ23)*'2015-2022 Peak vs Capital'!$M$14</f>
        <v>32.586825225164709</v>
      </c>
      <c r="BU23" s="3">
        <f>MAX(O23,AR23)*'2015-2022 Peak vs Capital'!$M$14</f>
        <v>33.25210933332508</v>
      </c>
      <c r="BV23" s="3">
        <f>MAX(P23,AS23)*'2015-2022 Peak vs Capital'!$M$14</f>
        <v>34.43752465331994</v>
      </c>
      <c r="BW23" s="3">
        <f>MAX(Q23,AT23)*'2015-2022 Peak vs Capital'!$M$14</f>
        <v>35.03023231331737</v>
      </c>
      <c r="BX23" s="3">
        <f>MAX(R23,AU23)*'2015-2022 Peak vs Capital'!$M$14</f>
        <v>35.429402778213593</v>
      </c>
      <c r="BY23" s="3">
        <f>MAX(S23,AV23)*'2015-2022 Peak vs Capital'!$M$14</f>
        <v>35.86486146719129</v>
      </c>
      <c r="BZ23" s="3">
        <f>MAX(T23,AW23)*'2015-2022 Peak vs Capital'!$M$14</f>
        <v>36.348704454944297</v>
      </c>
      <c r="CA23" s="3">
        <f>MAX(U23,AX23)*'2015-2022 Peak vs Capital'!$M$14</f>
        <v>36.796259218615823</v>
      </c>
      <c r="CB23" s="3">
        <f>MAX(V23,AY23)*'2015-2022 Peak vs Capital'!$M$14</f>
        <v>37.594600148408276</v>
      </c>
      <c r="CC23" s="3">
        <f>MAX(W23,AZ23)*'2015-2022 Peak vs Capital'!$M$14</f>
        <v>38.114731360242757</v>
      </c>
      <c r="CD23" s="3">
        <f>MAX(X23,BA23)*'2015-2022 Peak vs Capital'!$M$14</f>
        <v>38.501805750445158</v>
      </c>
      <c r="CE23" s="3">
        <f>MAX(Y23,BB23)*'2015-2022 Peak vs Capital'!$M$14</f>
        <v>38.949360514116684</v>
      </c>
      <c r="CF23" s="3">
        <f>MAX(Z23,BC23)*'2015-2022 Peak vs Capital'!$M$14</f>
        <v>39.517876024726462</v>
      </c>
      <c r="CG23" s="3">
        <f>MAX(AA23,BD23)*'2015-2022 Peak vs Capital'!$M$14</f>
        <v>40.013815087173285</v>
      </c>
      <c r="CH23" s="3">
        <f>MAX(AB23,BE23)*'2015-2022 Peak vs Capital'!$M$14</f>
        <v>40.340409103906559</v>
      </c>
      <c r="CI23" s="3">
        <f>MAX(AC23,BF23)*'2015-2022 Peak vs Capital'!$M$14</f>
        <v>40.533946299007759</v>
      </c>
      <c r="CJ23" s="3">
        <f>MAX(AD23,BG23)*'2015-2022 Peak vs Capital'!$M$14</f>
        <v>40.812156016965737</v>
      </c>
      <c r="CK23" s="3">
        <f>MAX(AE23,BH23)*'2015-2022 Peak vs Capital'!$M$14</f>
        <v>41.21132648186196</v>
      </c>
      <c r="CL23" s="3">
        <f>MAX(AF23,BI23)*'2015-2022 Peak vs Capital'!$M$14</f>
        <v>41.513728349207589</v>
      </c>
      <c r="CM23" s="3">
        <f>MAX(AG23,BJ23)*'2015-2022 Peak vs Capital'!$M$14</f>
        <v>41.985475262266768</v>
      </c>
      <c r="CN23" s="3">
        <f>MAX(AH23,BK23)*'2015-2022 Peak vs Capital'!$M$14</f>
        <v>42.29997320430622</v>
      </c>
    </row>
    <row r="24" spans="1:92" x14ac:dyDescent="0.35">
      <c r="A24" t="s">
        <v>62</v>
      </c>
      <c r="B24">
        <v>2022</v>
      </c>
      <c r="C24">
        <v>83064</v>
      </c>
      <c r="D24">
        <v>135570</v>
      </c>
      <c r="E24" s="18"/>
      <c r="F24" s="3">
        <f t="shared" si="1"/>
        <v>135.57</v>
      </c>
      <c r="G24" s="3">
        <f t="shared" ref="G24:AH24" si="47">F24*G$3</f>
        <v>140.0350277289655</v>
      </c>
      <c r="H24" s="3">
        <f t="shared" si="47"/>
        <v>144.64711212696128</v>
      </c>
      <c r="I24" s="3">
        <f t="shared" si="47"/>
        <v>149.4110965376839</v>
      </c>
      <c r="J24" s="3">
        <f t="shared" si="47"/>
        <v>152.32170231439201</v>
      </c>
      <c r="K24" s="3">
        <f t="shared" si="47"/>
        <v>154.01955568413842</v>
      </c>
      <c r="L24" s="3">
        <f t="shared" si="47"/>
        <v>156.14187239632142</v>
      </c>
      <c r="M24" s="3">
        <f t="shared" si="47"/>
        <v>160.62905630207979</v>
      </c>
      <c r="N24" s="3">
        <f t="shared" si="47"/>
        <v>163.3577492177437</v>
      </c>
      <c r="O24" s="3">
        <f t="shared" si="47"/>
        <v>166.69281833688842</v>
      </c>
      <c r="P24" s="3">
        <f t="shared" si="47"/>
        <v>172.63530513100088</v>
      </c>
      <c r="Q24" s="3">
        <f t="shared" si="47"/>
        <v>175.60654852805709</v>
      </c>
      <c r="R24" s="3">
        <f t="shared" si="47"/>
        <v>177.6075899995439</v>
      </c>
      <c r="S24" s="3">
        <f t="shared" si="47"/>
        <v>179.79054433207497</v>
      </c>
      <c r="T24" s="3">
        <f t="shared" si="47"/>
        <v>182.2160491459984</v>
      </c>
      <c r="U24" s="3">
        <f t="shared" si="47"/>
        <v>184.4596410988776</v>
      </c>
      <c r="V24" s="3">
        <f t="shared" si="47"/>
        <v>188.46172404185126</v>
      </c>
      <c r="W24" s="3">
        <f t="shared" si="47"/>
        <v>191.06914171681896</v>
      </c>
      <c r="X24" s="3">
        <f t="shared" si="47"/>
        <v>193.0095455679577</v>
      </c>
      <c r="Y24" s="3">
        <f t="shared" si="47"/>
        <v>195.2531375208369</v>
      </c>
      <c r="Z24" s="3">
        <f t="shared" si="47"/>
        <v>198.10310567719694</v>
      </c>
      <c r="AA24" s="3">
        <f t="shared" si="47"/>
        <v>200.58924811146844</v>
      </c>
      <c r="AB24" s="3">
        <f t="shared" si="47"/>
        <v>202.22646386086674</v>
      </c>
      <c r="AC24" s="3">
        <f t="shared" si="47"/>
        <v>203.19666578643611</v>
      </c>
      <c r="AD24" s="3">
        <f t="shared" si="47"/>
        <v>204.59133105444212</v>
      </c>
      <c r="AE24" s="3">
        <f t="shared" si="47"/>
        <v>206.59237252592897</v>
      </c>
      <c r="AF24" s="3">
        <f t="shared" si="47"/>
        <v>208.10831303463112</v>
      </c>
      <c r="AG24" s="3">
        <f t="shared" si="47"/>
        <v>210.4731802282065</v>
      </c>
      <c r="AH24" s="3">
        <f t="shared" si="47"/>
        <v>212.04975835725674</v>
      </c>
      <c r="AI24" s="3">
        <f t="shared" si="3"/>
        <v>83.063999999999993</v>
      </c>
      <c r="AJ24" s="3">
        <f t="shared" si="4"/>
        <v>86.389340274147514</v>
      </c>
      <c r="AK24" s="3">
        <f t="shared" si="5"/>
        <v>89.84780546328669</v>
      </c>
      <c r="AL24" s="3">
        <f t="shared" si="6"/>
        <v>93.444725019903743</v>
      </c>
      <c r="AM24" s="3">
        <f t="shared" si="7"/>
        <v>96.468173844965335</v>
      </c>
      <c r="AN24" s="3">
        <f t="shared" si="8"/>
        <v>98.846620254013786</v>
      </c>
      <c r="AO24" s="3">
        <f t="shared" si="9"/>
        <v>101.42662991806635</v>
      </c>
      <c r="AP24" s="3">
        <f t="shared" si="10"/>
        <v>104.97414320613861</v>
      </c>
      <c r="AQ24" s="3">
        <f t="shared" si="11"/>
        <v>107.31227696418625</v>
      </c>
      <c r="AR24" s="3">
        <f t="shared" si="12"/>
        <v>110.13416253424374</v>
      </c>
      <c r="AS24" s="3">
        <f t="shared" si="13"/>
        <v>113.52042521831274</v>
      </c>
      <c r="AT24" s="3">
        <f t="shared" si="14"/>
        <v>116.34231078837023</v>
      </c>
      <c r="AU24" s="3">
        <f t="shared" si="15"/>
        <v>116.66481199637681</v>
      </c>
      <c r="AV24" s="3">
        <f t="shared" si="16"/>
        <v>118.3579433384113</v>
      </c>
      <c r="AW24" s="3">
        <f t="shared" si="17"/>
        <v>120.4138885394532</v>
      </c>
      <c r="AX24" s="3">
        <f t="shared" si="18"/>
        <v>122.87296025050328</v>
      </c>
      <c r="AY24" s="3">
        <f t="shared" si="19"/>
        <v>124.68702954554024</v>
      </c>
      <c r="AZ24" s="3">
        <f t="shared" si="20"/>
        <v>126.01734702856736</v>
      </c>
      <c r="BA24" s="3">
        <f t="shared" si="21"/>
        <v>128.59735669261991</v>
      </c>
      <c r="BB24" s="3">
        <f t="shared" si="22"/>
        <v>129.44392236363717</v>
      </c>
      <c r="BC24" s="3">
        <f t="shared" si="23"/>
        <v>131.45955491367823</v>
      </c>
      <c r="BD24" s="3">
        <f t="shared" si="24"/>
        <v>132.06424467869056</v>
      </c>
      <c r="BE24" s="3">
        <f t="shared" si="25"/>
        <v>134.20081518173407</v>
      </c>
      <c r="BF24" s="3">
        <f t="shared" si="26"/>
        <v>135.20863145675463</v>
      </c>
      <c r="BG24" s="3">
        <f t="shared" si="27"/>
        <v>136.6195742417834</v>
      </c>
      <c r="BH24" s="3">
        <f t="shared" si="28"/>
        <v>137.86926642280886</v>
      </c>
      <c r="BI24" s="3">
        <f t="shared" si="29"/>
        <v>139.80427367084826</v>
      </c>
      <c r="BJ24" s="3">
        <f t="shared" si="30"/>
        <v>141.29584175787863</v>
      </c>
      <c r="BK24" s="3">
        <f t="shared" si="31"/>
        <v>143.02928575091394</v>
      </c>
      <c r="BL24" s="3">
        <f>MAX(F24,AI24)*'2015-2022 Peak vs Capital'!$M$14</f>
        <v>14.234182783839927</v>
      </c>
      <c r="BM24" s="3">
        <f>MAX(G24,AJ24)*'2015-2022 Peak vs Capital'!$M$14</f>
        <v>14.702988720470515</v>
      </c>
      <c r="BN24" s="3">
        <f>MAX(H24,AK24)*'2015-2022 Peak vs Capital'!$M$14</f>
        <v>15.187234883600766</v>
      </c>
      <c r="BO24" s="3">
        <f>MAX(I24,AL24)*'2015-2022 Peak vs Capital'!$M$14</f>
        <v>15.687429800482006</v>
      </c>
      <c r="BP24" s="3">
        <f>MAX(J24,AM24)*'2015-2022 Peak vs Capital'!$M$14</f>
        <v>15.993029082309576</v>
      </c>
      <c r="BQ24" s="3">
        <f>MAX(K24,AN24)*'2015-2022 Peak vs Capital'!$M$14</f>
        <v>16.171295330042327</v>
      </c>
      <c r="BR24" s="3">
        <f>MAX(L24,AO24)*'2015-2022 Peak vs Capital'!$M$14</f>
        <v>16.394128139708261</v>
      </c>
      <c r="BS24" s="3">
        <f>MAX(M24,AP24)*'2015-2022 Peak vs Capital'!$M$14</f>
        <v>16.865260365859104</v>
      </c>
      <c r="BT24" s="3">
        <f>MAX(N24,AQ24)*'2015-2022 Peak vs Capital'!$M$14</f>
        <v>17.151759692572455</v>
      </c>
      <c r="BU24" s="3">
        <f>MAX(O24,AR24)*'2015-2022 Peak vs Capital'!$M$14</f>
        <v>17.501925536333214</v>
      </c>
      <c r="BV24" s="3">
        <f>MAX(P24,AS24)*'2015-2022 Peak vs Capital'!$M$14</f>
        <v>18.125857403397841</v>
      </c>
      <c r="BW24" s="3">
        <f>MAX(Q24,AT24)*'2015-2022 Peak vs Capital'!$M$14</f>
        <v>18.437823336930155</v>
      </c>
      <c r="BX24" s="3">
        <f>MAX(R24,AU24)*'2015-2022 Peak vs Capital'!$M$14</f>
        <v>18.647922843186606</v>
      </c>
      <c r="BY24" s="3">
        <f>MAX(S24,AV24)*'2015-2022 Peak vs Capital'!$M$14</f>
        <v>18.877122304557282</v>
      </c>
      <c r="BZ24" s="3">
        <f>MAX(T24,AW24)*'2015-2022 Peak vs Capital'!$M$14</f>
        <v>19.131788372746925</v>
      </c>
      <c r="CA24" s="3">
        <f>MAX(U24,AX24)*'2015-2022 Peak vs Capital'!$M$14</f>
        <v>19.367354485822347</v>
      </c>
      <c r="CB24" s="3">
        <f>MAX(V24,AY24)*'2015-2022 Peak vs Capital'!$M$14</f>
        <v>19.787553498335257</v>
      </c>
      <c r="CC24" s="3">
        <f>MAX(W24,AZ24)*'2015-2022 Peak vs Capital'!$M$14</f>
        <v>20.06131952163912</v>
      </c>
      <c r="CD24" s="3">
        <f>MAX(X24,BA24)*'2015-2022 Peak vs Capital'!$M$14</f>
        <v>20.265052376190834</v>
      </c>
      <c r="CE24" s="3">
        <f>MAX(Y24,BB24)*'2015-2022 Peak vs Capital'!$M$14</f>
        <v>20.500618489266255</v>
      </c>
      <c r="CF24" s="3">
        <f>MAX(Z24,BC24)*'2015-2022 Peak vs Capital'!$M$14</f>
        <v>20.799851119389086</v>
      </c>
      <c r="CG24" s="3">
        <f>MAX(AA24,BD24)*'2015-2022 Peak vs Capital'!$M$14</f>
        <v>21.060883839283466</v>
      </c>
      <c r="CH24" s="3">
        <f>MAX(AB24,BE24)*'2015-2022 Peak vs Capital'!$M$14</f>
        <v>21.232783435311475</v>
      </c>
      <c r="CI24" s="3">
        <f>MAX(AC24,BF24)*'2015-2022 Peak vs Capital'!$M$14</f>
        <v>21.33464986258733</v>
      </c>
      <c r="CJ24" s="3">
        <f>MAX(AD24,BG24)*'2015-2022 Peak vs Capital'!$M$14</f>
        <v>21.48108285179638</v>
      </c>
      <c r="CK24" s="3">
        <f>MAX(AE24,BH24)*'2015-2022 Peak vs Capital'!$M$14</f>
        <v>21.691182358052835</v>
      </c>
      <c r="CL24" s="3">
        <f>MAX(AF24,BI24)*'2015-2022 Peak vs Capital'!$M$14</f>
        <v>21.850348650671364</v>
      </c>
      <c r="CM24" s="3">
        <f>MAX(AG24,BJ24)*'2015-2022 Peak vs Capital'!$M$14</f>
        <v>22.098648067156269</v>
      </c>
      <c r="CN24" s="3">
        <f>MAX(AH24,BK24)*'2015-2022 Peak vs Capital'!$M$14</f>
        <v>22.264181011479536</v>
      </c>
    </row>
    <row r="25" spans="1:92" x14ac:dyDescent="0.35">
      <c r="A25" t="s">
        <v>63</v>
      </c>
      <c r="B25">
        <v>2022</v>
      </c>
      <c r="C25">
        <v>93411</v>
      </c>
      <c r="D25">
        <v>108662</v>
      </c>
      <c r="E25" s="18"/>
      <c r="F25" s="3">
        <f t="shared" si="1"/>
        <v>108.66200000000001</v>
      </c>
      <c r="G25" s="3">
        <f t="shared" ref="G25:AH25" si="48">F25*G$3</f>
        <v>112.24080683842186</v>
      </c>
      <c r="H25" s="3">
        <f t="shared" si="48"/>
        <v>115.93748246617886</v>
      </c>
      <c r="I25" s="3">
        <f t="shared" si="48"/>
        <v>119.75590891773851</v>
      </c>
      <c r="J25" s="3">
        <f t="shared" si="48"/>
        <v>122.08881623431782</v>
      </c>
      <c r="K25" s="3">
        <f t="shared" si="48"/>
        <v>123.44967883565575</v>
      </c>
      <c r="L25" s="3">
        <f t="shared" si="48"/>
        <v>125.15075708732816</v>
      </c>
      <c r="M25" s="3">
        <f t="shared" si="48"/>
        <v>128.74732253372127</v>
      </c>
      <c r="N25" s="3">
        <f t="shared" si="48"/>
        <v>130.93442314301441</v>
      </c>
      <c r="O25" s="3">
        <f t="shared" si="48"/>
        <v>133.60754610992822</v>
      </c>
      <c r="P25" s="3">
        <f t="shared" si="48"/>
        <v>138.37056521461102</v>
      </c>
      <c r="Q25" s="3">
        <f t="shared" si="48"/>
        <v>140.7520747669524</v>
      </c>
      <c r="R25" s="3">
        <f t="shared" si="48"/>
        <v>142.35594854710067</v>
      </c>
      <c r="S25" s="3">
        <f t="shared" si="48"/>
        <v>144.10562903453516</v>
      </c>
      <c r="T25" s="3">
        <f t="shared" si="48"/>
        <v>146.04971846501792</v>
      </c>
      <c r="U25" s="3">
        <f t="shared" si="48"/>
        <v>147.84800118821448</v>
      </c>
      <c r="V25" s="3">
        <f t="shared" si="48"/>
        <v>151.05574874851104</v>
      </c>
      <c r="W25" s="3">
        <f t="shared" si="48"/>
        <v>153.14564488628002</v>
      </c>
      <c r="X25" s="3">
        <f t="shared" si="48"/>
        <v>154.70091643066621</v>
      </c>
      <c r="Y25" s="3">
        <f t="shared" si="48"/>
        <v>156.4991991538628</v>
      </c>
      <c r="Z25" s="3">
        <f t="shared" si="48"/>
        <v>158.78350423468004</v>
      </c>
      <c r="AA25" s="3">
        <f t="shared" si="48"/>
        <v>160.77619590092485</v>
      </c>
      <c r="AB25" s="3">
        <f t="shared" si="48"/>
        <v>162.08845626650071</v>
      </c>
      <c r="AC25" s="3">
        <f t="shared" si="48"/>
        <v>162.86609203869381</v>
      </c>
      <c r="AD25" s="3">
        <f t="shared" si="48"/>
        <v>163.9839434612214</v>
      </c>
      <c r="AE25" s="3">
        <f t="shared" si="48"/>
        <v>165.58781724136969</v>
      </c>
      <c r="AF25" s="3">
        <f t="shared" si="48"/>
        <v>166.80287313542144</v>
      </c>
      <c r="AG25" s="3">
        <f t="shared" si="48"/>
        <v>168.69836033014215</v>
      </c>
      <c r="AH25" s="3">
        <f t="shared" si="48"/>
        <v>169.96201845995594</v>
      </c>
      <c r="AI25" s="3">
        <f t="shared" si="3"/>
        <v>93.411000000000001</v>
      </c>
      <c r="AJ25" s="3">
        <f t="shared" si="4"/>
        <v>97.150566603443053</v>
      </c>
      <c r="AK25" s="3">
        <f t="shared" si="5"/>
        <v>101.03984103981357</v>
      </c>
      <c r="AL25" s="3">
        <f t="shared" si="6"/>
        <v>105.0848166333698</v>
      </c>
      <c r="AM25" s="3">
        <f t="shared" si="7"/>
        <v>108.48488619657201</v>
      </c>
      <c r="AN25" s="3">
        <f t="shared" si="8"/>
        <v>111.15960758629107</v>
      </c>
      <c r="AO25" s="3">
        <f t="shared" si="9"/>
        <v>114.06100028022364</v>
      </c>
      <c r="AP25" s="3">
        <f t="shared" si="10"/>
        <v>118.05041523438089</v>
      </c>
      <c r="AQ25" s="3">
        <f t="shared" si="11"/>
        <v>120.67980236325728</v>
      </c>
      <c r="AR25" s="3">
        <f t="shared" si="12"/>
        <v>123.85320062224602</v>
      </c>
      <c r="AS25" s="3">
        <f t="shared" si="13"/>
        <v>127.6612785330325</v>
      </c>
      <c r="AT25" s="3">
        <f t="shared" si="14"/>
        <v>130.83467679202124</v>
      </c>
      <c r="AU25" s="3">
        <f t="shared" si="15"/>
        <v>131.19735087876282</v>
      </c>
      <c r="AV25" s="3">
        <f t="shared" si="16"/>
        <v>133.10138983415607</v>
      </c>
      <c r="AW25" s="3">
        <f t="shared" si="17"/>
        <v>135.41343713713357</v>
      </c>
      <c r="AX25" s="3">
        <f t="shared" si="18"/>
        <v>138.17882704853804</v>
      </c>
      <c r="AY25" s="3">
        <f t="shared" si="19"/>
        <v>140.21886878645935</v>
      </c>
      <c r="AZ25" s="3">
        <f t="shared" si="20"/>
        <v>141.71489939426834</v>
      </c>
      <c r="BA25" s="3">
        <f t="shared" si="21"/>
        <v>144.61629208820088</v>
      </c>
      <c r="BB25" s="3">
        <f t="shared" si="22"/>
        <v>145.56831156589752</v>
      </c>
      <c r="BC25" s="3">
        <f t="shared" si="23"/>
        <v>147.83502460803234</v>
      </c>
      <c r="BD25" s="3">
        <f t="shared" si="24"/>
        <v>148.51503852067279</v>
      </c>
      <c r="BE25" s="3">
        <f t="shared" si="25"/>
        <v>150.91775434533568</v>
      </c>
      <c r="BF25" s="3">
        <f t="shared" si="26"/>
        <v>152.05111086640309</v>
      </c>
      <c r="BG25" s="3">
        <f t="shared" si="27"/>
        <v>153.63780999589747</v>
      </c>
      <c r="BH25" s="3">
        <f t="shared" si="28"/>
        <v>155.04317208202104</v>
      </c>
      <c r="BI25" s="3">
        <f t="shared" si="29"/>
        <v>157.21921660247042</v>
      </c>
      <c r="BJ25" s="3">
        <f t="shared" si="30"/>
        <v>158.89658425365016</v>
      </c>
      <c r="BK25" s="3">
        <f t="shared" si="31"/>
        <v>160.84595746988612</v>
      </c>
      <c r="BL25" s="3">
        <f>MAX(F25,AI25)*'2015-2022 Peak vs Capital'!$M$14</f>
        <v>11.408975213230171</v>
      </c>
      <c r="BM25" s="3">
        <f>MAX(G25,AJ25)*'2015-2022 Peak vs Capital'!$M$14</f>
        <v>11.784732317944732</v>
      </c>
      <c r="BN25" s="3">
        <f>MAX(H25,AK25)*'2015-2022 Peak vs Capital'!$M$14</f>
        <v>12.172865065440929</v>
      </c>
      <c r="BO25" s="3">
        <f>MAX(I25,AL25)*'2015-2022 Peak vs Capital'!$M$14</f>
        <v>12.573781050232174</v>
      </c>
      <c r="BP25" s="3">
        <f>MAX(J25,AM25)*'2015-2022 Peak vs Capital'!$M$14</f>
        <v>12.818724836925009</v>
      </c>
      <c r="BQ25" s="3">
        <f>MAX(K25,AN25)*'2015-2022 Peak vs Capital'!$M$14</f>
        <v>12.961608712495828</v>
      </c>
      <c r="BR25" s="3">
        <f>MAX(L25,AO25)*'2015-2022 Peak vs Capital'!$M$14</f>
        <v>13.140213556959351</v>
      </c>
      <c r="BS25" s="3">
        <f>MAX(M25,AP25)*'2015-2022 Peak vs Capital'!$M$14</f>
        <v>13.517835228110805</v>
      </c>
      <c r="BT25" s="3">
        <f>MAX(N25,AQ25)*'2015-2022 Peak vs Capital'!$M$14</f>
        <v>13.747470028135339</v>
      </c>
      <c r="BU25" s="3">
        <f>MAX(O25,AR25)*'2015-2022 Peak vs Capital'!$M$14</f>
        <v>14.02813478372088</v>
      </c>
      <c r="BV25" s="3">
        <f>MAX(P25,AS25)*'2015-2022 Peak vs Capital'!$M$14</f>
        <v>14.528228348218752</v>
      </c>
      <c r="BW25" s="3">
        <f>MAX(Q25,AT25)*'2015-2022 Peak vs Capital'!$M$14</f>
        <v>14.778275130467685</v>
      </c>
      <c r="BX25" s="3">
        <f>MAX(R25,AU25)*'2015-2022 Peak vs Capital'!$M$14</f>
        <v>14.946673983819007</v>
      </c>
      <c r="BY25" s="3">
        <f>MAX(S25,AV25)*'2015-2022 Peak vs Capital'!$M$14</f>
        <v>15.130381823838633</v>
      </c>
      <c r="BZ25" s="3">
        <f>MAX(T25,AW25)*'2015-2022 Peak vs Capital'!$M$14</f>
        <v>15.334501646082661</v>
      </c>
      <c r="CA25" s="3">
        <f>MAX(U25,AX25)*'2015-2022 Peak vs Capital'!$M$14</f>
        <v>15.523312481658389</v>
      </c>
      <c r="CB25" s="3">
        <f>MAX(V25,AY25)*'2015-2022 Peak vs Capital'!$M$14</f>
        <v>15.860110188361034</v>
      </c>
      <c r="CC25" s="3">
        <f>MAX(W25,AZ25)*'2015-2022 Peak vs Capital'!$M$14</f>
        <v>16.079538997273367</v>
      </c>
      <c r="CD25" s="3">
        <f>MAX(X25,BA25)*'2015-2022 Peak vs Capital'!$M$14</f>
        <v>16.242834855068587</v>
      </c>
      <c r="CE25" s="3">
        <f>MAX(Y25,BB25)*'2015-2022 Peak vs Capital'!$M$14</f>
        <v>16.431645690644316</v>
      </c>
      <c r="CF25" s="3">
        <f>MAX(Z25,BC25)*'2015-2022 Peak vs Capital'!$M$14</f>
        <v>16.671486481781049</v>
      </c>
      <c r="CG25" s="3">
        <f>MAX(AA25,BD25)*'2015-2022 Peak vs Capital'!$M$14</f>
        <v>16.880709299581177</v>
      </c>
      <c r="CH25" s="3">
        <f>MAX(AB25,BE25)*'2015-2022 Peak vs Capital'!$M$14</f>
        <v>17.018490179595894</v>
      </c>
      <c r="CI25" s="3">
        <f>MAX(AC25,BF25)*'2015-2022 Peak vs Capital'!$M$14</f>
        <v>17.100138108493503</v>
      </c>
      <c r="CJ25" s="3">
        <f>MAX(AD25,BG25)*'2015-2022 Peak vs Capital'!$M$14</f>
        <v>17.217507006283821</v>
      </c>
      <c r="CK25" s="3">
        <f>MAX(AE25,BH25)*'2015-2022 Peak vs Capital'!$M$14</f>
        <v>17.385905859635148</v>
      </c>
      <c r="CL25" s="3">
        <f>MAX(AF25,BI25)*'2015-2022 Peak vs Capital'!$M$14</f>
        <v>17.513480748537667</v>
      </c>
      <c r="CM25" s="3">
        <f>MAX(AG25,BJ25)*'2015-2022 Peak vs Capital'!$M$14</f>
        <v>17.712497575225594</v>
      </c>
      <c r="CN25" s="3">
        <f>MAX(AH25,BK25)*'2015-2022 Peak vs Capital'!$M$14</f>
        <v>17.845175459684214</v>
      </c>
    </row>
    <row r="26" spans="1:92" x14ac:dyDescent="0.35">
      <c r="A26" t="s">
        <v>93</v>
      </c>
      <c r="B26">
        <v>2022</v>
      </c>
      <c r="C26">
        <v>15248</v>
      </c>
      <c r="D26">
        <v>13246</v>
      </c>
      <c r="E26" s="18"/>
      <c r="F26" s="3">
        <f t="shared" si="1"/>
        <v>13.246</v>
      </c>
      <c r="G26" s="3">
        <f t="shared" ref="G26:AH26" si="49">F26*G$3</f>
        <v>13.682259919583073</v>
      </c>
      <c r="H26" s="3">
        <f t="shared" si="49"/>
        <v>14.132888155445372</v>
      </c>
      <c r="I26" s="3">
        <f t="shared" si="49"/>
        <v>14.598357931239661</v>
      </c>
      <c r="J26" s="3">
        <f t="shared" si="49"/>
        <v>14.882741527302771</v>
      </c>
      <c r="K26" s="3">
        <f t="shared" si="49"/>
        <v>15.048631958339586</v>
      </c>
      <c r="L26" s="3">
        <f t="shared" si="49"/>
        <v>15.255994997135604</v>
      </c>
      <c r="M26" s="3">
        <f t="shared" si="49"/>
        <v>15.694419707732898</v>
      </c>
      <c r="N26" s="3">
        <f t="shared" si="49"/>
        <v>15.961029329042066</v>
      </c>
      <c r="O26" s="3">
        <f t="shared" si="49"/>
        <v>16.286885532864378</v>
      </c>
      <c r="P26" s="3">
        <f t="shared" si="49"/>
        <v>16.867502041493228</v>
      </c>
      <c r="Q26" s="3">
        <f t="shared" si="49"/>
        <v>17.157810295807653</v>
      </c>
      <c r="R26" s="3">
        <f t="shared" si="49"/>
        <v>17.353324018101041</v>
      </c>
      <c r="S26" s="3">
        <f t="shared" si="49"/>
        <v>17.566611715148372</v>
      </c>
      <c r="T26" s="3">
        <f t="shared" si="49"/>
        <v>17.803598045200964</v>
      </c>
      <c r="U26" s="3">
        <f t="shared" si="49"/>
        <v>18.022810400499612</v>
      </c>
      <c r="V26" s="3">
        <f t="shared" si="49"/>
        <v>18.413837845086388</v>
      </c>
      <c r="W26" s="3">
        <f t="shared" si="49"/>
        <v>18.668598149892926</v>
      </c>
      <c r="X26" s="3">
        <f t="shared" si="49"/>
        <v>18.858187213934997</v>
      </c>
      <c r="Y26" s="3">
        <f t="shared" si="49"/>
        <v>19.077399569233648</v>
      </c>
      <c r="Z26" s="3">
        <f t="shared" si="49"/>
        <v>19.355858507045443</v>
      </c>
      <c r="AA26" s="3">
        <f t="shared" si="49"/>
        <v>19.598769495349348</v>
      </c>
      <c r="AB26" s="3">
        <f t="shared" si="49"/>
        <v>19.758735268134849</v>
      </c>
      <c r="AC26" s="3">
        <f t="shared" si="49"/>
        <v>19.853529800155883</v>
      </c>
      <c r="AD26" s="3">
        <f t="shared" si="49"/>
        <v>19.989796939936124</v>
      </c>
      <c r="AE26" s="3">
        <f t="shared" si="49"/>
        <v>20.185310662229512</v>
      </c>
      <c r="AF26" s="3">
        <f t="shared" si="49"/>
        <v>20.333427118512382</v>
      </c>
      <c r="AG26" s="3">
        <f t="shared" si="49"/>
        <v>20.564488790313661</v>
      </c>
      <c r="AH26" s="3">
        <f t="shared" si="49"/>
        <v>20.718529904847845</v>
      </c>
      <c r="AI26" s="3">
        <f t="shared" si="3"/>
        <v>15.247999999999999</v>
      </c>
      <c r="AJ26" s="3">
        <f t="shared" si="4"/>
        <v>15.858430372967847</v>
      </c>
      <c r="AK26" s="3">
        <f t="shared" si="5"/>
        <v>16.493298392856055</v>
      </c>
      <c r="AL26" s="3">
        <f t="shared" si="6"/>
        <v>17.153582383505395</v>
      </c>
      <c r="AM26" s="3">
        <f t="shared" si="7"/>
        <v>17.70859475570682</v>
      </c>
      <c r="AN26" s="3">
        <f t="shared" si="8"/>
        <v>18.145204488505271</v>
      </c>
      <c r="AO26" s="3">
        <f t="shared" si="9"/>
        <v>18.618815046117156</v>
      </c>
      <c r="AP26" s="3">
        <f t="shared" si="10"/>
        <v>19.270029562833493</v>
      </c>
      <c r="AQ26" s="3">
        <f t="shared" si="11"/>
        <v>19.699239130669262</v>
      </c>
      <c r="AR26" s="3">
        <f t="shared" si="12"/>
        <v>20.217250678057258</v>
      </c>
      <c r="AS26" s="3">
        <f t="shared" si="13"/>
        <v>20.838864534922855</v>
      </c>
      <c r="AT26" s="3">
        <f t="shared" si="14"/>
        <v>21.356876082310855</v>
      </c>
      <c r="AU26" s="3">
        <f t="shared" si="15"/>
        <v>21.416077402012341</v>
      </c>
      <c r="AV26" s="3">
        <f t="shared" si="16"/>
        <v>21.726884330445138</v>
      </c>
      <c r="AW26" s="3">
        <f t="shared" si="17"/>
        <v>22.104292743542107</v>
      </c>
      <c r="AX26" s="3">
        <f t="shared" si="18"/>
        <v>22.555702806265931</v>
      </c>
      <c r="AY26" s="3">
        <f t="shared" si="19"/>
        <v>22.888710229586785</v>
      </c>
      <c r="AZ26" s="3">
        <f t="shared" si="20"/>
        <v>23.132915673355413</v>
      </c>
      <c r="BA26" s="3">
        <f t="shared" si="21"/>
        <v>23.606526230967294</v>
      </c>
      <c r="BB26" s="3">
        <f t="shared" si="22"/>
        <v>23.761929695183692</v>
      </c>
      <c r="BC26" s="3">
        <f t="shared" si="23"/>
        <v>24.131937943317975</v>
      </c>
      <c r="BD26" s="3">
        <f t="shared" si="24"/>
        <v>24.242940417758259</v>
      </c>
      <c r="BE26" s="3">
        <f t="shared" si="25"/>
        <v>24.6351491607806</v>
      </c>
      <c r="BF26" s="3">
        <f t="shared" si="26"/>
        <v>24.820153284847745</v>
      </c>
      <c r="BG26" s="3">
        <f t="shared" si="27"/>
        <v>25.079159058541745</v>
      </c>
      <c r="BH26" s="3">
        <f t="shared" si="28"/>
        <v>25.308564172385001</v>
      </c>
      <c r="BI26" s="3">
        <f t="shared" si="29"/>
        <v>25.663772090593909</v>
      </c>
      <c r="BJ26" s="3">
        <f t="shared" si="30"/>
        <v>25.937578194213277</v>
      </c>
      <c r="BK26" s="3">
        <f t="shared" si="31"/>
        <v>26.255785287608763</v>
      </c>
      <c r="BL26" s="3">
        <f>MAX(F26,AI26)*'2015-2022 Peak vs Capital'!$M$14</f>
        <v>1.600964956022654</v>
      </c>
      <c r="BM26" s="3">
        <f>MAX(G26,AJ26)*'2015-2022 Peak vs Capital'!$M$14</f>
        <v>1.6650571409133521</v>
      </c>
      <c r="BN26" s="3">
        <f>MAX(H26,AK26)*'2015-2022 Peak vs Capital'!$M$14</f>
        <v>1.7317151584592934</v>
      </c>
      <c r="BO26" s="3">
        <f>MAX(I26,AL26)*'2015-2022 Peak vs Capital'!$M$14</f>
        <v>1.8010417278488777</v>
      </c>
      <c r="BP26" s="3">
        <f>MAX(J26,AM26)*'2015-2022 Peak vs Capital'!$M$14</f>
        <v>1.8593152954022278</v>
      </c>
      <c r="BQ26" s="3">
        <f>MAX(K26,AN26)*'2015-2022 Peak vs Capital'!$M$14</f>
        <v>1.9051571685441964</v>
      </c>
      <c r="BR26" s="3">
        <f>MAX(L26,AO26)*'2015-2022 Peak vs Capital'!$M$14</f>
        <v>1.9548839461897221</v>
      </c>
      <c r="BS26" s="3">
        <f>MAX(M26,AP26)*'2015-2022 Peak vs Capital'!$M$14</f>
        <v>2.0232582654523195</v>
      </c>
      <c r="BT26" s="3">
        <f>MAX(N26,AQ26)*'2015-2022 Peak vs Capital'!$M$14</f>
        <v>2.0683231576935772</v>
      </c>
      <c r="BU26" s="3">
        <f>MAX(O26,AR26)*'2015-2022 Peak vs Capital'!$M$14</f>
        <v>2.1227118207433704</v>
      </c>
      <c r="BV26" s="3">
        <f>MAX(P26,AS26)*'2015-2022 Peak vs Capital'!$M$14</f>
        <v>2.1879782164031227</v>
      </c>
      <c r="BW26" s="3">
        <f>MAX(Q26,AT26)*'2015-2022 Peak vs Capital'!$M$14</f>
        <v>2.2423668794529164</v>
      </c>
      <c r="BX26" s="3">
        <f>MAX(R26,AU26)*'2015-2022 Peak vs Capital'!$M$14</f>
        <v>2.2485827266586074</v>
      </c>
      <c r="BY26" s="3">
        <f>MAX(S26,AV26)*'2015-2022 Peak vs Capital'!$M$14</f>
        <v>2.2812159244884831</v>
      </c>
      <c r="BZ26" s="3">
        <f>MAX(T26,AW26)*'2015-2022 Peak vs Capital'!$M$14</f>
        <v>2.3208419504247613</v>
      </c>
      <c r="CA26" s="3">
        <f>MAX(U26,AX26)*'2015-2022 Peak vs Capital'!$M$14</f>
        <v>2.3682377853681524</v>
      </c>
      <c r="CB26" s="3">
        <f>MAX(V26,AY26)*'2015-2022 Peak vs Capital'!$M$14</f>
        <v>2.4032019259001625</v>
      </c>
      <c r="CC26" s="3">
        <f>MAX(W26,AZ26)*'2015-2022 Peak vs Capital'!$M$14</f>
        <v>2.4288422956236366</v>
      </c>
      <c r="CD26" s="3">
        <f>MAX(X26,BA26)*'2015-2022 Peak vs Capital'!$M$14</f>
        <v>2.4785690732691621</v>
      </c>
      <c r="CE26" s="3">
        <f>MAX(Y26,BB26)*'2015-2022 Peak vs Capital'!$M$14</f>
        <v>2.4948856721841</v>
      </c>
      <c r="CF26" s="3">
        <f>MAX(Z26,BC26)*'2015-2022 Peak vs Capital'!$M$14</f>
        <v>2.5337347172196667</v>
      </c>
      <c r="CG26" s="3">
        <f>MAX(AA26,BD26)*'2015-2022 Peak vs Capital'!$M$14</f>
        <v>2.5453894307303369</v>
      </c>
      <c r="CH26" s="3">
        <f>MAX(AB26,BE26)*'2015-2022 Peak vs Capital'!$M$14</f>
        <v>2.5865694184680375</v>
      </c>
      <c r="CI26" s="3">
        <f>MAX(AC26,BF26)*'2015-2022 Peak vs Capital'!$M$14</f>
        <v>2.6059939409858215</v>
      </c>
      <c r="CJ26" s="3">
        <f>MAX(AD26,BG26)*'2015-2022 Peak vs Capital'!$M$14</f>
        <v>2.6331882725107181</v>
      </c>
      <c r="CK26" s="3">
        <f>MAX(AE26,BH26)*'2015-2022 Peak vs Capital'!$M$14</f>
        <v>2.6572746804327698</v>
      </c>
      <c r="CL26" s="3">
        <f>MAX(AF26,BI26)*'2015-2022 Peak vs Capital'!$M$14</f>
        <v>2.6945697636669133</v>
      </c>
      <c r="CM26" s="3">
        <f>MAX(AG26,BJ26)*'2015-2022 Peak vs Capital'!$M$14</f>
        <v>2.7233180569932327</v>
      </c>
      <c r="CN26" s="3">
        <f>MAX(AH26,BK26)*'2015-2022 Peak vs Capital'!$M$14</f>
        <v>2.7567282357238203</v>
      </c>
    </row>
    <row r="27" spans="1:92" x14ac:dyDescent="0.35">
      <c r="A27" t="s">
        <v>64</v>
      </c>
      <c r="B27">
        <v>2022</v>
      </c>
      <c r="C27">
        <v>404366</v>
      </c>
      <c r="D27">
        <v>537429</v>
      </c>
      <c r="E27" s="18"/>
      <c r="F27" s="3">
        <f t="shared" si="1"/>
        <v>537.42899999999997</v>
      </c>
      <c r="G27" s="3">
        <f t="shared" ref="G27:AH27" si="50">F27*G$3</f>
        <v>555.12934216530357</v>
      </c>
      <c r="H27" s="3">
        <f t="shared" si="50"/>
        <v>573.41264898783413</v>
      </c>
      <c r="I27" s="3">
        <f t="shared" si="50"/>
        <v>592.29812053662999</v>
      </c>
      <c r="J27" s="3">
        <f t="shared" si="50"/>
        <v>603.8363956120188</v>
      </c>
      <c r="K27" s="3">
        <f t="shared" si="50"/>
        <v>610.56705607266224</v>
      </c>
      <c r="L27" s="3">
        <f t="shared" si="50"/>
        <v>618.98038164846662</v>
      </c>
      <c r="M27" s="3">
        <f t="shared" si="50"/>
        <v>636.76855572302452</v>
      </c>
      <c r="N27" s="3">
        <f t="shared" si="50"/>
        <v>647.58568860620176</v>
      </c>
      <c r="O27" s="3">
        <f t="shared" si="50"/>
        <v>660.80662879675151</v>
      </c>
      <c r="P27" s="3">
        <f t="shared" si="50"/>
        <v>684.36394040900393</v>
      </c>
      <c r="Q27" s="3">
        <f t="shared" si="50"/>
        <v>696.14259621513008</v>
      </c>
      <c r="R27" s="3">
        <f t="shared" si="50"/>
        <v>704.07516032945989</v>
      </c>
      <c r="S27" s="3">
        <f t="shared" si="50"/>
        <v>712.7288666360015</v>
      </c>
      <c r="T27" s="3">
        <f t="shared" si="50"/>
        <v>722.34409586549225</v>
      </c>
      <c r="U27" s="3">
        <f t="shared" si="50"/>
        <v>731.2381829027712</v>
      </c>
      <c r="V27" s="3">
        <f t="shared" si="50"/>
        <v>747.10331113143081</v>
      </c>
      <c r="W27" s="3">
        <f t="shared" si="50"/>
        <v>757.43968255313337</v>
      </c>
      <c r="X27" s="3">
        <f t="shared" si="50"/>
        <v>765.13186593672583</v>
      </c>
      <c r="Y27" s="3">
        <f t="shared" si="50"/>
        <v>774.02595297400489</v>
      </c>
      <c r="Z27" s="3">
        <f t="shared" si="50"/>
        <v>785.32384731865648</v>
      </c>
      <c r="AA27" s="3">
        <f t="shared" si="50"/>
        <v>795.17945727888446</v>
      </c>
      <c r="AB27" s="3">
        <f t="shared" si="50"/>
        <v>801.66973700879066</v>
      </c>
      <c r="AC27" s="3">
        <f t="shared" si="50"/>
        <v>805.51582870058689</v>
      </c>
      <c r="AD27" s="3">
        <f t="shared" si="50"/>
        <v>811.04458550754418</v>
      </c>
      <c r="AE27" s="3">
        <f t="shared" si="50"/>
        <v>818.97714962187399</v>
      </c>
      <c r="AF27" s="3">
        <f t="shared" si="50"/>
        <v>824.98666789030574</v>
      </c>
      <c r="AG27" s="3">
        <f t="shared" si="50"/>
        <v>834.36151638905926</v>
      </c>
      <c r="AH27" s="3">
        <f t="shared" si="50"/>
        <v>840.61141538822824</v>
      </c>
      <c r="AI27" s="3">
        <f t="shared" si="3"/>
        <v>404.36599999999999</v>
      </c>
      <c r="AJ27" s="3">
        <f t="shared" si="4"/>
        <v>420.55417472426001</v>
      </c>
      <c r="AK27" s="3">
        <f t="shared" si="5"/>
        <v>437.39041827948796</v>
      </c>
      <c r="AL27" s="3">
        <f t="shared" si="6"/>
        <v>454.90067511073869</v>
      </c>
      <c r="AM27" s="3">
        <f t="shared" si="7"/>
        <v>469.61920428817848</v>
      </c>
      <c r="AN27" s="3">
        <f t="shared" si="8"/>
        <v>481.19778057443108</v>
      </c>
      <c r="AO27" s="3">
        <f t="shared" si="9"/>
        <v>493.75759213917974</v>
      </c>
      <c r="AP27" s="3">
        <f t="shared" si="10"/>
        <v>511.02733304070898</v>
      </c>
      <c r="AQ27" s="3">
        <f t="shared" si="11"/>
        <v>522.4096622712625</v>
      </c>
      <c r="AR27" s="3">
        <f t="shared" si="12"/>
        <v>536.14695617020629</v>
      </c>
      <c r="AS27" s="3">
        <f t="shared" si="13"/>
        <v>552.63170884893884</v>
      </c>
      <c r="AT27" s="3">
        <f t="shared" si="14"/>
        <v>566.36900274788263</v>
      </c>
      <c r="AU27" s="3">
        <f t="shared" si="15"/>
        <v>567.93897919347626</v>
      </c>
      <c r="AV27" s="3">
        <f t="shared" si="16"/>
        <v>576.18135553284253</v>
      </c>
      <c r="AW27" s="3">
        <f t="shared" si="17"/>
        <v>586.18995537350156</v>
      </c>
      <c r="AX27" s="3">
        <f t="shared" si="18"/>
        <v>598.16102577115259</v>
      </c>
      <c r="AY27" s="3">
        <f t="shared" si="19"/>
        <v>606.99214327761649</v>
      </c>
      <c r="AZ27" s="3">
        <f t="shared" si="20"/>
        <v>613.46829611569001</v>
      </c>
      <c r="BA27" s="3">
        <f t="shared" si="21"/>
        <v>626.02810768043855</v>
      </c>
      <c r="BB27" s="3">
        <f t="shared" si="22"/>
        <v>630.14929585012169</v>
      </c>
      <c r="BC27" s="3">
        <f t="shared" si="23"/>
        <v>639.96164863508159</v>
      </c>
      <c r="BD27" s="3">
        <f t="shared" si="24"/>
        <v>642.90535447056959</v>
      </c>
      <c r="BE27" s="3">
        <f t="shared" si="25"/>
        <v>653.306448422627</v>
      </c>
      <c r="BF27" s="3">
        <f t="shared" si="26"/>
        <v>658.21262481510701</v>
      </c>
      <c r="BG27" s="3">
        <f t="shared" si="27"/>
        <v>665.08127176457901</v>
      </c>
      <c r="BH27" s="3">
        <f t="shared" si="28"/>
        <v>671.16493049125415</v>
      </c>
      <c r="BI27" s="3">
        <f t="shared" si="29"/>
        <v>680.58478916481545</v>
      </c>
      <c r="BJ27" s="3">
        <f t="shared" si="30"/>
        <v>687.84593022568572</v>
      </c>
      <c r="BK27" s="3">
        <f t="shared" si="31"/>
        <v>696.28455362075124</v>
      </c>
      <c r="BL27" s="3">
        <f>MAX(F27,AI27)*'2015-2022 Peak vs Capital'!$M$14</f>
        <v>56.42740000985696</v>
      </c>
      <c r="BM27" s="3">
        <f>MAX(G27,AJ27)*'2015-2022 Peak vs Capital'!$M$14</f>
        <v>58.285848823882482</v>
      </c>
      <c r="BN27" s="3">
        <f>MAX(H27,AK27)*'2015-2022 Peak vs Capital'!$M$14</f>
        <v>60.205506057820138</v>
      </c>
      <c r="BO27" s="3">
        <f>MAX(I27,AL27)*'2015-2022 Peak vs Capital'!$M$14</f>
        <v>62.188387624424614</v>
      </c>
      <c r="BP27" s="3">
        <f>MAX(J27,AM27)*'2015-2022 Peak vs Capital'!$M$14</f>
        <v>63.399849721004308</v>
      </c>
      <c r="BQ27" s="3">
        <f>MAX(K27,AN27)*'2015-2022 Peak vs Capital'!$M$14</f>
        <v>64.106535944009124</v>
      </c>
      <c r="BR27" s="3">
        <f>MAX(L27,AO27)*'2015-2022 Peak vs Capital'!$M$14</f>
        <v>64.989893722765146</v>
      </c>
      <c r="BS27" s="3">
        <f>MAX(M27,AP27)*'2015-2022 Peak vs Capital'!$M$14</f>
        <v>66.857564454992186</v>
      </c>
      <c r="BT27" s="3">
        <f>MAX(N27,AQ27)*'2015-2022 Peak vs Capital'!$M$14</f>
        <v>67.993310170535679</v>
      </c>
      <c r="BU27" s="3">
        <f>MAX(O27,AR27)*'2015-2022 Peak vs Capital'!$M$14</f>
        <v>69.381443822866572</v>
      </c>
      <c r="BV27" s="3">
        <f>MAX(P27,AS27)*'2015-2022 Peak vs Capital'!$M$14</f>
        <v>71.854845603383481</v>
      </c>
      <c r="BW27" s="3">
        <f>MAX(Q27,AT27)*'2015-2022 Peak vs Capital'!$M$14</f>
        <v>73.091546493641914</v>
      </c>
      <c r="BX27" s="3">
        <f>MAX(R27,AU27)*'2015-2022 Peak vs Capital'!$M$14</f>
        <v>73.924426685040459</v>
      </c>
      <c r="BY27" s="3">
        <f>MAX(S27,AV27)*'2015-2022 Peak vs Capital'!$M$14</f>
        <v>74.833023257475219</v>
      </c>
      <c r="BZ27" s="3">
        <f>MAX(T27,AW27)*'2015-2022 Peak vs Capital'!$M$14</f>
        <v>75.842575004624976</v>
      </c>
      <c r="CA27" s="3">
        <f>MAX(U27,AX27)*'2015-2022 Peak vs Capital'!$M$14</f>
        <v>76.776410370738489</v>
      </c>
      <c r="CB27" s="3">
        <f>MAX(V27,AY27)*'2015-2022 Peak vs Capital'!$M$14</f>
        <v>78.442170753535578</v>
      </c>
      <c r="CC27" s="3">
        <f>MAX(W27,AZ27)*'2015-2022 Peak vs Capital'!$M$14</f>
        <v>79.527438881721551</v>
      </c>
      <c r="CD27" s="3">
        <f>MAX(X27,BA27)*'2015-2022 Peak vs Capital'!$M$14</f>
        <v>80.335080279441343</v>
      </c>
      <c r="CE27" s="3">
        <f>MAX(Y27,BB27)*'2015-2022 Peak vs Capital'!$M$14</f>
        <v>81.26891564555487</v>
      </c>
      <c r="CF27" s="3">
        <f>MAX(Z27,BC27)*'2015-2022 Peak vs Capital'!$M$14</f>
        <v>82.455138948455826</v>
      </c>
      <c r="CG27" s="3">
        <f>MAX(AA27,BD27)*'2015-2022 Peak vs Capital'!$M$14</f>
        <v>83.489929489284307</v>
      </c>
      <c r="CH27" s="3">
        <f>MAX(AB27,BE27)*'2015-2022 Peak vs Capital'!$M$14</f>
        <v>84.171376918610392</v>
      </c>
      <c r="CI27" s="3">
        <f>MAX(AC27,BF27)*'2015-2022 Peak vs Capital'!$M$14</f>
        <v>84.57519761747028</v>
      </c>
      <c r="CJ27" s="3">
        <f>MAX(AD27,BG27)*'2015-2022 Peak vs Capital'!$M$14</f>
        <v>85.155689872081396</v>
      </c>
      <c r="CK27" s="3">
        <f>MAX(AE27,BH27)*'2015-2022 Peak vs Capital'!$M$14</f>
        <v>85.988570063479941</v>
      </c>
      <c r="CL27" s="3">
        <f>MAX(AF27,BI27)*'2015-2022 Peak vs Capital'!$M$14</f>
        <v>86.619539905448534</v>
      </c>
      <c r="CM27" s="3">
        <f>MAX(AG27,BJ27)*'2015-2022 Peak vs Capital'!$M$14</f>
        <v>87.603852858919552</v>
      </c>
      <c r="CN27" s="3">
        <f>MAX(AH27,BK27)*'2015-2022 Peak vs Capital'!$M$14</f>
        <v>88.260061494566884</v>
      </c>
    </row>
    <row r="28" spans="1:92" x14ac:dyDescent="0.35">
      <c r="A28" t="s">
        <v>94</v>
      </c>
      <c r="B28">
        <v>2022</v>
      </c>
      <c r="C28">
        <v>167165</v>
      </c>
      <c r="D28">
        <v>139475</v>
      </c>
      <c r="E28" s="18"/>
      <c r="F28" s="3">
        <f t="shared" si="1"/>
        <v>139.47499999999999</v>
      </c>
      <c r="G28" s="3">
        <f t="shared" ref="G28:AH28" si="51">F28*G$3</f>
        <v>144.06863976172801</v>
      </c>
      <c r="H28" s="3">
        <f t="shared" si="51"/>
        <v>148.8135720580359</v>
      </c>
      <c r="I28" s="3">
        <f t="shared" si="51"/>
        <v>153.71477974178259</v>
      </c>
      <c r="J28" s="3">
        <f t="shared" si="51"/>
        <v>156.70922350298613</v>
      </c>
      <c r="K28" s="3">
        <f t="shared" si="51"/>
        <v>158.45598236368821</v>
      </c>
      <c r="L28" s="3">
        <f t="shared" si="51"/>
        <v>160.63943093956578</v>
      </c>
      <c r="M28" s="3">
        <f t="shared" si="51"/>
        <v>165.25586507142125</v>
      </c>
      <c r="N28" s="3">
        <f t="shared" si="51"/>
        <v>168.06315609754961</v>
      </c>
      <c r="O28" s="3">
        <f t="shared" si="51"/>
        <v>171.49428957392868</v>
      </c>
      <c r="P28" s="3">
        <f t="shared" si="51"/>
        <v>177.60794558638597</v>
      </c>
      <c r="Q28" s="3">
        <f t="shared" si="51"/>
        <v>180.66477359261461</v>
      </c>
      <c r="R28" s="3">
        <f t="shared" si="51"/>
        <v>182.72345367844204</v>
      </c>
      <c r="S28" s="3">
        <f t="shared" si="51"/>
        <v>184.96928649934469</v>
      </c>
      <c r="T28" s="3">
        <f t="shared" si="51"/>
        <v>187.46465630034766</v>
      </c>
      <c r="U28" s="3">
        <f t="shared" si="51"/>
        <v>189.77287336627541</v>
      </c>
      <c r="V28" s="3">
        <f t="shared" si="51"/>
        <v>193.89023353793027</v>
      </c>
      <c r="W28" s="3">
        <f t="shared" si="51"/>
        <v>196.57275607400848</v>
      </c>
      <c r="X28" s="3">
        <f t="shared" si="51"/>
        <v>198.56905191481084</v>
      </c>
      <c r="Y28" s="3">
        <f t="shared" si="51"/>
        <v>200.87726898073862</v>
      </c>
      <c r="Z28" s="3">
        <f t="shared" si="51"/>
        <v>203.80932849691709</v>
      </c>
      <c r="AA28" s="3">
        <f t="shared" si="51"/>
        <v>206.3670825429451</v>
      </c>
      <c r="AB28" s="3">
        <f t="shared" si="51"/>
        <v>208.0514571586221</v>
      </c>
      <c r="AC28" s="3">
        <f t="shared" si="51"/>
        <v>209.04960507902325</v>
      </c>
      <c r="AD28" s="3">
        <f t="shared" si="51"/>
        <v>210.48444271459996</v>
      </c>
      <c r="AE28" s="3">
        <f t="shared" si="51"/>
        <v>212.5431228004274</v>
      </c>
      <c r="AF28" s="3">
        <f t="shared" si="51"/>
        <v>214.10272892605425</v>
      </c>
      <c r="AG28" s="3">
        <f t="shared" si="51"/>
        <v>216.53571448203218</v>
      </c>
      <c r="AH28" s="3">
        <f t="shared" si="51"/>
        <v>218.15770485268411</v>
      </c>
      <c r="AI28" s="3">
        <f t="shared" si="3"/>
        <v>167.16499999999999</v>
      </c>
      <c r="AJ28" s="3">
        <f t="shared" si="4"/>
        <v>173.85719525820895</v>
      </c>
      <c r="AK28" s="3">
        <f t="shared" si="5"/>
        <v>180.81730232435615</v>
      </c>
      <c r="AL28" s="3">
        <f t="shared" si="6"/>
        <v>188.05604663816104</v>
      </c>
      <c r="AM28" s="3">
        <f t="shared" si="7"/>
        <v>194.14069007986168</v>
      </c>
      <c r="AN28" s="3">
        <f t="shared" si="8"/>
        <v>198.92727625399951</v>
      </c>
      <c r="AO28" s="3">
        <f t="shared" si="9"/>
        <v>204.11950532425072</v>
      </c>
      <c r="AP28" s="3">
        <f t="shared" si="10"/>
        <v>211.25882029584611</v>
      </c>
      <c r="AQ28" s="3">
        <f t="shared" si="11"/>
        <v>215.96427789076128</v>
      </c>
      <c r="AR28" s="3">
        <f t="shared" si="12"/>
        <v>221.64327843634854</v>
      </c>
      <c r="AS28" s="3">
        <f t="shared" si="13"/>
        <v>228.45807909105326</v>
      </c>
      <c r="AT28" s="3">
        <f t="shared" si="14"/>
        <v>234.13707963664052</v>
      </c>
      <c r="AU28" s="3">
        <f t="shared" si="15"/>
        <v>234.78610827042195</v>
      </c>
      <c r="AV28" s="3">
        <f t="shared" si="16"/>
        <v>238.1935085977743</v>
      </c>
      <c r="AW28" s="3">
        <f t="shared" si="17"/>
        <v>242.33106613813072</v>
      </c>
      <c r="AX28" s="3">
        <f t="shared" si="18"/>
        <v>247.2799094707139</v>
      </c>
      <c r="AY28" s="3">
        <f t="shared" si="19"/>
        <v>250.93069553573429</v>
      </c>
      <c r="AZ28" s="3">
        <f t="shared" si="20"/>
        <v>253.60793865008259</v>
      </c>
      <c r="BA28" s="3">
        <f t="shared" si="21"/>
        <v>258.80016772033377</v>
      </c>
      <c r="BB28" s="3">
        <f t="shared" si="22"/>
        <v>260.50386788400994</v>
      </c>
      <c r="BC28" s="3">
        <f t="shared" si="23"/>
        <v>264.56029684514368</v>
      </c>
      <c r="BD28" s="3">
        <f t="shared" si="24"/>
        <v>265.77722553348383</v>
      </c>
      <c r="BE28" s="3">
        <f t="shared" si="25"/>
        <v>270.07704023228558</v>
      </c>
      <c r="BF28" s="3">
        <f t="shared" si="26"/>
        <v>272.10525471285251</v>
      </c>
      <c r="BG28" s="3">
        <f t="shared" si="27"/>
        <v>274.94475498564617</v>
      </c>
      <c r="BH28" s="3">
        <f t="shared" si="28"/>
        <v>277.45974094154911</v>
      </c>
      <c r="BI28" s="3">
        <f t="shared" si="29"/>
        <v>281.35391274423745</v>
      </c>
      <c r="BJ28" s="3">
        <f t="shared" si="30"/>
        <v>284.3556701754764</v>
      </c>
      <c r="BK28" s="3">
        <f t="shared" si="31"/>
        <v>287.84419908205143</v>
      </c>
      <c r="BL28" s="3">
        <f>MAX(F28,AI28)*'2015-2022 Peak vs Capital'!$M$14</f>
        <v>17.551502287088599</v>
      </c>
      <c r="BM28" s="3">
        <f>MAX(G28,AJ28)*'2015-2022 Peak vs Capital'!$M$14</f>
        <v>18.254149853146671</v>
      </c>
      <c r="BN28" s="3">
        <f>MAX(H28,AK28)*'2015-2022 Peak vs Capital'!$M$14</f>
        <v>18.984926840493692</v>
      </c>
      <c r="BO28" s="3">
        <f>MAX(I28,AL28)*'2015-2022 Peak vs Capital'!$M$14</f>
        <v>19.744959367514276</v>
      </c>
      <c r="BP28" s="3">
        <f>MAX(J28,AM28)*'2015-2022 Peak vs Capital'!$M$14</f>
        <v>20.383816982942911</v>
      </c>
      <c r="BQ28" s="3">
        <f>MAX(K28,AN28)*'2015-2022 Peak vs Capital'!$M$14</f>
        <v>20.886384973746765</v>
      </c>
      <c r="BR28" s="3">
        <f>MAX(L28,AO28)*'2015-2022 Peak vs Capital'!$M$14</f>
        <v>21.431543472245867</v>
      </c>
      <c r="BS28" s="3">
        <f>MAX(M28,AP28)*'2015-2022 Peak vs Capital'!$M$14</f>
        <v>22.181136407682125</v>
      </c>
      <c r="BT28" s="3">
        <f>MAX(N28,AQ28)*'2015-2022 Peak vs Capital'!$M$14</f>
        <v>22.675186296946936</v>
      </c>
      <c r="BU28" s="3">
        <f>MAX(O28,AR28)*'2015-2022 Peak vs Capital'!$M$14</f>
        <v>23.271453404680326</v>
      </c>
      <c r="BV28" s="3">
        <f>MAX(P28,AS28)*'2015-2022 Peak vs Capital'!$M$14</f>
        <v>23.986973933960396</v>
      </c>
      <c r="BW28" s="3">
        <f>MAX(Q28,AT28)*'2015-2022 Peak vs Capital'!$M$14</f>
        <v>24.583241041693785</v>
      </c>
      <c r="BX28" s="3">
        <f>MAX(R28,AU28)*'2015-2022 Peak vs Capital'!$M$14</f>
        <v>24.651385854006175</v>
      </c>
      <c r="BY28" s="3">
        <f>MAX(S28,AV28)*'2015-2022 Peak vs Capital'!$M$14</f>
        <v>25.009146118646211</v>
      </c>
      <c r="BZ28" s="3">
        <f>MAX(T28,AW28)*'2015-2022 Peak vs Capital'!$M$14</f>
        <v>25.443569297137678</v>
      </c>
      <c r="CA28" s="3">
        <f>MAX(U28,AX28)*'2015-2022 Peak vs Capital'!$M$14</f>
        <v>25.963173491019635</v>
      </c>
      <c r="CB28" s="3">
        <f>MAX(V28,AY28)*'2015-2022 Peak vs Capital'!$M$14</f>
        <v>26.346488060276812</v>
      </c>
      <c r="CC28" s="3">
        <f>MAX(W28,AZ28)*'2015-2022 Peak vs Capital'!$M$14</f>
        <v>26.627585411065414</v>
      </c>
      <c r="CD28" s="3">
        <f>MAX(X28,BA28)*'2015-2022 Peak vs Capital'!$M$14</f>
        <v>27.17274390956451</v>
      </c>
      <c r="CE28" s="3">
        <f>MAX(Y28,BB28)*'2015-2022 Peak vs Capital'!$M$14</f>
        <v>27.351624041884527</v>
      </c>
      <c r="CF28" s="3">
        <f>MAX(Z28,BC28)*'2015-2022 Peak vs Capital'!$M$14</f>
        <v>27.777529118836949</v>
      </c>
      <c r="CG28" s="3">
        <f>MAX(AA28,BD28)*'2015-2022 Peak vs Capital'!$M$14</f>
        <v>27.905300641922675</v>
      </c>
      <c r="CH28" s="3">
        <f>MAX(AB28,BE28)*'2015-2022 Peak vs Capital'!$M$14</f>
        <v>28.356760023492239</v>
      </c>
      <c r="CI28" s="3">
        <f>MAX(AC28,BF28)*'2015-2022 Peak vs Capital'!$M$14</f>
        <v>28.569712561968455</v>
      </c>
      <c r="CJ28" s="3">
        <f>MAX(AD28,BG28)*'2015-2022 Peak vs Capital'!$M$14</f>
        <v>28.867846115835153</v>
      </c>
      <c r="CK28" s="3">
        <f>MAX(AE28,BH28)*'2015-2022 Peak vs Capital'!$M$14</f>
        <v>29.131907263545656</v>
      </c>
      <c r="CL28" s="3">
        <f>MAX(AF28,BI28)*'2015-2022 Peak vs Capital'!$M$14</f>
        <v>29.540776137419975</v>
      </c>
      <c r="CM28" s="3">
        <f>MAX(AG28,BJ28)*'2015-2022 Peak vs Capital'!$M$14</f>
        <v>29.855945894364762</v>
      </c>
      <c r="CN28" s="3">
        <f>MAX(AH28,BK28)*'2015-2022 Peak vs Capital'!$M$14</f>
        <v>30.222224260543847</v>
      </c>
    </row>
    <row r="29" spans="1:92" x14ac:dyDescent="0.35">
      <c r="A29" t="s">
        <v>65</v>
      </c>
      <c r="B29">
        <v>2022</v>
      </c>
      <c r="C29">
        <v>47163</v>
      </c>
      <c r="D29">
        <v>61314</v>
      </c>
      <c r="E29" s="18"/>
      <c r="F29" s="3">
        <f t="shared" si="1"/>
        <v>61.314</v>
      </c>
      <c r="G29" s="3">
        <f t="shared" ref="G29:AH29" si="52">F29*G$3</f>
        <v>63.333390058079161</v>
      </c>
      <c r="H29" s="3">
        <f t="shared" si="52"/>
        <v>65.419289171295304</v>
      </c>
      <c r="I29" s="3">
        <f t="shared" si="52"/>
        <v>67.573887829988578</v>
      </c>
      <c r="J29" s="3">
        <f t="shared" si="52"/>
        <v>68.890262268235105</v>
      </c>
      <c r="K29" s="3">
        <f t="shared" si="52"/>
        <v>69.658147357212243</v>
      </c>
      <c r="L29" s="3">
        <f t="shared" si="52"/>
        <v>70.61800371843367</v>
      </c>
      <c r="M29" s="3">
        <f t="shared" si="52"/>
        <v>72.647414310730397</v>
      </c>
      <c r="N29" s="3">
        <f t="shared" si="52"/>
        <v>73.881515346586539</v>
      </c>
      <c r="O29" s="3">
        <f t="shared" si="52"/>
        <v>75.389861057077354</v>
      </c>
      <c r="P29" s="3">
        <f t="shared" si="52"/>
        <v>78.077458868497359</v>
      </c>
      <c r="Q29" s="3">
        <f t="shared" si="52"/>
        <v>79.421257774207362</v>
      </c>
      <c r="R29" s="3">
        <f t="shared" si="52"/>
        <v>80.326265200501851</v>
      </c>
      <c r="S29" s="3">
        <f t="shared" si="52"/>
        <v>81.313546029186739</v>
      </c>
      <c r="T29" s="3">
        <f t="shared" si="52"/>
        <v>82.410524727725516</v>
      </c>
      <c r="U29" s="3">
        <f t="shared" si="52"/>
        <v>83.42523002387388</v>
      </c>
      <c r="V29" s="3">
        <f t="shared" si="52"/>
        <v>85.235244876462843</v>
      </c>
      <c r="W29" s="3">
        <f t="shared" si="52"/>
        <v>86.414496977392034</v>
      </c>
      <c r="X29" s="3">
        <f t="shared" si="52"/>
        <v>87.292079936223047</v>
      </c>
      <c r="Y29" s="3">
        <f t="shared" si="52"/>
        <v>88.306785232371425</v>
      </c>
      <c r="Z29" s="3">
        <f t="shared" si="52"/>
        <v>89.595735203154476</v>
      </c>
      <c r="AA29" s="3">
        <f t="shared" si="52"/>
        <v>90.720138369156714</v>
      </c>
      <c r="AB29" s="3">
        <f t="shared" si="52"/>
        <v>91.460598990670391</v>
      </c>
      <c r="AC29" s="3">
        <f t="shared" si="52"/>
        <v>91.899390470085891</v>
      </c>
      <c r="AD29" s="3">
        <f t="shared" si="52"/>
        <v>92.530153221745692</v>
      </c>
      <c r="AE29" s="3">
        <f t="shared" si="52"/>
        <v>93.435160648040181</v>
      </c>
      <c r="AF29" s="3">
        <f t="shared" si="52"/>
        <v>94.12077233462692</v>
      </c>
      <c r="AG29" s="3">
        <f t="shared" si="52"/>
        <v>95.190326565702236</v>
      </c>
      <c r="AH29" s="3">
        <f t="shared" si="52"/>
        <v>95.903362719752437</v>
      </c>
      <c r="AI29" s="3">
        <f t="shared" si="3"/>
        <v>47.162999999999997</v>
      </c>
      <c r="AJ29" s="3">
        <f t="shared" si="4"/>
        <v>49.05109861491885</v>
      </c>
      <c r="AK29" s="3">
        <f t="shared" si="5"/>
        <v>51.014784371869766</v>
      </c>
      <c r="AL29" s="3">
        <f t="shared" si="6"/>
        <v>53.057083286546764</v>
      </c>
      <c r="AM29" s="3">
        <f t="shared" si="7"/>
        <v>54.773770623255565</v>
      </c>
      <c r="AN29" s="3">
        <f t="shared" si="8"/>
        <v>56.124231328133149</v>
      </c>
      <c r="AO29" s="3">
        <f t="shared" si="9"/>
        <v>57.589137855457999</v>
      </c>
      <c r="AP29" s="3">
        <f t="shared" si="10"/>
        <v>59.60338433052965</v>
      </c>
      <c r="AQ29" s="3">
        <f t="shared" si="11"/>
        <v>60.930955870917799</v>
      </c>
      <c r="AR29" s="3">
        <f t="shared" si="12"/>
        <v>62.533197385179349</v>
      </c>
      <c r="AS29" s="3">
        <f t="shared" si="13"/>
        <v>64.455887202293212</v>
      </c>
      <c r="AT29" s="3">
        <f t="shared" si="14"/>
        <v>66.058128716554762</v>
      </c>
      <c r="AU29" s="3">
        <f t="shared" si="15"/>
        <v>66.241242032470367</v>
      </c>
      <c r="AV29" s="3">
        <f t="shared" si="16"/>
        <v>67.202586941027292</v>
      </c>
      <c r="AW29" s="3">
        <f t="shared" si="17"/>
        <v>68.369934329989277</v>
      </c>
      <c r="AX29" s="3">
        <f t="shared" si="18"/>
        <v>69.766173363845766</v>
      </c>
      <c r="AY29" s="3">
        <f t="shared" si="19"/>
        <v>70.796185765871044</v>
      </c>
      <c r="AZ29" s="3">
        <f t="shared" si="20"/>
        <v>71.551528194022922</v>
      </c>
      <c r="BA29" s="3">
        <f t="shared" si="21"/>
        <v>73.016434721347764</v>
      </c>
      <c r="BB29" s="3">
        <f t="shared" si="22"/>
        <v>73.497107175626226</v>
      </c>
      <c r="BC29" s="3">
        <f t="shared" si="23"/>
        <v>74.64156540009877</v>
      </c>
      <c r="BD29" s="3">
        <f t="shared" si="24"/>
        <v>74.984902867440525</v>
      </c>
      <c r="BE29" s="3">
        <f t="shared" si="25"/>
        <v>76.198028585381408</v>
      </c>
      <c r="BF29" s="3">
        <f t="shared" si="26"/>
        <v>76.77025769761768</v>
      </c>
      <c r="BG29" s="3">
        <f t="shared" si="27"/>
        <v>77.571378454748455</v>
      </c>
      <c r="BH29" s="3">
        <f t="shared" si="28"/>
        <v>78.280942553921435</v>
      </c>
      <c r="BI29" s="3">
        <f t="shared" si="29"/>
        <v>79.379622449415052</v>
      </c>
      <c r="BJ29" s="3">
        <f t="shared" si="30"/>
        <v>80.226521535524725</v>
      </c>
      <c r="BK29" s="3">
        <f t="shared" si="31"/>
        <v>81.210755608571105</v>
      </c>
      <c r="BL29" s="3">
        <f>MAX(F29,AI29)*'2015-2022 Peak vs Capital'!$M$14</f>
        <v>6.4376682393476532</v>
      </c>
      <c r="BM29" s="3">
        <f>MAX(G29,AJ29)*'2015-2022 Peak vs Capital'!$M$14</f>
        <v>6.6496942568925954</v>
      </c>
      <c r="BN29" s="3">
        <f>MAX(H29,AK29)*'2015-2022 Peak vs Capital'!$M$14</f>
        <v>6.8687033978984839</v>
      </c>
      <c r="BO29" s="3">
        <f>MAX(I29,AL29)*'2015-2022 Peak vs Capital'!$M$14</f>
        <v>7.0949256530703977</v>
      </c>
      <c r="BP29" s="3">
        <f>MAX(J29,AM29)*'2015-2022 Peak vs Capital'!$M$14</f>
        <v>7.2331384904678728</v>
      </c>
      <c r="BQ29" s="3">
        <f>MAX(K29,AN29)*'2015-2022 Peak vs Capital'!$M$14</f>
        <v>7.3137626456163991</v>
      </c>
      <c r="BR29" s="3">
        <f>MAX(L29,AO29)*'2015-2022 Peak vs Capital'!$M$14</f>
        <v>7.4145428395520581</v>
      </c>
      <c r="BS29" s="3">
        <f>MAX(M29,AP29)*'2015-2022 Peak vs Capital'!$M$14</f>
        <v>7.6276209638731656</v>
      </c>
      <c r="BT29" s="3">
        <f>MAX(N29,AQ29)*'2015-2022 Peak vs Capital'!$M$14</f>
        <v>7.7571954989333003</v>
      </c>
      <c r="BU29" s="3">
        <f>MAX(O29,AR29)*'2015-2022 Peak vs Capital'!$M$14</f>
        <v>7.9155643751179072</v>
      </c>
      <c r="BV29" s="3">
        <f>MAX(P29,AS29)*'2015-2022 Peak vs Capital'!$M$14</f>
        <v>8.1977489181377532</v>
      </c>
      <c r="BW29" s="3">
        <f>MAX(Q29,AT29)*'2015-2022 Peak vs Capital'!$M$14</f>
        <v>8.3388411896476757</v>
      </c>
      <c r="BX29" s="3">
        <f>MAX(R29,AU29)*'2015-2022 Peak vs Capital'!$M$14</f>
        <v>8.4338625153584399</v>
      </c>
      <c r="BY29" s="3">
        <f>MAX(S29,AV29)*'2015-2022 Peak vs Capital'!$M$14</f>
        <v>8.5375221434065462</v>
      </c>
      <c r="BZ29" s="3">
        <f>MAX(T29,AW29)*'2015-2022 Peak vs Capital'!$M$14</f>
        <v>8.6526995079044422</v>
      </c>
      <c r="CA29" s="3">
        <f>MAX(U29,AX29)*'2015-2022 Peak vs Capital'!$M$14</f>
        <v>8.759238570064996</v>
      </c>
      <c r="CB29" s="3">
        <f>MAX(V29,AY29)*'2015-2022 Peak vs Capital'!$M$14</f>
        <v>8.9492812214865225</v>
      </c>
      <c r="CC29" s="3">
        <f>MAX(W29,AZ29)*'2015-2022 Peak vs Capital'!$M$14</f>
        <v>9.0730968883217606</v>
      </c>
      <c r="CD29" s="3">
        <f>MAX(X29,BA29)*'2015-2022 Peak vs Capital'!$M$14</f>
        <v>9.1652387799200774</v>
      </c>
      <c r="CE29" s="3">
        <f>MAX(Y29,BB29)*'2015-2022 Peak vs Capital'!$M$14</f>
        <v>9.2717778420806329</v>
      </c>
      <c r="CF29" s="3">
        <f>MAX(Z29,BC29)*'2015-2022 Peak vs Capital'!$M$14</f>
        <v>9.4071112453656589</v>
      </c>
      <c r="CG29" s="3">
        <f>MAX(AA29,BD29)*'2015-2022 Peak vs Capital'!$M$14</f>
        <v>9.5251680439760023</v>
      </c>
      <c r="CH29" s="3">
        <f>MAX(AB29,BE29)*'2015-2022 Peak vs Capital'!$M$14</f>
        <v>9.602912765012082</v>
      </c>
      <c r="CI29" s="3">
        <f>MAX(AC29,BF29)*'2015-2022 Peak vs Capital'!$M$14</f>
        <v>9.6489837108112386</v>
      </c>
      <c r="CJ29" s="3">
        <f>MAX(AD29,BG29)*'2015-2022 Peak vs Capital'!$M$14</f>
        <v>9.7152106953975306</v>
      </c>
      <c r="CK29" s="3">
        <f>MAX(AE29,BH29)*'2015-2022 Peak vs Capital'!$M$14</f>
        <v>9.8102320211082947</v>
      </c>
      <c r="CL29" s="3">
        <f>MAX(AF29,BI29)*'2015-2022 Peak vs Capital'!$M$14</f>
        <v>9.8822178739194797</v>
      </c>
      <c r="CM29" s="3">
        <f>MAX(AG29,BJ29)*'2015-2022 Peak vs Capital'!$M$14</f>
        <v>9.99451580430493</v>
      </c>
      <c r="CN29" s="3">
        <f>MAX(AH29,BK29)*'2015-2022 Peak vs Capital'!$M$14</f>
        <v>10.069381091228561</v>
      </c>
    </row>
    <row r="30" spans="1:92" x14ac:dyDescent="0.35">
      <c r="A30" t="s">
        <v>66</v>
      </c>
      <c r="B30">
        <v>2022</v>
      </c>
      <c r="C30">
        <v>81597</v>
      </c>
      <c r="D30">
        <v>109964</v>
      </c>
      <c r="E30" s="18"/>
      <c r="F30" s="3">
        <f t="shared" si="1"/>
        <v>109.964</v>
      </c>
      <c r="G30" s="3">
        <f t="shared" ref="G30:AH30" si="53">F30*G$3</f>
        <v>113.5856884944159</v>
      </c>
      <c r="H30" s="3">
        <f t="shared" si="53"/>
        <v>117.32665809492639</v>
      </c>
      <c r="I30" s="3">
        <f t="shared" si="53"/>
        <v>121.19083735096167</v>
      </c>
      <c r="J30" s="3">
        <f t="shared" si="53"/>
        <v>123.55169781883754</v>
      </c>
      <c r="K30" s="3">
        <f t="shared" si="53"/>
        <v>124.92886642509846</v>
      </c>
      <c r="L30" s="3">
        <f t="shared" si="53"/>
        <v>126.65032718292461</v>
      </c>
      <c r="M30" s="3">
        <f t="shared" si="53"/>
        <v>130.28998707089991</v>
      </c>
      <c r="N30" s="3">
        <f t="shared" si="53"/>
        <v>132.50329375953356</v>
      </c>
      <c r="O30" s="3">
        <f t="shared" si="53"/>
        <v>135.20844637897466</v>
      </c>
      <c r="P30" s="3">
        <f t="shared" si="53"/>
        <v>140.02853650088792</v>
      </c>
      <c r="Q30" s="3">
        <f t="shared" si="53"/>
        <v>142.43858156184456</v>
      </c>
      <c r="R30" s="3">
        <f t="shared" si="53"/>
        <v>144.0616731335092</v>
      </c>
      <c r="S30" s="3">
        <f t="shared" si="53"/>
        <v>145.83231848441611</v>
      </c>
      <c r="T30" s="3">
        <f t="shared" si="53"/>
        <v>147.79970220764599</v>
      </c>
      <c r="U30" s="3">
        <f t="shared" si="53"/>
        <v>149.61953215163365</v>
      </c>
      <c r="V30" s="3">
        <f t="shared" si="53"/>
        <v>152.86571529496297</v>
      </c>
      <c r="W30" s="3">
        <f t="shared" si="53"/>
        <v>154.98065279743511</v>
      </c>
      <c r="X30" s="3">
        <f t="shared" si="53"/>
        <v>156.554559776019</v>
      </c>
      <c r="Y30" s="3">
        <f t="shared" si="53"/>
        <v>158.37438972000669</v>
      </c>
      <c r="Z30" s="3">
        <f t="shared" si="53"/>
        <v>160.68606559480179</v>
      </c>
      <c r="AA30" s="3">
        <f t="shared" si="53"/>
        <v>162.70263391111243</v>
      </c>
      <c r="AB30" s="3">
        <f t="shared" si="53"/>
        <v>164.03061792429261</v>
      </c>
      <c r="AC30" s="3">
        <f t="shared" si="53"/>
        <v>164.81757141358455</v>
      </c>
      <c r="AD30" s="3">
        <f t="shared" si="53"/>
        <v>165.94881705444175</v>
      </c>
      <c r="AE30" s="3">
        <f t="shared" si="53"/>
        <v>167.57190862610639</v>
      </c>
      <c r="AF30" s="3">
        <f t="shared" si="53"/>
        <v>168.80152345312507</v>
      </c>
      <c r="AG30" s="3">
        <f t="shared" si="53"/>
        <v>170.71972258327423</v>
      </c>
      <c r="AH30" s="3">
        <f t="shared" si="53"/>
        <v>171.99852200337367</v>
      </c>
      <c r="AI30" s="3">
        <f t="shared" si="3"/>
        <v>81.596999999999994</v>
      </c>
      <c r="AJ30" s="3">
        <f t="shared" si="4"/>
        <v>84.863611171501674</v>
      </c>
      <c r="AK30" s="3">
        <f t="shared" si="5"/>
        <v>88.260996128139809</v>
      </c>
      <c r="AL30" s="3">
        <f t="shared" si="6"/>
        <v>91.794390198510627</v>
      </c>
      <c r="AM30" s="3">
        <f t="shared" si="7"/>
        <v>94.764441650144917</v>
      </c>
      <c r="AN30" s="3">
        <f t="shared" si="8"/>
        <v>97.100882125430559</v>
      </c>
      <c r="AO30" s="3">
        <f t="shared" si="9"/>
        <v>99.635326030825169</v>
      </c>
      <c r="AP30" s="3">
        <f t="shared" si="10"/>
        <v>103.12018640074272</v>
      </c>
      <c r="AQ30" s="3">
        <f t="shared" si="11"/>
        <v>105.4170261900066</v>
      </c>
      <c r="AR30" s="3">
        <f t="shared" si="12"/>
        <v>108.18907421153195</v>
      </c>
      <c r="AS30" s="3">
        <f t="shared" si="13"/>
        <v>111.51553183736236</v>
      </c>
      <c r="AT30" s="3">
        <f t="shared" si="14"/>
        <v>114.28757985888771</v>
      </c>
      <c r="AU30" s="3">
        <f t="shared" si="15"/>
        <v>114.60438534706205</v>
      </c>
      <c r="AV30" s="3">
        <f t="shared" si="16"/>
        <v>116.26761415997726</v>
      </c>
      <c r="AW30" s="3">
        <f t="shared" si="17"/>
        <v>118.28724914708857</v>
      </c>
      <c r="AX30" s="3">
        <f t="shared" si="18"/>
        <v>120.7028909944178</v>
      </c>
      <c r="AY30" s="3">
        <f t="shared" si="19"/>
        <v>122.48492186539838</v>
      </c>
      <c r="AZ30" s="3">
        <f t="shared" si="20"/>
        <v>123.79174450411747</v>
      </c>
      <c r="BA30" s="3">
        <f t="shared" si="21"/>
        <v>126.32618840951206</v>
      </c>
      <c r="BB30" s="3">
        <f t="shared" si="22"/>
        <v>127.15780281596966</v>
      </c>
      <c r="BC30" s="3">
        <f t="shared" si="23"/>
        <v>129.13783711705921</v>
      </c>
      <c r="BD30" s="3">
        <f t="shared" si="24"/>
        <v>129.73184740738606</v>
      </c>
      <c r="BE30" s="3">
        <f t="shared" si="25"/>
        <v>131.83068376654094</v>
      </c>
      <c r="BF30" s="3">
        <f t="shared" si="26"/>
        <v>132.82070091708573</v>
      </c>
      <c r="BG30" s="3">
        <f t="shared" si="27"/>
        <v>134.20672492784843</v>
      </c>
      <c r="BH30" s="3">
        <f t="shared" si="28"/>
        <v>135.43434619452395</v>
      </c>
      <c r="BI30" s="3">
        <f t="shared" si="29"/>
        <v>137.33517912356987</v>
      </c>
      <c r="BJ30" s="3">
        <f t="shared" si="30"/>
        <v>138.80040450637611</v>
      </c>
      <c r="BK30" s="3">
        <f t="shared" si="31"/>
        <v>140.50323400531312</v>
      </c>
      <c r="BL30" s="3">
        <f>MAX(F30,AI30)*'2015-2022 Peak vs Capital'!$M$14</f>
        <v>11.545678805356449</v>
      </c>
      <c r="BM30" s="3">
        <f>MAX(G30,AJ30)*'2015-2022 Peak vs Capital'!$M$14</f>
        <v>11.925938272905656</v>
      </c>
      <c r="BN30" s="3">
        <f>MAX(H30,AK30)*'2015-2022 Peak vs Capital'!$M$14</f>
        <v>12.318721669545436</v>
      </c>
      <c r="BO30" s="3">
        <f>MAX(I30,AL30)*'2015-2022 Peak vs Capital'!$M$14</f>
        <v>12.72444147363136</v>
      </c>
      <c r="BP30" s="3">
        <f>MAX(J30,AM30)*'2015-2022 Peak vs Capital'!$M$14</f>
        <v>12.972320203637166</v>
      </c>
      <c r="BQ30" s="3">
        <f>MAX(K30,AN30)*'2015-2022 Peak vs Capital'!$M$14</f>
        <v>13.116916129473884</v>
      </c>
      <c r="BR30" s="3">
        <f>MAX(L30,AO30)*'2015-2022 Peak vs Capital'!$M$14</f>
        <v>13.297661036769783</v>
      </c>
      <c r="BS30" s="3">
        <f>MAX(M30,AP30)*'2015-2022 Peak vs Capital'!$M$14</f>
        <v>13.6798074121954</v>
      </c>
      <c r="BT30" s="3">
        <f>MAX(N30,AQ30)*'2015-2022 Peak vs Capital'!$M$14</f>
        <v>13.912193721575845</v>
      </c>
      <c r="BU30" s="3">
        <f>MAX(O30,AR30)*'2015-2022 Peak vs Capital'!$M$14</f>
        <v>14.196221433040828</v>
      </c>
      <c r="BV30" s="3">
        <f>MAX(P30,AS30)*'2015-2022 Peak vs Capital'!$M$14</f>
        <v>14.70230717346935</v>
      </c>
      <c r="BW30" s="3">
        <f>MAX(Q30,AT30)*'2015-2022 Peak vs Capital'!$M$14</f>
        <v>14.955350043683611</v>
      </c>
      <c r="BX30" s="3">
        <f>MAX(R30,AU30)*'2015-2022 Peak vs Capital'!$M$14</f>
        <v>15.1257666705626</v>
      </c>
      <c r="BY30" s="3">
        <f>MAX(S30,AV30)*'2015-2022 Peak vs Capital'!$M$14</f>
        <v>15.311675718066954</v>
      </c>
      <c r="BZ30" s="3">
        <f>MAX(T30,AW30)*'2015-2022 Peak vs Capital'!$M$14</f>
        <v>15.518241326405125</v>
      </c>
      <c r="CA30" s="3">
        <f>MAX(U30,AX30)*'2015-2022 Peak vs Capital'!$M$14</f>
        <v>15.709314514117933</v>
      </c>
      <c r="CB30" s="3">
        <f>MAX(V30,AY30)*'2015-2022 Peak vs Capital'!$M$14</f>
        <v>16.050147767875913</v>
      </c>
      <c r="CC30" s="3">
        <f>MAX(W30,AZ30)*'2015-2022 Peak vs Capital'!$M$14</f>
        <v>16.272205796839451</v>
      </c>
      <c r="CD30" s="3">
        <f>MAX(X30,BA30)*'2015-2022 Peak vs Capital'!$M$14</f>
        <v>16.437458283509983</v>
      </c>
      <c r="CE30" s="3">
        <f>MAX(Y30,BB30)*'2015-2022 Peak vs Capital'!$M$14</f>
        <v>16.628531471222797</v>
      </c>
      <c r="CF30" s="3">
        <f>MAX(Z30,BC30)*'2015-2022 Peak vs Capital'!$M$14</f>
        <v>16.871246061020145</v>
      </c>
      <c r="CG30" s="3">
        <f>MAX(AA30,BD30)*'2015-2022 Peak vs Capital'!$M$14</f>
        <v>17.082975809566769</v>
      </c>
      <c r="CH30" s="3">
        <f>MAX(AB30,BE30)*'2015-2022 Peak vs Capital'!$M$14</f>
        <v>17.222407595195037</v>
      </c>
      <c r="CI30" s="3">
        <f>MAX(AC30,BF30)*'2015-2022 Peak vs Capital'!$M$14</f>
        <v>17.305033838530303</v>
      </c>
      <c r="CJ30" s="3">
        <f>MAX(AD30,BG30)*'2015-2022 Peak vs Capital'!$M$14</f>
        <v>17.42380906332475</v>
      </c>
      <c r="CK30" s="3">
        <f>MAX(AE30,BH30)*'2015-2022 Peak vs Capital'!$M$14</f>
        <v>17.594225690203739</v>
      </c>
      <c r="CL30" s="3">
        <f>MAX(AF30,BI30)*'2015-2022 Peak vs Capital'!$M$14</f>
        <v>17.723329195415097</v>
      </c>
      <c r="CM30" s="3">
        <f>MAX(AG30,BJ30)*'2015-2022 Peak vs Capital'!$M$14</f>
        <v>17.924730663544814</v>
      </c>
      <c r="CN30" s="3">
        <f>MAX(AH30,BK30)*'2015-2022 Peak vs Capital'!$M$14</f>
        <v>18.058998308964625</v>
      </c>
    </row>
    <row r="31" spans="1:92" x14ac:dyDescent="0.35">
      <c r="A31" t="s">
        <v>67</v>
      </c>
      <c r="B31">
        <v>2022</v>
      </c>
      <c r="C31">
        <v>15372</v>
      </c>
      <c r="D31">
        <v>14085</v>
      </c>
      <c r="E31" s="18"/>
      <c r="F31" s="3">
        <f t="shared" si="1"/>
        <v>14.085000000000001</v>
      </c>
      <c r="G31" s="3">
        <f t="shared" ref="G31:AH31" si="54">F31*G$3</f>
        <v>14.548892568875706</v>
      </c>
      <c r="H31" s="3">
        <f t="shared" si="54"/>
        <v>15.028063541404808</v>
      </c>
      <c r="I31" s="3">
        <f t="shared" si="54"/>
        <v>15.523016115167648</v>
      </c>
      <c r="J31" s="3">
        <f t="shared" si="54"/>
        <v>15.825412532995589</v>
      </c>
      <c r="K31" s="3">
        <f t="shared" si="54"/>
        <v>16.001810443395222</v>
      </c>
      <c r="L31" s="3">
        <f t="shared" si="54"/>
        <v>16.222307831394762</v>
      </c>
      <c r="M31" s="3">
        <f t="shared" si="54"/>
        <v>16.688502308879503</v>
      </c>
      <c r="N31" s="3">
        <f t="shared" si="54"/>
        <v>16.9719989505932</v>
      </c>
      <c r="O31" s="3">
        <f t="shared" si="54"/>
        <v>17.318494846021046</v>
      </c>
      <c r="P31" s="3">
        <f t="shared" si="54"/>
        <v>17.935887532419763</v>
      </c>
      <c r="Q31" s="3">
        <f t="shared" si="54"/>
        <v>18.244583875619121</v>
      </c>
      <c r="R31" s="3">
        <f t="shared" si="54"/>
        <v>18.45248141287583</v>
      </c>
      <c r="S31" s="3">
        <f t="shared" si="54"/>
        <v>18.679278726246785</v>
      </c>
      <c r="T31" s="3">
        <f t="shared" si="54"/>
        <v>18.931275741103402</v>
      </c>
      <c r="U31" s="3">
        <f t="shared" si="54"/>
        <v>19.164372979845773</v>
      </c>
      <c r="V31" s="3">
        <f t="shared" si="54"/>
        <v>19.580168054359191</v>
      </c>
      <c r="W31" s="3">
        <f t="shared" si="54"/>
        <v>19.851064845330058</v>
      </c>
      <c r="X31" s="3">
        <f t="shared" si="54"/>
        <v>20.052662457215348</v>
      </c>
      <c r="Y31" s="3">
        <f t="shared" si="54"/>
        <v>20.285759695957722</v>
      </c>
      <c r="Z31" s="3">
        <f t="shared" si="54"/>
        <v>20.581856188414246</v>
      </c>
      <c r="AA31" s="3">
        <f t="shared" si="54"/>
        <v>20.840153128642278</v>
      </c>
      <c r="AB31" s="3">
        <f t="shared" si="54"/>
        <v>21.010251113670495</v>
      </c>
      <c r="AC31" s="3">
        <f t="shared" si="54"/>
        <v>21.111049919613141</v>
      </c>
      <c r="AD31" s="3">
        <f t="shared" si="54"/>
        <v>21.255948203155697</v>
      </c>
      <c r="AE31" s="3">
        <f t="shared" si="54"/>
        <v>21.463845740412406</v>
      </c>
      <c r="AF31" s="3">
        <f t="shared" si="54"/>
        <v>21.621343874697793</v>
      </c>
      <c r="AG31" s="3">
        <f t="shared" si="54"/>
        <v>21.867040964182998</v>
      </c>
      <c r="AH31" s="3">
        <f t="shared" si="54"/>
        <v>22.0308390238398</v>
      </c>
      <c r="AI31" s="3">
        <f t="shared" si="3"/>
        <v>15.372</v>
      </c>
      <c r="AJ31" s="3">
        <f t="shared" si="4"/>
        <v>15.987394523430073</v>
      </c>
      <c r="AK31" s="3">
        <f t="shared" si="5"/>
        <v>16.627425425956407</v>
      </c>
      <c r="AL31" s="3">
        <f t="shared" si="6"/>
        <v>17.293078987358665</v>
      </c>
      <c r="AM31" s="3">
        <f t="shared" si="7"/>
        <v>17.85260483897726</v>
      </c>
      <c r="AN31" s="3">
        <f t="shared" si="8"/>
        <v>18.292765175583884</v>
      </c>
      <c r="AO31" s="3">
        <f t="shared" si="9"/>
        <v>18.770227235631751</v>
      </c>
      <c r="AP31" s="3">
        <f t="shared" si="10"/>
        <v>19.426737568197563</v>
      </c>
      <c r="AQ31" s="3">
        <f t="shared" si="11"/>
        <v>19.859437560115943</v>
      </c>
      <c r="AR31" s="3">
        <f t="shared" si="12"/>
        <v>20.381661688293295</v>
      </c>
      <c r="AS31" s="3">
        <f t="shared" si="13"/>
        <v>21.00833064210612</v>
      </c>
      <c r="AT31" s="3">
        <f t="shared" si="14"/>
        <v>21.530554770283477</v>
      </c>
      <c r="AU31" s="3">
        <f t="shared" si="15"/>
        <v>21.590237527789462</v>
      </c>
      <c r="AV31" s="3">
        <f t="shared" si="16"/>
        <v>21.903572004695874</v>
      </c>
      <c r="AW31" s="3">
        <f t="shared" si="17"/>
        <v>22.28404958379652</v>
      </c>
      <c r="AX31" s="3">
        <f t="shared" si="18"/>
        <v>22.739130609779643</v>
      </c>
      <c r="AY31" s="3">
        <f t="shared" si="19"/>
        <v>23.074846120750799</v>
      </c>
      <c r="AZ31" s="3">
        <f t="shared" si="20"/>
        <v>23.321037495462981</v>
      </c>
      <c r="BA31" s="3">
        <f t="shared" si="21"/>
        <v>23.798499555510844</v>
      </c>
      <c r="BB31" s="3">
        <f t="shared" si="22"/>
        <v>23.95516679396405</v>
      </c>
      <c r="BC31" s="3">
        <f t="shared" si="23"/>
        <v>24.328184028376448</v>
      </c>
      <c r="BD31" s="3">
        <f t="shared" si="24"/>
        <v>24.440089198700168</v>
      </c>
      <c r="BE31" s="3">
        <f t="shared" si="25"/>
        <v>24.835487467177305</v>
      </c>
      <c r="BF31" s="3">
        <f t="shared" si="26"/>
        <v>25.021996084383506</v>
      </c>
      <c r="BG31" s="3">
        <f t="shared" si="27"/>
        <v>25.283108148472184</v>
      </c>
      <c r="BH31" s="3">
        <f t="shared" si="28"/>
        <v>25.514378833807871</v>
      </c>
      <c r="BI31" s="3">
        <f t="shared" si="29"/>
        <v>25.872475378843767</v>
      </c>
      <c r="BJ31" s="3">
        <f t="shared" si="30"/>
        <v>26.148508132308937</v>
      </c>
      <c r="BK31" s="3">
        <f t="shared" si="31"/>
        <v>26.469302953903597</v>
      </c>
      <c r="BL31" s="3">
        <f>MAX(F31,AI31)*'2015-2022 Peak vs Capital'!$M$14</f>
        <v>1.6139843457489664</v>
      </c>
      <c r="BM31" s="3">
        <f>MAX(G31,AJ31)*'2015-2022 Peak vs Capital'!$M$14</f>
        <v>1.6785977420068237</v>
      </c>
      <c r="BN31" s="3">
        <f>MAX(H31,AK31)*'2015-2022 Peak vs Capital'!$M$14</f>
        <v>1.7457978368203213</v>
      </c>
      <c r="BO31" s="3">
        <f>MAX(I31,AL31)*'2015-2022 Peak vs Capital'!$M$14</f>
        <v>1.8156881847122868</v>
      </c>
      <c r="BP31" s="3">
        <f>MAX(J31,AM31)*'2015-2022 Peak vs Capital'!$M$14</f>
        <v>1.8744356453910711</v>
      </c>
      <c r="BQ31" s="3">
        <f>MAX(K31,AN31)*'2015-2022 Peak vs Capital'!$M$14</f>
        <v>1.9206503144583809</v>
      </c>
      <c r="BR31" s="3">
        <f>MAX(L31,AO31)*'2015-2022 Peak vs Capital'!$M$14</f>
        <v>1.9707814809042765</v>
      </c>
      <c r="BS31" s="3">
        <f>MAX(M31,AP31)*'2015-2022 Peak vs Capital'!$M$14</f>
        <v>2.0397118347673828</v>
      </c>
      <c r="BT31" s="3">
        <f>MAX(N31,AQ31)*'2015-2022 Peak vs Capital'!$M$14</f>
        <v>2.0851432043589759</v>
      </c>
      <c r="BU31" s="3">
        <f>MAX(O31,AR31)*'2015-2022 Peak vs Capital'!$M$14</f>
        <v>2.1399741676591741</v>
      </c>
      <c r="BV31" s="3">
        <f>MAX(P31,AS31)*'2015-2022 Peak vs Capital'!$M$14</f>
        <v>2.2057713236194125</v>
      </c>
      <c r="BW31" s="3">
        <f>MAX(Q31,AT31)*'2015-2022 Peak vs Capital'!$M$14</f>
        <v>2.2606022869196112</v>
      </c>
      <c r="BX31" s="3">
        <f>MAX(R31,AU31)*'2015-2022 Peak vs Capital'!$M$14</f>
        <v>2.2668686827253484</v>
      </c>
      <c r="BY31" s="3">
        <f>MAX(S31,AV31)*'2015-2022 Peak vs Capital'!$M$14</f>
        <v>2.2997672607054676</v>
      </c>
      <c r="BZ31" s="3">
        <f>MAX(T31,AW31)*'2015-2022 Peak vs Capital'!$M$14</f>
        <v>2.3397155339670408</v>
      </c>
      <c r="CA31" s="3">
        <f>MAX(U31,AX31)*'2015-2022 Peak vs Capital'!$M$14</f>
        <v>2.3874968019857854</v>
      </c>
      <c r="CB31" s="3">
        <f>MAX(V31,AY31)*'2015-2022 Peak vs Capital'!$M$14</f>
        <v>2.4227452783930556</v>
      </c>
      <c r="CC31" s="3">
        <f>MAX(W31,AZ31)*'2015-2022 Peak vs Capital'!$M$14</f>
        <v>2.4485941610917208</v>
      </c>
      <c r="CD31" s="3">
        <f>MAX(X31,BA31)*'2015-2022 Peak vs Capital'!$M$14</f>
        <v>2.498725327537616</v>
      </c>
      <c r="CE31" s="3">
        <f>MAX(Y31,BB31)*'2015-2022 Peak vs Capital'!$M$14</f>
        <v>2.5151746165276756</v>
      </c>
      <c r="CF31" s="3">
        <f>MAX(Z31,BC31)*'2015-2022 Peak vs Capital'!$M$14</f>
        <v>2.554339590313532</v>
      </c>
      <c r="CG31" s="3">
        <f>MAX(AA31,BD31)*'2015-2022 Peak vs Capital'!$M$14</f>
        <v>2.566089082449289</v>
      </c>
      <c r="CH31" s="3">
        <f>MAX(AB31,BE31)*'2015-2022 Peak vs Capital'!$M$14</f>
        <v>2.607603954662296</v>
      </c>
      <c r="CI31" s="3">
        <f>MAX(AC31,BF31)*'2015-2022 Peak vs Capital'!$M$14</f>
        <v>2.6271864415552244</v>
      </c>
      <c r="CJ31" s="3">
        <f>MAX(AD31,BG31)*'2015-2022 Peak vs Capital'!$M$14</f>
        <v>2.6546019232053237</v>
      </c>
      <c r="CK31" s="3">
        <f>MAX(AE31,BH31)*'2015-2022 Peak vs Capital'!$M$14</f>
        <v>2.6788842069525547</v>
      </c>
      <c r="CL31" s="3">
        <f>MAX(AF31,BI31)*'2015-2022 Peak vs Capital'!$M$14</f>
        <v>2.716482581786976</v>
      </c>
      <c r="CM31" s="3">
        <f>MAX(AG31,BJ31)*'2015-2022 Peak vs Capital'!$M$14</f>
        <v>2.7454646623885095</v>
      </c>
      <c r="CN31" s="3">
        <f>MAX(AH31,BK31)*'2015-2022 Peak vs Capital'!$M$14</f>
        <v>2.7791465398443456</v>
      </c>
    </row>
    <row r="32" spans="1:92" x14ac:dyDescent="0.35">
      <c r="A32" t="s">
        <v>95</v>
      </c>
      <c r="B32">
        <v>2022</v>
      </c>
      <c r="C32">
        <v>5092</v>
      </c>
      <c r="D32">
        <v>3439</v>
      </c>
      <c r="E32" s="18"/>
      <c r="F32" s="3">
        <f t="shared" si="1"/>
        <v>3.4390000000000001</v>
      </c>
      <c r="G32" s="3">
        <f t="shared" ref="G32:AH32" si="55">F32*G$3</f>
        <v>3.552264220402098</v>
      </c>
      <c r="H32" s="3">
        <f t="shared" si="55"/>
        <v>3.669258822782473</v>
      </c>
      <c r="I32" s="3">
        <f t="shared" si="55"/>
        <v>3.7901066680909858</v>
      </c>
      <c r="J32" s="3">
        <f t="shared" si="55"/>
        <v>3.8639399148719789</v>
      </c>
      <c r="K32" s="3">
        <f t="shared" si="55"/>
        <v>3.9070093088275581</v>
      </c>
      <c r="L32" s="3">
        <f t="shared" si="55"/>
        <v>3.9608460512720325</v>
      </c>
      <c r="M32" s="3">
        <f t="shared" si="55"/>
        <v>4.0746723067260637</v>
      </c>
      <c r="N32" s="3">
        <f t="shared" si="55"/>
        <v>4.143890975583246</v>
      </c>
      <c r="O32" s="3">
        <f t="shared" si="55"/>
        <v>4.2284915708531337</v>
      </c>
      <c r="P32" s="3">
        <f t="shared" si="55"/>
        <v>4.3792344496976616</v>
      </c>
      <c r="Q32" s="3">
        <f t="shared" si="55"/>
        <v>4.4546058891199252</v>
      </c>
      <c r="R32" s="3">
        <f t="shared" si="55"/>
        <v>4.5053662462818576</v>
      </c>
      <c r="S32" s="3">
        <f t="shared" si="55"/>
        <v>4.560741181367602</v>
      </c>
      <c r="T32" s="3">
        <f t="shared" si="55"/>
        <v>4.6222688870184294</v>
      </c>
      <c r="U32" s="3">
        <f t="shared" si="55"/>
        <v>4.6791820147454448</v>
      </c>
      <c r="V32" s="3">
        <f t="shared" si="55"/>
        <v>4.7807027290693096</v>
      </c>
      <c r="W32" s="3">
        <f t="shared" si="55"/>
        <v>4.84684501264395</v>
      </c>
      <c r="X32" s="3">
        <f t="shared" si="55"/>
        <v>4.8960671771646114</v>
      </c>
      <c r="Y32" s="3">
        <f t="shared" si="55"/>
        <v>4.9529803048916277</v>
      </c>
      <c r="Z32" s="3">
        <f t="shared" si="55"/>
        <v>5.0252753590313493</v>
      </c>
      <c r="AA32" s="3">
        <f t="shared" si="55"/>
        <v>5.0883412573234468</v>
      </c>
      <c r="AB32" s="3">
        <f t="shared" si="55"/>
        <v>5.1298724586377551</v>
      </c>
      <c r="AC32" s="3">
        <f t="shared" si="55"/>
        <v>5.1544835408980854</v>
      </c>
      <c r="AD32" s="3">
        <f t="shared" si="55"/>
        <v>5.1898619716473116</v>
      </c>
      <c r="AE32" s="3">
        <f t="shared" si="55"/>
        <v>5.2406223288092439</v>
      </c>
      <c r="AF32" s="3">
        <f t="shared" si="55"/>
        <v>5.2790771448410112</v>
      </c>
      <c r="AG32" s="3">
        <f t="shared" si="55"/>
        <v>5.3390666578505686</v>
      </c>
      <c r="AH32" s="3">
        <f t="shared" si="55"/>
        <v>5.3790596665236068</v>
      </c>
      <c r="AI32" s="3">
        <f t="shared" si="3"/>
        <v>5.0919999999999996</v>
      </c>
      <c r="AJ32" s="3">
        <f t="shared" si="4"/>
        <v>5.2958504367229979</v>
      </c>
      <c r="AK32" s="3">
        <f t="shared" si="5"/>
        <v>5.5078617140886044</v>
      </c>
      <c r="AL32" s="3">
        <f t="shared" si="6"/>
        <v>5.7283605388778511</v>
      </c>
      <c r="AM32" s="3">
        <f t="shared" si="7"/>
        <v>5.9137043872021993</v>
      </c>
      <c r="AN32" s="3">
        <f t="shared" si="8"/>
        <v>6.0595082145506858</v>
      </c>
      <c r="AO32" s="3">
        <f t="shared" si="9"/>
        <v>6.2176682984541296</v>
      </c>
      <c r="AP32" s="3">
        <f t="shared" si="10"/>
        <v>6.4351384138213641</v>
      </c>
      <c r="AQ32" s="3">
        <f t="shared" si="11"/>
        <v>6.5784709898588609</v>
      </c>
      <c r="AR32" s="3">
        <f t="shared" si="12"/>
        <v>6.7514585816282526</v>
      </c>
      <c r="AS32" s="3">
        <f t="shared" si="13"/>
        <v>6.959043691751523</v>
      </c>
      <c r="AT32" s="3">
        <f t="shared" si="14"/>
        <v>7.1320312835209148</v>
      </c>
      <c r="AU32" s="3">
        <f t="shared" si="15"/>
        <v>7.1518012940088456</v>
      </c>
      <c r="AV32" s="3">
        <f t="shared" si="16"/>
        <v>7.2555938490704808</v>
      </c>
      <c r="AW32" s="3">
        <f t="shared" si="17"/>
        <v>7.3816276659310374</v>
      </c>
      <c r="AX32" s="3">
        <f t="shared" si="18"/>
        <v>7.5323739959015068</v>
      </c>
      <c r="AY32" s="3">
        <f t="shared" si="19"/>
        <v>7.6435803048961155</v>
      </c>
      <c r="AZ32" s="3">
        <f t="shared" si="20"/>
        <v>7.7251315981588293</v>
      </c>
      <c r="BA32" s="3">
        <f t="shared" si="21"/>
        <v>7.8832916820622723</v>
      </c>
      <c r="BB32" s="3">
        <f t="shared" si="22"/>
        <v>7.9351879595930903</v>
      </c>
      <c r="BC32" s="3">
        <f t="shared" si="23"/>
        <v>8.0587505251426563</v>
      </c>
      <c r="BD32" s="3">
        <f t="shared" si="24"/>
        <v>8.0958192948075265</v>
      </c>
      <c r="BE32" s="3">
        <f t="shared" si="25"/>
        <v>8.2267956142900651</v>
      </c>
      <c r="BF32" s="3">
        <f t="shared" si="26"/>
        <v>8.2885768970648481</v>
      </c>
      <c r="BG32" s="3">
        <f t="shared" si="27"/>
        <v>8.375070692949544</v>
      </c>
      <c r="BH32" s="3">
        <f t="shared" si="28"/>
        <v>8.451679483590274</v>
      </c>
      <c r="BI32" s="3">
        <f t="shared" si="29"/>
        <v>8.5702995465178553</v>
      </c>
      <c r="BJ32" s="3">
        <f t="shared" si="30"/>
        <v>8.6617358450245323</v>
      </c>
      <c r="BK32" s="3">
        <f t="shared" si="31"/>
        <v>8.7679996513971581</v>
      </c>
      <c r="BL32" s="3">
        <f>MAX(F32,AI32)*'2015-2022 Peak vs Capital'!$M$14</f>
        <v>0.53463493940630602</v>
      </c>
      <c r="BM32" s="3">
        <f>MAX(G32,AJ32)*'2015-2022 Peak vs Capital'!$M$14</f>
        <v>0.55603823199965818</v>
      </c>
      <c r="BN32" s="3">
        <f>MAX(H32,AK32)*'2015-2022 Peak vs Capital'!$M$14</f>
        <v>0.57829837269640105</v>
      </c>
      <c r="BO32" s="3">
        <f>MAX(I32,AL32)*'2015-2022 Peak vs Capital'!$M$14</f>
        <v>0.60144966410063527</v>
      </c>
      <c r="BP32" s="3">
        <f>MAX(J32,AM32)*'2015-2022 Peak vs Capital'!$M$14</f>
        <v>0.62090985599345128</v>
      </c>
      <c r="BQ32" s="3">
        <f>MAX(K32,AN32)*'2015-2022 Peak vs Capital'!$M$14</f>
        <v>0.63621854028246649</v>
      </c>
      <c r="BR32" s="3">
        <f>MAX(L32,AO32)*'2015-2022 Peak vs Capital'!$M$14</f>
        <v>0.65282457069766964</v>
      </c>
      <c r="BS32" s="3">
        <f>MAX(M32,AP32)*'2015-2022 Peak vs Capital'!$M$14</f>
        <v>0.67565786251857374</v>
      </c>
      <c r="BT32" s="3">
        <f>MAX(N32,AQ32)*'2015-2022 Peak vs Capital'!$M$14</f>
        <v>0.69070707758235161</v>
      </c>
      <c r="BU32" s="3">
        <f>MAX(O32,AR32)*'2015-2022 Peak vs Capital'!$M$14</f>
        <v>0.70886992334897991</v>
      </c>
      <c r="BV32" s="3">
        <f>MAX(P32,AS32)*'2015-2022 Peak vs Capital'!$M$14</f>
        <v>0.73066533826893398</v>
      </c>
      <c r="BW32" s="3">
        <f>MAX(Q32,AT32)*'2015-2022 Peak vs Capital'!$M$14</f>
        <v>0.74882818403556228</v>
      </c>
      <c r="BX32" s="3">
        <f>MAX(R32,AU32)*'2015-2022 Peak vs Capital'!$M$14</f>
        <v>0.75090393783746279</v>
      </c>
      <c r="BY32" s="3">
        <f>MAX(S32,AV32)*'2015-2022 Peak vs Capital'!$M$14</f>
        <v>0.76180164529743977</v>
      </c>
      <c r="BZ32" s="3">
        <f>MAX(T32,AW32)*'2015-2022 Peak vs Capital'!$M$14</f>
        <v>0.7750345757845547</v>
      </c>
      <c r="CA32" s="3">
        <f>MAX(U32,AX32)*'2015-2022 Peak vs Capital'!$M$14</f>
        <v>0.79086219852404505</v>
      </c>
      <c r="CB32" s="3">
        <f>MAX(V32,AY32)*'2015-2022 Peak vs Capital'!$M$14</f>
        <v>0.80253831365973471</v>
      </c>
      <c r="CC32" s="3">
        <f>MAX(W32,AZ32)*'2015-2022 Peak vs Capital'!$M$14</f>
        <v>0.81110079809257385</v>
      </c>
      <c r="CD32" s="3">
        <f>MAX(X32,BA32)*'2015-2022 Peak vs Capital'!$M$14</f>
        <v>0.82770682850777677</v>
      </c>
      <c r="CE32" s="3">
        <f>MAX(Y32,BB32)*'2015-2022 Peak vs Capital'!$M$14</f>
        <v>0.83315568223776537</v>
      </c>
      <c r="CF32" s="3">
        <f>MAX(Z32,BC32)*'2015-2022 Peak vs Capital'!$M$14</f>
        <v>0.84612914349964274</v>
      </c>
      <c r="CG32" s="3">
        <f>MAX(AA32,BD32)*'2015-2022 Peak vs Capital'!$M$14</f>
        <v>0.85002118187820608</v>
      </c>
      <c r="CH32" s="3">
        <f>MAX(AB32,BE32)*'2015-2022 Peak vs Capital'!$M$14</f>
        <v>0.86377305081579603</v>
      </c>
      <c r="CI32" s="3">
        <f>MAX(AC32,BF32)*'2015-2022 Peak vs Capital'!$M$14</f>
        <v>0.87025978144673477</v>
      </c>
      <c r="CJ32" s="3">
        <f>MAX(AD32,BG32)*'2015-2022 Peak vs Capital'!$M$14</f>
        <v>0.87934120433004892</v>
      </c>
      <c r="CK32" s="3">
        <f>MAX(AE32,BH32)*'2015-2022 Peak vs Capital'!$M$14</f>
        <v>0.88738475031241282</v>
      </c>
      <c r="CL32" s="3">
        <f>MAX(AF32,BI32)*'2015-2022 Peak vs Capital'!$M$14</f>
        <v>0.89983927312381495</v>
      </c>
      <c r="CM32" s="3">
        <f>MAX(AG32,BJ32)*'2015-2022 Peak vs Capital'!$M$14</f>
        <v>0.90943963445760412</v>
      </c>
      <c r="CN32" s="3">
        <f>MAX(AH32,BK32)*'2015-2022 Peak vs Capital'!$M$14</f>
        <v>0.92059681114281855</v>
      </c>
    </row>
    <row r="33" spans="1:92" x14ac:dyDescent="0.35">
      <c r="A33" t="s">
        <v>96</v>
      </c>
      <c r="B33">
        <v>2022</v>
      </c>
      <c r="C33">
        <v>30892</v>
      </c>
      <c r="D33">
        <v>24927</v>
      </c>
      <c r="E33" s="18"/>
      <c r="F33" s="3">
        <f t="shared" si="1"/>
        <v>24.927</v>
      </c>
      <c r="G33" s="3">
        <f t="shared" ref="G33:AH33" si="56">F33*G$3</f>
        <v>25.74797622040218</v>
      </c>
      <c r="H33" s="3">
        <f t="shared" si="56"/>
        <v>26.595991472956879</v>
      </c>
      <c r="I33" s="3">
        <f t="shared" si="56"/>
        <v>27.471936294127364</v>
      </c>
      <c r="J33" s="3">
        <f t="shared" si="56"/>
        <v>28.007103884272702</v>
      </c>
      <c r="K33" s="3">
        <f t="shared" si="56"/>
        <v>28.319284978524148</v>
      </c>
      <c r="L33" s="3">
        <f t="shared" si="56"/>
        <v>28.709511346338456</v>
      </c>
      <c r="M33" s="3">
        <f t="shared" si="56"/>
        <v>29.534561381145853</v>
      </c>
      <c r="N33" s="3">
        <f t="shared" si="56"/>
        <v>30.036280996907113</v>
      </c>
      <c r="O33" s="3">
        <f t="shared" si="56"/>
        <v>30.649493860615312</v>
      </c>
      <c r="P33" s="3">
        <f t="shared" si="56"/>
        <v>31.74212769049538</v>
      </c>
      <c r="Q33" s="3">
        <f t="shared" si="56"/>
        <v>32.288444605435416</v>
      </c>
      <c r="R33" s="3">
        <f t="shared" si="56"/>
        <v>32.656372323660335</v>
      </c>
      <c r="S33" s="3">
        <f t="shared" si="56"/>
        <v>33.057748016269336</v>
      </c>
      <c r="T33" s="3">
        <f t="shared" si="56"/>
        <v>33.50372100805712</v>
      </c>
      <c r="U33" s="3">
        <f t="shared" si="56"/>
        <v>33.916246025460822</v>
      </c>
      <c r="V33" s="3">
        <f t="shared" si="56"/>
        <v>34.652101461910661</v>
      </c>
      <c r="W33" s="3">
        <f t="shared" si="56"/>
        <v>35.131522428082526</v>
      </c>
      <c r="X33" s="3">
        <f t="shared" si="56"/>
        <v>35.488300821512745</v>
      </c>
      <c r="Y33" s="3">
        <f t="shared" si="56"/>
        <v>35.900825838916447</v>
      </c>
      <c r="Z33" s="3">
        <f t="shared" si="56"/>
        <v>36.424844104267088</v>
      </c>
      <c r="AA33" s="3">
        <f t="shared" si="56"/>
        <v>36.881966420849558</v>
      </c>
      <c r="AB33" s="3">
        <f t="shared" si="56"/>
        <v>37.182998190306307</v>
      </c>
      <c r="AC33" s="3">
        <f t="shared" si="56"/>
        <v>37.361387387021416</v>
      </c>
      <c r="AD33" s="3">
        <f t="shared" si="56"/>
        <v>37.617821857299397</v>
      </c>
      <c r="AE33" s="3">
        <f t="shared" si="56"/>
        <v>37.985749575524316</v>
      </c>
      <c r="AF33" s="3">
        <f t="shared" si="56"/>
        <v>38.264482695391678</v>
      </c>
      <c r="AG33" s="3">
        <f t="shared" si="56"/>
        <v>38.699306362384768</v>
      </c>
      <c r="AH33" s="3">
        <f t="shared" si="56"/>
        <v>38.98918880704683</v>
      </c>
      <c r="AI33" s="3">
        <f t="shared" si="3"/>
        <v>30.891999999999999</v>
      </c>
      <c r="AJ33" s="3">
        <f t="shared" si="4"/>
        <v>32.128714000637643</v>
      </c>
      <c r="AK33" s="3">
        <f t="shared" si="5"/>
        <v>33.41493795593582</v>
      </c>
      <c r="AL33" s="3">
        <f t="shared" si="6"/>
        <v>34.752653921251891</v>
      </c>
      <c r="AM33" s="3">
        <f t="shared" si="7"/>
        <v>35.877092680567635</v>
      </c>
      <c r="AN33" s="3">
        <f t="shared" si="8"/>
        <v>36.761651171229353</v>
      </c>
      <c r="AO33" s="3">
        <f t="shared" si="9"/>
        <v>37.721172245845459</v>
      </c>
      <c r="AP33" s="3">
        <f t="shared" si="10"/>
        <v>39.040513723442594</v>
      </c>
      <c r="AQ33" s="3">
        <f t="shared" si="11"/>
        <v>39.910079697313442</v>
      </c>
      <c r="AR33" s="3">
        <f t="shared" si="12"/>
        <v>40.959555872674805</v>
      </c>
      <c r="AS33" s="3">
        <f t="shared" si="13"/>
        <v>42.218927283108442</v>
      </c>
      <c r="AT33" s="3">
        <f t="shared" si="14"/>
        <v>43.268403458469805</v>
      </c>
      <c r="AU33" s="3">
        <f t="shared" si="15"/>
        <v>43.388343592796822</v>
      </c>
      <c r="AV33" s="3">
        <f t="shared" si="16"/>
        <v>44.018029298013637</v>
      </c>
      <c r="AW33" s="3">
        <f t="shared" si="17"/>
        <v>44.782647654348345</v>
      </c>
      <c r="AX33" s="3">
        <f t="shared" si="18"/>
        <v>45.697191178591815</v>
      </c>
      <c r="AY33" s="3">
        <f t="shared" si="19"/>
        <v>46.371854434181259</v>
      </c>
      <c r="AZ33" s="3">
        <f t="shared" si="20"/>
        <v>46.866607488280188</v>
      </c>
      <c r="BA33" s="3">
        <f t="shared" si="21"/>
        <v>47.826128562896287</v>
      </c>
      <c r="BB33" s="3">
        <f t="shared" si="22"/>
        <v>48.140971415504694</v>
      </c>
      <c r="BC33" s="3">
        <f t="shared" si="23"/>
        <v>48.890597255048526</v>
      </c>
      <c r="BD33" s="3">
        <f t="shared" si="24"/>
        <v>49.115485006911676</v>
      </c>
      <c r="BE33" s="3">
        <f t="shared" si="25"/>
        <v>49.910088396828129</v>
      </c>
      <c r="BF33" s="3">
        <f t="shared" si="26"/>
        <v>50.284901316600049</v>
      </c>
      <c r="BG33" s="3">
        <f t="shared" si="27"/>
        <v>50.80963940428073</v>
      </c>
      <c r="BH33" s="3">
        <f t="shared" si="28"/>
        <v>51.274407424797907</v>
      </c>
      <c r="BI33" s="3">
        <f t="shared" si="29"/>
        <v>51.994048230759972</v>
      </c>
      <c r="BJ33" s="3">
        <f t="shared" si="30"/>
        <v>52.548771352022399</v>
      </c>
      <c r="BK33" s="3">
        <f t="shared" si="31"/>
        <v>53.193449574030097</v>
      </c>
      <c r="BL33" s="3">
        <f>MAX(F33,AI33)*'2015-2022 Peak vs Capital'!$M$14</f>
        <v>3.2435079631067567</v>
      </c>
      <c r="BM33" s="3">
        <f>MAX(G33,AJ33)*'2015-2022 Peak vs Capital'!$M$14</f>
        <v>3.3733568466090817</v>
      </c>
      <c r="BN33" s="3">
        <f>MAX(H33,AK33)*'2015-2022 Peak vs Capital'!$M$14</f>
        <v>3.5084040316844507</v>
      </c>
      <c r="BO33" s="3">
        <f>MAX(I33,AL33)*'2015-2022 Peak vs Capital'!$M$14</f>
        <v>3.6488576243905793</v>
      </c>
      <c r="BP33" s="3">
        <f>MAX(J33,AM33)*'2015-2022 Peak vs Capital'!$M$14</f>
        <v>3.7669181601236654</v>
      </c>
      <c r="BQ33" s="3">
        <f>MAX(K33,AN33)*'2015-2022 Peak vs Capital'!$M$14</f>
        <v>3.8597924482336929</v>
      </c>
      <c r="BR33" s="3">
        <f>MAX(L33,AO33)*'2015-2022 Peak vs Capital'!$M$14</f>
        <v>3.9605374387259271</v>
      </c>
      <c r="BS33" s="3">
        <f>MAX(M33,AP33)*'2015-2022 Peak vs Capital'!$M$14</f>
        <v>4.0990618006527475</v>
      </c>
      <c r="BT33" s="3">
        <f>MAX(N33,AQ33)*'2015-2022 Peak vs Capital'!$M$14</f>
        <v>4.190361948286335</v>
      </c>
      <c r="BU33" s="3">
        <f>MAX(O33,AR33)*'2015-2022 Peak vs Capital'!$M$14</f>
        <v>4.3005517816372159</v>
      </c>
      <c r="BV33" s="3">
        <f>MAX(P33,AS33)*'2015-2022 Peak vs Capital'!$M$14</f>
        <v>4.4327795816582727</v>
      </c>
      <c r="BW33" s="3">
        <f>MAX(Q33,AT33)*'2015-2022 Peak vs Capital'!$M$14</f>
        <v>4.5429694150091535</v>
      </c>
      <c r="BX33" s="3">
        <f>MAX(R33,AU33)*'2015-2022 Peak vs Capital'!$M$14</f>
        <v>4.5555625388206824</v>
      </c>
      <c r="BY33" s="3">
        <f>MAX(S33,AV33)*'2015-2022 Peak vs Capital'!$M$14</f>
        <v>4.6216764388312104</v>
      </c>
      <c r="BZ33" s="3">
        <f>MAX(T33,AW33)*'2015-2022 Peak vs Capital'!$M$14</f>
        <v>4.7019576031297099</v>
      </c>
      <c r="CA33" s="3">
        <f>MAX(U33,AX33)*'2015-2022 Peak vs Capital'!$M$14</f>
        <v>4.7979801721926192</v>
      </c>
      <c r="CB33" s="3">
        <f>MAX(V33,AY33)*'2015-2022 Peak vs Capital'!$M$14</f>
        <v>4.8688164936324707</v>
      </c>
      <c r="CC33" s="3">
        <f>MAX(W33,AZ33)*'2015-2022 Peak vs Capital'!$M$14</f>
        <v>4.9207631293550289</v>
      </c>
      <c r="CD33" s="3">
        <f>MAX(X33,BA33)*'2015-2022 Peak vs Capital'!$M$14</f>
        <v>5.0215081198472626</v>
      </c>
      <c r="CE33" s="3">
        <f>MAX(Y33,BB33)*'2015-2022 Peak vs Capital'!$M$14</f>
        <v>5.0545650698525266</v>
      </c>
      <c r="CF33" s="3">
        <f>MAX(Z33,BC33)*'2015-2022 Peak vs Capital'!$M$14</f>
        <v>5.1332720936745844</v>
      </c>
      <c r="CG33" s="3">
        <f>MAX(AA33,BD33)*'2015-2022 Peak vs Capital'!$M$14</f>
        <v>5.1568842008212012</v>
      </c>
      <c r="CH33" s="3">
        <f>MAX(AB33,BE33)*'2015-2022 Peak vs Capital'!$M$14</f>
        <v>5.2403136460725817</v>
      </c>
      <c r="CI33" s="3">
        <f>MAX(AC33,BF33)*'2015-2022 Peak vs Capital'!$M$14</f>
        <v>5.279667157983611</v>
      </c>
      <c r="CJ33" s="3">
        <f>MAX(AD33,BG33)*'2015-2022 Peak vs Capital'!$M$14</f>
        <v>5.3347620746590509</v>
      </c>
      <c r="CK33" s="3">
        <f>MAX(AE33,BH33)*'2015-2022 Peak vs Capital'!$M$14</f>
        <v>5.3835604294287274</v>
      </c>
      <c r="CL33" s="3">
        <f>MAX(AF33,BI33)*'2015-2022 Peak vs Capital'!$M$14</f>
        <v>5.4591191722979007</v>
      </c>
      <c r="CM33" s="3">
        <f>MAX(AG33,BJ33)*'2015-2022 Peak vs Capital'!$M$14</f>
        <v>5.5173623699262224</v>
      </c>
      <c r="CN33" s="3">
        <f>MAX(AH33,BK33)*'2015-2022 Peak vs Capital'!$M$14</f>
        <v>5.5850504104131931</v>
      </c>
    </row>
    <row r="34" spans="1:92" x14ac:dyDescent="0.35">
      <c r="A34" t="s">
        <v>68</v>
      </c>
      <c r="B34">
        <v>2022</v>
      </c>
      <c r="C34">
        <v>6991352</v>
      </c>
      <c r="D34">
        <v>6387332</v>
      </c>
      <c r="E34" s="18"/>
      <c r="F34" s="3">
        <f t="shared" si="1"/>
        <v>6387.3320000000003</v>
      </c>
      <c r="G34" s="3">
        <f t="shared" ref="G34:AH34" si="57">F34*G$3</f>
        <v>6597.7001824452964</v>
      </c>
      <c r="H34" s="3">
        <f t="shared" si="57"/>
        <v>6814.9968871883748</v>
      </c>
      <c r="I34" s="3">
        <f t="shared" si="57"/>
        <v>7039.4503066330144</v>
      </c>
      <c r="J34" s="3">
        <f t="shared" si="57"/>
        <v>7176.5824554635274</v>
      </c>
      <c r="K34" s="3">
        <f t="shared" si="57"/>
        <v>7256.5762089479931</v>
      </c>
      <c r="L34" s="3">
        <f t="shared" si="57"/>
        <v>7356.5684008035751</v>
      </c>
      <c r="M34" s="3">
        <f t="shared" si="57"/>
        <v>7567.9804635839491</v>
      </c>
      <c r="N34" s="3">
        <f t="shared" si="57"/>
        <v>7696.541853112557</v>
      </c>
      <c r="O34" s="3">
        <f t="shared" si="57"/>
        <v>7853.6724403141861</v>
      </c>
      <c r="P34" s="3">
        <f t="shared" si="57"/>
        <v>8133.6505775098176</v>
      </c>
      <c r="Q34" s="3">
        <f t="shared" si="57"/>
        <v>8273.6396461076329</v>
      </c>
      <c r="R34" s="3">
        <f t="shared" si="57"/>
        <v>8367.9179984286111</v>
      </c>
      <c r="S34" s="3">
        <f t="shared" si="57"/>
        <v>8470.7671100514963</v>
      </c>
      <c r="T34" s="3">
        <f t="shared" si="57"/>
        <v>8585.0439007435907</v>
      </c>
      <c r="U34" s="3">
        <f t="shared" si="57"/>
        <v>8690.7499321337782</v>
      </c>
      <c r="V34" s="3">
        <f t="shared" si="57"/>
        <v>8879.3066367757328</v>
      </c>
      <c r="W34" s="3">
        <f t="shared" si="57"/>
        <v>9002.1541867697342</v>
      </c>
      <c r="X34" s="3">
        <f t="shared" si="57"/>
        <v>9093.5756193234083</v>
      </c>
      <c r="Y34" s="3">
        <f t="shared" si="57"/>
        <v>9199.2816507135976</v>
      </c>
      <c r="Z34" s="3">
        <f t="shared" si="57"/>
        <v>9333.5568797768083</v>
      </c>
      <c r="AA34" s="3">
        <f t="shared" si="57"/>
        <v>9450.6905902362032</v>
      </c>
      <c r="AB34" s="3">
        <f t="shared" si="57"/>
        <v>9527.8274239533675</v>
      </c>
      <c r="AC34" s="3">
        <f t="shared" si="57"/>
        <v>9573.5381402302046</v>
      </c>
      <c r="AD34" s="3">
        <f t="shared" si="57"/>
        <v>9639.2472948781597</v>
      </c>
      <c r="AE34" s="3">
        <f t="shared" si="57"/>
        <v>9733.5256471991379</v>
      </c>
      <c r="AF34" s="3">
        <f t="shared" si="57"/>
        <v>9804.9486413816976</v>
      </c>
      <c r="AG34" s="3">
        <f t="shared" si="57"/>
        <v>9916.3685123064897</v>
      </c>
      <c r="AH34" s="3">
        <f t="shared" si="57"/>
        <v>9990.6484262563517</v>
      </c>
      <c r="AI34" s="3">
        <f t="shared" si="3"/>
        <v>6991.3519999999999</v>
      </c>
      <c r="AJ34" s="3">
        <f t="shared" si="4"/>
        <v>7271.2400908256495</v>
      </c>
      <c r="AK34" s="3">
        <f t="shared" si="5"/>
        <v>7562.3330735500376</v>
      </c>
      <c r="AL34" s="3">
        <f t="shared" si="6"/>
        <v>7865.0795188933116</v>
      </c>
      <c r="AM34" s="3">
        <f t="shared" si="7"/>
        <v>8119.5579330076334</v>
      </c>
      <c r="AN34" s="3">
        <f t="shared" si="8"/>
        <v>8319.7476187775665</v>
      </c>
      <c r="AO34" s="3">
        <f t="shared" si="9"/>
        <v>8536.9025321551217</v>
      </c>
      <c r="AP34" s="3">
        <f t="shared" si="10"/>
        <v>8835.4905380492582</v>
      </c>
      <c r="AQ34" s="3">
        <f t="shared" si="11"/>
        <v>9032.287178297669</v>
      </c>
      <c r="AR34" s="3">
        <f t="shared" si="12"/>
        <v>9269.8003648043705</v>
      </c>
      <c r="AS34" s="3">
        <f t="shared" si="13"/>
        <v>9554.8161886124108</v>
      </c>
      <c r="AT34" s="3">
        <f t="shared" si="14"/>
        <v>9792.3293751191122</v>
      </c>
      <c r="AU34" s="3">
        <f t="shared" si="15"/>
        <v>9819.4737392913066</v>
      </c>
      <c r="AV34" s="3">
        <f t="shared" si="16"/>
        <v>9961.9816511953268</v>
      </c>
      <c r="AW34" s="3">
        <f t="shared" si="17"/>
        <v>10135.026972793066</v>
      </c>
      <c r="AX34" s="3">
        <f t="shared" si="18"/>
        <v>10342.002749606048</v>
      </c>
      <c r="AY34" s="3">
        <f t="shared" si="19"/>
        <v>10494.689798074642</v>
      </c>
      <c r="AZ34" s="3">
        <f t="shared" si="20"/>
        <v>10606.660300284944</v>
      </c>
      <c r="BA34" s="3">
        <f t="shared" si="21"/>
        <v>10823.815213662498</v>
      </c>
      <c r="BB34" s="3">
        <f t="shared" si="22"/>
        <v>10895.069169614508</v>
      </c>
      <c r="BC34" s="3">
        <f t="shared" si="23"/>
        <v>11064.721445690722</v>
      </c>
      <c r="BD34" s="3">
        <f t="shared" si="24"/>
        <v>11115.617128513586</v>
      </c>
      <c r="BE34" s="3">
        <f t="shared" si="25"/>
        <v>11295.448541154374</v>
      </c>
      <c r="BF34" s="3">
        <f t="shared" si="26"/>
        <v>11380.274679192482</v>
      </c>
      <c r="BG34" s="3">
        <f t="shared" si="27"/>
        <v>11499.031272445833</v>
      </c>
      <c r="BH34" s="3">
        <f t="shared" si="28"/>
        <v>11604.215683613085</v>
      </c>
      <c r="BI34" s="3">
        <f t="shared" si="29"/>
        <v>11767.08186864625</v>
      </c>
      <c r="BJ34" s="3">
        <f t="shared" si="30"/>
        <v>11892.624552942647</v>
      </c>
      <c r="BK34" s="3">
        <f t="shared" si="31"/>
        <v>12038.525510368192</v>
      </c>
      <c r="BL34" s="3">
        <f>MAX(F34,AI34)*'2015-2022 Peak vs Capital'!$M$14</f>
        <v>734.05755162768196</v>
      </c>
      <c r="BM34" s="3">
        <f>MAX(G34,AJ34)*'2015-2022 Peak vs Capital'!$M$14</f>
        <v>763.44442367778367</v>
      </c>
      <c r="BN34" s="3">
        <f>MAX(H34,AK34)*'2015-2022 Peak vs Capital'!$M$14</f>
        <v>794.00775423168272</v>
      </c>
      <c r="BO34" s="3">
        <f>MAX(I34,AL34)*'2015-2022 Peak vs Capital'!$M$14</f>
        <v>825.79464100732605</v>
      </c>
      <c r="BP34" s="3">
        <f>MAX(J34,AM34)*'2015-2022 Peak vs Capital'!$M$14</f>
        <v>852.51362205803764</v>
      </c>
      <c r="BQ34" s="3">
        <f>MAX(K34,AN34)*'2015-2022 Peak vs Capital'!$M$14</f>
        <v>873.53255381793076</v>
      </c>
      <c r="BR34" s="3">
        <f>MAX(L34,AO34)*'2015-2022 Peak vs Capital'!$M$14</f>
        <v>896.33275098120464</v>
      </c>
      <c r="BS34" s="3">
        <f>MAX(M34,AP34)*'2015-2022 Peak vs Capital'!$M$14</f>
        <v>927.68302208070611</v>
      </c>
      <c r="BT34" s="3">
        <f>MAX(N34,AQ34)*'2015-2022 Peak vs Capital'!$M$14</f>
        <v>948.34570075992326</v>
      </c>
      <c r="BU34" s="3">
        <f>MAX(O34,AR34)*'2015-2022 Peak vs Capital'!$M$14</f>
        <v>973.28341640725421</v>
      </c>
      <c r="BV34" s="3">
        <f>MAX(P34,AS34)*'2015-2022 Peak vs Capital'!$M$14</f>
        <v>1003.2086751840511</v>
      </c>
      <c r="BW34" s="3">
        <f>MAX(Q34,AT34)*'2015-2022 Peak vs Capital'!$M$14</f>
        <v>1028.146390831382</v>
      </c>
      <c r="BX34" s="3">
        <f>MAX(R34,AU34)*'2015-2022 Peak vs Capital'!$M$14</f>
        <v>1030.9964154767913</v>
      </c>
      <c r="BY34" s="3">
        <f>MAX(S34,AV34)*'2015-2022 Peak vs Capital'!$M$14</f>
        <v>1045.9590448651898</v>
      </c>
      <c r="BZ34" s="3">
        <f>MAX(T34,AW34)*'2015-2022 Peak vs Capital'!$M$14</f>
        <v>1064.1279519796738</v>
      </c>
      <c r="CA34" s="3">
        <f>MAX(U34,AX34)*'2015-2022 Peak vs Capital'!$M$14</f>
        <v>1085.859389900919</v>
      </c>
      <c r="CB34" s="3">
        <f>MAX(V34,AY34)*'2015-2022 Peak vs Capital'!$M$14</f>
        <v>1101.8907785313461</v>
      </c>
      <c r="CC34" s="3">
        <f>MAX(W34,AZ34)*'2015-2022 Peak vs Capital'!$M$14</f>
        <v>1113.6471301936592</v>
      </c>
      <c r="CD34" s="3">
        <f>MAX(X34,BA34)*'2015-2022 Peak vs Capital'!$M$14</f>
        <v>1136.4473273569331</v>
      </c>
      <c r="CE34" s="3">
        <f>MAX(Y34,BB34)*'2015-2022 Peak vs Capital'!$M$14</f>
        <v>1143.9286420511323</v>
      </c>
      <c r="CF34" s="3">
        <f>MAX(Z34,BC34)*'2015-2022 Peak vs Capital'!$M$14</f>
        <v>1161.7412960849399</v>
      </c>
      <c r="CG34" s="3">
        <f>MAX(AA34,BD34)*'2015-2022 Peak vs Capital'!$M$14</f>
        <v>1167.0850922950822</v>
      </c>
      <c r="CH34" s="3">
        <f>MAX(AB34,BE34)*'2015-2022 Peak vs Capital'!$M$14</f>
        <v>1185.9665055709183</v>
      </c>
      <c r="CI34" s="3">
        <f>MAX(AC34,BF34)*'2015-2022 Peak vs Capital'!$M$14</f>
        <v>1194.8728325878224</v>
      </c>
      <c r="CJ34" s="3">
        <f>MAX(AD34,BG34)*'2015-2022 Peak vs Capital'!$M$14</f>
        <v>1207.3416904114879</v>
      </c>
      <c r="CK34" s="3">
        <f>MAX(AE34,BH34)*'2015-2022 Peak vs Capital'!$M$14</f>
        <v>1218.3855359124486</v>
      </c>
      <c r="CL34" s="3">
        <f>MAX(AF34,BI34)*'2015-2022 Peak vs Capital'!$M$14</f>
        <v>1235.4856837849038</v>
      </c>
      <c r="CM34" s="3">
        <f>MAX(AG34,BJ34)*'2015-2022 Peak vs Capital'!$M$14</f>
        <v>1248.6670477699213</v>
      </c>
      <c r="CN34" s="3">
        <f>MAX(AH34,BK34)*'2015-2022 Peak vs Capital'!$M$14</f>
        <v>1263.9859302389962</v>
      </c>
    </row>
    <row r="35" spans="1:92" x14ac:dyDescent="0.35">
      <c r="A35" t="s">
        <v>69</v>
      </c>
      <c r="B35">
        <v>2022</v>
      </c>
      <c r="C35">
        <v>1229399</v>
      </c>
      <c r="D35">
        <v>1349251</v>
      </c>
      <c r="E35" s="18"/>
      <c r="F35" s="3">
        <f t="shared" si="1"/>
        <v>1349.251</v>
      </c>
      <c r="G35" s="3">
        <f t="shared" ref="G35:AH35" si="58">F35*G$3</f>
        <v>1393.6888780580839</v>
      </c>
      <c r="H35" s="3">
        <f t="shared" si="58"/>
        <v>1439.5903273911235</v>
      </c>
      <c r="I35" s="3">
        <f t="shared" si="58"/>
        <v>1487.0035510405439</v>
      </c>
      <c r="J35" s="3">
        <f t="shared" si="58"/>
        <v>1515.9711526841909</v>
      </c>
      <c r="K35" s="3">
        <f t="shared" si="58"/>
        <v>1532.8689203096515</v>
      </c>
      <c r="L35" s="3">
        <f t="shared" si="58"/>
        <v>1553.9911298414772</v>
      </c>
      <c r="M35" s="3">
        <f t="shared" si="58"/>
        <v>1598.6495157087663</v>
      </c>
      <c r="N35" s="3">
        <f t="shared" si="58"/>
        <v>1625.8066422496856</v>
      </c>
      <c r="O35" s="3">
        <f t="shared" si="58"/>
        <v>1658.9986857996976</v>
      </c>
      <c r="P35" s="3">
        <f t="shared" si="58"/>
        <v>1718.1408724888101</v>
      </c>
      <c r="Q35" s="3">
        <f t="shared" si="58"/>
        <v>1747.7119658333665</v>
      </c>
      <c r="R35" s="3">
        <f t="shared" si="58"/>
        <v>1767.6271919633737</v>
      </c>
      <c r="S35" s="3">
        <f t="shared" si="58"/>
        <v>1789.3528931961087</v>
      </c>
      <c r="T35" s="3">
        <f t="shared" si="58"/>
        <v>1813.4925612324812</v>
      </c>
      <c r="U35" s="3">
        <f t="shared" si="58"/>
        <v>1835.8217541661259</v>
      </c>
      <c r="V35" s="3">
        <f t="shared" si="58"/>
        <v>1875.6522064261403</v>
      </c>
      <c r="W35" s="3">
        <f t="shared" si="58"/>
        <v>1901.6023495652407</v>
      </c>
      <c r="X35" s="3">
        <f t="shared" si="58"/>
        <v>1920.9140839943384</v>
      </c>
      <c r="Y35" s="3">
        <f t="shared" si="58"/>
        <v>1943.2432769279833</v>
      </c>
      <c r="Z35" s="3">
        <f t="shared" si="58"/>
        <v>1971.6073868707208</v>
      </c>
      <c r="AA35" s="3">
        <f t="shared" si="58"/>
        <v>1996.3505466080023</v>
      </c>
      <c r="AB35" s="3">
        <f t="shared" si="58"/>
        <v>2012.6448225325537</v>
      </c>
      <c r="AC35" s="3">
        <f t="shared" si="58"/>
        <v>2022.3006897471025</v>
      </c>
      <c r="AD35" s="3">
        <f t="shared" si="58"/>
        <v>2036.1809988680168</v>
      </c>
      <c r="AE35" s="3">
        <f t="shared" si="58"/>
        <v>2056.0962249980239</v>
      </c>
      <c r="AF35" s="3">
        <f t="shared" si="58"/>
        <v>2071.1835175207566</v>
      </c>
      <c r="AG35" s="3">
        <f t="shared" si="58"/>
        <v>2094.7196938562201</v>
      </c>
      <c r="AH35" s="3">
        <f t="shared" si="58"/>
        <v>2110.4104780798621</v>
      </c>
      <c r="AI35" s="3">
        <f t="shared" si="3"/>
        <v>1229.3989999999999</v>
      </c>
      <c r="AJ35" s="3">
        <f t="shared" si="4"/>
        <v>1278.6161097912052</v>
      </c>
      <c r="AK35" s="3">
        <f t="shared" si="5"/>
        <v>1329.8035513430509</v>
      </c>
      <c r="AL35" s="3">
        <f t="shared" si="6"/>
        <v>1383.0402038758623</v>
      </c>
      <c r="AM35" s="3">
        <f t="shared" si="7"/>
        <v>1427.7891319564014</v>
      </c>
      <c r="AN35" s="3">
        <f t="shared" si="8"/>
        <v>1462.9916220464254</v>
      </c>
      <c r="AO35" s="3">
        <f t="shared" si="9"/>
        <v>1501.1773740084855</v>
      </c>
      <c r="AP35" s="3">
        <f t="shared" si="10"/>
        <v>1553.6827829563179</v>
      </c>
      <c r="AQ35" s="3">
        <f t="shared" si="11"/>
        <v>1588.288620671935</v>
      </c>
      <c r="AR35" s="3">
        <f t="shared" si="12"/>
        <v>1630.0542868804382</v>
      </c>
      <c r="AS35" s="3">
        <f t="shared" si="13"/>
        <v>1680.173086330642</v>
      </c>
      <c r="AT35" s="3">
        <f t="shared" si="14"/>
        <v>1721.9387525391453</v>
      </c>
      <c r="AU35" s="3">
        <f t="shared" si="15"/>
        <v>1726.7119715344029</v>
      </c>
      <c r="AV35" s="3">
        <f t="shared" si="16"/>
        <v>1751.7713712595048</v>
      </c>
      <c r="AW35" s="3">
        <f t="shared" si="17"/>
        <v>1782.2006423542714</v>
      </c>
      <c r="AX35" s="3">
        <f t="shared" si="18"/>
        <v>1818.5964371931098</v>
      </c>
      <c r="AY35" s="3">
        <f t="shared" si="19"/>
        <v>1845.4457940414331</v>
      </c>
      <c r="AZ35" s="3">
        <f t="shared" si="20"/>
        <v>1865.1353223968704</v>
      </c>
      <c r="BA35" s="3">
        <f t="shared" si="21"/>
        <v>1903.3210743589302</v>
      </c>
      <c r="BB35" s="3">
        <f t="shared" si="22"/>
        <v>1915.8507742214813</v>
      </c>
      <c r="BC35" s="3">
        <f t="shared" si="23"/>
        <v>1945.6833929418408</v>
      </c>
      <c r="BD35" s="3">
        <f t="shared" si="24"/>
        <v>1954.6331785579487</v>
      </c>
      <c r="BE35" s="3">
        <f t="shared" si="25"/>
        <v>1986.2557544015294</v>
      </c>
      <c r="BF35" s="3">
        <f t="shared" si="26"/>
        <v>2001.1720637617093</v>
      </c>
      <c r="BG35" s="3">
        <f t="shared" si="27"/>
        <v>2022.0548968659612</v>
      </c>
      <c r="BH35" s="3">
        <f t="shared" si="28"/>
        <v>2040.551120472584</v>
      </c>
      <c r="BI35" s="3">
        <f t="shared" si="29"/>
        <v>2069.1904344441286</v>
      </c>
      <c r="BJ35" s="3">
        <f t="shared" si="30"/>
        <v>2091.2665722971947</v>
      </c>
      <c r="BK35" s="3">
        <f t="shared" si="31"/>
        <v>2116.9226243967037</v>
      </c>
      <c r="BL35" s="3">
        <f>MAX(F35,AI35)*'2015-2022 Peak vs Capital'!$M$14</f>
        <v>141.66471457755259</v>
      </c>
      <c r="BM35" s="3">
        <f>MAX(G35,AJ35)*'2015-2022 Peak vs Capital'!$M$14</f>
        <v>146.33047306987947</v>
      </c>
      <c r="BN35" s="3">
        <f>MAX(H35,AK35)*'2015-2022 Peak vs Capital'!$M$14</f>
        <v>151.14989934301997</v>
      </c>
      <c r="BO35" s="3">
        <f>MAX(I35,AL35)*'2015-2022 Peak vs Capital'!$M$14</f>
        <v>156.12805447908937</v>
      </c>
      <c r="BP35" s="3">
        <f>MAX(J35,AM35)*'2015-2022 Peak vs Capital'!$M$14</f>
        <v>159.1695100858249</v>
      </c>
      <c r="BQ35" s="3">
        <f>MAX(K35,AN35)*'2015-2022 Peak vs Capital'!$M$14</f>
        <v>160.94369252308726</v>
      </c>
      <c r="BR35" s="3">
        <f>MAX(L35,AO35)*'2015-2022 Peak vs Capital'!$M$14</f>
        <v>163.16142056966521</v>
      </c>
      <c r="BS35" s="3">
        <f>MAX(M35,AP35)*'2015-2022 Peak vs Capital'!$M$14</f>
        <v>167.85033129671578</v>
      </c>
      <c r="BT35" s="3">
        <f>MAX(N35,AQ35)*'2015-2022 Peak vs Capital'!$M$14</f>
        <v>170.70169592803035</v>
      </c>
      <c r="BU35" s="3">
        <f>MAX(O35,AR35)*'2015-2022 Peak vs Capital'!$M$14</f>
        <v>174.18669714408145</v>
      </c>
      <c r="BV35" s="3">
        <f>MAX(P35,AS35)*'2015-2022 Peak vs Capital'!$M$14</f>
        <v>180.39633567449977</v>
      </c>
      <c r="BW35" s="3">
        <f>MAX(Q35,AT35)*'2015-2022 Peak vs Capital'!$M$14</f>
        <v>183.50115493970895</v>
      </c>
      <c r="BX35" s="3">
        <f>MAX(R35,AU35)*'2015-2022 Peak vs Capital'!$M$14</f>
        <v>185.59215566933958</v>
      </c>
      <c r="BY35" s="3">
        <f>MAX(S35,AV35)*'2015-2022 Peak vs Capital'!$M$14</f>
        <v>187.87324737439118</v>
      </c>
      <c r="BZ35" s="3">
        <f>MAX(T35,AW35)*'2015-2022 Peak vs Capital'!$M$14</f>
        <v>190.40779371333747</v>
      </c>
      <c r="CA35" s="3">
        <f>MAX(U35,AX35)*'2015-2022 Peak vs Capital'!$M$14</f>
        <v>192.75224907686277</v>
      </c>
      <c r="CB35" s="3">
        <f>MAX(V35,AY35)*'2015-2022 Peak vs Capital'!$M$14</f>
        <v>196.93425053612407</v>
      </c>
      <c r="CC35" s="3">
        <f>MAX(W35,AZ35)*'2015-2022 Peak vs Capital'!$M$14</f>
        <v>199.65888785049131</v>
      </c>
      <c r="CD35" s="3">
        <f>MAX(X35,BA35)*'2015-2022 Peak vs Capital'!$M$14</f>
        <v>201.68652492164827</v>
      </c>
      <c r="CE35" s="3">
        <f>MAX(Y35,BB35)*'2015-2022 Peak vs Capital'!$M$14</f>
        <v>204.0309802851736</v>
      </c>
      <c r="CF35" s="3">
        <f>MAX(Z35,BC35)*'2015-2022 Peak vs Capital'!$M$14</f>
        <v>207.00907223343543</v>
      </c>
      <c r="CG35" s="3">
        <f>MAX(AA35,BD35)*'2015-2022 Peak vs Capital'!$M$14</f>
        <v>209.60698223085532</v>
      </c>
      <c r="CH35" s="3">
        <f>MAX(AB35,BE35)*'2015-2022 Peak vs Capital'!$M$14</f>
        <v>211.31780100964403</v>
      </c>
      <c r="CI35" s="3">
        <f>MAX(AC35,BF35)*'2015-2022 Peak vs Capital'!$M$14</f>
        <v>212.33161954522254</v>
      </c>
      <c r="CJ35" s="3">
        <f>MAX(AD35,BG35)*'2015-2022 Peak vs Capital'!$M$14</f>
        <v>213.78898369011662</v>
      </c>
      <c r="CK35" s="3">
        <f>MAX(AE35,BH35)*'2015-2022 Peak vs Capital'!$M$14</f>
        <v>215.87998441974727</v>
      </c>
      <c r="CL35" s="3">
        <f>MAX(AF35,BI35)*'2015-2022 Peak vs Capital'!$M$14</f>
        <v>217.46407588158868</v>
      </c>
      <c r="CM35" s="3">
        <f>MAX(AG35,BJ35)*'2015-2022 Peak vs Capital'!$M$14</f>
        <v>219.93525856206131</v>
      </c>
      <c r="CN35" s="3">
        <f>MAX(AH35,BK35)*'2015-2022 Peak vs Capital'!$M$14</f>
        <v>222.2664569957129</v>
      </c>
    </row>
    <row r="36" spans="1:92" x14ac:dyDescent="0.35">
      <c r="A36" t="s">
        <v>70</v>
      </c>
      <c r="B36">
        <v>2022</v>
      </c>
      <c r="C36">
        <v>57733</v>
      </c>
      <c r="D36">
        <v>65636</v>
      </c>
      <c r="E36" s="18"/>
      <c r="F36" s="3">
        <f t="shared" si="1"/>
        <v>65.635999999999996</v>
      </c>
      <c r="G36" s="3">
        <f t="shared" ref="G36:AH36" si="59">F36*G$3</f>
        <v>67.797736077438813</v>
      </c>
      <c r="H36" s="3">
        <f t="shared" si="59"/>
        <v>70.030669407429599</v>
      </c>
      <c r="I36" s="3">
        <f t="shared" si="59"/>
        <v>72.337144887124154</v>
      </c>
      <c r="J36" s="3">
        <f t="shared" si="59"/>
        <v>73.746310047262938</v>
      </c>
      <c r="K36" s="3">
        <f t="shared" si="59"/>
        <v>74.568323057343889</v>
      </c>
      <c r="L36" s="3">
        <f t="shared" si="59"/>
        <v>75.595839319945085</v>
      </c>
      <c r="M36" s="3">
        <f t="shared" si="59"/>
        <v>77.768302275159044</v>
      </c>
      <c r="N36" s="3">
        <f t="shared" si="59"/>
        <v>79.089394612789164</v>
      </c>
      <c r="O36" s="3">
        <f t="shared" si="59"/>
        <v>80.704063025448178</v>
      </c>
      <c r="P36" s="3">
        <f t="shared" si="59"/>
        <v>83.581108560731536</v>
      </c>
      <c r="Q36" s="3">
        <f t="shared" si="59"/>
        <v>85.019631328373208</v>
      </c>
      <c r="R36" s="3">
        <f t="shared" si="59"/>
        <v>85.988432375968614</v>
      </c>
      <c r="S36" s="3">
        <f t="shared" si="59"/>
        <v>87.045306246072698</v>
      </c>
      <c r="T36" s="3">
        <f t="shared" si="59"/>
        <v>88.219610546188349</v>
      </c>
      <c r="U36" s="3">
        <f t="shared" si="59"/>
        <v>89.305842023795336</v>
      </c>
      <c r="V36" s="3">
        <f t="shared" si="59"/>
        <v>91.243444118986147</v>
      </c>
      <c r="W36" s="3">
        <f t="shared" si="59"/>
        <v>92.505821241610477</v>
      </c>
      <c r="X36" s="3">
        <f t="shared" si="59"/>
        <v>93.44526468170298</v>
      </c>
      <c r="Y36" s="3">
        <f t="shared" si="59"/>
        <v>94.531496159309967</v>
      </c>
      <c r="Z36" s="3">
        <f t="shared" si="59"/>
        <v>95.911303711945848</v>
      </c>
      <c r="AA36" s="3">
        <f t="shared" si="59"/>
        <v>97.114965619564387</v>
      </c>
      <c r="AB36" s="3">
        <f t="shared" si="59"/>
        <v>97.90762102214245</v>
      </c>
      <c r="AC36" s="3">
        <f t="shared" si="59"/>
        <v>98.377342742188702</v>
      </c>
      <c r="AD36" s="3">
        <f t="shared" si="59"/>
        <v>99.052567714755213</v>
      </c>
      <c r="AE36" s="3">
        <f t="shared" si="59"/>
        <v>100.02136876235062</v>
      </c>
      <c r="AF36" s="3">
        <f t="shared" si="59"/>
        <v>100.75530894992291</v>
      </c>
      <c r="AG36" s="3">
        <f t="shared" si="59"/>
        <v>101.90025564253568</v>
      </c>
      <c r="AH36" s="3">
        <f t="shared" si="59"/>
        <v>102.66355343761086</v>
      </c>
      <c r="AI36" s="3">
        <f t="shared" si="3"/>
        <v>57.732999999999997</v>
      </c>
      <c r="AJ36" s="3">
        <f t="shared" si="4"/>
        <v>60.044252408352094</v>
      </c>
      <c r="AK36" s="3">
        <f t="shared" si="5"/>
        <v>62.448032274052906</v>
      </c>
      <c r="AL36" s="3">
        <f t="shared" si="6"/>
        <v>64.948043792426361</v>
      </c>
      <c r="AM36" s="3">
        <f t="shared" si="7"/>
        <v>67.049468850421178</v>
      </c>
      <c r="AN36" s="3">
        <f t="shared" si="8"/>
        <v>68.702589896043762</v>
      </c>
      <c r="AO36" s="3">
        <f t="shared" si="9"/>
        <v>70.495805945532666</v>
      </c>
      <c r="AP36" s="3">
        <f t="shared" si="10"/>
        <v>72.961478013579907</v>
      </c>
      <c r="AQ36" s="3">
        <f t="shared" si="11"/>
        <v>74.586580058429234</v>
      </c>
      <c r="AR36" s="3">
        <f t="shared" si="12"/>
        <v>76.54791011255773</v>
      </c>
      <c r="AS36" s="3">
        <f t="shared" si="13"/>
        <v>78.901506177511919</v>
      </c>
      <c r="AT36" s="3">
        <f t="shared" si="14"/>
        <v>80.862836231640415</v>
      </c>
      <c r="AU36" s="3">
        <f t="shared" si="15"/>
        <v>81.086988237826532</v>
      </c>
      <c r="AV36" s="3">
        <f t="shared" si="16"/>
        <v>82.263786270303626</v>
      </c>
      <c r="AW36" s="3">
        <f t="shared" si="17"/>
        <v>83.692755309740107</v>
      </c>
      <c r="AX36" s="3">
        <f t="shared" si="18"/>
        <v>85.401914356909217</v>
      </c>
      <c r="AY36" s="3">
        <f t="shared" si="19"/>
        <v>86.662769391706107</v>
      </c>
      <c r="AZ36" s="3">
        <f t="shared" si="20"/>
        <v>87.587396417223829</v>
      </c>
      <c r="BA36" s="3">
        <f t="shared" si="21"/>
        <v>89.380612466712734</v>
      </c>
      <c r="BB36" s="3">
        <f t="shared" si="22"/>
        <v>89.969011482951288</v>
      </c>
      <c r="BC36" s="3">
        <f t="shared" si="23"/>
        <v>91.369961521614499</v>
      </c>
      <c r="BD36" s="3">
        <f t="shared" si="24"/>
        <v>91.790246533213462</v>
      </c>
      <c r="BE36" s="3">
        <f t="shared" si="25"/>
        <v>93.275253574196455</v>
      </c>
      <c r="BF36" s="3">
        <f t="shared" si="26"/>
        <v>93.975728593528075</v>
      </c>
      <c r="BG36" s="3">
        <f t="shared" si="27"/>
        <v>94.956393620592323</v>
      </c>
      <c r="BH36" s="3">
        <f t="shared" si="28"/>
        <v>95.824982644563519</v>
      </c>
      <c r="BI36" s="3">
        <f t="shared" si="29"/>
        <v>97.169894681680177</v>
      </c>
      <c r="BJ36" s="3">
        <f t="shared" si="30"/>
        <v>98.20659771029095</v>
      </c>
      <c r="BK36" s="3">
        <f t="shared" si="31"/>
        <v>99.411414743541314</v>
      </c>
      <c r="BL36" s="3">
        <f>MAX(F36,AI36)*'2015-2022 Peak vs Capital'!$M$14</f>
        <v>6.8914569683566969</v>
      </c>
      <c r="BM36" s="3">
        <f>MAX(G36,AJ36)*'2015-2022 Peak vs Capital'!$M$14</f>
        <v>7.1184286173696441</v>
      </c>
      <c r="BN36" s="3">
        <f>MAX(H36,AK36)*'2015-2022 Peak vs Capital'!$M$14</f>
        <v>7.3528756274988556</v>
      </c>
      <c r="BO36" s="3">
        <f>MAX(I36,AL36)*'2015-2022 Peak vs Capital'!$M$14</f>
        <v>7.5950442014047139</v>
      </c>
      <c r="BP36" s="3">
        <f>MAX(J36,AM36)*'2015-2022 Peak vs Capital'!$M$14</f>
        <v>7.7429996079255856</v>
      </c>
      <c r="BQ36" s="3">
        <f>MAX(K36,AN36)*'2015-2022 Peak vs Capital'!$M$14</f>
        <v>7.8293069283960932</v>
      </c>
      <c r="BR36" s="3">
        <f>MAX(L36,AO36)*'2015-2022 Peak vs Capital'!$M$14</f>
        <v>7.9371910789842284</v>
      </c>
      <c r="BS36" s="3">
        <f>MAX(M36,AP36)*'2015-2022 Peak vs Capital'!$M$14</f>
        <v>8.1652889973705705</v>
      </c>
      <c r="BT36" s="3">
        <f>MAX(N36,AQ36)*'2015-2022 Peak vs Capital'!$M$14</f>
        <v>8.303997190983889</v>
      </c>
      <c r="BU36" s="3">
        <f>MAX(O36,AR36)*'2015-2022 Peak vs Capital'!$M$14</f>
        <v>8.4735294276223865</v>
      </c>
      <c r="BV36" s="3">
        <f>MAX(P36,AS36)*'2015-2022 Peak vs Capital'!$M$14</f>
        <v>8.7756050492691653</v>
      </c>
      <c r="BW36" s="3">
        <f>MAX(Q36,AT36)*'2015-2022 Peak vs Capital'!$M$14</f>
        <v>8.9266428600925547</v>
      </c>
      <c r="BX36" s="3">
        <f>MAX(R36,AU36)*'2015-2022 Peak vs Capital'!$M$14</f>
        <v>9.0283622020756535</v>
      </c>
      <c r="BY36" s="3">
        <f>MAX(S36,AV36)*'2015-2022 Peak vs Capital'!$M$14</f>
        <v>9.1393287569663055</v>
      </c>
      <c r="BZ36" s="3">
        <f>MAX(T36,AW36)*'2015-2022 Peak vs Capital'!$M$14</f>
        <v>9.2626249290670319</v>
      </c>
      <c r="CA36" s="3">
        <f>MAX(U36,AX36)*'2015-2022 Peak vs Capital'!$M$14</f>
        <v>9.3766738882602034</v>
      </c>
      <c r="CB36" s="3">
        <f>MAX(V36,AY36)*'2015-2022 Peak vs Capital'!$M$14</f>
        <v>9.5801125722264011</v>
      </c>
      <c r="CC36" s="3">
        <f>MAX(W36,AZ36)*'2015-2022 Peak vs Capital'!$M$14</f>
        <v>9.7126559572346807</v>
      </c>
      <c r="CD36" s="3">
        <f>MAX(X36,BA36)*'2015-2022 Peak vs Capital'!$M$14</f>
        <v>9.81129289491526</v>
      </c>
      <c r="CE36" s="3">
        <f>MAX(Y36,BB36)*'2015-2022 Peak vs Capital'!$M$14</f>
        <v>9.9253418541084315</v>
      </c>
      <c r="CF36" s="3">
        <f>MAX(Z36,BC36)*'2015-2022 Peak vs Capital'!$M$14</f>
        <v>10.070214856326784</v>
      </c>
      <c r="CG36" s="3">
        <f>MAX(AA36,BD36)*'2015-2022 Peak vs Capital'!$M$14</f>
        <v>10.196593432730028</v>
      </c>
      <c r="CH36" s="3">
        <f>MAX(AB36,BE36)*'2015-2022 Peak vs Capital'!$M$14</f>
        <v>10.279818348898017</v>
      </c>
      <c r="CI36" s="3">
        <f>MAX(AC36,BF36)*'2015-2022 Peak vs Capital'!$M$14</f>
        <v>10.329136817738307</v>
      </c>
      <c r="CJ36" s="3">
        <f>MAX(AD36,BG36)*'2015-2022 Peak vs Capital'!$M$14</f>
        <v>10.400032116696226</v>
      </c>
      <c r="CK36" s="3">
        <f>MAX(AE36,BH36)*'2015-2022 Peak vs Capital'!$M$14</f>
        <v>10.501751458679324</v>
      </c>
      <c r="CL36" s="3">
        <f>MAX(AF36,BI36)*'2015-2022 Peak vs Capital'!$M$14</f>
        <v>10.578811566242278</v>
      </c>
      <c r="CM36" s="3">
        <f>MAX(AG36,BJ36)*'2015-2022 Peak vs Capital'!$M$14</f>
        <v>10.699025334040487</v>
      </c>
      <c r="CN36" s="3">
        <f>MAX(AH36,BK36)*'2015-2022 Peak vs Capital'!$M$14</f>
        <v>10.77916784590596</v>
      </c>
    </row>
    <row r="37" spans="1:92" x14ac:dyDescent="0.35">
      <c r="A37" t="s">
        <v>71</v>
      </c>
      <c r="B37">
        <v>2022</v>
      </c>
      <c r="C37">
        <v>118722</v>
      </c>
      <c r="D37">
        <v>119607</v>
      </c>
      <c r="E37" s="18"/>
      <c r="F37" s="3">
        <f t="shared" si="1"/>
        <v>119.607</v>
      </c>
      <c r="G37" s="3">
        <f t="shared" ref="G37:AH37" si="60">F37*G$3</f>
        <v>123.54628281757304</v>
      </c>
      <c r="H37" s="3">
        <f t="shared" si="60"/>
        <v>127.61530678003582</v>
      </c>
      <c r="I37" s="3">
        <f t="shared" si="60"/>
        <v>131.81834494049389</v>
      </c>
      <c r="J37" s="3">
        <f t="shared" si="60"/>
        <v>134.38623477699701</v>
      </c>
      <c r="K37" s="3">
        <f t="shared" si="60"/>
        <v>135.88417051495716</v>
      </c>
      <c r="L37" s="3">
        <f t="shared" si="60"/>
        <v>137.75659018740737</v>
      </c>
      <c r="M37" s="3">
        <f t="shared" si="60"/>
        <v>141.71542035201637</v>
      </c>
      <c r="N37" s="3">
        <f t="shared" si="60"/>
        <v>144.12281707373808</v>
      </c>
      <c r="O37" s="3">
        <f t="shared" si="60"/>
        <v>147.06519084473123</v>
      </c>
      <c r="P37" s="3">
        <f t="shared" si="60"/>
        <v>152.30796592759179</v>
      </c>
      <c r="Q37" s="3">
        <f t="shared" si="60"/>
        <v>154.92935346902206</v>
      </c>
      <c r="R37" s="3">
        <f t="shared" si="60"/>
        <v>156.69477773161796</v>
      </c>
      <c r="S37" s="3">
        <f t="shared" si="60"/>
        <v>158.62069510899531</v>
      </c>
      <c r="T37" s="3">
        <f t="shared" si="60"/>
        <v>160.76060330608124</v>
      </c>
      <c r="U37" s="3">
        <f t="shared" si="60"/>
        <v>162.74001838838575</v>
      </c>
      <c r="V37" s="3">
        <f t="shared" si="60"/>
        <v>166.27086691357752</v>
      </c>
      <c r="W37" s="3">
        <f t="shared" si="60"/>
        <v>168.57126822544492</v>
      </c>
      <c r="X37" s="3">
        <f t="shared" si="60"/>
        <v>170.28319478311366</v>
      </c>
      <c r="Y37" s="3">
        <f t="shared" si="60"/>
        <v>172.26260986541817</v>
      </c>
      <c r="Z37" s="3">
        <f t="shared" si="60"/>
        <v>174.77700199699413</v>
      </c>
      <c r="AA37" s="3">
        <f t="shared" si="60"/>
        <v>176.9704078990072</v>
      </c>
      <c r="AB37" s="3">
        <f t="shared" si="60"/>
        <v>178.41484593204021</v>
      </c>
      <c r="AC37" s="3">
        <f t="shared" si="60"/>
        <v>179.27080921087457</v>
      </c>
      <c r="AD37" s="3">
        <f t="shared" si="60"/>
        <v>180.501256424199</v>
      </c>
      <c r="AE37" s="3">
        <f t="shared" si="60"/>
        <v>182.2666806867949</v>
      </c>
      <c r="AF37" s="3">
        <f t="shared" si="60"/>
        <v>183.6041233099736</v>
      </c>
      <c r="AG37" s="3">
        <f t="shared" si="60"/>
        <v>185.69053380213242</v>
      </c>
      <c r="AH37" s="3">
        <f t="shared" si="60"/>
        <v>187.08147413023829</v>
      </c>
      <c r="AI37" s="3">
        <f t="shared" si="3"/>
        <v>118.72199999999999</v>
      </c>
      <c r="AJ37" s="3">
        <f t="shared" si="4"/>
        <v>123.47485379980907</v>
      </c>
      <c r="AK37" s="3">
        <f t="shared" si="5"/>
        <v>128.4179808366118</v>
      </c>
      <c r="AL37" s="3">
        <f t="shared" si="6"/>
        <v>133.55899840861278</v>
      </c>
      <c r="AM37" s="3">
        <f t="shared" si="7"/>
        <v>137.88036375833062</v>
      </c>
      <c r="AN37" s="3">
        <f t="shared" si="8"/>
        <v>141.27983783344197</v>
      </c>
      <c r="AO37" s="3">
        <f t="shared" si="9"/>
        <v>144.96740293186787</v>
      </c>
      <c r="AP37" s="3">
        <f t="shared" si="10"/>
        <v>150.03780494220345</v>
      </c>
      <c r="AQ37" s="3">
        <f t="shared" si="11"/>
        <v>153.37966081265193</v>
      </c>
      <c r="AR37" s="3">
        <f t="shared" si="12"/>
        <v>157.41293513905526</v>
      </c>
      <c r="AS37" s="3">
        <f t="shared" si="13"/>
        <v>162.25286433073924</v>
      </c>
      <c r="AT37" s="3">
        <f t="shared" si="14"/>
        <v>166.28613865714257</v>
      </c>
      <c r="AU37" s="3">
        <f t="shared" si="15"/>
        <v>166.74708429444581</v>
      </c>
      <c r="AV37" s="3">
        <f t="shared" si="16"/>
        <v>169.16704889028782</v>
      </c>
      <c r="AW37" s="3">
        <f t="shared" si="17"/>
        <v>172.10557732809596</v>
      </c>
      <c r="AX37" s="3">
        <f t="shared" si="18"/>
        <v>175.62028781253312</v>
      </c>
      <c r="AY37" s="3">
        <f t="shared" si="19"/>
        <v>178.21310702236383</v>
      </c>
      <c r="AZ37" s="3">
        <f t="shared" si="20"/>
        <v>180.11450777623969</v>
      </c>
      <c r="BA37" s="3">
        <f t="shared" si="21"/>
        <v>183.80207287466555</v>
      </c>
      <c r="BB37" s="3">
        <f t="shared" si="22"/>
        <v>185.01205517258654</v>
      </c>
      <c r="BC37" s="3">
        <f t="shared" si="23"/>
        <v>187.89296540573179</v>
      </c>
      <c r="BD37" s="3">
        <f t="shared" si="24"/>
        <v>188.75723847567536</v>
      </c>
      <c r="BE37" s="3">
        <f t="shared" si="25"/>
        <v>191.81100332280928</v>
      </c>
      <c r="BF37" s="3">
        <f t="shared" si="26"/>
        <v>193.25145843938191</v>
      </c>
      <c r="BG37" s="3">
        <f t="shared" si="27"/>
        <v>195.26809560258357</v>
      </c>
      <c r="BH37" s="3">
        <f t="shared" si="28"/>
        <v>197.05425994713363</v>
      </c>
      <c r="BI37" s="3">
        <f t="shared" si="29"/>
        <v>199.81993377095301</v>
      </c>
      <c r="BJ37" s="3">
        <f t="shared" si="30"/>
        <v>201.95180734348045</v>
      </c>
      <c r="BK37" s="3">
        <f t="shared" si="31"/>
        <v>204.42939014398536</v>
      </c>
      <c r="BL37" s="3">
        <f>MAX(F37,AI37)*'2015-2022 Peak vs Capital'!$M$14</f>
        <v>12.558146346734102</v>
      </c>
      <c r="BM37" s="3">
        <f>MAX(G37,AJ37)*'2015-2022 Peak vs Capital'!$M$14</f>
        <v>12.971751655154657</v>
      </c>
      <c r="BN37" s="3">
        <f>MAX(H37,AK37)*'2015-2022 Peak vs Capital'!$M$14</f>
        <v>13.483255970789891</v>
      </c>
      <c r="BO37" s="3">
        <f>MAX(I37,AL37)*'2015-2022 Peak vs Capital'!$M$14</f>
        <v>14.02303751401328</v>
      </c>
      <c r="BP37" s="3">
        <f>MAX(J37,AM37)*'2015-2022 Peak vs Capital'!$M$14</f>
        <v>14.476759607866168</v>
      </c>
      <c r="BQ37" s="3">
        <f>MAX(K37,AN37)*'2015-2022 Peak vs Capital'!$M$14</f>
        <v>14.833687655030438</v>
      </c>
      <c r="BR37" s="3">
        <f>MAX(L37,AO37)*'2015-2022 Peak vs Capital'!$M$14</f>
        <v>15.220863841784904</v>
      </c>
      <c r="BS37" s="3">
        <f>MAX(M37,AP37)*'2015-2022 Peak vs Capital'!$M$14</f>
        <v>15.753231098572291</v>
      </c>
      <c r="BT37" s="3">
        <f>MAX(N37,AQ37)*'2015-2022 Peak vs Capital'!$M$14</f>
        <v>16.104109517818529</v>
      </c>
      <c r="BU37" s="3">
        <f>MAX(O37,AR37)*'2015-2022 Peak vs Capital'!$M$14</f>
        <v>16.527583472081226</v>
      </c>
      <c r="BV37" s="3">
        <f>MAX(P37,AS37)*'2015-2022 Peak vs Capital'!$M$14</f>
        <v>17.03575221719646</v>
      </c>
      <c r="BW37" s="3">
        <f>MAX(Q37,AT37)*'2015-2022 Peak vs Capital'!$M$14</f>
        <v>17.459226171459157</v>
      </c>
      <c r="BX37" s="3">
        <f>MAX(R37,AU37)*'2015-2022 Peak vs Capital'!$M$14</f>
        <v>17.507623194803465</v>
      </c>
      <c r="BY37" s="3">
        <f>MAX(S37,AV37)*'2015-2022 Peak vs Capital'!$M$14</f>
        <v>17.761707567361086</v>
      </c>
      <c r="BZ37" s="3">
        <f>MAX(T37,AW37)*'2015-2022 Peak vs Capital'!$M$14</f>
        <v>18.070238591181049</v>
      </c>
      <c r="CA37" s="3">
        <f>MAX(U37,AX37)*'2015-2022 Peak vs Capital'!$M$14</f>
        <v>18.439265894181396</v>
      </c>
      <c r="CB37" s="3">
        <f>MAX(V37,AY37)*'2015-2022 Peak vs Capital'!$M$14</f>
        <v>18.711499150493129</v>
      </c>
      <c r="CC37" s="3">
        <f>MAX(W37,AZ37)*'2015-2022 Peak vs Capital'!$M$14</f>
        <v>18.911136871788404</v>
      </c>
      <c r="CD37" s="3">
        <f>MAX(X37,BA37)*'2015-2022 Peak vs Capital'!$M$14</f>
        <v>19.298313058542863</v>
      </c>
      <c r="CE37" s="3">
        <f>MAX(Y37,BB37)*'2015-2022 Peak vs Capital'!$M$14</f>
        <v>19.425355244821674</v>
      </c>
      <c r="CF37" s="3">
        <f>MAX(Z37,BC37)*'2015-2022 Peak vs Capital'!$M$14</f>
        <v>19.727836640723599</v>
      </c>
      <c r="CG37" s="3">
        <f>MAX(AA37,BD37)*'2015-2022 Peak vs Capital'!$M$14</f>
        <v>19.818581059494178</v>
      </c>
      <c r="CH37" s="3">
        <f>MAX(AB37,BE37)*'2015-2022 Peak vs Capital'!$M$14</f>
        <v>20.139211339150219</v>
      </c>
      <c r="CI37" s="3">
        <f>MAX(AC37,BF37)*'2015-2022 Peak vs Capital'!$M$14</f>
        <v>20.290452037101183</v>
      </c>
      <c r="CJ37" s="3">
        <f>MAX(AD37,BG37)*'2015-2022 Peak vs Capital'!$M$14</f>
        <v>20.502189014232531</v>
      </c>
      <c r="CK37" s="3">
        <f>MAX(AE37,BH37)*'2015-2022 Peak vs Capital'!$M$14</f>
        <v>20.689727479691726</v>
      </c>
      <c r="CL37" s="3">
        <f>MAX(AF37,BI37)*'2015-2022 Peak vs Capital'!$M$14</f>
        <v>20.98010961975757</v>
      </c>
      <c r="CM37" s="3">
        <f>MAX(AG37,BJ37)*'2015-2022 Peak vs Capital'!$M$14</f>
        <v>21.203945852724992</v>
      </c>
      <c r="CN37" s="3">
        <f>MAX(AH37,BK37)*'2015-2022 Peak vs Capital'!$M$14</f>
        <v>21.464079853200651</v>
      </c>
    </row>
    <row r="38" spans="1:92" x14ac:dyDescent="0.35">
      <c r="A38" t="s">
        <v>72</v>
      </c>
      <c r="B38">
        <v>2022</v>
      </c>
      <c r="C38">
        <v>43280</v>
      </c>
      <c r="D38">
        <v>45232</v>
      </c>
      <c r="E38" s="18"/>
      <c r="F38" s="3">
        <f t="shared" si="1"/>
        <v>45.231999999999999</v>
      </c>
      <c r="G38" s="3">
        <f t="shared" ref="G38:AH38" si="61">F38*G$3</f>
        <v>46.721725855547454</v>
      </c>
      <c r="H38" s="3">
        <f t="shared" si="61"/>
        <v>48.260516159376799</v>
      </c>
      <c r="I38" s="3">
        <f t="shared" si="61"/>
        <v>49.849986859869574</v>
      </c>
      <c r="J38" s="3">
        <f t="shared" si="61"/>
        <v>50.821090499996899</v>
      </c>
      <c r="K38" s="3">
        <f t="shared" si="61"/>
        <v>51.387567623404507</v>
      </c>
      <c r="L38" s="3">
        <f t="shared" si="61"/>
        <v>52.095664027664014</v>
      </c>
      <c r="M38" s="3">
        <f t="shared" si="61"/>
        <v>53.592782139526982</v>
      </c>
      <c r="N38" s="3">
        <f t="shared" si="61"/>
        <v>54.503191802146361</v>
      </c>
      <c r="O38" s="3">
        <f t="shared" si="61"/>
        <v>55.615914723125591</v>
      </c>
      <c r="P38" s="3">
        <f t="shared" si="61"/>
        <v>57.598584655052228</v>
      </c>
      <c r="Q38" s="3">
        <f t="shared" si="61"/>
        <v>58.589919621015547</v>
      </c>
      <c r="R38" s="3">
        <f t="shared" si="61"/>
        <v>59.257553373603081</v>
      </c>
      <c r="S38" s="3">
        <f t="shared" si="61"/>
        <v>59.985881103698574</v>
      </c>
      <c r="T38" s="3">
        <f t="shared" si="61"/>
        <v>60.795134137138014</v>
      </c>
      <c r="U38" s="3">
        <f t="shared" si="61"/>
        <v>61.543693193069501</v>
      </c>
      <c r="V38" s="3">
        <f t="shared" si="61"/>
        <v>62.878960698244569</v>
      </c>
      <c r="W38" s="3">
        <f t="shared" si="61"/>
        <v>63.748907709191975</v>
      </c>
      <c r="X38" s="3">
        <f t="shared" si="61"/>
        <v>64.396310135943523</v>
      </c>
      <c r="Y38" s="3">
        <f t="shared" si="61"/>
        <v>65.144869191875017</v>
      </c>
      <c r="Z38" s="3">
        <f t="shared" si="61"/>
        <v>66.095741506166348</v>
      </c>
      <c r="AA38" s="3">
        <f t="shared" si="61"/>
        <v>66.925225865441774</v>
      </c>
      <c r="AB38" s="3">
        <f t="shared" si="61"/>
        <v>67.471471663013403</v>
      </c>
      <c r="AC38" s="3">
        <f t="shared" si="61"/>
        <v>67.795172876389174</v>
      </c>
      <c r="AD38" s="3">
        <f t="shared" si="61"/>
        <v>68.260493370616857</v>
      </c>
      <c r="AE38" s="3">
        <f t="shared" si="61"/>
        <v>68.928127123204391</v>
      </c>
      <c r="AF38" s="3">
        <f t="shared" si="61"/>
        <v>69.433910269104047</v>
      </c>
      <c r="AG38" s="3">
        <f t="shared" si="61"/>
        <v>70.222931976707514</v>
      </c>
      <c r="AH38" s="3">
        <f t="shared" si="61"/>
        <v>70.748946448443149</v>
      </c>
      <c r="AI38" s="3">
        <f t="shared" si="3"/>
        <v>43.28</v>
      </c>
      <c r="AJ38" s="3">
        <f t="shared" si="4"/>
        <v>45.012648645202553</v>
      </c>
      <c r="AK38" s="3">
        <f t="shared" si="5"/>
        <v>46.814661230509593</v>
      </c>
      <c r="AL38" s="3">
        <f t="shared" si="6"/>
        <v>48.688814635238309</v>
      </c>
      <c r="AM38" s="3">
        <f t="shared" si="7"/>
        <v>50.264164547940155</v>
      </c>
      <c r="AN38" s="3">
        <f t="shared" si="8"/>
        <v>51.503439812598934</v>
      </c>
      <c r="AO38" s="3">
        <f t="shared" si="9"/>
        <v>52.847738404771178</v>
      </c>
      <c r="AP38" s="3">
        <f t="shared" si="10"/>
        <v>54.696148969008</v>
      </c>
      <c r="AQ38" s="3">
        <f t="shared" si="11"/>
        <v>55.914419568164099</v>
      </c>
      <c r="AR38" s="3">
        <f t="shared" si="12"/>
        <v>57.384746153352488</v>
      </c>
      <c r="AS38" s="3">
        <f t="shared" si="13"/>
        <v>59.149138055578554</v>
      </c>
      <c r="AT38" s="3">
        <f t="shared" si="14"/>
        <v>60.619464640766942</v>
      </c>
      <c r="AU38" s="3">
        <f t="shared" si="15"/>
        <v>60.787501964788476</v>
      </c>
      <c r="AV38" s="3">
        <f t="shared" si="16"/>
        <v>61.669697915901509</v>
      </c>
      <c r="AW38" s="3">
        <f t="shared" si="17"/>
        <v>62.740935856538762</v>
      </c>
      <c r="AX38" s="3">
        <f t="shared" si="18"/>
        <v>64.02222045220293</v>
      </c>
      <c r="AY38" s="3">
        <f t="shared" si="19"/>
        <v>64.967430399824039</v>
      </c>
      <c r="AZ38" s="3">
        <f t="shared" si="20"/>
        <v>65.660584361412859</v>
      </c>
      <c r="BA38" s="3">
        <f t="shared" si="21"/>
        <v>67.004882953585096</v>
      </c>
      <c r="BB38" s="3">
        <f t="shared" si="22"/>
        <v>67.445980929141612</v>
      </c>
      <c r="BC38" s="3">
        <f t="shared" si="23"/>
        <v>68.496214204276171</v>
      </c>
      <c r="BD38" s="3">
        <f t="shared" si="24"/>
        <v>68.811284186816536</v>
      </c>
      <c r="BE38" s="3">
        <f t="shared" si="25"/>
        <v>69.924531458459171</v>
      </c>
      <c r="BF38" s="3">
        <f t="shared" si="26"/>
        <v>70.449648096026465</v>
      </c>
      <c r="BG38" s="3">
        <f t="shared" si="27"/>
        <v>71.184811388620659</v>
      </c>
      <c r="BH38" s="3">
        <f t="shared" si="28"/>
        <v>71.83595601920409</v>
      </c>
      <c r="BI38" s="3">
        <f t="shared" si="29"/>
        <v>72.844179963333261</v>
      </c>
      <c r="BJ38" s="3">
        <f t="shared" si="30"/>
        <v>73.621352586932829</v>
      </c>
      <c r="BK38" s="3">
        <f t="shared" si="31"/>
        <v>74.52455320354855</v>
      </c>
      <c r="BL38" s="3">
        <f>MAX(F38,AI38)*'2015-2022 Peak vs Capital'!$M$14</f>
        <v>4.7491373879077052</v>
      </c>
      <c r="BM38" s="3">
        <f>MAX(G38,AJ38)*'2015-2022 Peak vs Capital'!$M$14</f>
        <v>4.9055512709620297</v>
      </c>
      <c r="BN38" s="3">
        <f>MAX(H38,AK38)*'2015-2022 Peak vs Capital'!$M$14</f>
        <v>5.0671166796122291</v>
      </c>
      <c r="BO38" s="3">
        <f>MAX(I38,AL38)*'2015-2022 Peak vs Capital'!$M$14</f>
        <v>5.234003280485374</v>
      </c>
      <c r="BP38" s="3">
        <f>MAX(J38,AM38)*'2015-2022 Peak vs Capital'!$M$14</f>
        <v>5.3359643833519712</v>
      </c>
      <c r="BQ38" s="3">
        <f>MAX(K38,AN38)*'2015-2022 Peak vs Capital'!$M$14</f>
        <v>5.407607702950739</v>
      </c>
      <c r="BR38" s="3">
        <f>MAX(L38,AO38)*'2015-2022 Peak vs Capital'!$M$14</f>
        <v>5.5487524390799594</v>
      </c>
      <c r="BS38" s="3">
        <f>MAX(M38,AP38)*'2015-2022 Peak vs Capital'!$M$14</f>
        <v>5.7428264512576357</v>
      </c>
      <c r="BT38" s="3">
        <f>MAX(N38,AQ38)*'2015-2022 Peak vs Capital'!$M$14</f>
        <v>5.8707388683747421</v>
      </c>
      <c r="BU38" s="3">
        <f>MAX(O38,AR38)*'2015-2022 Peak vs Capital'!$M$14</f>
        <v>6.0251159235160765</v>
      </c>
      <c r="BV38" s="3">
        <f>MAX(P38,AS38)*'2015-2022 Peak vs Capital'!$M$14</f>
        <v>6.2103683896856774</v>
      </c>
      <c r="BW38" s="3">
        <f>MAX(Q38,AT38)*'2015-2022 Peak vs Capital'!$M$14</f>
        <v>6.3647454448270127</v>
      </c>
      <c r="BX38" s="3">
        <f>MAX(R38,AU38)*'2015-2022 Peak vs Capital'!$M$14</f>
        <v>6.3823885368431652</v>
      </c>
      <c r="BY38" s="3">
        <f>MAX(S38,AV38)*'2015-2022 Peak vs Capital'!$M$14</f>
        <v>6.4750147699279657</v>
      </c>
      <c r="BZ38" s="3">
        <f>MAX(T38,AW38)*'2015-2022 Peak vs Capital'!$M$14</f>
        <v>6.5874894815309375</v>
      </c>
      <c r="CA38" s="3">
        <f>MAX(U38,AX38)*'2015-2022 Peak vs Capital'!$M$14</f>
        <v>6.7220180581541005</v>
      </c>
      <c r="CB38" s="3">
        <f>MAX(V38,AY38)*'2015-2022 Peak vs Capital'!$M$14</f>
        <v>6.8212604507449592</v>
      </c>
      <c r="CC38" s="3">
        <f>MAX(W38,AZ38)*'2015-2022 Peak vs Capital'!$M$14</f>
        <v>6.8940382053115892</v>
      </c>
      <c r="CD38" s="3">
        <f>MAX(X38,BA38)*'2015-2022 Peak vs Capital'!$M$14</f>
        <v>7.0351829414408087</v>
      </c>
      <c r="CE38" s="3">
        <f>MAX(Y38,BB38)*'2015-2022 Peak vs Capital'!$M$14</f>
        <v>7.0814960579832089</v>
      </c>
      <c r="CF38" s="3">
        <f>MAX(Z38,BC38)*'2015-2022 Peak vs Capital'!$M$14</f>
        <v>7.1917653830841619</v>
      </c>
      <c r="CG38" s="3">
        <f>MAX(AA38,BD38)*'2015-2022 Peak vs Capital'!$M$14</f>
        <v>7.2248461806144473</v>
      </c>
      <c r="CH38" s="3">
        <f>MAX(AB38,BE38)*'2015-2022 Peak vs Capital'!$M$14</f>
        <v>7.3417316652214568</v>
      </c>
      <c r="CI38" s="3">
        <f>MAX(AC38,BF38)*'2015-2022 Peak vs Capital'!$M$14</f>
        <v>7.3968663277719351</v>
      </c>
      <c r="CJ38" s="3">
        <f>MAX(AD38,BG38)*'2015-2022 Peak vs Capital'!$M$14</f>
        <v>7.4740548553426027</v>
      </c>
      <c r="CK38" s="3">
        <f>MAX(AE38,BH38)*'2015-2022 Peak vs Capital'!$M$14</f>
        <v>7.5424218369051932</v>
      </c>
      <c r="CL38" s="3">
        <f>MAX(AF38,BI38)*'2015-2022 Peak vs Capital'!$M$14</f>
        <v>7.6482803890021076</v>
      </c>
      <c r="CM38" s="3">
        <f>MAX(AG38,BJ38)*'2015-2022 Peak vs Capital'!$M$14</f>
        <v>7.729879689576812</v>
      </c>
      <c r="CN38" s="3">
        <f>MAX(AH38,BK38)*'2015-2022 Peak vs Capital'!$M$14</f>
        <v>7.8247113091636313</v>
      </c>
    </row>
    <row r="39" spans="1:92" x14ac:dyDescent="0.35">
      <c r="A39" t="s">
        <v>97</v>
      </c>
      <c r="B39">
        <v>2022</v>
      </c>
      <c r="C39">
        <v>57926</v>
      </c>
      <c r="D39">
        <v>48219</v>
      </c>
      <c r="E39" s="18"/>
      <c r="F39" s="3">
        <f t="shared" si="1"/>
        <v>48.219000000000001</v>
      </c>
      <c r="G39" s="3">
        <f t="shared" ref="G39:AH39" si="62">F39*G$3</f>
        <v>49.807103356664371</v>
      </c>
      <c r="H39" s="3">
        <f t="shared" si="62"/>
        <v>51.447511246219271</v>
      </c>
      <c r="I39" s="3">
        <f t="shared" si="62"/>
        <v>53.141946329944538</v>
      </c>
      <c r="J39" s="3">
        <f t="shared" si="62"/>
        <v>54.177179050657742</v>
      </c>
      <c r="K39" s="3">
        <f t="shared" si="62"/>
        <v>54.781064804407109</v>
      </c>
      <c r="L39" s="3">
        <f t="shared" si="62"/>
        <v>55.535921996593821</v>
      </c>
      <c r="M39" s="3">
        <f t="shared" si="62"/>
        <v>57.131905774360014</v>
      </c>
      <c r="N39" s="3">
        <f t="shared" si="62"/>
        <v>58.102436450028655</v>
      </c>
      <c r="O39" s="3">
        <f t="shared" si="62"/>
        <v>59.288640609179197</v>
      </c>
      <c r="P39" s="3">
        <f t="shared" si="62"/>
        <v>61.402240747301995</v>
      </c>
      <c r="Q39" s="3">
        <f t="shared" si="62"/>
        <v>62.459040816363391</v>
      </c>
      <c r="R39" s="3">
        <f t="shared" si="62"/>
        <v>63.170763311853719</v>
      </c>
      <c r="S39" s="3">
        <f t="shared" si="62"/>
        <v>63.947187852388616</v>
      </c>
      <c r="T39" s="3">
        <f t="shared" si="62"/>
        <v>64.809881786316282</v>
      </c>
      <c r="U39" s="3">
        <f t="shared" si="62"/>
        <v>65.607873675199386</v>
      </c>
      <c r="V39" s="3">
        <f t="shared" si="62"/>
        <v>67.031318666180042</v>
      </c>
      <c r="W39" s="3">
        <f t="shared" si="62"/>
        <v>67.958714645152298</v>
      </c>
      <c r="X39" s="3">
        <f t="shared" si="62"/>
        <v>68.648869792294434</v>
      </c>
      <c r="Y39" s="3">
        <f t="shared" si="62"/>
        <v>69.446861681177538</v>
      </c>
      <c r="Z39" s="3">
        <f t="shared" si="62"/>
        <v>70.460527053542549</v>
      </c>
      <c r="AA39" s="3">
        <f t="shared" si="62"/>
        <v>71.344788335818407</v>
      </c>
      <c r="AB39" s="3">
        <f t="shared" si="62"/>
        <v>71.927106741219589</v>
      </c>
      <c r="AC39" s="3">
        <f t="shared" si="62"/>
        <v>72.27218431479065</v>
      </c>
      <c r="AD39" s="3">
        <f t="shared" si="62"/>
        <v>72.768233326799063</v>
      </c>
      <c r="AE39" s="3">
        <f t="shared" si="62"/>
        <v>73.479955822289384</v>
      </c>
      <c r="AF39" s="3">
        <f t="shared" si="62"/>
        <v>74.019139530994181</v>
      </c>
      <c r="AG39" s="3">
        <f t="shared" si="62"/>
        <v>74.860266116573669</v>
      </c>
      <c r="AH39" s="3">
        <f t="shared" si="62"/>
        <v>75.421017173626652</v>
      </c>
      <c r="AI39" s="3">
        <f t="shared" si="3"/>
        <v>57.926000000000002</v>
      </c>
      <c r="AJ39" s="3">
        <f t="shared" si="4"/>
        <v>60.244978868345726</v>
      </c>
      <c r="AK39" s="3">
        <f t="shared" si="5"/>
        <v>62.656794511055878</v>
      </c>
      <c r="AL39" s="3">
        <f t="shared" si="6"/>
        <v>65.165163506488312</v>
      </c>
      <c r="AM39" s="3">
        <f t="shared" si="7"/>
        <v>67.273613576801779</v>
      </c>
      <c r="AN39" s="3">
        <f t="shared" si="8"/>
        <v>68.932260965448364</v>
      </c>
      <c r="AO39" s="3">
        <f t="shared" si="9"/>
        <v>70.731471692115861</v>
      </c>
      <c r="AP39" s="3">
        <f t="shared" si="10"/>
        <v>73.20538644128365</v>
      </c>
      <c r="AQ39" s="3">
        <f t="shared" si="11"/>
        <v>74.835921162326073</v>
      </c>
      <c r="AR39" s="3">
        <f t="shared" si="12"/>
        <v>76.803807894618643</v>
      </c>
      <c r="AS39" s="3">
        <f t="shared" si="13"/>
        <v>79.165271973369727</v>
      </c>
      <c r="AT39" s="3">
        <f t="shared" si="14"/>
        <v>81.133158705662296</v>
      </c>
      <c r="AU39" s="3">
        <f t="shared" si="15"/>
        <v>81.358060046495737</v>
      </c>
      <c r="AV39" s="3">
        <f t="shared" si="16"/>
        <v>82.538792085871279</v>
      </c>
      <c r="AW39" s="3">
        <f t="shared" si="17"/>
        <v>83.972538133684438</v>
      </c>
      <c r="AX39" s="3">
        <f t="shared" si="18"/>
        <v>85.68741085753939</v>
      </c>
      <c r="AY39" s="3">
        <f t="shared" si="19"/>
        <v>86.952480899727476</v>
      </c>
      <c r="AZ39" s="3">
        <f t="shared" si="20"/>
        <v>87.880198930665401</v>
      </c>
      <c r="BA39" s="3">
        <f t="shared" si="21"/>
        <v>89.679409657332883</v>
      </c>
      <c r="BB39" s="3">
        <f t="shared" si="22"/>
        <v>90.269775677020661</v>
      </c>
      <c r="BC39" s="3">
        <f t="shared" si="23"/>
        <v>91.675409057229643</v>
      </c>
      <c r="BD39" s="3">
        <f t="shared" si="24"/>
        <v>92.097099071292334</v>
      </c>
      <c r="BE39" s="3">
        <f t="shared" si="25"/>
        <v>93.587070454313846</v>
      </c>
      <c r="BF39" s="3">
        <f t="shared" si="26"/>
        <v>94.289887144418344</v>
      </c>
      <c r="BG39" s="3">
        <f t="shared" si="27"/>
        <v>95.273830510564636</v>
      </c>
      <c r="BH39" s="3">
        <f t="shared" si="28"/>
        <v>96.145323206294208</v>
      </c>
      <c r="BI39" s="3">
        <f t="shared" si="29"/>
        <v>97.494731251294809</v>
      </c>
      <c r="BJ39" s="3">
        <f t="shared" si="30"/>
        <v>98.53489995264944</v>
      </c>
      <c r="BK39" s="3">
        <f t="shared" si="31"/>
        <v>99.743744659629172</v>
      </c>
      <c r="BL39" s="3">
        <f>MAX(F39,AI39)*'2015-2022 Peak vs Capital'!$M$14</f>
        <v>6.0819449135997026</v>
      </c>
      <c r="BM39" s="3">
        <f>MAX(G39,AJ39)*'2015-2022 Peak vs Capital'!$M$14</f>
        <v>6.3254262817777311</v>
      </c>
      <c r="BN39" s="3">
        <f>MAX(H39,AK39)*'2015-2022 Peak vs Capital'!$M$14</f>
        <v>6.5786550543620832</v>
      </c>
      <c r="BO39" s="3">
        <f>MAX(I39,AL39)*'2015-2022 Peak vs Capital'!$M$14</f>
        <v>6.8420214537889636</v>
      </c>
      <c r="BP39" s="3">
        <f>MAX(J39,AM39)*'2015-2022 Peak vs Capital'!$M$14</f>
        <v>7.0633983343041375</v>
      </c>
      <c r="BQ39" s="3">
        <f>MAX(K39,AN39)*'2015-2022 Peak vs Capital'!$M$14</f>
        <v>7.2375481469760725</v>
      </c>
      <c r="BR39" s="3">
        <f>MAX(L39,AO39)*'2015-2022 Peak vs Capital'!$M$14</f>
        <v>7.4264564183490211</v>
      </c>
      <c r="BS39" s="3">
        <f>MAX(M39,AP39)*'2015-2022 Peak vs Capital'!$M$14</f>
        <v>7.6862052914868233</v>
      </c>
      <c r="BT39" s="3">
        <f>MAX(N39,AQ39)*'2015-2022 Peak vs Capital'!$M$14</f>
        <v>7.8574034124185577</v>
      </c>
      <c r="BU39" s="3">
        <f>MAX(O39,AR39)*'2015-2022 Peak vs Capital'!$M$14</f>
        <v>8.0640218342327188</v>
      </c>
      <c r="BV39" s="3">
        <f>MAX(P39,AS39)*'2015-2022 Peak vs Capital'!$M$14</f>
        <v>8.3119639404097132</v>
      </c>
      <c r="BW39" s="3">
        <f>MAX(Q39,AT39)*'2015-2022 Peak vs Capital'!$M$14</f>
        <v>8.5185823622238761</v>
      </c>
      <c r="BX39" s="3">
        <f>MAX(R39,AU39)*'2015-2022 Peak vs Capital'!$M$14</f>
        <v>8.5421958961454951</v>
      </c>
      <c r="BY39" s="3">
        <f>MAX(S39,AV39)*'2015-2022 Peak vs Capital'!$M$14</f>
        <v>8.6661669492339914</v>
      </c>
      <c r="BZ39" s="3">
        <f>MAX(T39,AW39)*'2015-2022 Peak vs Capital'!$M$14</f>
        <v>8.8167032279843092</v>
      </c>
      <c r="CA39" s="3">
        <f>MAX(U39,AX39)*'2015-2022 Peak vs Capital'!$M$14</f>
        <v>8.9967564241366507</v>
      </c>
      <c r="CB39" s="3">
        <f>MAX(V39,AY39)*'2015-2022 Peak vs Capital'!$M$14</f>
        <v>9.1295825524457541</v>
      </c>
      <c r="CC39" s="3">
        <f>MAX(W39,AZ39)*'2015-2022 Peak vs Capital'!$M$14</f>
        <v>9.2269883798724308</v>
      </c>
      <c r="CD39" s="3">
        <f>MAX(X39,BA39)*'2015-2022 Peak vs Capital'!$M$14</f>
        <v>9.4158966512453777</v>
      </c>
      <c r="CE39" s="3">
        <f>MAX(Y39,BB39)*'2015-2022 Peak vs Capital'!$M$14</f>
        <v>9.4778821777896276</v>
      </c>
      <c r="CF39" s="3">
        <f>MAX(Z39,BC39)*'2015-2022 Peak vs Capital'!$M$14</f>
        <v>9.6254667647997429</v>
      </c>
      <c r="CG39" s="3">
        <f>MAX(AA39,BD39)*'2015-2022 Peak vs Capital'!$M$14</f>
        <v>9.6697421409027768</v>
      </c>
      <c r="CH39" s="3">
        <f>MAX(AB39,BE39)*'2015-2022 Peak vs Capital'!$M$14</f>
        <v>9.8261818031334993</v>
      </c>
      <c r="CI39" s="3">
        <f>MAX(AC39,BF39)*'2015-2022 Peak vs Capital'!$M$14</f>
        <v>9.8999740966385588</v>
      </c>
      <c r="CJ39" s="3">
        <f>MAX(AD39,BG39)*'2015-2022 Peak vs Capital'!$M$14</f>
        <v>10.00328330754564</v>
      </c>
      <c r="CK39" s="3">
        <f>MAX(AE39,BH39)*'2015-2022 Peak vs Capital'!$M$14</f>
        <v>10.094785751491912</v>
      </c>
      <c r="CL39" s="3">
        <f>MAX(AF39,BI39)*'2015-2022 Peak vs Capital'!$M$14</f>
        <v>10.236466955021621</v>
      </c>
      <c r="CM39" s="3">
        <f>MAX(AG39,BJ39)*'2015-2022 Peak vs Capital'!$M$14</f>
        <v>10.345679549409105</v>
      </c>
      <c r="CN39" s="3">
        <f>MAX(AH39,BK39)*'2015-2022 Peak vs Capital'!$M$14</f>
        <v>10.472602294237806</v>
      </c>
    </row>
    <row r="40" spans="1:92" x14ac:dyDescent="0.35">
      <c r="A40" t="s">
        <v>73</v>
      </c>
      <c r="B40">
        <v>2022</v>
      </c>
      <c r="C40">
        <v>486838</v>
      </c>
      <c r="D40">
        <v>685662</v>
      </c>
      <c r="E40" s="18"/>
      <c r="F40" s="3">
        <f t="shared" si="1"/>
        <v>685.66200000000003</v>
      </c>
      <c r="G40" s="3">
        <f t="shared" ref="G40:AH40" si="63">F40*G$3</f>
        <v>708.24442858079192</v>
      </c>
      <c r="H40" s="3">
        <f t="shared" si="63"/>
        <v>731.57061440729171</v>
      </c>
      <c r="I40" s="3">
        <f t="shared" si="63"/>
        <v>755.66505328775861</v>
      </c>
      <c r="J40" s="3">
        <f t="shared" si="63"/>
        <v>770.38580107907853</v>
      </c>
      <c r="K40" s="3">
        <f t="shared" si="63"/>
        <v>778.97290395734842</v>
      </c>
      <c r="L40" s="3">
        <f t="shared" si="63"/>
        <v>789.7067825551859</v>
      </c>
      <c r="M40" s="3">
        <f t="shared" si="63"/>
        <v>812.40126873347083</v>
      </c>
      <c r="N40" s="3">
        <f t="shared" si="63"/>
        <v>826.20196978783349</v>
      </c>
      <c r="O40" s="3">
        <f t="shared" si="63"/>
        <v>843.06949329872089</v>
      </c>
      <c r="P40" s="3">
        <f t="shared" si="63"/>
        <v>873.12435337266595</v>
      </c>
      <c r="Q40" s="3">
        <f t="shared" si="63"/>
        <v>888.15178340963848</v>
      </c>
      <c r="R40" s="3">
        <f t="shared" si="63"/>
        <v>898.27229751617097</v>
      </c>
      <c r="S40" s="3">
        <f t="shared" si="63"/>
        <v>909.31285835966082</v>
      </c>
      <c r="T40" s="3">
        <f t="shared" si="63"/>
        <v>921.58014818576078</v>
      </c>
      <c r="U40" s="3">
        <f t="shared" si="63"/>
        <v>932.92739127490324</v>
      </c>
      <c r="V40" s="3">
        <f t="shared" si="63"/>
        <v>953.16841948796809</v>
      </c>
      <c r="W40" s="3">
        <f t="shared" si="63"/>
        <v>966.35575605102565</v>
      </c>
      <c r="X40" s="3">
        <f t="shared" si="63"/>
        <v>976.16958791190552</v>
      </c>
      <c r="Y40" s="3">
        <f t="shared" si="63"/>
        <v>987.5168310010481</v>
      </c>
      <c r="Z40" s="3">
        <f t="shared" si="63"/>
        <v>1001.9308965467155</v>
      </c>
      <c r="AA40" s="3">
        <f t="shared" si="63"/>
        <v>1014.5048686184679</v>
      </c>
      <c r="AB40" s="3">
        <f t="shared" si="63"/>
        <v>1022.7852892510854</v>
      </c>
      <c r="AC40" s="3">
        <f t="shared" si="63"/>
        <v>1027.6922051815252</v>
      </c>
      <c r="AD40" s="3">
        <f t="shared" si="63"/>
        <v>1034.7458968315327</v>
      </c>
      <c r="AE40" s="3">
        <f t="shared" si="63"/>
        <v>1044.8664109380652</v>
      </c>
      <c r="AF40" s="3">
        <f t="shared" si="63"/>
        <v>1052.5334670793777</v>
      </c>
      <c r="AG40" s="3">
        <f t="shared" si="63"/>
        <v>1064.4940746598254</v>
      </c>
      <c r="AH40" s="3">
        <f t="shared" si="63"/>
        <v>1072.4678130467903</v>
      </c>
      <c r="AI40" s="3">
        <f t="shared" si="3"/>
        <v>486.83800000000002</v>
      </c>
      <c r="AJ40" s="3">
        <f t="shared" ref="AJ40:AJ61" si="64">AI40*G$4</f>
        <v>506.32781518329762</v>
      </c>
      <c r="AK40" s="3">
        <f t="shared" ref="AK40:AK61" si="65">AJ40*H$4</f>
        <v>526.5978753266827</v>
      </c>
      <c r="AL40" s="3">
        <f t="shared" ref="AL40:AL61" si="66">AK40*I$4</f>
        <v>547.67941634450426</v>
      </c>
      <c r="AM40" s="3">
        <f t="shared" ref="AM40:AM61" si="67">AL40*J$4</f>
        <v>565.39984612269143</v>
      </c>
      <c r="AN40" s="3">
        <f t="shared" ref="AN40:AN61" si="68">AM40*K$4</f>
        <v>579.33991754819863</v>
      </c>
      <c r="AO40" s="3">
        <f t="shared" ref="AO40:AO61" si="69">AN40*L$4</f>
        <v>594.46135095891839</v>
      </c>
      <c r="AP40" s="3">
        <f t="shared" ref="AP40:AP61" si="70">AO40*M$4</f>
        <v>615.25332189865787</v>
      </c>
      <c r="AQ40" s="3">
        <f t="shared" ref="AQ40:AQ61" si="71">AP40*N$4</f>
        <v>628.95712092712267</v>
      </c>
      <c r="AR40" s="3">
        <f t="shared" ref="AR40:AR61" si="72">AQ40*O$4</f>
        <v>645.49618872009739</v>
      </c>
      <c r="AS40" s="3">
        <f t="shared" ref="AS40:AS61" si="73">AR40*P$4</f>
        <v>665.34307007166706</v>
      </c>
      <c r="AT40" s="3">
        <f t="shared" ref="AT40:AT61" si="74">AS40*Q$4</f>
        <v>681.88213786464178</v>
      </c>
      <c r="AU40" s="3">
        <f t="shared" ref="AU40:AU61" si="75">AT40*R$4</f>
        <v>683.77231704098176</v>
      </c>
      <c r="AV40" s="3">
        <f t="shared" ref="AV40:AV61" si="76">AU40*S$4</f>
        <v>693.69575771676659</v>
      </c>
      <c r="AW40" s="3">
        <f t="shared" ref="AW40:AW61" si="77">AV40*T$4</f>
        <v>705.74564996593392</v>
      </c>
      <c r="AX40" s="3">
        <f t="shared" ref="AX40:AX61" si="78">AW40*U$4</f>
        <v>720.15826618552614</v>
      </c>
      <c r="AY40" s="3">
        <f t="shared" ref="AY40:AY61" si="79">AX40*V$4</f>
        <v>730.7905240524384</v>
      </c>
      <c r="AZ40" s="3">
        <f t="shared" ref="AZ40:AZ61" si="80">AY40*W$4</f>
        <v>738.58751315484085</v>
      </c>
      <c r="BA40" s="3">
        <f t="shared" ref="BA40:BA61" si="81">AZ40*X$4</f>
        <v>753.7089465655605</v>
      </c>
      <c r="BB40" s="3">
        <f t="shared" ref="BB40:BB61" si="82">BA40*Y$4</f>
        <v>758.67066690345291</v>
      </c>
      <c r="BC40" s="3">
        <f t="shared" ref="BC40:BC61" si="83">BB40*Z$4</f>
        <v>770.48428675557773</v>
      </c>
      <c r="BD40" s="3">
        <f t="shared" ref="BD40:BD61" si="84">BC40*AA$4</f>
        <v>774.02837271121518</v>
      </c>
      <c r="BE40" s="3">
        <f t="shared" ref="BE40:BE61" si="85">BD40*AB$4</f>
        <v>786.55080975446742</v>
      </c>
      <c r="BF40" s="3">
        <f t="shared" ref="BF40:BF61" si="86">BE40*AC$4</f>
        <v>792.45761968052989</v>
      </c>
      <c r="BG40" s="3">
        <f t="shared" ref="BG40:BG61" si="87">BF40*AD$4</f>
        <v>800.72715357701725</v>
      </c>
      <c r="BH40" s="3">
        <f t="shared" ref="BH40:BH61" si="88">BG40*AE$4</f>
        <v>808.05159788533467</v>
      </c>
      <c r="BI40" s="3">
        <f t="shared" ref="BI40:BI61" si="89">BH40*AF$4</f>
        <v>819.39267294337435</v>
      </c>
      <c r="BJ40" s="3">
        <f t="shared" ref="BJ40:BJ61" si="90">BI40*AG$4</f>
        <v>828.13475163394662</v>
      </c>
      <c r="BK40" s="3">
        <f t="shared" ref="BK40:BK61" si="91">BJ40*AH$4</f>
        <v>838.29446470677397</v>
      </c>
      <c r="BL40" s="3">
        <f>MAX(F40,AI40)*'2015-2022 Peak vs Capital'!$M$14</f>
        <v>71.991135471957307</v>
      </c>
      <c r="BM40" s="3">
        <f>MAX(G40,AJ40)*'2015-2022 Peak vs Capital'!$M$14</f>
        <v>74.362179332118131</v>
      </c>
      <c r="BN40" s="3">
        <f>MAX(H40,AK40)*'2015-2022 Peak vs Capital'!$M$14</f>
        <v>76.811314042630883</v>
      </c>
      <c r="BO40" s="3">
        <f>MAX(I40,AL40)*'2015-2022 Peak vs Capital'!$M$14</f>
        <v>79.341111542805152</v>
      </c>
      <c r="BP40" s="3">
        <f>MAX(J40,AM40)*'2015-2022 Peak vs Capital'!$M$14</f>
        <v>80.886717611820842</v>
      </c>
      <c r="BQ40" s="3">
        <f>MAX(K40,AN40)*'2015-2022 Peak vs Capital'!$M$14</f>
        <v>81.788321152079973</v>
      </c>
      <c r="BR40" s="3">
        <f>MAX(L40,AO40)*'2015-2022 Peak vs Capital'!$M$14</f>
        <v>82.915325577403905</v>
      </c>
      <c r="BS40" s="3">
        <f>MAX(M40,AP40)*'2015-2022 Peak vs Capital'!$M$14</f>
        <v>85.298134933803084</v>
      </c>
      <c r="BT40" s="3">
        <f>MAX(N40,AQ40)*'2015-2022 Peak vs Capital'!$M$14</f>
        <v>86.747140623505317</v>
      </c>
      <c r="BU40" s="3">
        <f>MAX(O40,AR40)*'2015-2022 Peak vs Capital'!$M$14</f>
        <v>88.518147577585779</v>
      </c>
      <c r="BV40" s="3">
        <f>MAX(P40,AS40)*'2015-2022 Peak vs Capital'!$M$14</f>
        <v>91.673759968492817</v>
      </c>
      <c r="BW40" s="3">
        <f>MAX(Q40,AT40)*'2015-2022 Peak vs Capital'!$M$14</f>
        <v>93.251566163946336</v>
      </c>
      <c r="BX40" s="3">
        <f>MAX(R40,AU40)*'2015-2022 Peak vs Capital'!$M$14</f>
        <v>94.314170336394611</v>
      </c>
      <c r="BY40" s="3">
        <f>MAX(S40,AV40)*'2015-2022 Peak vs Capital'!$M$14</f>
        <v>95.473374888156371</v>
      </c>
      <c r="BZ40" s="3">
        <f>MAX(T40,AW40)*'2015-2022 Peak vs Capital'!$M$14</f>
        <v>96.761379945669432</v>
      </c>
      <c r="CA40" s="3">
        <f>MAX(U40,AX40)*'2015-2022 Peak vs Capital'!$M$14</f>
        <v>97.952784623869022</v>
      </c>
      <c r="CB40" s="3">
        <f>MAX(V40,AY40)*'2015-2022 Peak vs Capital'!$M$14</f>
        <v>100.07799296876559</v>
      </c>
      <c r="CC40" s="3">
        <f>MAX(W40,AZ40)*'2015-2022 Peak vs Capital'!$M$14</f>
        <v>101.46259840559213</v>
      </c>
      <c r="CD40" s="3">
        <f>MAX(X40,BA40)*'2015-2022 Peak vs Capital'!$M$14</f>
        <v>102.49300245160258</v>
      </c>
      <c r="CE40" s="3">
        <f>MAX(Y40,BB40)*'2015-2022 Peak vs Capital'!$M$14</f>
        <v>103.68440712980218</v>
      </c>
      <c r="CF40" s="3">
        <f>MAX(Z40,BC40)*'2015-2022 Peak vs Capital'!$M$14</f>
        <v>105.19781307238004</v>
      </c>
      <c r="CG40" s="3">
        <f>MAX(AA40,BD40)*'2015-2022 Peak vs Capital'!$M$14</f>
        <v>106.51801825633092</v>
      </c>
      <c r="CH40" s="3">
        <f>MAX(AB40,BE40)*'2015-2022 Peak vs Capital'!$M$14</f>
        <v>107.38742167015225</v>
      </c>
      <c r="CI40" s="3">
        <f>MAX(AC40,BF40)*'2015-2022 Peak vs Capital'!$M$14</f>
        <v>107.90262369315745</v>
      </c>
      <c r="CJ40" s="3">
        <f>MAX(AD40,BG40)*'2015-2022 Peak vs Capital'!$M$14</f>
        <v>108.64322660122748</v>
      </c>
      <c r="CK40" s="3">
        <f>MAX(AE40,BH40)*'2015-2022 Peak vs Capital'!$M$14</f>
        <v>109.70583077367576</v>
      </c>
      <c r="CL40" s="3">
        <f>MAX(AF40,BI40)*'2015-2022 Peak vs Capital'!$M$14</f>
        <v>110.51083393462143</v>
      </c>
      <c r="CM40" s="3">
        <f>MAX(AG40,BJ40)*'2015-2022 Peak vs Capital'!$M$14</f>
        <v>111.76663886569669</v>
      </c>
      <c r="CN40" s="3">
        <f>MAX(AH40,BK40)*'2015-2022 Peak vs Capital'!$M$14</f>
        <v>112.60384215308018</v>
      </c>
    </row>
    <row r="41" spans="1:92" x14ac:dyDescent="0.35">
      <c r="A41" t="s">
        <v>74</v>
      </c>
      <c r="B41">
        <v>2022</v>
      </c>
      <c r="C41">
        <v>146759</v>
      </c>
      <c r="D41">
        <v>194627</v>
      </c>
      <c r="E41" s="18"/>
      <c r="F41" s="3">
        <f t="shared" si="1"/>
        <v>194.62700000000001</v>
      </c>
      <c r="G41" s="3">
        <f t="shared" ref="G41:AH41" si="92">F41*G$3</f>
        <v>201.03708299627775</v>
      </c>
      <c r="H41" s="3">
        <f t="shared" si="92"/>
        <v>207.6582834840606</v>
      </c>
      <c r="I41" s="3">
        <f t="shared" si="92"/>
        <v>214.49755466430486</v>
      </c>
      <c r="J41" s="3">
        <f t="shared" si="92"/>
        <v>218.67607845646663</v>
      </c>
      <c r="K41" s="3">
        <f t="shared" si="92"/>
        <v>221.11355066856098</v>
      </c>
      <c r="L41" s="3">
        <f t="shared" si="92"/>
        <v>224.16039093367894</v>
      </c>
      <c r="M41" s="3">
        <f t="shared" si="92"/>
        <v>230.60228177992835</v>
      </c>
      <c r="N41" s="3">
        <f t="shared" si="92"/>
        <v>234.51964783508006</v>
      </c>
      <c r="O41" s="3">
        <f t="shared" si="92"/>
        <v>239.30753968026542</v>
      </c>
      <c r="P41" s="3">
        <f t="shared" si="92"/>
        <v>247.83869242259576</v>
      </c>
      <c r="Q41" s="3">
        <f t="shared" si="92"/>
        <v>252.10426879376092</v>
      </c>
      <c r="R41" s="3">
        <f t="shared" si="92"/>
        <v>254.97700390087212</v>
      </c>
      <c r="S41" s="3">
        <f t="shared" si="92"/>
        <v>258.11089674499345</v>
      </c>
      <c r="T41" s="3">
        <f t="shared" si="92"/>
        <v>261.59299990512829</v>
      </c>
      <c r="U41" s="3">
        <f t="shared" si="92"/>
        <v>264.813945328253</v>
      </c>
      <c r="V41" s="3">
        <f t="shared" si="92"/>
        <v>270.55941554247545</v>
      </c>
      <c r="W41" s="3">
        <f t="shared" si="92"/>
        <v>274.30267643962037</v>
      </c>
      <c r="X41" s="3">
        <f t="shared" si="92"/>
        <v>277.0883589677282</v>
      </c>
      <c r="Y41" s="3">
        <f t="shared" si="92"/>
        <v>280.30930439085296</v>
      </c>
      <c r="Z41" s="3">
        <f t="shared" si="92"/>
        <v>284.40077560401136</v>
      </c>
      <c r="AA41" s="3">
        <f t="shared" si="92"/>
        <v>287.96993134314954</v>
      </c>
      <c r="AB41" s="3">
        <f t="shared" si="92"/>
        <v>290.32035097624055</v>
      </c>
      <c r="AC41" s="3">
        <f t="shared" si="92"/>
        <v>291.71319224029446</v>
      </c>
      <c r="AD41" s="3">
        <f t="shared" si="92"/>
        <v>293.71540155737199</v>
      </c>
      <c r="AE41" s="3">
        <f t="shared" si="92"/>
        <v>296.58813666448322</v>
      </c>
      <c r="AF41" s="3">
        <f t="shared" si="92"/>
        <v>298.76445113956748</v>
      </c>
      <c r="AG41" s="3">
        <f t="shared" si="92"/>
        <v>302.15950172069898</v>
      </c>
      <c r="AH41" s="3">
        <f t="shared" si="92"/>
        <v>304.42286877478665</v>
      </c>
      <c r="AI41" s="3">
        <f t="shared" si="3"/>
        <v>146.75899999999999</v>
      </c>
      <c r="AJ41" s="3">
        <f t="shared" si="64"/>
        <v>152.63427223940113</v>
      </c>
      <c r="AK41" s="3">
        <f t="shared" si="65"/>
        <v>158.74475202237423</v>
      </c>
      <c r="AL41" s="3">
        <f t="shared" si="66"/>
        <v>165.0998555234043</v>
      </c>
      <c r="AM41" s="3">
        <f t="shared" si="67"/>
        <v>170.44174040876035</v>
      </c>
      <c r="AN41" s="3">
        <f t="shared" si="68"/>
        <v>174.64402318524043</v>
      </c>
      <c r="AO41" s="3">
        <f t="shared" si="69"/>
        <v>179.20243162074428</v>
      </c>
      <c r="AP41" s="3">
        <f t="shared" si="70"/>
        <v>185.47024321956201</v>
      </c>
      <c r="AQ41" s="3">
        <f t="shared" si="71"/>
        <v>189.60130086423737</v>
      </c>
      <c r="AR41" s="3">
        <f t="shared" si="72"/>
        <v>194.58706009056968</v>
      </c>
      <c r="AS41" s="3">
        <f t="shared" si="73"/>
        <v>200.56997116216846</v>
      </c>
      <c r="AT41" s="3">
        <f t="shared" si="74"/>
        <v>205.55573038850079</v>
      </c>
      <c r="AU41" s="3">
        <f t="shared" si="75"/>
        <v>206.12553144293878</v>
      </c>
      <c r="AV41" s="3">
        <f t="shared" si="76"/>
        <v>209.11698697873817</v>
      </c>
      <c r="AW41" s="3">
        <f t="shared" si="77"/>
        <v>212.74946870078028</v>
      </c>
      <c r="AX41" s="3">
        <f t="shared" si="78"/>
        <v>217.09420174086986</v>
      </c>
      <c r="AY41" s="3">
        <f t="shared" si="79"/>
        <v>220.29933267208349</v>
      </c>
      <c r="AZ41" s="3">
        <f t="shared" si="80"/>
        <v>222.64976202164016</v>
      </c>
      <c r="BA41" s="3">
        <f t="shared" si="81"/>
        <v>227.20817045714398</v>
      </c>
      <c r="BB41" s="3">
        <f t="shared" si="82"/>
        <v>228.70389822504367</v>
      </c>
      <c r="BC41" s="3">
        <f t="shared" si="83"/>
        <v>232.26515481528105</v>
      </c>
      <c r="BD41" s="3">
        <f t="shared" si="84"/>
        <v>233.33353179235226</v>
      </c>
      <c r="BE41" s="3">
        <f t="shared" si="85"/>
        <v>237.10846377800385</v>
      </c>
      <c r="BF41" s="3">
        <f t="shared" si="86"/>
        <v>238.88909207312255</v>
      </c>
      <c r="BG41" s="3">
        <f t="shared" si="87"/>
        <v>241.38197168628872</v>
      </c>
      <c r="BH41" s="3">
        <f t="shared" si="88"/>
        <v>243.58995077223591</v>
      </c>
      <c r="BI41" s="3">
        <f t="shared" si="89"/>
        <v>247.00875709886373</v>
      </c>
      <c r="BJ41" s="3">
        <f t="shared" si="90"/>
        <v>249.64408697563937</v>
      </c>
      <c r="BK41" s="3">
        <f t="shared" si="91"/>
        <v>252.70676764324352</v>
      </c>
      <c r="BL41" s="3">
        <f>MAX(F41,AI41)*'2015-2022 Peak vs Capital'!$M$14</f>
        <v>20.434877131153012</v>
      </c>
      <c r="BM41" s="3">
        <f>MAX(G41,AJ41)*'2015-2022 Peak vs Capital'!$M$14</f>
        <v>21.107904298141296</v>
      </c>
      <c r="BN41" s="3">
        <f>MAX(H41,AK41)*'2015-2022 Peak vs Capital'!$M$14</f>
        <v>21.803097762709793</v>
      </c>
      <c r="BO41" s="3">
        <f>MAX(I41,AL41)*'2015-2022 Peak vs Capital'!$M$14</f>
        <v>22.521187576738306</v>
      </c>
      <c r="BP41" s="3">
        <f>MAX(J41,AM41)*'2015-2022 Peak vs Capital'!$M$14</f>
        <v>22.959912010051386</v>
      </c>
      <c r="BQ41" s="3">
        <f>MAX(K41,AN41)*'2015-2022 Peak vs Capital'!$M$14</f>
        <v>23.215834596150682</v>
      </c>
      <c r="BR41" s="3">
        <f>MAX(L41,AO41)*'2015-2022 Peak vs Capital'!$M$14</f>
        <v>23.535737828774806</v>
      </c>
      <c r="BS41" s="3">
        <f>MAX(M41,AP41)*'2015-2022 Peak vs Capital'!$M$14</f>
        <v>24.212104663465809</v>
      </c>
      <c r="BT41" s="3">
        <f>MAX(N41,AQ41)*'2015-2022 Peak vs Capital'!$M$14</f>
        <v>24.623408819696831</v>
      </c>
      <c r="BU41" s="3">
        <f>MAX(O41,AR41)*'2015-2022 Peak vs Capital'!$M$14</f>
        <v>25.126113899534737</v>
      </c>
      <c r="BV41" s="3">
        <f>MAX(P41,AS41)*'2015-2022 Peak vs Capital'!$M$14</f>
        <v>26.021842950882288</v>
      </c>
      <c r="BW41" s="3">
        <f>MAX(Q41,AT41)*'2015-2022 Peak vs Capital'!$M$14</f>
        <v>26.46970747655606</v>
      </c>
      <c r="BX41" s="3">
        <f>MAX(R41,AU41)*'2015-2022 Peak vs Capital'!$M$14</f>
        <v>26.771330524458804</v>
      </c>
      <c r="BY41" s="3">
        <f>MAX(S41,AV41)*'2015-2022 Peak vs Capital'!$M$14</f>
        <v>27.100373849443617</v>
      </c>
      <c r="BZ41" s="3">
        <f>MAX(T41,AW41)*'2015-2022 Peak vs Capital'!$M$14</f>
        <v>27.465977543871187</v>
      </c>
      <c r="CA41" s="3">
        <f>MAX(U41,AX41)*'2015-2022 Peak vs Capital'!$M$14</f>
        <v>27.804160961216692</v>
      </c>
      <c r="CB41" s="3">
        <f>MAX(V41,AY41)*'2015-2022 Peak vs Capital'!$M$14</f>
        <v>28.40740705702218</v>
      </c>
      <c r="CC41" s="3">
        <f>MAX(W41,AZ41)*'2015-2022 Peak vs Capital'!$M$14</f>
        <v>28.800431028531818</v>
      </c>
      <c r="CD41" s="3">
        <f>MAX(X41,BA41)*'2015-2022 Peak vs Capital'!$M$14</f>
        <v>29.092913984073871</v>
      </c>
      <c r="CE41" s="3">
        <f>MAX(Y41,BB41)*'2015-2022 Peak vs Capital'!$M$14</f>
        <v>29.431097401419379</v>
      </c>
      <c r="CF41" s="3">
        <f>MAX(Z41,BC41)*'2015-2022 Peak vs Capital'!$M$14</f>
        <v>29.860681742371771</v>
      </c>
      <c r="CG41" s="3">
        <f>MAX(AA41,BD41)*'2015-2022 Peak vs Capital'!$M$14</f>
        <v>30.235425529160029</v>
      </c>
      <c r="CH41" s="3">
        <f>MAX(AB41,BE41)*'2015-2022 Peak vs Capital'!$M$14</f>
        <v>30.482208022898639</v>
      </c>
      <c r="CI41" s="3">
        <f>MAX(AC41,BF41)*'2015-2022 Peak vs Capital'!$M$14</f>
        <v>30.628449500669667</v>
      </c>
      <c r="CJ41" s="3">
        <f>MAX(AD41,BG41)*'2015-2022 Peak vs Capital'!$M$14</f>
        <v>30.838671624965521</v>
      </c>
      <c r="CK41" s="3">
        <f>MAX(AE41,BH41)*'2015-2022 Peak vs Capital'!$M$14</f>
        <v>31.140294672868265</v>
      </c>
      <c r="CL41" s="3">
        <f>MAX(AF41,BI41)*'2015-2022 Peak vs Capital'!$M$14</f>
        <v>31.368796981885495</v>
      </c>
      <c r="CM41" s="3">
        <f>MAX(AG41,BJ41)*'2015-2022 Peak vs Capital'!$M$14</f>
        <v>31.725260583952384</v>
      </c>
      <c r="CN41" s="3">
        <f>MAX(AH41,BK41)*'2015-2022 Peak vs Capital'!$M$14</f>
        <v>31.962902985330306</v>
      </c>
    </row>
    <row r="42" spans="1:92" x14ac:dyDescent="0.35">
      <c r="A42" t="s">
        <v>75</v>
      </c>
      <c r="B42">
        <v>2022</v>
      </c>
      <c r="C42">
        <v>141297</v>
      </c>
      <c r="D42">
        <v>178189</v>
      </c>
      <c r="E42" s="18"/>
      <c r="F42" s="3">
        <f t="shared" si="1"/>
        <v>178.18899999999999</v>
      </c>
      <c r="G42" s="3">
        <f t="shared" ref="G42:AH42" si="93">F42*G$3</f>
        <v>184.05769385554794</v>
      </c>
      <c r="H42" s="3">
        <f t="shared" si="93"/>
        <v>190.1196744323309</v>
      </c>
      <c r="I42" s="3">
        <f t="shared" si="93"/>
        <v>196.38130767096965</v>
      </c>
      <c r="J42" s="3">
        <f t="shared" si="93"/>
        <v>200.20691756066384</v>
      </c>
      <c r="K42" s="3">
        <f t="shared" si="93"/>
        <v>202.43852332965213</v>
      </c>
      <c r="L42" s="3">
        <f t="shared" si="93"/>
        <v>205.22803054088749</v>
      </c>
      <c r="M42" s="3">
        <f t="shared" si="93"/>
        <v>211.1258457874994</v>
      </c>
      <c r="N42" s="3">
        <f t="shared" si="93"/>
        <v>214.71235505908777</v>
      </c>
      <c r="O42" s="3">
        <f t="shared" si="93"/>
        <v>219.09586639102903</v>
      </c>
      <c r="P42" s="3">
        <f t="shared" si="93"/>
        <v>226.90648658248807</v>
      </c>
      <c r="Q42" s="3">
        <f t="shared" si="93"/>
        <v>230.81179667821758</v>
      </c>
      <c r="R42" s="3">
        <f t="shared" si="93"/>
        <v>233.44190347738234</v>
      </c>
      <c r="S42" s="3">
        <f t="shared" si="93"/>
        <v>236.31111089465298</v>
      </c>
      <c r="T42" s="3">
        <f t="shared" si="93"/>
        <v>239.49911913606482</v>
      </c>
      <c r="U42" s="3">
        <f t="shared" si="93"/>
        <v>242.44802675937078</v>
      </c>
      <c r="V42" s="3">
        <f t="shared" si="93"/>
        <v>247.7082403577003</v>
      </c>
      <c r="W42" s="3">
        <f t="shared" si="93"/>
        <v>251.13534921721805</v>
      </c>
      <c r="X42" s="3">
        <f t="shared" si="93"/>
        <v>253.6857558103475</v>
      </c>
      <c r="Y42" s="3">
        <f t="shared" si="93"/>
        <v>256.63466343365349</v>
      </c>
      <c r="Z42" s="3">
        <f t="shared" si="93"/>
        <v>260.38057311731239</v>
      </c>
      <c r="AA42" s="3">
        <f t="shared" si="93"/>
        <v>263.64828156475949</v>
      </c>
      <c r="AB42" s="3">
        <f t="shared" si="93"/>
        <v>265.80018712771249</v>
      </c>
      <c r="AC42" s="3">
        <f t="shared" si="93"/>
        <v>267.0753904242772</v>
      </c>
      <c r="AD42" s="3">
        <f t="shared" si="93"/>
        <v>268.90849516308901</v>
      </c>
      <c r="AE42" s="3">
        <f t="shared" si="93"/>
        <v>271.53860196225378</v>
      </c>
      <c r="AF42" s="3">
        <f t="shared" si="93"/>
        <v>273.53110711313616</v>
      </c>
      <c r="AG42" s="3">
        <f t="shared" si="93"/>
        <v>276.63941514851274</v>
      </c>
      <c r="AH42" s="3">
        <f t="shared" si="93"/>
        <v>278.71162050543046</v>
      </c>
      <c r="AI42" s="3">
        <f t="shared" si="3"/>
        <v>141.297</v>
      </c>
      <c r="AJ42" s="3">
        <f t="shared" si="64"/>
        <v>146.95360941823438</v>
      </c>
      <c r="AK42" s="3">
        <f t="shared" si="65"/>
        <v>152.83667254822811</v>
      </c>
      <c r="AL42" s="3">
        <f t="shared" si="66"/>
        <v>158.95525511819005</v>
      </c>
      <c r="AM42" s="3">
        <f t="shared" si="67"/>
        <v>164.09832851502537</v>
      </c>
      <c r="AN42" s="3">
        <f t="shared" si="68"/>
        <v>168.14421292053581</v>
      </c>
      <c r="AO42" s="3">
        <f t="shared" si="69"/>
        <v>172.53296888583529</v>
      </c>
      <c r="AP42" s="3">
        <f t="shared" si="70"/>
        <v>178.56750833812202</v>
      </c>
      <c r="AQ42" s="3">
        <f t="shared" si="71"/>
        <v>182.54481843167468</v>
      </c>
      <c r="AR42" s="3">
        <f t="shared" si="72"/>
        <v>187.34502026872099</v>
      </c>
      <c r="AS42" s="3">
        <f t="shared" si="73"/>
        <v>193.10526247317654</v>
      </c>
      <c r="AT42" s="3">
        <f t="shared" si="74"/>
        <v>197.90546431022284</v>
      </c>
      <c r="AU42" s="3">
        <f t="shared" si="75"/>
        <v>198.4540588058853</v>
      </c>
      <c r="AV42" s="3">
        <f t="shared" si="76"/>
        <v>201.33417990811307</v>
      </c>
      <c r="AW42" s="3">
        <f t="shared" si="77"/>
        <v>204.83146981796108</v>
      </c>
      <c r="AX42" s="3">
        <f t="shared" si="78"/>
        <v>209.01450284738712</v>
      </c>
      <c r="AY42" s="3">
        <f t="shared" si="79"/>
        <v>212.10034688548831</v>
      </c>
      <c r="AZ42" s="3">
        <f t="shared" si="80"/>
        <v>214.36329918009585</v>
      </c>
      <c r="BA42" s="3">
        <f t="shared" si="81"/>
        <v>218.7520551453953</v>
      </c>
      <c r="BB42" s="3">
        <f t="shared" si="82"/>
        <v>220.19211569650921</v>
      </c>
      <c r="BC42" s="3">
        <f t="shared" si="83"/>
        <v>223.62083129439944</v>
      </c>
      <c r="BD42" s="3">
        <f t="shared" si="84"/>
        <v>224.64944597376649</v>
      </c>
      <c r="BE42" s="3">
        <f t="shared" si="85"/>
        <v>228.2838845075301</v>
      </c>
      <c r="BF42" s="3">
        <f t="shared" si="86"/>
        <v>229.99824230647522</v>
      </c>
      <c r="BG42" s="3">
        <f t="shared" si="87"/>
        <v>232.3983432249984</v>
      </c>
      <c r="BH42" s="3">
        <f t="shared" si="88"/>
        <v>234.52414689569034</v>
      </c>
      <c r="BI42" s="3">
        <f t="shared" si="89"/>
        <v>237.8157138696649</v>
      </c>
      <c r="BJ42" s="3">
        <f t="shared" si="90"/>
        <v>240.35296341210363</v>
      </c>
      <c r="BK42" s="3">
        <f t="shared" si="91"/>
        <v>243.30165882628921</v>
      </c>
      <c r="BL42" s="3">
        <f>MAX(F42,AI42)*'2015-2022 Peak vs Capital'!$M$14</f>
        <v>18.708968031789134</v>
      </c>
      <c r="BM42" s="3">
        <f>MAX(G42,AJ42)*'2015-2022 Peak vs Capital'!$M$14</f>
        <v>19.325152003481008</v>
      </c>
      <c r="BN42" s="3">
        <f>MAX(H42,AK42)*'2015-2022 Peak vs Capital'!$M$14</f>
        <v>19.961630129629981</v>
      </c>
      <c r="BO42" s="3">
        <f>MAX(I42,AL42)*'2015-2022 Peak vs Capital'!$M$14</f>
        <v>20.619070802670858</v>
      </c>
      <c r="BP42" s="3">
        <f>MAX(J42,AM42)*'2015-2022 Peak vs Capital'!$M$14</f>
        <v>21.020741013112495</v>
      </c>
      <c r="BQ42" s="3">
        <f>MAX(K42,AN42)*'2015-2022 Peak vs Capital'!$M$14</f>
        <v>21.255048635870118</v>
      </c>
      <c r="BR42" s="3">
        <f>MAX(L42,AO42)*'2015-2022 Peak vs Capital'!$M$14</f>
        <v>21.547933164317147</v>
      </c>
      <c r="BS42" s="3">
        <f>MAX(M42,AP42)*'2015-2022 Peak vs Capital'!$M$14</f>
        <v>22.16717473874801</v>
      </c>
      <c r="BT42" s="3">
        <f>MAX(N42,AQ42)*'2015-2022 Peak vs Capital'!$M$14</f>
        <v>22.543740561037051</v>
      </c>
      <c r="BU42" s="3">
        <f>MAX(O42,AR42)*'2015-2022 Peak vs Capital'!$M$14</f>
        <v>23.003987677168094</v>
      </c>
      <c r="BV42" s="3">
        <f>MAX(P42,AS42)*'2015-2022 Peak vs Capital'!$M$14</f>
        <v>23.824064356819779</v>
      </c>
      <c r="BW42" s="3">
        <f>MAX(Q42,AT42)*'2015-2022 Peak vs Capital'!$M$14</f>
        <v>24.234102696645618</v>
      </c>
      <c r="BX42" s="3">
        <f>MAX(R42,AU42)*'2015-2022 Peak vs Capital'!$M$14</f>
        <v>24.510250966324243</v>
      </c>
      <c r="BY42" s="3">
        <f>MAX(S42,AV42)*'2015-2022 Peak vs Capital'!$M$14</f>
        <v>24.811503624155474</v>
      </c>
      <c r="BZ42" s="3">
        <f>MAX(T42,AW42)*'2015-2022 Peak vs Capital'!$M$14</f>
        <v>25.146228799523506</v>
      </c>
      <c r="CA42" s="3">
        <f>MAX(U42,AX42)*'2015-2022 Peak vs Capital'!$M$14</f>
        <v>25.455849586738935</v>
      </c>
      <c r="CB42" s="3">
        <f>MAX(V42,AY42)*'2015-2022 Peak vs Capital'!$M$14</f>
        <v>26.008146126096189</v>
      </c>
      <c r="CC42" s="3">
        <f>MAX(W42,AZ42)*'2015-2022 Peak vs Capital'!$M$14</f>
        <v>26.367975689616827</v>
      </c>
      <c r="CD42" s="3">
        <f>MAX(X42,BA42)*'2015-2022 Peak vs Capital'!$M$14</f>
        <v>26.63575582991125</v>
      </c>
      <c r="CE42" s="3">
        <f>MAX(Y42,BB42)*'2015-2022 Peak vs Capital'!$M$14</f>
        <v>26.945376617126684</v>
      </c>
      <c r="CF42" s="3">
        <f>MAX(Z42,BC42)*'2015-2022 Peak vs Capital'!$M$14</f>
        <v>27.338678698184122</v>
      </c>
      <c r="CG42" s="3">
        <f>MAX(AA42,BD42)*'2015-2022 Peak vs Capital'!$M$14</f>
        <v>27.681772002936352</v>
      </c>
      <c r="CH42" s="3">
        <f>MAX(AB42,BE42)*'2015-2022 Peak vs Capital'!$M$14</f>
        <v>27.907711496309776</v>
      </c>
      <c r="CI42" s="3">
        <f>MAX(AC42,BF42)*'2015-2022 Peak vs Capital'!$M$14</f>
        <v>28.041601566456986</v>
      </c>
      <c r="CJ42" s="3">
        <f>MAX(AD42,BG42)*'2015-2022 Peak vs Capital'!$M$14</f>
        <v>28.234068542293606</v>
      </c>
      <c r="CK42" s="3">
        <f>MAX(AE42,BH42)*'2015-2022 Peak vs Capital'!$M$14</f>
        <v>28.510216811972231</v>
      </c>
      <c r="CL42" s="3">
        <f>MAX(AF42,BI42)*'2015-2022 Peak vs Capital'!$M$14</f>
        <v>28.719420046577252</v>
      </c>
      <c r="CM42" s="3">
        <f>MAX(AG42,BJ42)*'2015-2022 Peak vs Capital'!$M$14</f>
        <v>29.045777092561085</v>
      </c>
      <c r="CN42" s="3">
        <f>MAX(AH42,BK42)*'2015-2022 Peak vs Capital'!$M$14</f>
        <v>29.263348456550311</v>
      </c>
    </row>
    <row r="43" spans="1:92" x14ac:dyDescent="0.35">
      <c r="A43" t="s">
        <v>76</v>
      </c>
      <c r="B43">
        <v>2022</v>
      </c>
      <c r="C43">
        <v>195026</v>
      </c>
      <c r="D43">
        <v>255436</v>
      </c>
      <c r="E43" s="18"/>
      <c r="F43" s="3">
        <f t="shared" si="1"/>
        <v>255.43600000000001</v>
      </c>
      <c r="G43" s="3">
        <f t="shared" ref="G43:AH43" si="94">F43*G$3</f>
        <v>263.84884076842985</v>
      </c>
      <c r="H43" s="3">
        <f t="shared" si="94"/>
        <v>272.53876029551139</v>
      </c>
      <c r="I43" s="3">
        <f t="shared" si="94"/>
        <v>281.51488423102325</v>
      </c>
      <c r="J43" s="3">
        <f t="shared" si="94"/>
        <v>286.99894041734188</v>
      </c>
      <c r="K43" s="3">
        <f t="shared" si="94"/>
        <v>290.19797319269441</v>
      </c>
      <c r="L43" s="3">
        <f t="shared" si="94"/>
        <v>294.19676416188508</v>
      </c>
      <c r="M43" s="3">
        <f t="shared" si="94"/>
        <v>302.65135078245964</v>
      </c>
      <c r="N43" s="3">
        <f t="shared" si="94"/>
        <v>307.79265345713344</v>
      </c>
      <c r="O43" s="3">
        <f t="shared" si="94"/>
        <v>314.07646783729018</v>
      </c>
      <c r="P43" s="3">
        <f t="shared" si="94"/>
        <v>325.27308255102406</v>
      </c>
      <c r="Q43" s="3">
        <f t="shared" si="94"/>
        <v>330.871389907891</v>
      </c>
      <c r="R43" s="3">
        <f t="shared" si="94"/>
        <v>334.64167853598502</v>
      </c>
      <c r="S43" s="3">
        <f t="shared" si="94"/>
        <v>338.75472067572395</v>
      </c>
      <c r="T43" s="3">
        <f t="shared" si="94"/>
        <v>343.32476749765613</v>
      </c>
      <c r="U43" s="3">
        <f t="shared" si="94"/>
        <v>347.55206080794341</v>
      </c>
      <c r="V43" s="3">
        <f t="shared" si="94"/>
        <v>355.09263806413151</v>
      </c>
      <c r="W43" s="3">
        <f t="shared" si="94"/>
        <v>360.00543839770864</v>
      </c>
      <c r="X43" s="3">
        <f t="shared" si="94"/>
        <v>363.66147585525437</v>
      </c>
      <c r="Y43" s="3">
        <f t="shared" si="94"/>
        <v>367.8887691655417</v>
      </c>
      <c r="Z43" s="3">
        <f t="shared" si="94"/>
        <v>373.25857418131199</v>
      </c>
      <c r="AA43" s="3">
        <f t="shared" si="94"/>
        <v>377.94287217379247</v>
      </c>
      <c r="AB43" s="3">
        <f t="shared" si="94"/>
        <v>381.02765377859669</v>
      </c>
      <c r="AC43" s="3">
        <f t="shared" si="94"/>
        <v>382.85567250736955</v>
      </c>
      <c r="AD43" s="3">
        <f t="shared" si="94"/>
        <v>385.48344942998062</v>
      </c>
      <c r="AE43" s="3">
        <f t="shared" si="94"/>
        <v>389.25373805807465</v>
      </c>
      <c r="AF43" s="3">
        <f t="shared" si="94"/>
        <v>392.11001732178227</v>
      </c>
      <c r="AG43" s="3">
        <f t="shared" si="94"/>
        <v>396.5658129731662</v>
      </c>
      <c r="AH43" s="3">
        <f t="shared" si="94"/>
        <v>399.53634340742212</v>
      </c>
      <c r="AI43" s="3">
        <f t="shared" si="3"/>
        <v>195.02600000000001</v>
      </c>
      <c r="AJ43" s="3">
        <f t="shared" si="64"/>
        <v>202.83356780682237</v>
      </c>
      <c r="AK43" s="3">
        <f t="shared" si="65"/>
        <v>210.95369965668581</v>
      </c>
      <c r="AL43" s="3">
        <f t="shared" si="66"/>
        <v>219.39890857328984</v>
      </c>
      <c r="AM43" s="3">
        <f t="shared" si="67"/>
        <v>226.49766532177853</v>
      </c>
      <c r="AN43" s="3">
        <f t="shared" si="68"/>
        <v>232.0820206305896</v>
      </c>
      <c r="AO43" s="3">
        <f t="shared" si="69"/>
        <v>238.13962638929993</v>
      </c>
      <c r="AP43" s="3">
        <f t="shared" si="70"/>
        <v>246.46883430752661</v>
      </c>
      <c r="AQ43" s="3">
        <f t="shared" si="71"/>
        <v>251.95853952635787</v>
      </c>
      <c r="AR43" s="3">
        <f t="shared" si="72"/>
        <v>258.58404582494728</v>
      </c>
      <c r="AS43" s="3">
        <f t="shared" si="73"/>
        <v>266.53465338325458</v>
      </c>
      <c r="AT43" s="3">
        <f t="shared" si="74"/>
        <v>273.16015968184399</v>
      </c>
      <c r="AU43" s="3">
        <f t="shared" si="75"/>
        <v>273.9173604016828</v>
      </c>
      <c r="AV43" s="3">
        <f t="shared" si="76"/>
        <v>277.89266418083645</v>
      </c>
      <c r="AW43" s="3">
        <f t="shared" si="77"/>
        <v>282.71981876980874</v>
      </c>
      <c r="AX43" s="3">
        <f t="shared" si="78"/>
        <v>288.49347425857951</v>
      </c>
      <c r="AY43" s="3">
        <f t="shared" si="79"/>
        <v>292.75272830767273</v>
      </c>
      <c r="AZ43" s="3">
        <f t="shared" si="80"/>
        <v>295.87618127700773</v>
      </c>
      <c r="BA43" s="3">
        <f t="shared" si="81"/>
        <v>301.93378703571801</v>
      </c>
      <c r="BB43" s="3">
        <f t="shared" si="82"/>
        <v>303.92143892529486</v>
      </c>
      <c r="BC43" s="3">
        <f t="shared" si="83"/>
        <v>308.65394342428732</v>
      </c>
      <c r="BD43" s="3">
        <f t="shared" si="84"/>
        <v>310.07369477398504</v>
      </c>
      <c r="BE43" s="3">
        <f t="shared" si="85"/>
        <v>315.090149542917</v>
      </c>
      <c r="BF43" s="3">
        <f t="shared" si="86"/>
        <v>317.45640179241326</v>
      </c>
      <c r="BG43" s="3">
        <f t="shared" si="87"/>
        <v>320.769154941708</v>
      </c>
      <c r="BH43" s="3">
        <f t="shared" si="88"/>
        <v>323.70330773108333</v>
      </c>
      <c r="BI43" s="3">
        <f t="shared" si="89"/>
        <v>328.246512050116</v>
      </c>
      <c r="BJ43" s="3">
        <f t="shared" si="90"/>
        <v>331.7485653793704</v>
      </c>
      <c r="BK43" s="3">
        <f t="shared" si="91"/>
        <v>335.81851924850395</v>
      </c>
      <c r="BL43" s="3">
        <f>MAX(F43,AI43)*'2015-2022 Peak vs Capital'!$M$14</f>
        <v>26.819522855889474</v>
      </c>
      <c r="BM43" s="3">
        <f>MAX(G43,AJ43)*'2015-2022 Peak vs Capital'!$M$14</f>
        <v>27.702829732257186</v>
      </c>
      <c r="BN43" s="3">
        <f>MAX(H43,AK43)*'2015-2022 Peak vs Capital'!$M$14</f>
        <v>28.615228514623038</v>
      </c>
      <c r="BO43" s="3">
        <f>MAX(I43,AL43)*'2015-2022 Peak vs Capital'!$M$14</f>
        <v>29.557677351301329</v>
      </c>
      <c r="BP43" s="3">
        <f>MAX(J43,AM43)*'2015-2022 Peak vs Capital'!$M$14</f>
        <v>30.133476260742267</v>
      </c>
      <c r="BQ43" s="3">
        <f>MAX(K43,AN43)*'2015-2022 Peak vs Capital'!$M$14</f>
        <v>30.469358957916143</v>
      </c>
      <c r="BR43" s="3">
        <f>MAX(L43,AO43)*'2015-2022 Peak vs Capital'!$M$14</f>
        <v>30.889212329383493</v>
      </c>
      <c r="BS43" s="3">
        <f>MAX(M43,AP43)*'2015-2022 Peak vs Capital'!$M$14</f>
        <v>31.776902314771601</v>
      </c>
      <c r="BT43" s="3">
        <f>MAX(N43,AQ43)*'2015-2022 Peak vs Capital'!$M$14</f>
        <v>32.316713792372482</v>
      </c>
      <c r="BU43" s="3">
        <f>MAX(O43,AR43)*'2015-2022 Peak vs Capital'!$M$14</f>
        <v>32.976483376106884</v>
      </c>
      <c r="BV43" s="3">
        <f>MAX(P43,AS43)*'2015-2022 Peak vs Capital'!$M$14</f>
        <v>34.152072816215465</v>
      </c>
      <c r="BW43" s="3">
        <f>MAX(Q43,AT43)*'2015-2022 Peak vs Capital'!$M$14</f>
        <v>34.739867536269749</v>
      </c>
      <c r="BX43" s="3">
        <f>MAX(R43,AU43)*'2015-2022 Peak vs Capital'!$M$14</f>
        <v>35.13572928651039</v>
      </c>
      <c r="BY43" s="3">
        <f>MAX(S43,AV43)*'2015-2022 Peak vs Capital'!$M$14</f>
        <v>35.567578468591087</v>
      </c>
      <c r="BZ43" s="3">
        <f>MAX(T43,AW43)*'2015-2022 Peak vs Capital'!$M$14</f>
        <v>36.047410893125196</v>
      </c>
      <c r="CA43" s="3">
        <f>MAX(U43,AX43)*'2015-2022 Peak vs Capital'!$M$14</f>
        <v>36.49125588581925</v>
      </c>
      <c r="CB43" s="3">
        <f>MAX(V43,AY43)*'2015-2022 Peak vs Capital'!$M$14</f>
        <v>37.282979386300532</v>
      </c>
      <c r="CC43" s="3">
        <f>MAX(W43,AZ43)*'2015-2022 Peak vs Capital'!$M$14</f>
        <v>37.798799242674704</v>
      </c>
      <c r="CD43" s="3">
        <f>MAX(X43,BA43)*'2015-2022 Peak vs Capital'!$M$14</f>
        <v>38.182665182301996</v>
      </c>
      <c r="CE43" s="3">
        <f>MAX(Y43,BB43)*'2015-2022 Peak vs Capital'!$M$14</f>
        <v>38.626510174996056</v>
      </c>
      <c r="CF43" s="3">
        <f>MAX(Z43,BC43)*'2015-2022 Peak vs Capital'!$M$14</f>
        <v>39.190313273823634</v>
      </c>
      <c r="CG43" s="3">
        <f>MAX(AA43,BD43)*'2015-2022 Peak vs Capital'!$M$14</f>
        <v>39.682141508971092</v>
      </c>
      <c r="CH43" s="3">
        <f>MAX(AB43,BE43)*'2015-2022 Peak vs Capital'!$M$14</f>
        <v>40.006028395531615</v>
      </c>
      <c r="CI43" s="3">
        <f>MAX(AC43,BF43)*'2015-2022 Peak vs Capital'!$M$14</f>
        <v>40.197961365345265</v>
      </c>
      <c r="CJ43" s="3">
        <f>MAX(AD43,BG43)*'2015-2022 Peak vs Capital'!$M$14</f>
        <v>40.473865009452382</v>
      </c>
      <c r="CK43" s="3">
        <f>MAX(AE43,BH43)*'2015-2022 Peak vs Capital'!$M$14</f>
        <v>40.869726759693023</v>
      </c>
      <c r="CL43" s="3">
        <f>MAX(AF43,BI43)*'2015-2022 Peak vs Capital'!$M$14</f>
        <v>41.16962202502684</v>
      </c>
      <c r="CM43" s="3">
        <f>MAX(AG43,BJ43)*'2015-2022 Peak vs Capital'!$M$14</f>
        <v>41.637458638947606</v>
      </c>
      <c r="CN43" s="3">
        <f>MAX(AH43,BK43)*'2015-2022 Peak vs Capital'!$M$14</f>
        <v>41.94934971489478</v>
      </c>
    </row>
    <row r="44" spans="1:92" x14ac:dyDescent="0.35">
      <c r="A44" t="s">
        <v>77</v>
      </c>
      <c r="B44">
        <v>2022</v>
      </c>
      <c r="C44">
        <v>35043</v>
      </c>
      <c r="D44">
        <v>48517</v>
      </c>
      <c r="E44" s="18"/>
      <c r="F44" s="3">
        <f t="shared" si="1"/>
        <v>48.517000000000003</v>
      </c>
      <c r="G44" s="3">
        <f t="shared" ref="G44:AH44" si="95">F44*G$3</f>
        <v>50.114918052122299</v>
      </c>
      <c r="H44" s="3">
        <f t="shared" si="95"/>
        <v>51.765463886285907</v>
      </c>
      <c r="I44" s="3">
        <f t="shared" si="95"/>
        <v>53.470370810052444</v>
      </c>
      <c r="J44" s="3">
        <f t="shared" si="95"/>
        <v>54.512001410248267</v>
      </c>
      <c r="K44" s="3">
        <f t="shared" si="95"/>
        <v>55.119619260362498</v>
      </c>
      <c r="L44" s="3">
        <f t="shared" si="95"/>
        <v>55.879141573005285</v>
      </c>
      <c r="M44" s="3">
        <f t="shared" si="95"/>
        <v>57.484988748307181</v>
      </c>
      <c r="N44" s="3">
        <f t="shared" si="95"/>
        <v>58.461517435990778</v>
      </c>
      <c r="O44" s="3">
        <f t="shared" si="95"/>
        <v>59.655052498715158</v>
      </c>
      <c r="P44" s="3">
        <f t="shared" si="95"/>
        <v>61.781714974114976</v>
      </c>
      <c r="Q44" s="3">
        <f t="shared" si="95"/>
        <v>62.845046211814882</v>
      </c>
      <c r="R44" s="3">
        <f t="shared" si="95"/>
        <v>63.561167249449511</v>
      </c>
      <c r="S44" s="3">
        <f t="shared" si="95"/>
        <v>64.34239019959638</v>
      </c>
      <c r="T44" s="3">
        <f t="shared" si="95"/>
        <v>65.210415699759565</v>
      </c>
      <c r="U44" s="3">
        <f t="shared" si="95"/>
        <v>66.013339287410517</v>
      </c>
      <c r="V44" s="3">
        <f t="shared" si="95"/>
        <v>67.445581362679775</v>
      </c>
      <c r="W44" s="3">
        <f t="shared" si="95"/>
        <v>68.378708775355207</v>
      </c>
      <c r="X44" s="3">
        <f t="shared" si="95"/>
        <v>69.073129175485747</v>
      </c>
      <c r="Y44" s="3">
        <f t="shared" si="95"/>
        <v>69.876052763136713</v>
      </c>
      <c r="Z44" s="3">
        <f t="shared" si="95"/>
        <v>70.895982725828446</v>
      </c>
      <c r="AA44" s="3">
        <f t="shared" si="95"/>
        <v>71.785708863495714</v>
      </c>
      <c r="AB44" s="3">
        <f t="shared" si="95"/>
        <v>72.371626076105869</v>
      </c>
      <c r="AC44" s="3">
        <f t="shared" si="95"/>
        <v>72.718836276171132</v>
      </c>
      <c r="AD44" s="3">
        <f t="shared" si="95"/>
        <v>73.217950938764972</v>
      </c>
      <c r="AE44" s="3">
        <f t="shared" si="95"/>
        <v>73.934071976399593</v>
      </c>
      <c r="AF44" s="3">
        <f t="shared" si="95"/>
        <v>74.476587914001584</v>
      </c>
      <c r="AG44" s="3">
        <f t="shared" si="95"/>
        <v>75.322912776660701</v>
      </c>
      <c r="AH44" s="3">
        <f t="shared" si="95"/>
        <v>75.887129351766774</v>
      </c>
      <c r="AI44" s="3">
        <f t="shared" si="3"/>
        <v>35.042999999999999</v>
      </c>
      <c r="AJ44" s="3">
        <f t="shared" si="64"/>
        <v>36.445892940707786</v>
      </c>
      <c r="AK44" s="3">
        <f t="shared" si="65"/>
        <v>37.904948555932243</v>
      </c>
      <c r="AL44" s="3">
        <f t="shared" si="66"/>
        <v>39.422415232501287</v>
      </c>
      <c r="AM44" s="3">
        <f t="shared" si="67"/>
        <v>40.697946355209481</v>
      </c>
      <c r="AN44" s="3">
        <f t="shared" si="68"/>
        <v>41.701364171739925</v>
      </c>
      <c r="AO44" s="3">
        <f t="shared" si="69"/>
        <v>42.789817396450921</v>
      </c>
      <c r="AP44" s="3">
        <f t="shared" si="70"/>
        <v>44.286440580428533</v>
      </c>
      <c r="AQ44" s="3">
        <f t="shared" si="71"/>
        <v>45.272851315322875</v>
      </c>
      <c r="AR44" s="3">
        <f t="shared" si="72"/>
        <v>46.463347029850524</v>
      </c>
      <c r="AS44" s="3">
        <f t="shared" si="73"/>
        <v>47.891941887283707</v>
      </c>
      <c r="AT44" s="3">
        <f t="shared" si="74"/>
        <v>49.082437601811357</v>
      </c>
      <c r="AU44" s="3">
        <f t="shared" si="75"/>
        <v>49.218494254900236</v>
      </c>
      <c r="AV44" s="3">
        <f t="shared" si="76"/>
        <v>49.932791683616827</v>
      </c>
      <c r="AW44" s="3">
        <f t="shared" si="77"/>
        <v>50.800152847058399</v>
      </c>
      <c r="AX44" s="3">
        <f t="shared" si="78"/>
        <v>51.837584826861061</v>
      </c>
      <c r="AY44" s="3">
        <f t="shared" si="79"/>
        <v>52.602903500485979</v>
      </c>
      <c r="AZ44" s="3">
        <f t="shared" si="80"/>
        <v>53.16413719447759</v>
      </c>
      <c r="BA44" s="3">
        <f t="shared" si="81"/>
        <v>54.252590419188579</v>
      </c>
      <c r="BB44" s="3">
        <f t="shared" si="82"/>
        <v>54.609739133546874</v>
      </c>
      <c r="BC44" s="3">
        <f t="shared" si="83"/>
        <v>55.460093215352337</v>
      </c>
      <c r="BD44" s="3">
        <f t="shared" si="84"/>
        <v>55.715199439893979</v>
      </c>
      <c r="BE44" s="3">
        <f t="shared" si="85"/>
        <v>56.616574766607769</v>
      </c>
      <c r="BF44" s="3">
        <f t="shared" si="86"/>
        <v>57.041751807510508</v>
      </c>
      <c r="BG44" s="3">
        <f t="shared" si="87"/>
        <v>57.636999664774336</v>
      </c>
      <c r="BH44" s="3">
        <f t="shared" si="88"/>
        <v>58.164219195493729</v>
      </c>
      <c r="BI44" s="3">
        <f t="shared" si="89"/>
        <v>58.980559114026967</v>
      </c>
      <c r="BJ44" s="3">
        <f t="shared" si="90"/>
        <v>59.609821134563006</v>
      </c>
      <c r="BK44" s="3">
        <f t="shared" si="91"/>
        <v>60.341125644915707</v>
      </c>
      <c r="BL44" s="3">
        <f>MAX(F44,AI44)*'2015-2022 Peak vs Capital'!$M$14</f>
        <v>5.0940462205765424</v>
      </c>
      <c r="BM44" s="3">
        <f>MAX(G44,AJ44)*'2015-2022 Peak vs Capital'!$M$14</f>
        <v>5.2618197517966214</v>
      </c>
      <c r="BN44" s="3">
        <f>MAX(H44,AK44)*'2015-2022 Peak vs Capital'!$M$14</f>
        <v>5.4351189411201473</v>
      </c>
      <c r="BO44" s="3">
        <f>MAX(I44,AL44)*'2015-2022 Peak vs Capital'!$M$14</f>
        <v>5.6141257773105071</v>
      </c>
      <c r="BP44" s="3">
        <f>MAX(J44,AM44)*'2015-2022 Peak vs Capital'!$M$14</f>
        <v>5.7234918638814909</v>
      </c>
      <c r="BQ44" s="3">
        <f>MAX(K44,AN44)*'2015-2022 Peak vs Capital'!$M$14</f>
        <v>5.7872887477145651</v>
      </c>
      <c r="BR44" s="3">
        <f>MAX(L44,AO44)*'2015-2022 Peak vs Capital'!$M$14</f>
        <v>5.8670348525059071</v>
      </c>
      <c r="BS44" s="3">
        <f>MAX(M44,AP44)*'2015-2022 Peak vs Capital'!$M$14</f>
        <v>6.0356409026361737</v>
      </c>
      <c r="BT44" s="3">
        <f>MAX(N44,AQ44)*'2015-2022 Peak vs Capital'!$M$14</f>
        <v>6.1381716087964717</v>
      </c>
      <c r="BU44" s="3">
        <f>MAX(O44,AR44)*'2015-2022 Peak vs Capital'!$M$14</f>
        <v>6.2634869163257232</v>
      </c>
      <c r="BV44" s="3">
        <f>MAX(P44,AS44)*'2015-2022 Peak vs Capital'!$M$14</f>
        <v>6.4867760097414831</v>
      </c>
      <c r="BW44" s="3">
        <f>MAX(Q44,AT44)*'2015-2022 Peak vs Capital'!$M$14</f>
        <v>6.5984205564493621</v>
      </c>
      <c r="BX44" s="3">
        <f>MAX(R44,AU44)*'2015-2022 Peak vs Capital'!$M$14</f>
        <v>6.6736097409669135</v>
      </c>
      <c r="BY44" s="3">
        <f>MAX(S44,AV44)*'2015-2022 Peak vs Capital'!$M$14</f>
        <v>6.7556343058951516</v>
      </c>
      <c r="BZ44" s="3">
        <f>MAX(T44,AW44)*'2015-2022 Peak vs Capital'!$M$14</f>
        <v>6.8467727113709707</v>
      </c>
      <c r="CA44" s="3">
        <f>MAX(U44,AX44)*'2015-2022 Peak vs Capital'!$M$14</f>
        <v>6.9310757364361049</v>
      </c>
      <c r="CB44" s="3">
        <f>MAX(V44,AY44)*'2015-2022 Peak vs Capital'!$M$14</f>
        <v>7.0814541054712068</v>
      </c>
      <c r="CC44" s="3">
        <f>MAX(W44,AZ44)*'2015-2022 Peak vs Capital'!$M$14</f>
        <v>7.1794278913577134</v>
      </c>
      <c r="CD44" s="3">
        <f>MAX(X44,BA44)*'2015-2022 Peak vs Capital'!$M$14</f>
        <v>7.2523386157383687</v>
      </c>
      <c r="CE44" s="3">
        <f>MAX(Y44,BB44)*'2015-2022 Peak vs Capital'!$M$14</f>
        <v>7.3366416408035038</v>
      </c>
      <c r="CF44" s="3">
        <f>MAX(Z44,BC44)*'2015-2022 Peak vs Capital'!$M$14</f>
        <v>7.4437292672375905</v>
      </c>
      <c r="CG44" s="3">
        <f>MAX(AA44,BD44)*'2015-2022 Peak vs Capital'!$M$14</f>
        <v>7.5371461328503058</v>
      </c>
      <c r="CH44" s="3">
        <f>MAX(AB44,BE44)*'2015-2022 Peak vs Capital'!$M$14</f>
        <v>7.5986645565464848</v>
      </c>
      <c r="CI44" s="3">
        <f>MAX(AC44,BF44)*'2015-2022 Peak vs Capital'!$M$14</f>
        <v>7.6351199187368115</v>
      </c>
      <c r="CJ44" s="3">
        <f>MAX(AD44,BG44)*'2015-2022 Peak vs Capital'!$M$14</f>
        <v>7.6875245018854086</v>
      </c>
      <c r="CK44" s="3">
        <f>MAX(AE44,BH44)*'2015-2022 Peak vs Capital'!$M$14</f>
        <v>7.7627136864029591</v>
      </c>
      <c r="CL44" s="3">
        <f>MAX(AF44,BI44)*'2015-2022 Peak vs Capital'!$M$14</f>
        <v>7.8196751898253458</v>
      </c>
      <c r="CM44" s="3">
        <f>MAX(AG44,BJ44)*'2015-2022 Peak vs Capital'!$M$14</f>
        <v>7.9085351351642714</v>
      </c>
      <c r="CN44" s="3">
        <f>MAX(AH44,BK44)*'2015-2022 Peak vs Capital'!$M$14</f>
        <v>7.9677750987235543</v>
      </c>
    </row>
    <row r="45" spans="1:92" x14ac:dyDescent="0.35">
      <c r="A45" t="s">
        <v>98</v>
      </c>
      <c r="B45">
        <v>2022</v>
      </c>
      <c r="C45">
        <v>113126</v>
      </c>
      <c r="D45">
        <v>112810</v>
      </c>
      <c r="E45" s="18"/>
      <c r="F45" s="3">
        <f t="shared" si="1"/>
        <v>112.81</v>
      </c>
      <c r="G45" s="3">
        <f t="shared" ref="G45:AH45" si="96">F45*G$3</f>
        <v>116.52542212956111</v>
      </c>
      <c r="H45" s="3">
        <f t="shared" si="96"/>
        <v>120.36321250307961</v>
      </c>
      <c r="I45" s="3">
        <f t="shared" si="96"/>
        <v>124.32740134554932</v>
      </c>
      <c r="J45" s="3">
        <f t="shared" si="96"/>
        <v>126.74936370942365</v>
      </c>
      <c r="K45" s="3">
        <f t="shared" si="96"/>
        <v>128.16217508835032</v>
      </c>
      <c r="L45" s="3">
        <f t="shared" si="96"/>
        <v>129.9281893120087</v>
      </c>
      <c r="M45" s="3">
        <f t="shared" si="96"/>
        <v>133.66204795631495</v>
      </c>
      <c r="N45" s="3">
        <f t="shared" si="96"/>
        <v>135.93263767244716</v>
      </c>
      <c r="O45" s="3">
        <f t="shared" si="96"/>
        <v>138.70780288105317</v>
      </c>
      <c r="P45" s="3">
        <f t="shared" si="96"/>
        <v>143.65264270729662</v>
      </c>
      <c r="Q45" s="3">
        <f t="shared" si="96"/>
        <v>146.12506262041833</v>
      </c>
      <c r="R45" s="3">
        <f t="shared" si="96"/>
        <v>147.79016174558194</v>
      </c>
      <c r="S45" s="3">
        <f t="shared" si="96"/>
        <v>149.60663351848768</v>
      </c>
      <c r="T45" s="3">
        <f t="shared" si="96"/>
        <v>151.62493548838296</v>
      </c>
      <c r="U45" s="3">
        <f t="shared" si="96"/>
        <v>153.4918648105361</v>
      </c>
      <c r="V45" s="3">
        <f t="shared" si="96"/>
        <v>156.82206306086329</v>
      </c>
      <c r="W45" s="3">
        <f t="shared" si="96"/>
        <v>158.99173767850073</v>
      </c>
      <c r="X45" s="3">
        <f t="shared" si="96"/>
        <v>160.60637925441694</v>
      </c>
      <c r="Y45" s="3">
        <f t="shared" si="96"/>
        <v>162.4733085765701</v>
      </c>
      <c r="Z45" s="3">
        <f t="shared" si="96"/>
        <v>164.84481339119705</v>
      </c>
      <c r="AA45" s="3">
        <f t="shared" si="96"/>
        <v>166.9135729103397</v>
      </c>
      <c r="AB45" s="3">
        <f t="shared" si="96"/>
        <v>168.275926740019</v>
      </c>
      <c r="AC45" s="3">
        <f t="shared" si="96"/>
        <v>169.08324752797711</v>
      </c>
      <c r="AD45" s="3">
        <f t="shared" si="96"/>
        <v>170.24377116066691</v>
      </c>
      <c r="AE45" s="3">
        <f t="shared" si="96"/>
        <v>171.90887028583052</v>
      </c>
      <c r="AF45" s="3">
        <f t="shared" si="96"/>
        <v>173.17030901701506</v>
      </c>
      <c r="AG45" s="3">
        <f t="shared" si="96"/>
        <v>175.13815343766296</v>
      </c>
      <c r="AH45" s="3">
        <f t="shared" si="96"/>
        <v>176.4500497180949</v>
      </c>
      <c r="AI45" s="3">
        <f t="shared" si="3"/>
        <v>113.126</v>
      </c>
      <c r="AJ45" s="3">
        <f t="shared" si="64"/>
        <v>117.65482649346544</v>
      </c>
      <c r="AK45" s="3">
        <f t="shared" si="65"/>
        <v>122.3649576331476</v>
      </c>
      <c r="AL45" s="3">
        <f t="shared" si="66"/>
        <v>127.26365167342811</v>
      </c>
      <c r="AM45" s="3">
        <f t="shared" si="67"/>
        <v>131.38132806493246</v>
      </c>
      <c r="AN45" s="3">
        <f t="shared" si="68"/>
        <v>134.62056682624922</v>
      </c>
      <c r="AO45" s="3">
        <f t="shared" si="69"/>
        <v>138.13431734699961</v>
      </c>
      <c r="AP45" s="3">
        <f t="shared" si="70"/>
        <v>142.96572431303136</v>
      </c>
      <c r="AQ45" s="3">
        <f t="shared" si="71"/>
        <v>146.1500607224614</v>
      </c>
      <c r="AR45" s="3">
        <f t="shared" si="72"/>
        <v>149.99322535453214</v>
      </c>
      <c r="AS45" s="3">
        <f t="shared" si="73"/>
        <v>154.60502291301702</v>
      </c>
      <c r="AT45" s="3">
        <f t="shared" si="74"/>
        <v>158.44818754508776</v>
      </c>
      <c r="AU45" s="3">
        <f t="shared" si="75"/>
        <v>158.88740636018159</v>
      </c>
      <c r="AV45" s="3">
        <f t="shared" si="76"/>
        <v>161.19330513942404</v>
      </c>
      <c r="AW45" s="3">
        <f t="shared" si="77"/>
        <v>163.993325085647</v>
      </c>
      <c r="AX45" s="3">
        <f t="shared" si="78"/>
        <v>167.34236855073721</v>
      </c>
      <c r="AY45" s="3">
        <f t="shared" si="79"/>
        <v>169.81297438563982</v>
      </c>
      <c r="AZ45" s="3">
        <f t="shared" si="80"/>
        <v>171.62475199790174</v>
      </c>
      <c r="BA45" s="3">
        <f t="shared" si="81"/>
        <v>175.1385025186521</v>
      </c>
      <c r="BB45" s="3">
        <f t="shared" si="82"/>
        <v>176.29145190827333</v>
      </c>
      <c r="BC45" s="3">
        <f t="shared" si="83"/>
        <v>179.03656950260958</v>
      </c>
      <c r="BD45" s="3">
        <f t="shared" si="84"/>
        <v>179.86010478091046</v>
      </c>
      <c r="BE45" s="3">
        <f t="shared" si="85"/>
        <v>182.76992943090687</v>
      </c>
      <c r="BF45" s="3">
        <f t="shared" si="86"/>
        <v>184.14248822807502</v>
      </c>
      <c r="BG45" s="3">
        <f t="shared" si="87"/>
        <v>186.06407054411042</v>
      </c>
      <c r="BH45" s="3">
        <f t="shared" si="88"/>
        <v>187.76604345259889</v>
      </c>
      <c r="BI45" s="3">
        <f t="shared" si="89"/>
        <v>190.40135634316164</v>
      </c>
      <c r="BJ45" s="3">
        <f t="shared" si="90"/>
        <v>192.43274336297043</v>
      </c>
      <c r="BK45" s="3">
        <f t="shared" si="91"/>
        <v>194.79354449409959</v>
      </c>
      <c r="BL45" s="3">
        <f>MAX(F45,AI45)*'2015-2022 Peak vs Capital'!$M$14</f>
        <v>11.877673243377412</v>
      </c>
      <c r="BM45" s="3">
        <f>MAX(G45,AJ45)*'2015-2022 Peak vs Capital'!$M$14</f>
        <v>12.353177736290917</v>
      </c>
      <c r="BN45" s="3">
        <f>MAX(H45,AK45)*'2015-2022 Peak vs Capital'!$M$14</f>
        <v>12.847718324755121</v>
      </c>
      <c r="BO45" s="3">
        <f>MAX(I45,AL45)*'2015-2022 Peak vs Capital'!$M$14</f>
        <v>13.362057089758146</v>
      </c>
      <c r="BP45" s="3">
        <f>MAX(J45,AM45)*'2015-2022 Peak vs Capital'!$M$14</f>
        <v>13.794392845466454</v>
      </c>
      <c r="BQ45" s="3">
        <f>MAX(K45,AN45)*'2015-2022 Peak vs Capital'!$M$14</f>
        <v>14.134496973290323</v>
      </c>
      <c r="BR45" s="3">
        <f>MAX(L45,AO45)*'2015-2022 Peak vs Capital'!$M$14</f>
        <v>14.503423484828081</v>
      </c>
      <c r="BS45" s="3">
        <f>MAX(M45,AP45)*'2015-2022 Peak vs Capital'!$M$14</f>
        <v>15.010697438192492</v>
      </c>
      <c r="BT45" s="3">
        <f>MAX(N45,AQ45)*'2015-2022 Peak vs Capital'!$M$14</f>
        <v>15.345037089273587</v>
      </c>
      <c r="BU45" s="3">
        <f>MAX(O45,AR45)*'2015-2022 Peak vs Capital'!$M$14</f>
        <v>15.748550461268009</v>
      </c>
      <c r="BV45" s="3">
        <f>MAX(P45,AS45)*'2015-2022 Peak vs Capital'!$M$14</f>
        <v>16.232766507661314</v>
      </c>
      <c r="BW45" s="3">
        <f>MAX(Q45,AT45)*'2015-2022 Peak vs Capital'!$M$14</f>
        <v>16.636279879655739</v>
      </c>
      <c r="BX45" s="3">
        <f>MAX(R45,AU45)*'2015-2022 Peak vs Capital'!$M$14</f>
        <v>16.682395693597961</v>
      </c>
      <c r="BY45" s="3">
        <f>MAX(S45,AV45)*'2015-2022 Peak vs Capital'!$M$14</f>
        <v>16.924503716794614</v>
      </c>
      <c r="BZ45" s="3">
        <f>MAX(T45,AW45)*'2015-2022 Peak vs Capital'!$M$14</f>
        <v>17.218492030676263</v>
      </c>
      <c r="CA45" s="3">
        <f>MAX(U45,AX45)*'2015-2022 Peak vs Capital'!$M$14</f>
        <v>17.570125111985689</v>
      </c>
      <c r="CB45" s="3">
        <f>MAX(V45,AY45)*'2015-2022 Peak vs Capital'!$M$14</f>
        <v>17.829526565410674</v>
      </c>
      <c r="CC45" s="3">
        <f>MAX(W45,AZ45)*'2015-2022 Peak vs Capital'!$M$14</f>
        <v>18.019754297922329</v>
      </c>
      <c r="CD45" s="3">
        <f>MAX(X45,BA45)*'2015-2022 Peak vs Capital'!$M$14</f>
        <v>18.388680809460084</v>
      </c>
      <c r="CE45" s="3">
        <f>MAX(Y45,BB45)*'2015-2022 Peak vs Capital'!$M$14</f>
        <v>18.509734821058412</v>
      </c>
      <c r="CF45" s="3">
        <f>MAX(Z45,BC45)*'2015-2022 Peak vs Capital'!$M$14</f>
        <v>18.797958658197285</v>
      </c>
      <c r="CG45" s="3">
        <f>MAX(AA45,BD45)*'2015-2022 Peak vs Capital'!$M$14</f>
        <v>18.884425809338946</v>
      </c>
      <c r="CH45" s="3">
        <f>MAX(AB45,BE45)*'2015-2022 Peak vs Capital'!$M$14</f>
        <v>19.189943076706154</v>
      </c>
      <c r="CI45" s="3">
        <f>MAX(AC45,BF45)*'2015-2022 Peak vs Capital'!$M$14</f>
        <v>19.334054995275594</v>
      </c>
      <c r="CJ45" s="3">
        <f>MAX(AD45,BG45)*'2015-2022 Peak vs Capital'!$M$14</f>
        <v>19.535811681272808</v>
      </c>
      <c r="CK45" s="3">
        <f>MAX(AE45,BH45)*'2015-2022 Peak vs Capital'!$M$14</f>
        <v>19.714510460298907</v>
      </c>
      <c r="CL45" s="3">
        <f>MAX(AF45,BI45)*'2015-2022 Peak vs Capital'!$M$14</f>
        <v>19.99120534395222</v>
      </c>
      <c r="CM45" s="3">
        <f>MAX(AG45,BJ45)*'2015-2022 Peak vs Capital'!$M$14</f>
        <v>20.204490983434983</v>
      </c>
      <c r="CN45" s="3">
        <f>MAX(AH45,BK45)*'2015-2022 Peak vs Capital'!$M$14</f>
        <v>20.452363483374413</v>
      </c>
    </row>
    <row r="46" spans="1:92" x14ac:dyDescent="0.35">
      <c r="A46" t="s">
        <v>99</v>
      </c>
      <c r="B46">
        <v>2022</v>
      </c>
      <c r="C46">
        <v>23217</v>
      </c>
      <c r="D46">
        <v>18600</v>
      </c>
      <c r="E46" s="18"/>
      <c r="F46" s="3">
        <f t="shared" si="1"/>
        <v>18.600000000000001</v>
      </c>
      <c r="G46" s="3">
        <f t="shared" ref="G46:AH46" si="97">F46*G$3</f>
        <v>19.21259508562926</v>
      </c>
      <c r="H46" s="3">
        <f t="shared" si="97"/>
        <v>19.845366124964816</v>
      </c>
      <c r="I46" s="3">
        <f t="shared" si="97"/>
        <v>20.498977617473784</v>
      </c>
      <c r="J46" s="3">
        <f t="shared" si="97"/>
        <v>20.898308350281713</v>
      </c>
      <c r="K46" s="3">
        <f t="shared" si="97"/>
        <v>21.131251277753005</v>
      </c>
      <c r="L46" s="3">
        <f t="shared" si="97"/>
        <v>21.422429937092122</v>
      </c>
      <c r="M46" s="3">
        <f t="shared" si="97"/>
        <v>22.038064816837682</v>
      </c>
      <c r="N46" s="3">
        <f t="shared" si="97"/>
        <v>22.412437378845123</v>
      </c>
      <c r="O46" s="3">
        <f t="shared" si="97"/>
        <v>22.870003843520877</v>
      </c>
      <c r="P46" s="3">
        <f t="shared" si="97"/>
        <v>23.685304089670403</v>
      </c>
      <c r="Q46" s="3">
        <f t="shared" si="97"/>
        <v>24.092954212745166</v>
      </c>
      <c r="R46" s="3">
        <f t="shared" si="97"/>
        <v>24.367494091550618</v>
      </c>
      <c r="S46" s="3">
        <f t="shared" si="97"/>
        <v>24.666992141156566</v>
      </c>
      <c r="T46" s="3">
        <f t="shared" si="97"/>
        <v>24.999767751829843</v>
      </c>
      <c r="U46" s="3">
        <f t="shared" si="97"/>
        <v>25.307585191702625</v>
      </c>
      <c r="V46" s="3">
        <f t="shared" si="97"/>
        <v>25.856664949313526</v>
      </c>
      <c r="W46" s="3">
        <f t="shared" si="97"/>
        <v>26.214398730787298</v>
      </c>
      <c r="X46" s="3">
        <f t="shared" si="97"/>
        <v>26.480619219325916</v>
      </c>
      <c r="Y46" s="3">
        <f t="shared" si="97"/>
        <v>26.788436659198702</v>
      </c>
      <c r="Z46" s="3">
        <f t="shared" si="97"/>
        <v>27.179448001739797</v>
      </c>
      <c r="AA46" s="3">
        <f t="shared" si="97"/>
        <v>27.520543002679901</v>
      </c>
      <c r="AB46" s="3">
        <f t="shared" si="97"/>
        <v>27.745166539884362</v>
      </c>
      <c r="AC46" s="3">
        <f t="shared" si="97"/>
        <v>27.87827678415367</v>
      </c>
      <c r="AD46" s="3">
        <f t="shared" si="97"/>
        <v>28.069622760290805</v>
      </c>
      <c r="AE46" s="3">
        <f t="shared" si="97"/>
        <v>28.344162639096258</v>
      </c>
      <c r="AF46" s="3">
        <f t="shared" si="97"/>
        <v>28.552147395767054</v>
      </c>
      <c r="AG46" s="3">
        <f t="shared" si="97"/>
        <v>28.876603616173501</v>
      </c>
      <c r="AH46" s="3">
        <f t="shared" si="97"/>
        <v>29.092907763111132</v>
      </c>
      <c r="AI46" s="3">
        <f t="shared" si="3"/>
        <v>23.216999999999999</v>
      </c>
      <c r="AJ46" s="3">
        <f t="shared" si="64"/>
        <v>24.14645710710877</v>
      </c>
      <c r="AK46" s="3">
        <f t="shared" si="65"/>
        <v>25.11312360879716</v>
      </c>
      <c r="AL46" s="3">
        <f t="shared" si="66"/>
        <v>26.118489126301469</v>
      </c>
      <c r="AM46" s="3">
        <f t="shared" si="67"/>
        <v>26.96356534911105</v>
      </c>
      <c r="AN46" s="3">
        <f t="shared" si="68"/>
        <v>27.628358644387919</v>
      </c>
      <c r="AO46" s="3">
        <f t="shared" si="69"/>
        <v>28.349490354518764</v>
      </c>
      <c r="AP46" s="3">
        <f t="shared" si="70"/>
        <v>29.341046455948668</v>
      </c>
      <c r="AQ46" s="3">
        <f t="shared" si="71"/>
        <v>29.994572068254747</v>
      </c>
      <c r="AR46" s="3">
        <f t="shared" si="72"/>
        <v>30.783309876210357</v>
      </c>
      <c r="AS46" s="3">
        <f t="shared" si="73"/>
        <v>31.729795245757089</v>
      </c>
      <c r="AT46" s="3">
        <f t="shared" si="74"/>
        <v>32.518533053712702</v>
      </c>
      <c r="AU46" s="3">
        <f t="shared" si="75"/>
        <v>32.608674517479059</v>
      </c>
      <c r="AV46" s="3">
        <f t="shared" si="76"/>
        <v>33.081917202252427</v>
      </c>
      <c r="AW46" s="3">
        <f t="shared" si="77"/>
        <v>33.656569033762942</v>
      </c>
      <c r="AX46" s="3">
        <f t="shared" si="78"/>
        <v>34.343897694981401</v>
      </c>
      <c r="AY46" s="3">
        <f t="shared" si="79"/>
        <v>34.850943428667151</v>
      </c>
      <c r="AZ46" s="3">
        <f t="shared" si="80"/>
        <v>35.222776966703371</v>
      </c>
      <c r="BA46" s="3">
        <f t="shared" si="81"/>
        <v>35.943908676834212</v>
      </c>
      <c r="BB46" s="3">
        <f t="shared" si="82"/>
        <v>36.180530019220896</v>
      </c>
      <c r="BC46" s="3">
        <f t="shared" si="83"/>
        <v>36.743914167760622</v>
      </c>
      <c r="BD46" s="3">
        <f t="shared" si="84"/>
        <v>36.912929412322541</v>
      </c>
      <c r="BE46" s="3">
        <f t="shared" si="85"/>
        <v>37.510116609774641</v>
      </c>
      <c r="BF46" s="3">
        <f t="shared" si="86"/>
        <v>37.791808684044504</v>
      </c>
      <c r="BG46" s="3">
        <f t="shared" si="87"/>
        <v>38.186177588022311</v>
      </c>
      <c r="BH46" s="3">
        <f t="shared" si="88"/>
        <v>38.535475760116938</v>
      </c>
      <c r="BI46" s="3">
        <f t="shared" si="89"/>
        <v>39.076324542715064</v>
      </c>
      <c r="BJ46" s="3">
        <f t="shared" si="90"/>
        <v>39.493228812634456</v>
      </c>
      <c r="BK46" s="3">
        <f t="shared" si="91"/>
        <v>39.97773918037862</v>
      </c>
      <c r="BL46" s="3">
        <f>MAX(F46,AI46)*'2015-2022 Peak vs Capital'!$M$14</f>
        <v>2.4376707360950918</v>
      </c>
      <c r="BM46" s="3">
        <f>MAX(G46,AJ46)*'2015-2022 Peak vs Capital'!$M$14</f>
        <v>2.5352591579607355</v>
      </c>
      <c r="BN46" s="3">
        <f>MAX(H46,AK46)*'2015-2022 Peak vs Capital'!$M$14</f>
        <v>2.6367543831288969</v>
      </c>
      <c r="BO46" s="3">
        <f>MAX(I46,AL46)*'2015-2022 Peak vs Capital'!$M$14</f>
        <v>2.7423128144981246</v>
      </c>
      <c r="BP46" s="3">
        <f>MAX(J46,AM46)*'2015-2022 Peak vs Capital'!$M$14</f>
        <v>2.8310416587981067</v>
      </c>
      <c r="BQ46" s="3">
        <f>MAX(K46,AN46)*'2015-2022 Peak vs Capital'!$M$14</f>
        <v>2.9008416829807593</v>
      </c>
      <c r="BR46" s="3">
        <f>MAX(L46,AO46)*'2015-2022 Peak vs Capital'!$M$14</f>
        <v>2.9765569634500779</v>
      </c>
      <c r="BS46" s="3">
        <f>MAX(M46,AP46)*'2015-2022 Peak vs Capital'!$M$14</f>
        <v>3.0806654740953903</v>
      </c>
      <c r="BT46" s="3">
        <f>MAX(N46,AQ46)*'2015-2022 Peak vs Capital'!$M$14</f>
        <v>3.1492824470207101</v>
      </c>
      <c r="BU46" s="3">
        <f>MAX(O46,AR46)*'2015-2022 Peak vs Capital'!$M$14</f>
        <v>3.2320960350340271</v>
      </c>
      <c r="BV46" s="3">
        <f>MAX(P46,AS46)*'2015-2022 Peak vs Capital'!$M$14</f>
        <v>3.3314723406500075</v>
      </c>
      <c r="BW46" s="3">
        <f>MAX(Q46,AT46)*'2015-2022 Peak vs Capital'!$M$14</f>
        <v>3.4142859286633249</v>
      </c>
      <c r="BX46" s="3">
        <f>MAX(R46,AU46)*'2015-2022 Peak vs Capital'!$M$14</f>
        <v>3.4237503387219901</v>
      </c>
      <c r="BY46" s="3">
        <f>MAX(S46,AV46)*'2015-2022 Peak vs Capital'!$M$14</f>
        <v>3.4734384915299805</v>
      </c>
      <c r="BZ46" s="3">
        <f>MAX(T46,AW46)*'2015-2022 Peak vs Capital'!$M$14</f>
        <v>3.5337741056539684</v>
      </c>
      <c r="CA46" s="3">
        <f>MAX(U46,AX46)*'2015-2022 Peak vs Capital'!$M$14</f>
        <v>3.6059402323512875</v>
      </c>
      <c r="CB46" s="3">
        <f>MAX(V46,AY46)*'2015-2022 Peak vs Capital'!$M$14</f>
        <v>3.6591775389312771</v>
      </c>
      <c r="CC46" s="3">
        <f>MAX(W46,AZ46)*'2015-2022 Peak vs Capital'!$M$14</f>
        <v>3.6982182304232696</v>
      </c>
      <c r="CD46" s="3">
        <f>MAX(X46,BA46)*'2015-2022 Peak vs Capital'!$M$14</f>
        <v>3.7739335108925878</v>
      </c>
      <c r="CE46" s="3">
        <f>MAX(Y46,BB46)*'2015-2022 Peak vs Capital'!$M$14</f>
        <v>3.7987775872965832</v>
      </c>
      <c r="CF46" s="3">
        <f>MAX(Z46,BC46)*'2015-2022 Peak vs Capital'!$M$14</f>
        <v>3.8579301501632384</v>
      </c>
      <c r="CG46" s="3">
        <f>MAX(AA46,BD46)*'2015-2022 Peak vs Capital'!$M$14</f>
        <v>3.875675919023235</v>
      </c>
      <c r="CH46" s="3">
        <f>MAX(AB46,BE46)*'2015-2022 Peak vs Capital'!$M$14</f>
        <v>3.9383776356618894</v>
      </c>
      <c r="CI46" s="3">
        <f>MAX(AC46,BF46)*'2015-2022 Peak vs Capital'!$M$14</f>
        <v>3.9679539170952167</v>
      </c>
      <c r="CJ46" s="3">
        <f>MAX(AD46,BG46)*'2015-2022 Peak vs Capital'!$M$14</f>
        <v>4.0093607111018752</v>
      </c>
      <c r="CK46" s="3">
        <f>MAX(AE46,BH46)*'2015-2022 Peak vs Capital'!$M$14</f>
        <v>4.0460353000792013</v>
      </c>
      <c r="CL46" s="3">
        <f>MAX(AF46,BI46)*'2015-2022 Peak vs Capital'!$M$14</f>
        <v>4.1028217604311896</v>
      </c>
      <c r="CM46" s="3">
        <f>MAX(AG46,BJ46)*'2015-2022 Peak vs Capital'!$M$14</f>
        <v>4.1465946569525141</v>
      </c>
      <c r="CN46" s="3">
        <f>MAX(AH46,BK46)*'2015-2022 Peak vs Capital'!$M$14</f>
        <v>4.1974658610178377</v>
      </c>
    </row>
    <row r="47" spans="1:92" x14ac:dyDescent="0.35">
      <c r="A47" t="s">
        <v>78</v>
      </c>
      <c r="B47">
        <v>2022</v>
      </c>
      <c r="C47">
        <v>256133</v>
      </c>
      <c r="D47">
        <v>371082</v>
      </c>
      <c r="E47" s="18"/>
      <c r="F47" s="3">
        <f t="shared" si="1"/>
        <v>371.08199999999999</v>
      </c>
      <c r="G47" s="3">
        <f t="shared" ref="G47:AH47" si="98">F47*G$3</f>
        <v>383.30366718093961</v>
      </c>
      <c r="H47" s="3">
        <f t="shared" si="98"/>
        <v>395.92785765506414</v>
      </c>
      <c r="I47" s="3">
        <f t="shared" si="98"/>
        <v>408.96782861545194</v>
      </c>
      <c r="J47" s="3">
        <f t="shared" si="98"/>
        <v>416.93473436770097</v>
      </c>
      <c r="K47" s="3">
        <f t="shared" si="98"/>
        <v>421.58209605651291</v>
      </c>
      <c r="L47" s="3">
        <f t="shared" si="98"/>
        <v>427.39129816752785</v>
      </c>
      <c r="M47" s="3">
        <f t="shared" si="98"/>
        <v>439.67361120224513</v>
      </c>
      <c r="N47" s="3">
        <f t="shared" si="98"/>
        <v>447.14258534497873</v>
      </c>
      <c r="O47" s="3">
        <f t="shared" si="98"/>
        <v>456.27133151943076</v>
      </c>
      <c r="P47" s="3">
        <f t="shared" si="98"/>
        <v>472.53709743027264</v>
      </c>
      <c r="Q47" s="3">
        <f t="shared" si="98"/>
        <v>480.66998038569358</v>
      </c>
      <c r="R47" s="3">
        <f t="shared" si="98"/>
        <v>486.14722809036476</v>
      </c>
      <c r="S47" s="3">
        <f t="shared" si="98"/>
        <v>492.1224074045515</v>
      </c>
      <c r="T47" s="3">
        <f t="shared" si="98"/>
        <v>498.76149553142568</v>
      </c>
      <c r="U47" s="3">
        <f t="shared" si="98"/>
        <v>504.90265204878438</v>
      </c>
      <c r="V47" s="3">
        <f t="shared" si="98"/>
        <v>515.85714745812675</v>
      </c>
      <c r="W47" s="3">
        <f t="shared" si="98"/>
        <v>522.99416719451654</v>
      </c>
      <c r="X47" s="3">
        <f t="shared" si="98"/>
        <v>528.30543769601582</v>
      </c>
      <c r="Y47" s="3">
        <f t="shared" si="98"/>
        <v>534.44659421337451</v>
      </c>
      <c r="Z47" s="3">
        <f t="shared" si="98"/>
        <v>542.24752276245169</v>
      </c>
      <c r="AA47" s="3">
        <f t="shared" si="98"/>
        <v>549.05258809249767</v>
      </c>
      <c r="AB47" s="3">
        <f t="shared" si="98"/>
        <v>553.53397257813776</v>
      </c>
      <c r="AC47" s="3">
        <f t="shared" si="98"/>
        <v>556.18960782888735</v>
      </c>
      <c r="AD47" s="3">
        <f t="shared" si="98"/>
        <v>560.00708350184004</v>
      </c>
      <c r="AE47" s="3">
        <f t="shared" si="98"/>
        <v>565.48433120651123</v>
      </c>
      <c r="AF47" s="3">
        <f t="shared" si="98"/>
        <v>569.63376128580762</v>
      </c>
      <c r="AG47" s="3">
        <f t="shared" si="98"/>
        <v>576.10687220951002</v>
      </c>
      <c r="AH47" s="3">
        <f t="shared" si="98"/>
        <v>580.42227949197832</v>
      </c>
      <c r="AI47" s="3">
        <f t="shared" si="3"/>
        <v>256.13299999999998</v>
      </c>
      <c r="AJ47" s="3">
        <f t="shared" si="64"/>
        <v>266.38689314791276</v>
      </c>
      <c r="AK47" s="3">
        <f t="shared" si="65"/>
        <v>277.0512852346144</v>
      </c>
      <c r="AL47" s="3">
        <f t="shared" si="66"/>
        <v>288.1426099576592</v>
      </c>
      <c r="AM47" s="3">
        <f t="shared" si="67"/>
        <v>297.46560208312275</v>
      </c>
      <c r="AN47" s="3">
        <f t="shared" si="68"/>
        <v>304.7996892218207</v>
      </c>
      <c r="AO47" s="3">
        <f t="shared" si="69"/>
        <v>312.75530916888295</v>
      </c>
      <c r="AP47" s="3">
        <f t="shared" si="70"/>
        <v>323.69428659609343</v>
      </c>
      <c r="AQ47" s="3">
        <f t="shared" si="71"/>
        <v>330.90406717311862</v>
      </c>
      <c r="AR47" s="3">
        <f t="shared" si="72"/>
        <v>339.60552649021793</v>
      </c>
      <c r="AS47" s="3">
        <f t="shared" si="73"/>
        <v>350.04727767073706</v>
      </c>
      <c r="AT47" s="3">
        <f t="shared" si="74"/>
        <v>358.74873698783637</v>
      </c>
      <c r="AU47" s="3">
        <f t="shared" si="75"/>
        <v>359.74318948121919</v>
      </c>
      <c r="AV47" s="3">
        <f t="shared" si="76"/>
        <v>364.96406507147879</v>
      </c>
      <c r="AW47" s="3">
        <f t="shared" si="77"/>
        <v>371.30369971679397</v>
      </c>
      <c r="AX47" s="3">
        <f t="shared" si="78"/>
        <v>378.88639997883763</v>
      </c>
      <c r="AY47" s="3">
        <f t="shared" si="79"/>
        <v>384.48019525411576</v>
      </c>
      <c r="AZ47" s="3">
        <f t="shared" si="80"/>
        <v>388.5823117893197</v>
      </c>
      <c r="BA47" s="3">
        <f t="shared" si="81"/>
        <v>396.53793173638189</v>
      </c>
      <c r="BB47" s="3">
        <f t="shared" si="82"/>
        <v>399.14836953151166</v>
      </c>
      <c r="BC47" s="3">
        <f t="shared" si="83"/>
        <v>405.36369761515402</v>
      </c>
      <c r="BD47" s="3">
        <f t="shared" si="84"/>
        <v>407.22829604024673</v>
      </c>
      <c r="BE47" s="3">
        <f t="shared" si="85"/>
        <v>413.81654380890762</v>
      </c>
      <c r="BF47" s="3">
        <f t="shared" si="86"/>
        <v>416.92420785072886</v>
      </c>
      <c r="BG47" s="3">
        <f t="shared" si="87"/>
        <v>421.27493750927852</v>
      </c>
      <c r="BH47" s="3">
        <f t="shared" si="88"/>
        <v>425.12844092113676</v>
      </c>
      <c r="BI47" s="3">
        <f t="shared" si="89"/>
        <v>431.09515588143336</v>
      </c>
      <c r="BJ47" s="3">
        <f t="shared" si="90"/>
        <v>435.69449866332866</v>
      </c>
      <c r="BK47" s="3">
        <f t="shared" si="91"/>
        <v>441.03968081526108</v>
      </c>
      <c r="BL47" s="3">
        <f>MAX(F47,AI47)*'2015-2022 Peak vs Capital'!$M$14</f>
        <v>38.961783696930645</v>
      </c>
      <c r="BM47" s="3">
        <f>MAX(G47,AJ47)*'2015-2022 Peak vs Capital'!$M$14</f>
        <v>40.24499860123656</v>
      </c>
      <c r="BN47" s="3">
        <f>MAX(H47,AK47)*'2015-2022 Peak vs Capital'!$M$14</f>
        <v>41.570476470283538</v>
      </c>
      <c r="BO47" s="3">
        <f>MAX(I47,AL47)*'2015-2022 Peak vs Capital'!$M$14</f>
        <v>42.939609244098726</v>
      </c>
      <c r="BP47" s="3">
        <f>MAX(J47,AM47)*'2015-2022 Peak vs Capital'!$M$14</f>
        <v>43.776095138464278</v>
      </c>
      <c r="BQ47" s="3">
        <f>MAX(K47,AN47)*'2015-2022 Peak vs Capital'!$M$14</f>
        <v>44.264045243510857</v>
      </c>
      <c r="BR47" s="3">
        <f>MAX(L47,AO47)*'2015-2022 Peak vs Capital'!$M$14</f>
        <v>44.873982874819077</v>
      </c>
      <c r="BS47" s="3">
        <f>MAX(M47,AP47)*'2015-2022 Peak vs Capital'!$M$14</f>
        <v>46.163565295299307</v>
      </c>
      <c r="BT47" s="3">
        <f>MAX(N47,AQ47)*'2015-2022 Peak vs Capital'!$M$14</f>
        <v>46.947770821267035</v>
      </c>
      <c r="BU47" s="3">
        <f>MAX(O47,AR47)*'2015-2022 Peak vs Capital'!$M$14</f>
        <v>47.906244241894235</v>
      </c>
      <c r="BV47" s="3">
        <f>MAX(P47,AS47)*'2015-2022 Peak vs Capital'!$M$14</f>
        <v>49.614069609557255</v>
      </c>
      <c r="BW47" s="3">
        <f>MAX(Q47,AT47)*'2015-2022 Peak vs Capital'!$M$14</f>
        <v>50.467982293388765</v>
      </c>
      <c r="BX47" s="3">
        <f>MAX(R47,AU47)*'2015-2022 Peak vs Capital'!$M$14</f>
        <v>51.043066345765084</v>
      </c>
      <c r="BY47" s="3">
        <f>MAX(S47,AV47)*'2015-2022 Peak vs Capital'!$M$14</f>
        <v>51.670430766539248</v>
      </c>
      <c r="BZ47" s="3">
        <f>MAX(T47,AW47)*'2015-2022 Peak vs Capital'!$M$14</f>
        <v>52.367502345177208</v>
      </c>
      <c r="CA47" s="3">
        <f>MAX(U47,AX47)*'2015-2022 Peak vs Capital'!$M$14</f>
        <v>53.012293555417337</v>
      </c>
      <c r="CB47" s="3">
        <f>MAX(V47,AY47)*'2015-2022 Peak vs Capital'!$M$14</f>
        <v>54.162461660169967</v>
      </c>
      <c r="CC47" s="3">
        <f>MAX(W47,AZ47)*'2015-2022 Peak vs Capital'!$M$14</f>
        <v>54.911813607205779</v>
      </c>
      <c r="CD47" s="3">
        <f>MAX(X47,BA47)*'2015-2022 Peak vs Capital'!$M$14</f>
        <v>55.469470870116147</v>
      </c>
      <c r="CE47" s="3">
        <f>MAX(Y47,BB47)*'2015-2022 Peak vs Capital'!$M$14</f>
        <v>56.114262080356269</v>
      </c>
      <c r="CF47" s="3">
        <f>MAX(Z47,BC47)*'2015-2022 Peak vs Capital'!$M$14</f>
        <v>56.933321185255878</v>
      </c>
      <c r="CG47" s="3">
        <f>MAX(AA47,BD47)*'2015-2022 Peak vs Capital'!$M$14</f>
        <v>57.647819553359781</v>
      </c>
      <c r="CH47" s="3">
        <f>MAX(AB47,BE47)*'2015-2022 Peak vs Capital'!$M$14</f>
        <v>58.11834286894041</v>
      </c>
      <c r="CI47" s="3">
        <f>MAX(AC47,BF47)*'2015-2022 Peak vs Capital'!$M$14</f>
        <v>58.397171500395586</v>
      </c>
      <c r="CJ47" s="3">
        <f>MAX(AD47,BG47)*'2015-2022 Peak vs Capital'!$M$14</f>
        <v>58.797987658112419</v>
      </c>
      <c r="CK47" s="3">
        <f>MAX(AE47,BH47)*'2015-2022 Peak vs Capital'!$M$14</f>
        <v>59.37307171048873</v>
      </c>
      <c r="CL47" s="3">
        <f>MAX(AF47,BI47)*'2015-2022 Peak vs Capital'!$M$14</f>
        <v>59.808741447137464</v>
      </c>
      <c r="CM47" s="3">
        <f>MAX(AG47,BJ47)*'2015-2022 Peak vs Capital'!$M$14</f>
        <v>60.488386236309481</v>
      </c>
      <c r="CN47" s="3">
        <f>MAX(AH47,BK47)*'2015-2022 Peak vs Capital'!$M$14</f>
        <v>60.941482762424165</v>
      </c>
    </row>
    <row r="48" spans="1:92" x14ac:dyDescent="0.35">
      <c r="A48" t="s">
        <v>79</v>
      </c>
      <c r="B48">
        <v>2022</v>
      </c>
      <c r="C48">
        <v>43994</v>
      </c>
      <c r="D48">
        <v>50324</v>
      </c>
      <c r="E48" s="18"/>
      <c r="F48" s="3">
        <f t="shared" si="1"/>
        <v>50.323999999999998</v>
      </c>
      <c r="G48" s="3">
        <f t="shared" ref="G48:AH48" si="99">F48*G$3</f>
        <v>51.981431994043376</v>
      </c>
      <c r="H48" s="3">
        <f t="shared" si="99"/>
        <v>53.693451874877915</v>
      </c>
      <c r="I48" s="3">
        <f t="shared" si="99"/>
        <v>55.461857506545726</v>
      </c>
      <c r="J48" s="3">
        <f t="shared" si="99"/>
        <v>56.542283302127785</v>
      </c>
      <c r="K48" s="3">
        <f t="shared" si="99"/>
        <v>57.172531682883985</v>
      </c>
      <c r="L48" s="3">
        <f t="shared" si="99"/>
        <v>57.960342158829235</v>
      </c>
      <c r="M48" s="3">
        <f t="shared" si="99"/>
        <v>59.625998593684905</v>
      </c>
      <c r="N48" s="3">
        <f t="shared" si="99"/>
        <v>60.638897777043098</v>
      </c>
      <c r="O48" s="3">
        <f t="shared" si="99"/>
        <v>61.876885667814207</v>
      </c>
      <c r="P48" s="3">
        <f t="shared" si="99"/>
        <v>64.082755000460921</v>
      </c>
      <c r="Q48" s="3">
        <f t="shared" si="99"/>
        <v>65.18568966678427</v>
      </c>
      <c r="R48" s="3">
        <f t="shared" si="99"/>
        <v>65.928482401246939</v>
      </c>
      <c r="S48" s="3">
        <f t="shared" si="99"/>
        <v>66.738801747933479</v>
      </c>
      <c r="T48" s="3">
        <f t="shared" si="99"/>
        <v>67.639156577585197</v>
      </c>
      <c r="U48" s="3">
        <f t="shared" si="99"/>
        <v>68.471984795013043</v>
      </c>
      <c r="V48" s="3">
        <f t="shared" si="99"/>
        <v>69.957570263938365</v>
      </c>
      <c r="W48" s="3">
        <f t="shared" si="99"/>
        <v>70.92545170581397</v>
      </c>
      <c r="X48" s="3">
        <f t="shared" si="99"/>
        <v>71.645735569535333</v>
      </c>
      <c r="Y48" s="3">
        <f t="shared" si="99"/>
        <v>72.478563786963178</v>
      </c>
      <c r="Z48" s="3">
        <f t="shared" si="99"/>
        <v>73.536480711803932</v>
      </c>
      <c r="AA48" s="3">
        <f t="shared" si="99"/>
        <v>74.459344412196927</v>
      </c>
      <c r="AB48" s="3">
        <f t="shared" si="99"/>
        <v>75.067083922211836</v>
      </c>
      <c r="AC48" s="3">
        <f t="shared" si="99"/>
        <v>75.427225854072518</v>
      </c>
      <c r="AD48" s="3">
        <f t="shared" si="99"/>
        <v>75.944929881122263</v>
      </c>
      <c r="AE48" s="3">
        <f t="shared" si="99"/>
        <v>76.687722615584931</v>
      </c>
      <c r="AF48" s="3">
        <f t="shared" si="99"/>
        <v>77.250444384117259</v>
      </c>
      <c r="AG48" s="3">
        <f t="shared" si="99"/>
        <v>78.128290343027686</v>
      </c>
      <c r="AH48" s="3">
        <f t="shared" si="99"/>
        <v>78.713520982301304</v>
      </c>
      <c r="AI48" s="3">
        <f t="shared" si="3"/>
        <v>43.994</v>
      </c>
      <c r="AJ48" s="3">
        <f t="shared" si="64"/>
        <v>45.755232543831816</v>
      </c>
      <c r="AK48" s="3">
        <f t="shared" si="65"/>
        <v>47.586973340458385</v>
      </c>
      <c r="AL48" s="3">
        <f t="shared" si="66"/>
        <v>49.492045080006328</v>
      </c>
      <c r="AM48" s="3">
        <f t="shared" si="67"/>
        <v>51.093383898384445</v>
      </c>
      <c r="AN48" s="3">
        <f t="shared" si="68"/>
        <v>52.353103768841891</v>
      </c>
      <c r="AO48" s="3">
        <f t="shared" si="69"/>
        <v>53.719579560524551</v>
      </c>
      <c r="AP48" s="3">
        <f t="shared" si="70"/>
        <v>55.598483774088201</v>
      </c>
      <c r="AQ48" s="3">
        <f t="shared" si="71"/>
        <v>56.836852460300619</v>
      </c>
      <c r="AR48" s="3">
        <f t="shared" si="72"/>
        <v>58.331435357453529</v>
      </c>
      <c r="AS48" s="3">
        <f t="shared" si="73"/>
        <v>60.12493483403702</v>
      </c>
      <c r="AT48" s="3">
        <f t="shared" si="74"/>
        <v>61.61951773118993</v>
      </c>
      <c r="AU48" s="3">
        <f t="shared" si="75"/>
        <v>61.79032720515027</v>
      </c>
      <c r="AV48" s="3">
        <f t="shared" si="76"/>
        <v>62.687076943442015</v>
      </c>
      <c r="AW48" s="3">
        <f t="shared" si="77"/>
        <v>63.775987339939135</v>
      </c>
      <c r="AX48" s="3">
        <f t="shared" si="78"/>
        <v>65.078409578886664</v>
      </c>
      <c r="AY48" s="3">
        <f t="shared" si="79"/>
        <v>66.039212869913527</v>
      </c>
      <c r="AZ48" s="3">
        <f t="shared" si="80"/>
        <v>66.743801949999906</v>
      </c>
      <c r="BA48" s="3">
        <f t="shared" si="81"/>
        <v>68.110277741682552</v>
      </c>
      <c r="BB48" s="3">
        <f t="shared" si="82"/>
        <v>68.558652610828432</v>
      </c>
      <c r="BC48" s="3">
        <f t="shared" si="83"/>
        <v>69.62621182308051</v>
      </c>
      <c r="BD48" s="3">
        <f t="shared" si="84"/>
        <v>69.946479586756126</v>
      </c>
      <c r="BE48" s="3">
        <f t="shared" si="85"/>
        <v>71.078092351743322</v>
      </c>
      <c r="BF48" s="3">
        <f t="shared" si="86"/>
        <v>71.611871957869369</v>
      </c>
      <c r="BG48" s="3">
        <f t="shared" si="87"/>
        <v>72.35916340644583</v>
      </c>
      <c r="BH48" s="3">
        <f t="shared" si="88"/>
        <v>73.021050118042126</v>
      </c>
      <c r="BI48" s="3">
        <f t="shared" si="89"/>
        <v>74.045906961804107</v>
      </c>
      <c r="BJ48" s="3">
        <f t="shared" si="90"/>
        <v>74.835900778870638</v>
      </c>
      <c r="BK48" s="3">
        <f t="shared" si="91"/>
        <v>75.754001701407432</v>
      </c>
      <c r="BL48" s="3">
        <f>MAX(F48,AI48)*'2015-2022 Peak vs Capital'!$M$14</f>
        <v>5.2837723273140114</v>
      </c>
      <c r="BM48" s="3">
        <f>MAX(G48,AJ48)*'2015-2022 Peak vs Capital'!$M$14</f>
        <v>5.45779452953425</v>
      </c>
      <c r="BN48" s="3">
        <f>MAX(H48,AK48)*'2015-2022 Peak vs Capital'!$M$14</f>
        <v>5.6375481912098913</v>
      </c>
      <c r="BO48" s="3">
        <f>MAX(I48,AL48)*'2015-2022 Peak vs Capital'!$M$14</f>
        <v>5.8232220792170573</v>
      </c>
      <c r="BP48" s="3">
        <f>MAX(J48,AM48)*'2015-2022 Peak vs Capital'!$M$14</f>
        <v>5.9366614703706357</v>
      </c>
      <c r="BQ48" s="3">
        <f>MAX(K48,AN48)*'2015-2022 Peak vs Capital'!$M$14</f>
        <v>6.002834448543557</v>
      </c>
      <c r="BR48" s="3">
        <f>MAX(L48,AO48)*'2015-2022 Peak vs Capital'!$M$14</f>
        <v>6.0855506712597078</v>
      </c>
      <c r="BS48" s="3">
        <f>MAX(M48,AP48)*'2015-2022 Peak vs Capital'!$M$14</f>
        <v>6.2604363992881416</v>
      </c>
      <c r="BT48" s="3">
        <f>MAX(N48,AQ48)*'2015-2022 Peak vs Capital'!$M$14</f>
        <v>6.3667858284946233</v>
      </c>
      <c r="BU48" s="3">
        <f>MAX(O48,AR48)*'2015-2022 Peak vs Capital'!$M$14</f>
        <v>6.4967684641914332</v>
      </c>
      <c r="BV48" s="3">
        <f>MAX(P48,AS48)*'2015-2022 Peak vs Capital'!$M$14</f>
        <v>6.7283738877966579</v>
      </c>
      <c r="BW48" s="3">
        <f>MAX(Q48,AT48)*'2015-2022 Peak vs Capital'!$M$14</f>
        <v>6.8441765995992689</v>
      </c>
      <c r="BX48" s="3">
        <f>MAX(R48,AU48)*'2015-2022 Peak vs Capital'!$M$14</f>
        <v>6.9221661810173547</v>
      </c>
      <c r="BY48" s="3">
        <f>MAX(S48,AV48)*'2015-2022 Peak vs Capital'!$M$14</f>
        <v>7.007245724382539</v>
      </c>
      <c r="BZ48" s="3">
        <f>MAX(T48,AW48)*'2015-2022 Peak vs Capital'!$M$14</f>
        <v>7.1017785503438553</v>
      </c>
      <c r="CA48" s="3">
        <f>MAX(U48,AX48)*'2015-2022 Peak vs Capital'!$M$14</f>
        <v>7.189221414358073</v>
      </c>
      <c r="CB48" s="3">
        <f>MAX(V48,AY48)*'2015-2022 Peak vs Capital'!$M$14</f>
        <v>7.3452005771942428</v>
      </c>
      <c r="CC48" s="3">
        <f>MAX(W48,AZ48)*'2015-2022 Peak vs Capital'!$M$14</f>
        <v>7.4468233651026585</v>
      </c>
      <c r="CD48" s="3">
        <f>MAX(X48,BA48)*'2015-2022 Peak vs Capital'!$M$14</f>
        <v>7.52244962587171</v>
      </c>
      <c r="CE48" s="3">
        <f>MAX(Y48,BB48)*'2015-2022 Peak vs Capital'!$M$14</f>
        <v>7.6098924898859286</v>
      </c>
      <c r="CF48" s="3">
        <f>MAX(Z48,BC48)*'2015-2022 Peak vs Capital'!$M$14</f>
        <v>7.7209685603904727</v>
      </c>
      <c r="CG48" s="3">
        <f>MAX(AA48,BD48)*'2015-2022 Peak vs Capital'!$M$14</f>
        <v>7.8178647070008207</v>
      </c>
      <c r="CH48" s="3">
        <f>MAX(AB48,BE48)*'2015-2022 Peak vs Capital'!$M$14</f>
        <v>7.8816743645247085</v>
      </c>
      <c r="CI48" s="3">
        <f>MAX(AC48,BF48)*'2015-2022 Peak vs Capital'!$M$14</f>
        <v>7.9194874949092346</v>
      </c>
      <c r="CJ48" s="3">
        <f>MAX(AD48,BG48)*'2015-2022 Peak vs Capital'!$M$14</f>
        <v>7.9738438698369922</v>
      </c>
      <c r="CK48" s="3">
        <f>MAX(AE48,BH48)*'2015-2022 Peak vs Capital'!$M$14</f>
        <v>8.051833451255078</v>
      </c>
      <c r="CL48" s="3">
        <f>MAX(AF48,BI48)*'2015-2022 Peak vs Capital'!$M$14</f>
        <v>8.1109164674808998</v>
      </c>
      <c r="CM48" s="3">
        <f>MAX(AG48,BJ48)*'2015-2022 Peak vs Capital'!$M$14</f>
        <v>8.2030859727931844</v>
      </c>
      <c r="CN48" s="3">
        <f>MAX(AH48,BK48)*'2015-2022 Peak vs Capital'!$M$14</f>
        <v>8.2645323096680396</v>
      </c>
    </row>
    <row r="49" spans="1:92" x14ac:dyDescent="0.35">
      <c r="A49" t="s">
        <v>80</v>
      </c>
      <c r="B49">
        <v>2022</v>
      </c>
      <c r="C49">
        <v>196817</v>
      </c>
      <c r="D49">
        <v>231673</v>
      </c>
      <c r="E49" s="18"/>
      <c r="F49" s="3">
        <f t="shared" si="1"/>
        <v>231.673</v>
      </c>
      <c r="G49" s="3">
        <f t="shared" ref="G49:AH49" si="100">F49*G$3</f>
        <v>239.303201143709</v>
      </c>
      <c r="H49" s="3">
        <f t="shared" si="100"/>
        <v>247.18470463811687</v>
      </c>
      <c r="I49" s="3">
        <f t="shared" si="100"/>
        <v>255.32578718134431</v>
      </c>
      <c r="J49" s="3">
        <f t="shared" si="100"/>
        <v>260.29966615240943</v>
      </c>
      <c r="K49" s="3">
        <f t="shared" si="100"/>
        <v>263.20109555219744</v>
      </c>
      <c r="L49" s="3">
        <f t="shared" si="100"/>
        <v>266.82788230193245</v>
      </c>
      <c r="M49" s="3">
        <f t="shared" si="100"/>
        <v>274.49594571565785</v>
      </c>
      <c r="N49" s="3">
        <f t="shared" si="100"/>
        <v>279.1589572510315</v>
      </c>
      <c r="O49" s="3">
        <f t="shared" si="100"/>
        <v>284.8581935720436</v>
      </c>
      <c r="P49" s="3">
        <f t="shared" si="100"/>
        <v>295.01319647130163</v>
      </c>
      <c r="Q49" s="3">
        <f t="shared" si="100"/>
        <v>300.09069792093061</v>
      </c>
      <c r="R49" s="3">
        <f t="shared" si="100"/>
        <v>303.51023971353789</v>
      </c>
      <c r="S49" s="3">
        <f t="shared" si="100"/>
        <v>307.2406489418367</v>
      </c>
      <c r="T49" s="3">
        <f t="shared" si="100"/>
        <v>311.38554808439096</v>
      </c>
      <c r="U49" s="3">
        <f t="shared" si="100"/>
        <v>315.21957979125369</v>
      </c>
      <c r="V49" s="3">
        <f t="shared" si="100"/>
        <v>322.05866337646825</v>
      </c>
      <c r="W49" s="3">
        <f t="shared" si="100"/>
        <v>326.5144299547141</v>
      </c>
      <c r="X49" s="3">
        <f t="shared" si="100"/>
        <v>329.83034926875752</v>
      </c>
      <c r="Y49" s="3">
        <f t="shared" si="100"/>
        <v>333.6643809756203</v>
      </c>
      <c r="Z49" s="3">
        <f t="shared" si="100"/>
        <v>338.53463746812156</v>
      </c>
      <c r="AA49" s="3">
        <f t="shared" si="100"/>
        <v>342.78315908923969</v>
      </c>
      <c r="AB49" s="3">
        <f t="shared" si="100"/>
        <v>345.58096601046384</v>
      </c>
      <c r="AC49" s="3">
        <f t="shared" si="100"/>
        <v>347.23892566748555</v>
      </c>
      <c r="AD49" s="3">
        <f t="shared" si="100"/>
        <v>349.6222426744543</v>
      </c>
      <c r="AE49" s="3">
        <f t="shared" si="100"/>
        <v>353.04178446706158</v>
      </c>
      <c r="AF49" s="3">
        <f t="shared" si="100"/>
        <v>355.632346431158</v>
      </c>
      <c r="AG49" s="3">
        <f t="shared" si="100"/>
        <v>359.67362309514846</v>
      </c>
      <c r="AH49" s="3">
        <f t="shared" si="100"/>
        <v>362.36780753780874</v>
      </c>
      <c r="AI49" s="3">
        <f t="shared" si="3"/>
        <v>196.81700000000001</v>
      </c>
      <c r="AJ49" s="3">
        <f t="shared" si="64"/>
        <v>204.69626775422435</v>
      </c>
      <c r="AK49" s="3">
        <f t="shared" si="65"/>
        <v>212.89096994928846</v>
      </c>
      <c r="AL49" s="3">
        <f t="shared" si="66"/>
        <v>221.41373452088021</v>
      </c>
      <c r="AM49" s="3">
        <f t="shared" si="67"/>
        <v>228.57768192772491</v>
      </c>
      <c r="AN49" s="3">
        <f t="shared" si="68"/>
        <v>234.21332055444273</v>
      </c>
      <c r="AO49" s="3">
        <f t="shared" si="69"/>
        <v>240.32655567495021</v>
      </c>
      <c r="AP49" s="3">
        <f t="shared" si="70"/>
        <v>248.73225396564797</v>
      </c>
      <c r="AQ49" s="3">
        <f t="shared" si="71"/>
        <v>254.2723732936079</v>
      </c>
      <c r="AR49" s="3">
        <f t="shared" si="72"/>
        <v>260.95872420666296</v>
      </c>
      <c r="AS49" s="3">
        <f t="shared" si="73"/>
        <v>268.98234530232901</v>
      </c>
      <c r="AT49" s="3">
        <f t="shared" si="74"/>
        <v>275.66869621538405</v>
      </c>
      <c r="AU49" s="3">
        <f t="shared" si="75"/>
        <v>276.43285060544753</v>
      </c>
      <c r="AV49" s="3">
        <f t="shared" si="76"/>
        <v>280.44466115328055</v>
      </c>
      <c r="AW49" s="3">
        <f t="shared" si="77"/>
        <v>285.31614538993495</v>
      </c>
      <c r="AX49" s="3">
        <f t="shared" si="78"/>
        <v>291.14282261416861</v>
      </c>
      <c r="AY49" s="3">
        <f t="shared" si="79"/>
        <v>295.44119105827542</v>
      </c>
      <c r="AZ49" s="3">
        <f t="shared" si="80"/>
        <v>298.59332791728713</v>
      </c>
      <c r="BA49" s="3">
        <f t="shared" si="81"/>
        <v>304.70656303779458</v>
      </c>
      <c r="BB49" s="3">
        <f t="shared" si="82"/>
        <v>306.71246831171112</v>
      </c>
      <c r="BC49" s="3">
        <f t="shared" si="83"/>
        <v>311.48843324960762</v>
      </c>
      <c r="BD49" s="3">
        <f t="shared" si="84"/>
        <v>312.92122273097658</v>
      </c>
      <c r="BE49" s="3">
        <f t="shared" si="85"/>
        <v>317.98374556514682</v>
      </c>
      <c r="BF49" s="3">
        <f t="shared" si="86"/>
        <v>320.3717280340951</v>
      </c>
      <c r="BG49" s="3">
        <f t="shared" si="87"/>
        <v>323.71490349062265</v>
      </c>
      <c r="BH49" s="3">
        <f t="shared" si="88"/>
        <v>326.67600175211845</v>
      </c>
      <c r="BI49" s="3">
        <f t="shared" si="89"/>
        <v>331.260928092499</v>
      </c>
      <c r="BJ49" s="3">
        <f t="shared" si="90"/>
        <v>334.79514214654239</v>
      </c>
      <c r="BK49" s="3">
        <f t="shared" si="91"/>
        <v>338.90247199313336</v>
      </c>
      <c r="BL49" s="3">
        <f>MAX(F49,AI49)*'2015-2022 Peak vs Capital'!$M$14</f>
        <v>24.324524806967233</v>
      </c>
      <c r="BM49" s="3">
        <f>MAX(G49,AJ49)*'2015-2022 Peak vs Capital'!$M$14</f>
        <v>25.125658374548692</v>
      </c>
      <c r="BN49" s="3">
        <f>MAX(H49,AK49)*'2015-2022 Peak vs Capital'!$M$14</f>
        <v>25.95317745215343</v>
      </c>
      <c r="BO49" s="3">
        <f>MAX(I49,AL49)*'2015-2022 Peak vs Capital'!$M$14</f>
        <v>26.807951052349846</v>
      </c>
      <c r="BP49" s="3">
        <f>MAX(J49,AM49)*'2015-2022 Peak vs Capital'!$M$14</f>
        <v>27.330183865057954</v>
      </c>
      <c r="BQ49" s="3">
        <f>MAX(K49,AN49)*'2015-2022 Peak vs Capital'!$M$14</f>
        <v>27.634819672471021</v>
      </c>
      <c r="BR49" s="3">
        <f>MAX(L49,AO49)*'2015-2022 Peak vs Capital'!$M$14</f>
        <v>28.015614431737355</v>
      </c>
      <c r="BS49" s="3">
        <f>MAX(M49,AP49)*'2015-2022 Peak vs Capital'!$M$14</f>
        <v>28.820723351329029</v>
      </c>
      <c r="BT49" s="3">
        <f>MAX(N49,AQ49)*'2015-2022 Peak vs Capital'!$M$14</f>
        <v>29.310316613242893</v>
      </c>
      <c r="BU49" s="3">
        <f>MAX(O49,AR49)*'2015-2022 Peak vs Capital'!$M$14</f>
        <v>29.908708377804267</v>
      </c>
      <c r="BV49" s="3">
        <f>MAX(P49,AS49)*'2015-2022 Peak vs Capital'!$M$14</f>
        <v>30.974933703750001</v>
      </c>
      <c r="BW49" s="3">
        <f>MAX(Q49,AT49)*'2015-2022 Peak vs Capital'!$M$14</f>
        <v>31.508046366722866</v>
      </c>
      <c r="BX49" s="3">
        <f>MAX(R49,AU49)*'2015-2022 Peak vs Capital'!$M$14</f>
        <v>31.867081425459691</v>
      </c>
      <c r="BY49" s="3">
        <f>MAX(S49,AV49)*'2015-2022 Peak vs Capital'!$M$14</f>
        <v>32.258756034990775</v>
      </c>
      <c r="BZ49" s="3">
        <f>MAX(T49,AW49)*'2015-2022 Peak vs Capital'!$M$14</f>
        <v>32.693950045580863</v>
      </c>
      <c r="CA49" s="3">
        <f>MAX(U49,AX49)*'2015-2022 Peak vs Capital'!$M$14</f>
        <v>33.0965045053767</v>
      </c>
      <c r="CB49" s="3">
        <f>MAX(V49,AY49)*'2015-2022 Peak vs Capital'!$M$14</f>
        <v>33.814574622850358</v>
      </c>
      <c r="CC49" s="3">
        <f>MAX(W49,AZ49)*'2015-2022 Peak vs Capital'!$M$14</f>
        <v>34.282408184234711</v>
      </c>
      <c r="CD49" s="3">
        <f>MAX(X49,BA49)*'2015-2022 Peak vs Capital'!$M$14</f>
        <v>34.630563392706783</v>
      </c>
      <c r="CE49" s="3">
        <f>MAX(Y49,BB49)*'2015-2022 Peak vs Capital'!$M$14</f>
        <v>35.033117852502627</v>
      </c>
      <c r="CF49" s="3">
        <f>MAX(Z49,BC49)*'2015-2022 Peak vs Capital'!$M$14</f>
        <v>35.544470814945988</v>
      </c>
      <c r="CG49" s="3">
        <f>MAX(AA49,BD49)*'2015-2022 Peak vs Capital'!$M$14</f>
        <v>35.990544675800834</v>
      </c>
      <c r="CH49" s="3">
        <f>MAX(AB49,BE49)*'2015-2022 Peak vs Capital'!$M$14</f>
        <v>36.284300632949147</v>
      </c>
      <c r="CI49" s="3">
        <f>MAX(AC49,BF49)*'2015-2022 Peak vs Capital'!$M$14</f>
        <v>36.45837823718518</v>
      </c>
      <c r="CJ49" s="3">
        <f>MAX(AD49,BG49)*'2015-2022 Peak vs Capital'!$M$14</f>
        <v>36.708614793274492</v>
      </c>
      <c r="CK49" s="3">
        <f>MAX(AE49,BH49)*'2015-2022 Peak vs Capital'!$M$14</f>
        <v>37.067649852011314</v>
      </c>
      <c r="CL49" s="3">
        <f>MAX(AF49,BI49)*'2015-2022 Peak vs Capital'!$M$14</f>
        <v>37.339646108630127</v>
      </c>
      <c r="CM49" s="3">
        <f>MAX(AG49,BJ49)*'2015-2022 Peak vs Capital'!$M$14</f>
        <v>37.763960268955472</v>
      </c>
      <c r="CN49" s="3">
        <f>MAX(AH49,BK49)*'2015-2022 Peak vs Capital'!$M$14</f>
        <v>38.046836375839035</v>
      </c>
    </row>
    <row r="50" spans="1:92" x14ac:dyDescent="0.35">
      <c r="A50" t="s">
        <v>81</v>
      </c>
      <c r="B50">
        <v>2022</v>
      </c>
      <c r="C50">
        <v>40509</v>
      </c>
      <c r="D50">
        <v>40893</v>
      </c>
      <c r="E50" s="18"/>
      <c r="F50" s="3">
        <f t="shared" si="1"/>
        <v>40.893000000000001</v>
      </c>
      <c r="G50" s="3">
        <f t="shared" ref="G50:AH50" si="101">F50*G$3</f>
        <v>42.239819937453618</v>
      </c>
      <c r="H50" s="3">
        <f t="shared" si="101"/>
        <v>43.630997685386355</v>
      </c>
      <c r="I50" s="3">
        <f t="shared" si="101"/>
        <v>45.067994178029863</v>
      </c>
      <c r="J50" s="3">
        <f t="shared" si="101"/>
        <v>45.945942116562911</v>
      </c>
      <c r="K50" s="3">
        <f t="shared" si="101"/>
        <v>46.458078414040521</v>
      </c>
      <c r="L50" s="3">
        <f t="shared" si="101"/>
        <v>47.098248785887534</v>
      </c>
      <c r="M50" s="3">
        <f t="shared" si="101"/>
        <v>48.451751857792651</v>
      </c>
      <c r="N50" s="3">
        <f t="shared" si="101"/>
        <v>49.274828050167393</v>
      </c>
      <c r="O50" s="3">
        <f t="shared" si="101"/>
        <v>50.280810063069843</v>
      </c>
      <c r="P50" s="3">
        <f t="shared" si="101"/>
        <v>52.073287104241487</v>
      </c>
      <c r="Q50" s="3">
        <f t="shared" si="101"/>
        <v>52.969525624827305</v>
      </c>
      <c r="R50" s="3">
        <f t="shared" si="101"/>
        <v>53.573114832568777</v>
      </c>
      <c r="S50" s="3">
        <f t="shared" si="101"/>
        <v>54.231575786468561</v>
      </c>
      <c r="T50" s="3">
        <f t="shared" si="101"/>
        <v>54.963199068579435</v>
      </c>
      <c r="U50" s="3">
        <f t="shared" si="101"/>
        <v>55.639950604531997</v>
      </c>
      <c r="V50" s="3">
        <f t="shared" si="101"/>
        <v>56.847129020014933</v>
      </c>
      <c r="W50" s="3">
        <f t="shared" si="101"/>
        <v>57.633624048284126</v>
      </c>
      <c r="X50" s="3">
        <f t="shared" si="101"/>
        <v>58.21892267397282</v>
      </c>
      <c r="Y50" s="3">
        <f t="shared" si="101"/>
        <v>58.895674209925389</v>
      </c>
      <c r="Z50" s="3">
        <f t="shared" si="101"/>
        <v>59.755331566405658</v>
      </c>
      <c r="AA50" s="3">
        <f t="shared" si="101"/>
        <v>60.505245430569296</v>
      </c>
      <c r="AB50" s="3">
        <f t="shared" si="101"/>
        <v>60.999091145994136</v>
      </c>
      <c r="AC50" s="3">
        <f t="shared" si="101"/>
        <v>61.291740458838483</v>
      </c>
      <c r="AD50" s="3">
        <f t="shared" si="101"/>
        <v>61.712423846052239</v>
      </c>
      <c r="AE50" s="3">
        <f t="shared" si="101"/>
        <v>62.316013053793711</v>
      </c>
      <c r="AF50" s="3">
        <f t="shared" si="101"/>
        <v>62.773277605113009</v>
      </c>
      <c r="AG50" s="3">
        <f t="shared" si="101"/>
        <v>63.486610305171119</v>
      </c>
      <c r="AH50" s="3">
        <f t="shared" si="101"/>
        <v>63.962165438543188</v>
      </c>
      <c r="AI50" s="3">
        <f t="shared" si="3"/>
        <v>40.509</v>
      </c>
      <c r="AJ50" s="3">
        <f t="shared" si="64"/>
        <v>42.130715895760396</v>
      </c>
      <c r="AK50" s="3">
        <f t="shared" si="65"/>
        <v>43.817354708565453</v>
      </c>
      <c r="AL50" s="3">
        <f t="shared" si="66"/>
        <v>45.571515528162394</v>
      </c>
      <c r="AM50" s="3">
        <f t="shared" si="67"/>
        <v>47.046003735501557</v>
      </c>
      <c r="AN50" s="3">
        <f t="shared" si="68"/>
        <v>48.205934458608361</v>
      </c>
      <c r="AO50" s="3">
        <f t="shared" si="69"/>
        <v>49.464164395537786</v>
      </c>
      <c r="AP50" s="3">
        <f t="shared" si="70"/>
        <v>51.194230558815732</v>
      </c>
      <c r="AQ50" s="3">
        <f t="shared" si="71"/>
        <v>52.334501439158025</v>
      </c>
      <c r="AR50" s="3">
        <f t="shared" si="72"/>
        <v>53.710690432674575</v>
      </c>
      <c r="AS50" s="3">
        <f t="shared" si="73"/>
        <v>55.36211722489444</v>
      </c>
      <c r="AT50" s="3">
        <f t="shared" si="74"/>
        <v>56.738306218410997</v>
      </c>
      <c r="AU50" s="3">
        <f t="shared" si="75"/>
        <v>56.895584960527181</v>
      </c>
      <c r="AV50" s="3">
        <f t="shared" si="76"/>
        <v>57.721298356637114</v>
      </c>
      <c r="AW50" s="3">
        <f t="shared" si="77"/>
        <v>58.723950337627748</v>
      </c>
      <c r="AX50" s="3">
        <f t="shared" si="78"/>
        <v>59.923200746263596</v>
      </c>
      <c r="AY50" s="3">
        <f t="shared" si="79"/>
        <v>60.807893670667092</v>
      </c>
      <c r="AZ50" s="3">
        <f t="shared" si="80"/>
        <v>61.45666848189633</v>
      </c>
      <c r="BA50" s="3">
        <f t="shared" si="81"/>
        <v>62.71489841882574</v>
      </c>
      <c r="BB50" s="3">
        <f t="shared" si="82"/>
        <v>63.127755116880707</v>
      </c>
      <c r="BC50" s="3">
        <f t="shared" si="83"/>
        <v>64.110747255106816</v>
      </c>
      <c r="BD50" s="3">
        <f t="shared" si="84"/>
        <v>64.405644896574643</v>
      </c>
      <c r="BE50" s="3">
        <f t="shared" si="85"/>
        <v>65.447616563094314</v>
      </c>
      <c r="BF50" s="3">
        <f t="shared" si="86"/>
        <v>65.939112632207369</v>
      </c>
      <c r="BG50" s="3">
        <f t="shared" si="87"/>
        <v>66.627207128965651</v>
      </c>
      <c r="BH50" s="3">
        <f t="shared" si="88"/>
        <v>67.236662254665845</v>
      </c>
      <c r="BI50" s="3">
        <f t="shared" si="89"/>
        <v>68.180334707362903</v>
      </c>
      <c r="BJ50" s="3">
        <f t="shared" si="90"/>
        <v>68.907748889650222</v>
      </c>
      <c r="BK50" s="3">
        <f t="shared" si="91"/>
        <v>69.75312212852468</v>
      </c>
      <c r="BL50" s="3">
        <f>MAX(F50,AI50)*'2015-2022 Peak vs Capital'!$M$14</f>
        <v>4.2935637425652144</v>
      </c>
      <c r="BM50" s="3">
        <f>MAX(G50,AJ50)*'2015-2022 Peak vs Capital'!$M$14</f>
        <v>4.4349732075400219</v>
      </c>
      <c r="BN50" s="3">
        <f>MAX(H50,AK50)*'2015-2022 Peak vs Capital'!$M$14</f>
        <v>4.6006065945715848</v>
      </c>
      <c r="BO50" s="3">
        <f>MAX(I50,AL50)*'2015-2022 Peak vs Capital'!$M$14</f>
        <v>4.7847848474180354</v>
      </c>
      <c r="BP50" s="3">
        <f>MAX(J50,AM50)*'2015-2022 Peak vs Capital'!$M$14</f>
        <v>4.9395988524035195</v>
      </c>
      <c r="BQ50" s="3">
        <f>MAX(K50,AN50)*'2015-2022 Peak vs Capital'!$M$14</f>
        <v>5.0613858696587668</v>
      </c>
      <c r="BR50" s="3">
        <f>MAX(L50,AO50)*'2015-2022 Peak vs Capital'!$M$14</f>
        <v>5.1934938205797145</v>
      </c>
      <c r="BS50" s="3">
        <f>MAX(M50,AP50)*'2015-2022 Peak vs Capital'!$M$14</f>
        <v>5.3751422530960156</v>
      </c>
      <c r="BT50" s="3">
        <f>MAX(N50,AQ50)*'2015-2022 Peak vs Capital'!$M$14</f>
        <v>5.4948650836181239</v>
      </c>
      <c r="BU50" s="3">
        <f>MAX(O50,AR50)*'2015-2022 Peak vs Capital'!$M$14</f>
        <v>5.6393581549379093</v>
      </c>
      <c r="BV50" s="3">
        <f>MAX(P50,AS50)*'2015-2022 Peak vs Capital'!$M$14</f>
        <v>5.8127498405216516</v>
      </c>
      <c r="BW50" s="3">
        <f>MAX(Q50,AT50)*'2015-2022 Peak vs Capital'!$M$14</f>
        <v>5.9572429118414378</v>
      </c>
      <c r="BX50" s="3">
        <f>MAX(R50,AU50)*'2015-2022 Peak vs Capital'!$M$14</f>
        <v>5.9737564057065571</v>
      </c>
      <c r="BY50" s="3">
        <f>MAX(S50,AV50)*'2015-2022 Peak vs Capital'!$M$14</f>
        <v>6.0604522484984278</v>
      </c>
      <c r="BZ50" s="3">
        <f>MAX(T50,AW50)*'2015-2022 Peak vs Capital'!$M$14</f>
        <v>6.1657257718885576</v>
      </c>
      <c r="CA50" s="3">
        <f>MAX(U50,AX50)*'2015-2022 Peak vs Capital'!$M$14</f>
        <v>6.2916411626100848</v>
      </c>
      <c r="CB50" s="3">
        <f>MAX(V50,AY50)*'2015-2022 Peak vs Capital'!$M$14</f>
        <v>6.3845295656013752</v>
      </c>
      <c r="CC50" s="3">
        <f>MAX(W50,AZ50)*'2015-2022 Peak vs Capital'!$M$14</f>
        <v>6.4526477277949885</v>
      </c>
      <c r="CD50" s="3">
        <f>MAX(X50,BA50)*'2015-2022 Peak vs Capital'!$M$14</f>
        <v>6.5847556787159345</v>
      </c>
      <c r="CE50" s="3">
        <f>MAX(Y50,BB50)*'2015-2022 Peak vs Capital'!$M$14</f>
        <v>6.6281036001118698</v>
      </c>
      <c r="CF50" s="3">
        <f>MAX(Z50,BC50)*'2015-2022 Peak vs Capital'!$M$14</f>
        <v>6.7313129367688598</v>
      </c>
      <c r="CG50" s="3">
        <f>MAX(AA50,BD50)*'2015-2022 Peak vs Capital'!$M$14</f>
        <v>6.7622757377659557</v>
      </c>
      <c r="CH50" s="3">
        <f>MAX(AB50,BE50)*'2015-2022 Peak vs Capital'!$M$14</f>
        <v>6.8716776346223645</v>
      </c>
      <c r="CI50" s="3">
        <f>MAX(AC50,BF50)*'2015-2022 Peak vs Capital'!$M$14</f>
        <v>6.9232823029508594</v>
      </c>
      <c r="CJ50" s="3">
        <f>MAX(AD50,BG50)*'2015-2022 Peak vs Capital'!$M$14</f>
        <v>6.9955288386107526</v>
      </c>
      <c r="CK50" s="3">
        <f>MAX(AE50,BH50)*'2015-2022 Peak vs Capital'!$M$14</f>
        <v>7.059518627338087</v>
      </c>
      <c r="CL50" s="3">
        <f>MAX(AF50,BI50)*'2015-2022 Peak vs Capital'!$M$14</f>
        <v>7.1585995905287962</v>
      </c>
      <c r="CM50" s="3">
        <f>MAX(AG50,BJ50)*'2015-2022 Peak vs Capital'!$M$14</f>
        <v>7.2349744996549683</v>
      </c>
      <c r="CN50" s="3">
        <f>MAX(AH50,BK50)*'2015-2022 Peak vs Capital'!$M$14</f>
        <v>7.3237345291799798</v>
      </c>
    </row>
    <row r="51" spans="1:92" x14ac:dyDescent="0.35">
      <c r="A51" t="s">
        <v>100</v>
      </c>
      <c r="B51">
        <v>2022</v>
      </c>
      <c r="C51">
        <v>119132</v>
      </c>
      <c r="D51">
        <v>95433</v>
      </c>
      <c r="E51" s="18"/>
      <c r="F51" s="3">
        <f t="shared" si="1"/>
        <v>95.433000000000007</v>
      </c>
      <c r="G51" s="3">
        <f t="shared" ref="G51:AH51" si="102">F51*G$3</f>
        <v>98.576106817572963</v>
      </c>
      <c r="H51" s="3">
        <f t="shared" si="102"/>
        <v>101.82273254858963</v>
      </c>
      <c r="I51" s="3">
        <f t="shared" si="102"/>
        <v>105.17628661120298</v>
      </c>
      <c r="J51" s="3">
        <f t="shared" si="102"/>
        <v>107.22517531142121</v>
      </c>
      <c r="K51" s="3">
        <f t="shared" si="102"/>
        <v>108.42036038654851</v>
      </c>
      <c r="L51" s="3">
        <f t="shared" si="102"/>
        <v>109.91434173045764</v>
      </c>
      <c r="M51" s="3">
        <f t="shared" si="102"/>
        <v>113.07304514329408</v>
      </c>
      <c r="N51" s="3">
        <f t="shared" si="102"/>
        <v>114.9938782997487</v>
      </c>
      <c r="O51" s="3">
        <f t="shared" si="102"/>
        <v>117.34156326874876</v>
      </c>
      <c r="P51" s="3">
        <f t="shared" si="102"/>
        <v>121.52471103169434</v>
      </c>
      <c r="Q51" s="3">
        <f t="shared" si="102"/>
        <v>123.61628491316712</v>
      </c>
      <c r="R51" s="3">
        <f t="shared" si="102"/>
        <v>125.02489589456715</v>
      </c>
      <c r="S51" s="3">
        <f t="shared" si="102"/>
        <v>126.56156241973082</v>
      </c>
      <c r="T51" s="3">
        <f t="shared" si="102"/>
        <v>128.26896966991268</v>
      </c>
      <c r="U51" s="3">
        <f t="shared" si="102"/>
        <v>129.84832137633092</v>
      </c>
      <c r="V51" s="3">
        <f t="shared" si="102"/>
        <v>132.66554333913098</v>
      </c>
      <c r="W51" s="3">
        <f t="shared" si="102"/>
        <v>134.50100613307649</v>
      </c>
      <c r="X51" s="3">
        <f t="shared" si="102"/>
        <v>135.86693193322196</v>
      </c>
      <c r="Y51" s="3">
        <f t="shared" si="102"/>
        <v>137.4462836396402</v>
      </c>
      <c r="Z51" s="3">
        <f t="shared" si="102"/>
        <v>139.45248715860387</v>
      </c>
      <c r="AA51" s="3">
        <f t="shared" si="102"/>
        <v>141.20257959004027</v>
      </c>
      <c r="AB51" s="3">
        <f t="shared" si="102"/>
        <v>142.35507948391302</v>
      </c>
      <c r="AC51" s="3">
        <f t="shared" si="102"/>
        <v>143.03804238398575</v>
      </c>
      <c r="AD51" s="3">
        <f t="shared" si="102"/>
        <v>144.01980155284033</v>
      </c>
      <c r="AE51" s="3">
        <f t="shared" si="102"/>
        <v>145.42841253424038</v>
      </c>
      <c r="AF51" s="3">
        <f t="shared" si="102"/>
        <v>146.49554206560404</v>
      </c>
      <c r="AG51" s="3">
        <f t="shared" si="102"/>
        <v>148.16026413453139</v>
      </c>
      <c r="AH51" s="3">
        <f t="shared" si="102"/>
        <v>149.27007884714959</v>
      </c>
      <c r="AI51" s="3">
        <f t="shared" si="3"/>
        <v>119.13200000000001</v>
      </c>
      <c r="AJ51" s="3">
        <f t="shared" si="64"/>
        <v>123.9012675231116</v>
      </c>
      <c r="AK51" s="3">
        <f t="shared" si="65"/>
        <v>128.8614653815404</v>
      </c>
      <c r="AL51" s="3">
        <f t="shared" si="66"/>
        <v>134.02023717941796</v>
      </c>
      <c r="AM51" s="3">
        <f t="shared" si="67"/>
        <v>138.3565261304345</v>
      </c>
      <c r="AN51" s="3">
        <f t="shared" si="68"/>
        <v>141.76774010523417</v>
      </c>
      <c r="AO51" s="3">
        <f t="shared" si="69"/>
        <v>145.46804001010162</v>
      </c>
      <c r="AP51" s="3">
        <f t="shared" si="70"/>
        <v>150.55595237929433</v>
      </c>
      <c r="AQ51" s="3">
        <f t="shared" si="71"/>
        <v>153.90934916808047</v>
      </c>
      <c r="AR51" s="3">
        <f t="shared" si="72"/>
        <v>157.95655218902925</v>
      </c>
      <c r="AS51" s="3">
        <f t="shared" si="73"/>
        <v>162.81319581416778</v>
      </c>
      <c r="AT51" s="3">
        <f t="shared" si="74"/>
        <v>166.86039883511657</v>
      </c>
      <c r="AU51" s="3">
        <f t="shared" si="75"/>
        <v>167.32293632322501</v>
      </c>
      <c r="AV51" s="3">
        <f t="shared" si="76"/>
        <v>169.75125813579427</v>
      </c>
      <c r="AW51" s="3">
        <f t="shared" si="77"/>
        <v>172.69993462248553</v>
      </c>
      <c r="AX51" s="3">
        <f t="shared" si="78"/>
        <v>176.2267829693123</v>
      </c>
      <c r="AY51" s="3">
        <f t="shared" si="79"/>
        <v>178.82855633992222</v>
      </c>
      <c r="AZ51" s="3">
        <f t="shared" si="80"/>
        <v>180.73652347836949</v>
      </c>
      <c r="BA51" s="3">
        <f t="shared" si="81"/>
        <v>184.43682338323691</v>
      </c>
      <c r="BB51" s="3">
        <f t="shared" si="82"/>
        <v>185.65098428952155</v>
      </c>
      <c r="BC51" s="3">
        <f t="shared" si="83"/>
        <v>188.54184359019925</v>
      </c>
      <c r="BD51" s="3">
        <f t="shared" si="84"/>
        <v>189.40910138040255</v>
      </c>
      <c r="BE51" s="3">
        <f t="shared" si="85"/>
        <v>192.4734122391209</v>
      </c>
      <c r="BF51" s="3">
        <f t="shared" si="86"/>
        <v>193.91884188945977</v>
      </c>
      <c r="BG51" s="3">
        <f t="shared" si="87"/>
        <v>195.94244339993418</v>
      </c>
      <c r="BH51" s="3">
        <f t="shared" si="88"/>
        <v>197.73477616635435</v>
      </c>
      <c r="BI51" s="3">
        <f t="shared" si="89"/>
        <v>200.5100010950049</v>
      </c>
      <c r="BJ51" s="3">
        <f t="shared" si="90"/>
        <v>202.64923697750638</v>
      </c>
      <c r="BK51" s="3">
        <f t="shared" si="91"/>
        <v>205.13537597608919</v>
      </c>
      <c r="BL51" s="3">
        <f>MAX(F51,AI51)*'2015-2022 Peak vs Capital'!$M$14</f>
        <v>12.508273684476052</v>
      </c>
      <c r="BM51" s="3">
        <f>MAX(G51,AJ51)*'2015-2022 Peak vs Capital'!$M$14</f>
        <v>13.009023302156969</v>
      </c>
      <c r="BN51" s="3">
        <f>MAX(H51,AK51)*'2015-2022 Peak vs Capital'!$M$14</f>
        <v>13.529819665370709</v>
      </c>
      <c r="BO51" s="3">
        <f>MAX(I51,AL51)*'2015-2022 Peak vs Capital'!$M$14</f>
        <v>14.071465314932617</v>
      </c>
      <c r="BP51" s="3">
        <f>MAX(J51,AM51)*'2015-2022 Peak vs Capital'!$M$14</f>
        <v>14.52675431347444</v>
      </c>
      <c r="BQ51" s="3">
        <f>MAX(K51,AN51)*'2015-2022 Peak vs Capital'!$M$14</f>
        <v>14.88491499232734</v>
      </c>
      <c r="BR51" s="3">
        <f>MAX(L51,AO51)*'2015-2022 Peak vs Capital'!$M$14</f>
        <v>15.273428271083029</v>
      </c>
      <c r="BS51" s="3">
        <f>MAX(M51,AP51)*'2015-2022 Peak vs Capital'!$M$14</f>
        <v>15.807634029372098</v>
      </c>
      <c r="BT51" s="3">
        <f>MAX(N51,AQ51)*'2015-2022 Peak vs Capital'!$M$14</f>
        <v>16.159724188244443</v>
      </c>
      <c r="BU51" s="3">
        <f>MAX(O51,AR51)*'2015-2022 Peak vs Capital'!$M$14</f>
        <v>16.58466058688348</v>
      </c>
      <c r="BV51" s="3">
        <f>MAX(P51,AS51)*'2015-2022 Peak vs Capital'!$M$14</f>
        <v>17.094584265250322</v>
      </c>
      <c r="BW51" s="3">
        <f>MAX(Q51,AT51)*'2015-2022 Peak vs Capital'!$M$14</f>
        <v>17.519520663889356</v>
      </c>
      <c r="BX51" s="3">
        <f>MAX(R51,AU51)*'2015-2022 Peak vs Capital'!$M$14</f>
        <v>17.56808482373382</v>
      </c>
      <c r="BY51" s="3">
        <f>MAX(S51,AV51)*'2015-2022 Peak vs Capital'!$M$14</f>
        <v>17.823046662917239</v>
      </c>
      <c r="BZ51" s="3">
        <f>MAX(T51,AW51)*'2015-2022 Peak vs Capital'!$M$14</f>
        <v>18.13264318192568</v>
      </c>
      <c r="CA51" s="3">
        <f>MAX(U51,AX51)*'2015-2022 Peak vs Capital'!$M$14</f>
        <v>18.502944900739696</v>
      </c>
      <c r="CB51" s="3">
        <f>MAX(V51,AY51)*'2015-2022 Peak vs Capital'!$M$14</f>
        <v>18.776118299864788</v>
      </c>
      <c r="CC51" s="3">
        <f>MAX(W51,AZ51)*'2015-2022 Peak vs Capital'!$M$14</f>
        <v>18.976445459223189</v>
      </c>
      <c r="CD51" s="3">
        <f>MAX(X51,BA51)*'2015-2022 Peak vs Capital'!$M$14</f>
        <v>19.364958737978878</v>
      </c>
      <c r="CE51" s="3">
        <f>MAX(Y51,BB51)*'2015-2022 Peak vs Capital'!$M$14</f>
        <v>19.492439657570586</v>
      </c>
      <c r="CF51" s="3">
        <f>MAX(Z51,BC51)*'2015-2022 Peak vs Capital'!$M$14</f>
        <v>19.795965656598469</v>
      </c>
      <c r="CG51" s="3">
        <f>MAX(AA51,BD51)*'2015-2022 Peak vs Capital'!$M$14</f>
        <v>19.887023456306832</v>
      </c>
      <c r="CH51" s="3">
        <f>MAX(AB51,BE51)*'2015-2022 Peak vs Capital'!$M$14</f>
        <v>20.208761015276387</v>
      </c>
      <c r="CI51" s="3">
        <f>MAX(AC51,BF51)*'2015-2022 Peak vs Capital'!$M$14</f>
        <v>20.360524014790332</v>
      </c>
      <c r="CJ51" s="3">
        <f>MAX(AD51,BG51)*'2015-2022 Peak vs Capital'!$M$14</f>
        <v>20.572992214109853</v>
      </c>
      <c r="CK51" s="3">
        <f>MAX(AE51,BH51)*'2015-2022 Peak vs Capital'!$M$14</f>
        <v>20.761178333507139</v>
      </c>
      <c r="CL51" s="3">
        <f>MAX(AF51,BI51)*'2015-2022 Peak vs Capital'!$M$14</f>
        <v>21.0525632925739</v>
      </c>
      <c r="CM51" s="3">
        <f>MAX(AG51,BJ51)*'2015-2022 Peak vs Capital'!$M$14</f>
        <v>21.277172531854532</v>
      </c>
      <c r="CN51" s="3">
        <f>MAX(AH51,BK51)*'2015-2022 Peak vs Capital'!$M$14</f>
        <v>21.538204891018509</v>
      </c>
    </row>
    <row r="52" spans="1:92" x14ac:dyDescent="0.35">
      <c r="A52" t="s">
        <v>82</v>
      </c>
      <c r="B52">
        <v>2022</v>
      </c>
      <c r="C52">
        <v>15591</v>
      </c>
      <c r="D52">
        <v>15674</v>
      </c>
      <c r="E52" s="18"/>
      <c r="F52" s="3">
        <f t="shared" si="1"/>
        <v>15.673999999999999</v>
      </c>
      <c r="G52" s="3">
        <f t="shared" ref="G52:AH52" si="103">F52*G$3</f>
        <v>16.19022663291145</v>
      </c>
      <c r="H52" s="3">
        <f t="shared" si="103"/>
        <v>16.723455303370887</v>
      </c>
      <c r="I52" s="3">
        <f t="shared" si="103"/>
        <v>17.274245977219575</v>
      </c>
      <c r="J52" s="3">
        <f t="shared" si="103"/>
        <v>17.610757262490086</v>
      </c>
      <c r="K52" s="3">
        <f t="shared" si="103"/>
        <v>17.807055512231216</v>
      </c>
      <c r="L52" s="3">
        <f t="shared" si="103"/>
        <v>18.052428324407629</v>
      </c>
      <c r="M52" s="3">
        <f t="shared" si="103"/>
        <v>18.571216555866332</v>
      </c>
      <c r="N52" s="3">
        <f t="shared" si="103"/>
        <v>18.886695885807441</v>
      </c>
      <c r="O52" s="3">
        <f t="shared" si="103"/>
        <v>19.272281733513235</v>
      </c>
      <c r="P52" s="3">
        <f t="shared" si="103"/>
        <v>19.959325607607198</v>
      </c>
      <c r="Q52" s="3">
        <f t="shared" si="103"/>
        <v>20.302847544654178</v>
      </c>
      <c r="R52" s="3">
        <f t="shared" si="103"/>
        <v>20.534199053277653</v>
      </c>
      <c r="S52" s="3">
        <f t="shared" si="103"/>
        <v>20.786582517230535</v>
      </c>
      <c r="T52" s="3">
        <f t="shared" si="103"/>
        <v>21.067008588289294</v>
      </c>
      <c r="U52" s="3">
        <f t="shared" si="103"/>
        <v>21.326402704018648</v>
      </c>
      <c r="V52" s="3">
        <f t="shared" si="103"/>
        <v>21.789105721265599</v>
      </c>
      <c r="W52" s="3">
        <f t="shared" si="103"/>
        <v>22.090563747653768</v>
      </c>
      <c r="X52" s="3">
        <f t="shared" si="103"/>
        <v>22.314904604500772</v>
      </c>
      <c r="Y52" s="3">
        <f t="shared" si="103"/>
        <v>22.574298720230129</v>
      </c>
      <c r="Z52" s="3">
        <f t="shared" si="103"/>
        <v>22.903799353724168</v>
      </c>
      <c r="AA52" s="3">
        <f t="shared" si="103"/>
        <v>23.191236076559392</v>
      </c>
      <c r="AB52" s="3">
        <f t="shared" si="103"/>
        <v>23.380523674524053</v>
      </c>
      <c r="AC52" s="3">
        <f t="shared" si="103"/>
        <v>23.492694102947553</v>
      </c>
      <c r="AD52" s="3">
        <f t="shared" si="103"/>
        <v>23.653939093806343</v>
      </c>
      <c r="AE52" s="3">
        <f t="shared" si="103"/>
        <v>23.885290602429819</v>
      </c>
      <c r="AF52" s="3">
        <f t="shared" si="103"/>
        <v>24.060556896841543</v>
      </c>
      <c r="AG52" s="3">
        <f t="shared" si="103"/>
        <v>24.333972316123837</v>
      </c>
      <c r="AH52" s="3">
        <f t="shared" si="103"/>
        <v>24.51624926231203</v>
      </c>
      <c r="AI52" s="3">
        <f t="shared" si="3"/>
        <v>15.590999999999999</v>
      </c>
      <c r="AJ52" s="3">
        <f t="shared" si="64"/>
        <v>16.215161853681906</v>
      </c>
      <c r="AK52" s="3">
        <f t="shared" si="65"/>
        <v>16.864311073125574</v>
      </c>
      <c r="AL52" s="3">
        <f t="shared" si="66"/>
        <v>17.539447989325328</v>
      </c>
      <c r="AM52" s="3">
        <f t="shared" si="67"/>
        <v>18.106945227979082</v>
      </c>
      <c r="AN52" s="3">
        <f t="shared" si="68"/>
        <v>18.553376389053366</v>
      </c>
      <c r="AO52" s="3">
        <f t="shared" si="69"/>
        <v>19.037640699371234</v>
      </c>
      <c r="AP52" s="3">
        <f t="shared" si="70"/>
        <v>19.703504126058302</v>
      </c>
      <c r="AQ52" s="3">
        <f t="shared" si="71"/>
        <v>20.142368657283875</v>
      </c>
      <c r="AR52" s="3">
        <f t="shared" si="72"/>
        <v>20.672032746694043</v>
      </c>
      <c r="AS52" s="3">
        <f t="shared" si="73"/>
        <v>21.307629653986247</v>
      </c>
      <c r="AT52" s="3">
        <f t="shared" si="74"/>
        <v>21.837293743396419</v>
      </c>
      <c r="AU52" s="3">
        <f t="shared" si="75"/>
        <v>21.897826782186154</v>
      </c>
      <c r="AV52" s="3">
        <f t="shared" si="76"/>
        <v>22.215625235832256</v>
      </c>
      <c r="AW52" s="3">
        <f t="shared" si="77"/>
        <v>22.601523358116808</v>
      </c>
      <c r="AX52" s="3">
        <f t="shared" si="78"/>
        <v>23.063087778888526</v>
      </c>
      <c r="AY52" s="3">
        <f t="shared" si="79"/>
        <v>23.403586122080778</v>
      </c>
      <c r="AZ52" s="3">
        <f t="shared" si="80"/>
        <v>23.65328490708843</v>
      </c>
      <c r="BA52" s="3">
        <f t="shared" si="81"/>
        <v>24.137549217406299</v>
      </c>
      <c r="BB52" s="3">
        <f t="shared" si="82"/>
        <v>24.296448444229352</v>
      </c>
      <c r="BC52" s="3">
        <f t="shared" si="83"/>
        <v>24.674779936665189</v>
      </c>
      <c r="BD52" s="3">
        <f t="shared" si="84"/>
        <v>24.788279384395938</v>
      </c>
      <c r="BE52" s="3">
        <f t="shared" si="85"/>
        <v>25.189310766377922</v>
      </c>
      <c r="BF52" s="3">
        <f t="shared" si="86"/>
        <v>25.378476512595842</v>
      </c>
      <c r="BG52" s="3">
        <f t="shared" si="87"/>
        <v>25.64330855730093</v>
      </c>
      <c r="BH52" s="3">
        <f t="shared" si="88"/>
        <v>25.87787408261115</v>
      </c>
      <c r="BI52" s="3">
        <f t="shared" si="89"/>
        <v>26.241072315349548</v>
      </c>
      <c r="BJ52" s="3">
        <f t="shared" si="90"/>
        <v>26.521037619752065</v>
      </c>
      <c r="BK52" s="3">
        <f t="shared" si="91"/>
        <v>26.846402703246884</v>
      </c>
      <c r="BL52" s="3">
        <f>MAX(F52,AI52)*'2015-2022 Peak vs Capital'!$M$14</f>
        <v>1.6456928594372429</v>
      </c>
      <c r="BM52" s="3">
        <f>MAX(G52,AJ52)*'2015-2022 Peak vs Capital'!$M$14</f>
        <v>1.7025121907122291</v>
      </c>
      <c r="BN52" s="3">
        <f>MAX(H52,AK52)*'2015-2022 Peak vs Capital'!$M$14</f>
        <v>1.7706696639256849</v>
      </c>
      <c r="BO52" s="3">
        <f>MAX(I52,AL52)*'2015-2022 Peak vs Capital'!$M$14</f>
        <v>1.8415557173984689</v>
      </c>
      <c r="BP52" s="3">
        <f>MAX(J52,AM52)*'2015-2022 Peak vs Capital'!$M$14</f>
        <v>1.9011401344842693</v>
      </c>
      <c r="BQ52" s="3">
        <f>MAX(K52,AN52)*'2015-2022 Peak vs Capital'!$M$14</f>
        <v>1.9480132092584319</v>
      </c>
      <c r="BR52" s="3">
        <f>MAX(L52,AO52)*'2015-2022 Peak vs Capital'!$M$14</f>
        <v>1.9988585785049815</v>
      </c>
      <c r="BS52" s="3">
        <f>MAX(M52,AP52)*'2015-2022 Peak vs Capital'!$M$14</f>
        <v>2.0687709612189868</v>
      </c>
      <c r="BT52" s="3">
        <f>MAX(N52,AQ52)*'2015-2022 Peak vs Capital'!$M$14</f>
        <v>2.1148495770986728</v>
      </c>
      <c r="BU52" s="3">
        <f>MAX(O52,AR52)*'2015-2022 Peak vs Capital'!$M$14</f>
        <v>2.1704616997120865</v>
      </c>
      <c r="BV52" s="3">
        <f>MAX(P52,AS52)*'2015-2022 Peak vs Capital'!$M$14</f>
        <v>2.2371962468481827</v>
      </c>
      <c r="BW52" s="3">
        <f>MAX(Q52,AT52)*'2015-2022 Peak vs Capital'!$M$14</f>
        <v>2.2928083694615968</v>
      </c>
      <c r="BX52" s="3">
        <f>MAX(R52,AU52)*'2015-2022 Peak vs Capital'!$M$14</f>
        <v>2.2991640406174154</v>
      </c>
      <c r="BY52" s="3">
        <f>MAX(S52,AV52)*'2015-2022 Peak vs Capital'!$M$14</f>
        <v>2.3325313141854638</v>
      </c>
      <c r="BZ52" s="3">
        <f>MAX(T52,AW52)*'2015-2022 Peak vs Capital'!$M$14</f>
        <v>2.3730487178038078</v>
      </c>
      <c r="CA52" s="3">
        <f>MAX(U52,AX52)*'2015-2022 Peak vs Capital'!$M$14</f>
        <v>2.4215107103669253</v>
      </c>
      <c r="CB52" s="3">
        <f>MAX(V52,AY52)*'2015-2022 Peak vs Capital'!$M$14</f>
        <v>2.4572613606184057</v>
      </c>
      <c r="CC52" s="3">
        <f>MAX(W52,AZ52)*'2015-2022 Peak vs Capital'!$M$14</f>
        <v>2.483478504136158</v>
      </c>
      <c r="CD52" s="3">
        <f>MAX(X52,BA52)*'2015-2022 Peak vs Capital'!$M$14</f>
        <v>2.5343238733827076</v>
      </c>
      <c r="CE52" s="3">
        <f>MAX(Y52,BB52)*'2015-2022 Peak vs Capital'!$M$14</f>
        <v>2.5510075101667318</v>
      </c>
      <c r="CF52" s="3">
        <f>MAX(Z52,BC52)*'2015-2022 Peak vs Capital'!$M$14</f>
        <v>2.5907304548905987</v>
      </c>
      <c r="CG52" s="3">
        <f>MAX(AA52,BD52)*'2015-2022 Peak vs Capital'!$M$14</f>
        <v>2.6026473383077589</v>
      </c>
      <c r="CH52" s="3">
        <f>MAX(AB52,BE52)*'2015-2022 Peak vs Capital'!$M$14</f>
        <v>2.6447536597150574</v>
      </c>
      <c r="CI52" s="3">
        <f>MAX(AC52,BF52)*'2015-2022 Peak vs Capital'!$M$14</f>
        <v>2.6646151320769911</v>
      </c>
      <c r="CJ52" s="3">
        <f>MAX(AD52,BG52)*'2015-2022 Peak vs Capital'!$M$14</f>
        <v>2.6924211933836983</v>
      </c>
      <c r="CK52" s="3">
        <f>MAX(AE52,BH52)*'2015-2022 Peak vs Capital'!$M$14</f>
        <v>2.7170494191124961</v>
      </c>
      <c r="CL52" s="3">
        <f>MAX(AF52,BI52)*'2015-2022 Peak vs Capital'!$M$14</f>
        <v>2.7551834460474081</v>
      </c>
      <c r="CM52" s="3">
        <f>MAX(AG52,BJ52)*'2015-2022 Peak vs Capital'!$M$14</f>
        <v>2.784578425143069</v>
      </c>
      <c r="CN52" s="3">
        <f>MAX(AH52,BK52)*'2015-2022 Peak vs Capital'!$M$14</f>
        <v>2.8187401576055948</v>
      </c>
    </row>
    <row r="53" spans="1:92" x14ac:dyDescent="0.35">
      <c r="A53" t="s">
        <v>83</v>
      </c>
      <c r="B53">
        <v>2022</v>
      </c>
      <c r="C53">
        <v>20509</v>
      </c>
      <c r="D53">
        <v>19814</v>
      </c>
      <c r="E53" s="18"/>
      <c r="F53" s="3">
        <f t="shared" si="1"/>
        <v>19.814</v>
      </c>
      <c r="G53" s="3">
        <f t="shared" ref="G53:AH53" si="104">F53*G$3</f>
        <v>20.466578442293446</v>
      </c>
      <c r="H53" s="3">
        <f t="shared" si="104"/>
        <v>21.140649698927568</v>
      </c>
      <c r="I53" s="3">
        <f t="shared" si="104"/>
        <v>21.836921640463736</v>
      </c>
      <c r="J53" s="3">
        <f t="shared" si="104"/>
        <v>22.262316217875366</v>
      </c>
      <c r="K53" s="3">
        <f t="shared" si="104"/>
        <v>22.510463054698818</v>
      </c>
      <c r="L53" s="3">
        <f t="shared" si="104"/>
        <v>22.820646600728132</v>
      </c>
      <c r="M53" s="3">
        <f t="shared" si="104"/>
        <v>23.476463240904398</v>
      </c>
      <c r="N53" s="3">
        <f t="shared" si="104"/>
        <v>23.875270657227805</v>
      </c>
      <c r="O53" s="3">
        <f t="shared" si="104"/>
        <v>24.362701943845298</v>
      </c>
      <c r="P53" s="3">
        <f t="shared" si="104"/>
        <v>25.231215872727383</v>
      </c>
      <c r="Q53" s="3">
        <f t="shared" si="104"/>
        <v>25.665472837168423</v>
      </c>
      <c r="R53" s="3">
        <f t="shared" si="104"/>
        <v>25.957931609138917</v>
      </c>
      <c r="S53" s="3">
        <f t="shared" si="104"/>
        <v>26.276977542197638</v>
      </c>
      <c r="T53" s="3">
        <f t="shared" si="104"/>
        <v>26.631473023373996</v>
      </c>
      <c r="U53" s="3">
        <f t="shared" si="104"/>
        <v>26.95938134346213</v>
      </c>
      <c r="V53" s="3">
        <f t="shared" si="104"/>
        <v>27.544298887403119</v>
      </c>
      <c r="W53" s="3">
        <f t="shared" si="104"/>
        <v>27.925381529667707</v>
      </c>
      <c r="X53" s="3">
        <f t="shared" si="104"/>
        <v>28.208977914608791</v>
      </c>
      <c r="Y53" s="3">
        <f t="shared" si="104"/>
        <v>28.536886234696929</v>
      </c>
      <c r="Z53" s="3">
        <f t="shared" si="104"/>
        <v>28.95341842507915</v>
      </c>
      <c r="AA53" s="3">
        <f t="shared" si="104"/>
        <v>29.316776293284914</v>
      </c>
      <c r="AB53" s="3">
        <f t="shared" si="104"/>
        <v>29.556060743078955</v>
      </c>
      <c r="AC53" s="3">
        <f t="shared" si="104"/>
        <v>29.697858935549498</v>
      </c>
      <c r="AD53" s="3">
        <f t="shared" si="104"/>
        <v>29.901693837225906</v>
      </c>
      <c r="AE53" s="3">
        <f t="shared" si="104"/>
        <v>30.194152609196401</v>
      </c>
      <c r="AF53" s="3">
        <f t="shared" si="104"/>
        <v>30.415712284931626</v>
      </c>
      <c r="AG53" s="3">
        <f t="shared" si="104"/>
        <v>30.76134537907858</v>
      </c>
      <c r="AH53" s="3">
        <f t="shared" si="104"/>
        <v>30.991767441843216</v>
      </c>
      <c r="AI53" s="3">
        <f t="shared" si="3"/>
        <v>20.509</v>
      </c>
      <c r="AJ53" s="3">
        <f t="shared" si="64"/>
        <v>21.330046466369204</v>
      </c>
      <c r="AK53" s="3">
        <f t="shared" si="65"/>
        <v>22.183962273024981</v>
      </c>
      <c r="AL53" s="3">
        <f t="shared" si="66"/>
        <v>23.072063293763918</v>
      </c>
      <c r="AM53" s="3">
        <f t="shared" si="67"/>
        <v>23.81857094994696</v>
      </c>
      <c r="AN53" s="3">
        <f t="shared" si="68"/>
        <v>24.405823639477617</v>
      </c>
      <c r="AO53" s="3">
        <f t="shared" si="69"/>
        <v>25.042843506087149</v>
      </c>
      <c r="AP53" s="3">
        <f t="shared" si="70"/>
        <v>25.918745822675248</v>
      </c>
      <c r="AQ53" s="3">
        <f t="shared" si="71"/>
        <v>26.496045076790139</v>
      </c>
      <c r="AR53" s="3">
        <f t="shared" si="72"/>
        <v>27.192785555894314</v>
      </c>
      <c r="AS53" s="3">
        <f t="shared" si="73"/>
        <v>28.028874130819322</v>
      </c>
      <c r="AT53" s="3">
        <f t="shared" si="74"/>
        <v>28.725614609923497</v>
      </c>
      <c r="AU53" s="3">
        <f t="shared" si="75"/>
        <v>28.805242093249689</v>
      </c>
      <c r="AV53" s="3">
        <f t="shared" si="76"/>
        <v>29.223286380712192</v>
      </c>
      <c r="AW53" s="3">
        <f t="shared" si="77"/>
        <v>29.730911586916662</v>
      </c>
      <c r="AX53" s="3">
        <f t="shared" si="78"/>
        <v>30.338071147278868</v>
      </c>
      <c r="AY53" s="3">
        <f t="shared" si="79"/>
        <v>30.785975740988693</v>
      </c>
      <c r="AZ53" s="3">
        <f t="shared" si="80"/>
        <v>31.114439109709235</v>
      </c>
      <c r="BA53" s="3">
        <f t="shared" si="81"/>
        <v>31.751458976318762</v>
      </c>
      <c r="BB53" s="3">
        <f t="shared" si="82"/>
        <v>31.960481120050016</v>
      </c>
      <c r="BC53" s="3">
        <f t="shared" si="83"/>
        <v>32.458152890838711</v>
      </c>
      <c r="BD53" s="3">
        <f t="shared" si="84"/>
        <v>32.607454422075321</v>
      </c>
      <c r="BE53" s="3">
        <f t="shared" si="85"/>
        <v>33.134986499111335</v>
      </c>
      <c r="BF53" s="3">
        <f t="shared" si="86"/>
        <v>33.383822384505685</v>
      </c>
      <c r="BG53" s="3">
        <f t="shared" si="87"/>
        <v>33.732192624057774</v>
      </c>
      <c r="BH53" s="3">
        <f t="shared" si="88"/>
        <v>34.040749121946767</v>
      </c>
      <c r="BI53" s="3">
        <f t="shared" si="89"/>
        <v>34.518514021903911</v>
      </c>
      <c r="BJ53" s="3">
        <f t="shared" si="90"/>
        <v>34.886791132287541</v>
      </c>
      <c r="BK53" s="3">
        <f t="shared" si="91"/>
        <v>35.314788855165823</v>
      </c>
      <c r="BL53" s="3">
        <f>MAX(F53,AI53)*'2015-2022 Peak vs Capital'!$M$14</f>
        <v>2.1533440636849823</v>
      </c>
      <c r="BM53" s="3">
        <f>MAX(G53,AJ53)*'2015-2022 Peak vs Capital'!$M$14</f>
        <v>2.2395499018226612</v>
      </c>
      <c r="BN53" s="3">
        <f>MAX(H53,AK53)*'2015-2022 Peak vs Capital'!$M$14</f>
        <v>2.3292068589219346</v>
      </c>
      <c r="BO53" s="3">
        <f>MAX(I53,AL53)*'2015-2022 Peak vs Capital'!$M$14</f>
        <v>2.422453095255289</v>
      </c>
      <c r="BP53" s="3">
        <f>MAX(J53,AM53)*'2015-2022 Peak vs Capital'!$M$14</f>
        <v>2.5008327251707962</v>
      </c>
      <c r="BQ53" s="3">
        <f>MAX(K53,AN53)*'2015-2022 Peak vs Capital'!$M$14</f>
        <v>2.562491367370995</v>
      </c>
      <c r="BR53" s="3">
        <f>MAX(L53,AO53)*'2015-2022 Peak vs Capital'!$M$14</f>
        <v>2.6293753182322286</v>
      </c>
      <c r="BS53" s="3">
        <f>MAX(M53,AP53)*'2015-2022 Peak vs Capital'!$M$14</f>
        <v>2.7213407506664238</v>
      </c>
      <c r="BT53" s="3">
        <f>MAX(N53,AQ53)*'2015-2022 Peak vs Capital'!$M$14</f>
        <v>2.7819543311344166</v>
      </c>
      <c r="BU53" s="3">
        <f>MAX(O53,AR53)*'2015-2022 Peak vs Capital'!$M$14</f>
        <v>2.8551086523888904</v>
      </c>
      <c r="BV53" s="3">
        <f>MAX(P53,AS53)*'2015-2022 Peak vs Capital'!$M$14</f>
        <v>2.9428938378942591</v>
      </c>
      <c r="BW53" s="3">
        <f>MAX(Q53,AT53)*'2015-2022 Peak vs Capital'!$M$14</f>
        <v>3.0160481591487329</v>
      </c>
      <c r="BX53" s="3">
        <f>MAX(R53,AU53)*'2015-2022 Peak vs Capital'!$M$14</f>
        <v>3.0244086530063874</v>
      </c>
      <c r="BY53" s="3">
        <f>MAX(S53,AV53)*'2015-2022 Peak vs Capital'!$M$14</f>
        <v>3.0683012457590713</v>
      </c>
      <c r="BZ53" s="3">
        <f>MAX(T53,AW53)*'2015-2022 Peak vs Capital'!$M$14</f>
        <v>3.1215993941016165</v>
      </c>
      <c r="CA53" s="3">
        <f>MAX(U53,AX53)*'2015-2022 Peak vs Capital'!$M$14</f>
        <v>3.1853481597662294</v>
      </c>
      <c r="CB53" s="3">
        <f>MAX(V53,AY53)*'2015-2022 Peak vs Capital'!$M$14</f>
        <v>3.2323759377155339</v>
      </c>
      <c r="CC53" s="3">
        <f>MAX(W53,AZ53)*'2015-2022 Peak vs Capital'!$M$14</f>
        <v>3.2668629748783573</v>
      </c>
      <c r="CD53" s="3">
        <f>MAX(X53,BA53)*'2015-2022 Peak vs Capital'!$M$14</f>
        <v>3.3337469257395904</v>
      </c>
      <c r="CE53" s="3">
        <f>MAX(Y53,BB53)*'2015-2022 Peak vs Capital'!$M$14</f>
        <v>3.3556932221159328</v>
      </c>
      <c r="CF53" s="3">
        <f>MAX(Z53,BC53)*'2015-2022 Peak vs Capital'!$M$14</f>
        <v>3.4079463087262711</v>
      </c>
      <c r="CG53" s="3">
        <f>MAX(AA53,BD53)*'2015-2022 Peak vs Capital'!$M$14</f>
        <v>3.4236222347093728</v>
      </c>
      <c r="CH53" s="3">
        <f>MAX(AB53,BE53)*'2015-2022 Peak vs Capital'!$M$14</f>
        <v>3.4790105065163308</v>
      </c>
      <c r="CI53" s="3">
        <f>MAX(AC53,BF53)*'2015-2022 Peak vs Capital'!$M$14</f>
        <v>3.5051370498215002</v>
      </c>
      <c r="CJ53" s="3">
        <f>MAX(AD53,BG53)*'2015-2022 Peak vs Capital'!$M$14</f>
        <v>3.5417142104487378</v>
      </c>
      <c r="CK53" s="3">
        <f>MAX(AE53,BH53)*'2015-2022 Peak vs Capital'!$M$14</f>
        <v>3.5741111241471475</v>
      </c>
      <c r="CL53" s="3">
        <f>MAX(AF53,BI53)*'2015-2022 Peak vs Capital'!$M$14</f>
        <v>3.6242740872930721</v>
      </c>
      <c r="CM53" s="3">
        <f>MAX(AG53,BJ53)*'2015-2022 Peak vs Capital'!$M$14</f>
        <v>3.6629413713847221</v>
      </c>
      <c r="CN53" s="3">
        <f>MAX(AH53,BK53)*'2015-2022 Peak vs Capital'!$M$14</f>
        <v>3.7078790258696133</v>
      </c>
    </row>
    <row r="54" spans="1:92" x14ac:dyDescent="0.35">
      <c r="A54" t="s">
        <v>101</v>
      </c>
      <c r="B54">
        <v>2022</v>
      </c>
      <c r="C54">
        <v>20283</v>
      </c>
      <c r="D54">
        <v>9589</v>
      </c>
      <c r="E54" s="18"/>
      <c r="F54" s="3">
        <f t="shared" si="1"/>
        <v>9.5890000000000004</v>
      </c>
      <c r="G54" s="3">
        <f t="shared" ref="G54:AH54" si="105">F54*G$3</f>
        <v>9.9048158212956441</v>
      </c>
      <c r="H54" s="3">
        <f t="shared" si="105"/>
        <v>10.231033106036969</v>
      </c>
      <c r="I54" s="3">
        <f t="shared" si="105"/>
        <v>10.567994428707319</v>
      </c>
      <c r="J54" s="3">
        <f t="shared" si="105"/>
        <v>10.773864450045773</v>
      </c>
      <c r="K54" s="3">
        <f t="shared" si="105"/>
        <v>10.893955295826537</v>
      </c>
      <c r="L54" s="3">
        <f t="shared" si="105"/>
        <v>11.044068853052492</v>
      </c>
      <c r="M54" s="3">
        <f t="shared" si="105"/>
        <v>11.361451802615942</v>
      </c>
      <c r="N54" s="3">
        <f t="shared" si="105"/>
        <v>11.554454947620746</v>
      </c>
      <c r="O54" s="3">
        <f t="shared" si="105"/>
        <v>11.790347680404391</v>
      </c>
      <c r="P54" s="3">
        <f t="shared" si="105"/>
        <v>12.210665640637069</v>
      </c>
      <c r="Q54" s="3">
        <f t="shared" si="105"/>
        <v>12.420824620753407</v>
      </c>
      <c r="R54" s="3">
        <f t="shared" si="105"/>
        <v>12.562360260423594</v>
      </c>
      <c r="S54" s="3">
        <f t="shared" si="105"/>
        <v>12.716762776427434</v>
      </c>
      <c r="T54" s="3">
        <f t="shared" si="105"/>
        <v>12.888321127542811</v>
      </c>
      <c r="U54" s="3">
        <f t="shared" si="105"/>
        <v>13.047012602324537</v>
      </c>
      <c r="V54" s="3">
        <f t="shared" si="105"/>
        <v>13.33008388166491</v>
      </c>
      <c r="W54" s="3">
        <f t="shared" si="105"/>
        <v>13.514509109113943</v>
      </c>
      <c r="X54" s="3">
        <f t="shared" si="105"/>
        <v>13.651755790006245</v>
      </c>
      <c r="Y54" s="3">
        <f t="shared" si="105"/>
        <v>13.810447264787973</v>
      </c>
      <c r="Z54" s="3">
        <f t="shared" si="105"/>
        <v>14.012028327348542</v>
      </c>
      <c r="AA54" s="3">
        <f t="shared" si="105"/>
        <v>14.187875637241804</v>
      </c>
      <c r="AB54" s="3">
        <f t="shared" si="105"/>
        <v>14.303677524244685</v>
      </c>
      <c r="AC54" s="3">
        <f t="shared" si="105"/>
        <v>14.372300864690835</v>
      </c>
      <c r="AD54" s="3">
        <f t="shared" si="105"/>
        <v>14.470946916582179</v>
      </c>
      <c r="AE54" s="3">
        <f t="shared" si="105"/>
        <v>14.612482556252365</v>
      </c>
      <c r="AF54" s="3">
        <f t="shared" si="105"/>
        <v>14.719706525699477</v>
      </c>
      <c r="AG54" s="3">
        <f t="shared" si="105"/>
        <v>14.886975918036972</v>
      </c>
      <c r="AH54" s="3">
        <f t="shared" si="105"/>
        <v>14.998488846261969</v>
      </c>
      <c r="AI54" s="3">
        <f t="shared" si="3"/>
        <v>20.283000000000001</v>
      </c>
      <c r="AJ54" s="3">
        <f t="shared" si="64"/>
        <v>21.094998901817082</v>
      </c>
      <c r="AK54" s="3">
        <f t="shared" si="65"/>
        <v>21.939504938503372</v>
      </c>
      <c r="AL54" s="3">
        <f t="shared" si="66"/>
        <v>22.817819483515215</v>
      </c>
      <c r="AM54" s="3">
        <f t="shared" si="67"/>
        <v>23.556100959470193</v>
      </c>
      <c r="AN54" s="3">
        <f t="shared" si="68"/>
        <v>24.136882387221441</v>
      </c>
      <c r="AO54" s="3">
        <f t="shared" si="69"/>
        <v>24.766882580036356</v>
      </c>
      <c r="AP54" s="3">
        <f t="shared" si="70"/>
        <v>25.633132845156862</v>
      </c>
      <c r="AQ54" s="3">
        <f t="shared" si="71"/>
        <v>26.204070519895382</v>
      </c>
      <c r="AR54" s="3">
        <f t="shared" si="72"/>
        <v>26.893133230786695</v>
      </c>
      <c r="AS54" s="3">
        <f t="shared" si="73"/>
        <v>27.720008483856272</v>
      </c>
      <c r="AT54" s="3">
        <f t="shared" si="74"/>
        <v>28.409071194747586</v>
      </c>
      <c r="AU54" s="3">
        <f t="shared" si="75"/>
        <v>28.487821218849451</v>
      </c>
      <c r="AV54" s="3">
        <f t="shared" si="76"/>
        <v>28.901258845384238</v>
      </c>
      <c r="AW54" s="3">
        <f t="shared" si="77"/>
        <v>29.403290249033624</v>
      </c>
      <c r="AX54" s="3">
        <f t="shared" si="78"/>
        <v>30.003759182810338</v>
      </c>
      <c r="AY54" s="3">
        <f t="shared" si="79"/>
        <v>30.446728068383326</v>
      </c>
      <c r="AZ54" s="3">
        <f t="shared" si="80"/>
        <v>30.77157191780352</v>
      </c>
      <c r="BA54" s="3">
        <f t="shared" si="81"/>
        <v>31.401572110618432</v>
      </c>
      <c r="BB54" s="3">
        <f t="shared" si="82"/>
        <v>31.608290923885825</v>
      </c>
      <c r="BC54" s="3">
        <f t="shared" si="83"/>
        <v>32.100478574522477</v>
      </c>
      <c r="BD54" s="3">
        <f t="shared" si="84"/>
        <v>32.248134869713475</v>
      </c>
      <c r="BE54" s="3">
        <f t="shared" si="85"/>
        <v>32.769853779388328</v>
      </c>
      <c r="BF54" s="3">
        <f t="shared" si="86"/>
        <v>33.01594760470666</v>
      </c>
      <c r="BG54" s="3">
        <f t="shared" si="87"/>
        <v>33.360478960152321</v>
      </c>
      <c r="BH54" s="3">
        <f t="shared" si="88"/>
        <v>33.665635303547049</v>
      </c>
      <c r="BI54" s="3">
        <f t="shared" si="89"/>
        <v>34.138135448158231</v>
      </c>
      <c r="BJ54" s="3">
        <f t="shared" si="90"/>
        <v>34.502354309629354</v>
      </c>
      <c r="BK54" s="3">
        <f t="shared" si="91"/>
        <v>34.925635689176879</v>
      </c>
      <c r="BL54" s="3">
        <f>MAX(F54,AI54)*'2015-2022 Peak vs Capital'!$M$14</f>
        <v>2.1296151759579942</v>
      </c>
      <c r="BM54" s="3">
        <f>MAX(G54,AJ54)*'2015-2022 Peak vs Capital'!$M$14</f>
        <v>2.21487106434585</v>
      </c>
      <c r="BN54" s="3">
        <f>MAX(H54,AK54)*'2015-2022 Peak vs Capital'!$M$14</f>
        <v>2.3035400419090934</v>
      </c>
      <c r="BO54" s="3">
        <f>MAX(I54,AL54)*'2015-2022 Peak vs Capital'!$M$14</f>
        <v>2.3957587464558499</v>
      </c>
      <c r="BP54" s="3">
        <f>MAX(J54,AM54)*'2015-2022 Peak vs Capital'!$M$14</f>
        <v>2.4732746679330666</v>
      </c>
      <c r="BQ54" s="3">
        <f>MAX(K54,AN54)*'2015-2022 Peak vs Capital'!$M$14</f>
        <v>2.5342538594951436</v>
      </c>
      <c r="BR54" s="3">
        <f>MAX(L54,AO54)*'2015-2022 Peak vs Capital'!$M$14</f>
        <v>2.6004007791557018</v>
      </c>
      <c r="BS54" s="3">
        <f>MAX(M54,AP54)*'2015-2022 Peak vs Capital'!$M$14</f>
        <v>2.6913527936889694</v>
      </c>
      <c r="BT54" s="3">
        <f>MAX(N54,AQ54)*'2015-2022 Peak vs Capital'!$M$14</f>
        <v>2.7512984396313507</v>
      </c>
      <c r="BU54" s="3">
        <f>MAX(O54,AR54)*'2015-2022 Peak vs Capital'!$M$14</f>
        <v>2.8236466330100867</v>
      </c>
      <c r="BV54" s="3">
        <f>MAX(P54,AS54)*'2015-2022 Peak vs Capital'!$M$14</f>
        <v>2.9104644650645697</v>
      </c>
      <c r="BW54" s="3">
        <f>MAX(Q54,AT54)*'2015-2022 Peak vs Capital'!$M$14</f>
        <v>2.9828126584433052</v>
      </c>
      <c r="BX54" s="3">
        <f>MAX(R54,AU54)*'2015-2022 Peak vs Capital'!$M$14</f>
        <v>2.9910810234008749</v>
      </c>
      <c r="BY54" s="3">
        <f>MAX(S54,AV54)*'2015-2022 Peak vs Capital'!$M$14</f>
        <v>3.0344899394281164</v>
      </c>
      <c r="BZ54" s="3">
        <f>MAX(T54,AW54)*'2015-2022 Peak vs Capital'!$M$14</f>
        <v>3.0872007660326242</v>
      </c>
      <c r="CA54" s="3">
        <f>MAX(U54,AX54)*'2015-2022 Peak vs Capital'!$M$14</f>
        <v>3.1502470488340935</v>
      </c>
      <c r="CB54" s="3">
        <f>MAX(V54,AY54)*'2015-2022 Peak vs Capital'!$M$14</f>
        <v>3.1967566017204234</v>
      </c>
      <c r="CC54" s="3">
        <f>MAX(W54,AZ54)*'2015-2022 Peak vs Capital'!$M$14</f>
        <v>3.2308636071703996</v>
      </c>
      <c r="CD54" s="3">
        <f>MAX(X54,BA54)*'2015-2022 Peak vs Capital'!$M$14</f>
        <v>3.2970105268309573</v>
      </c>
      <c r="CE54" s="3">
        <f>MAX(Y54,BB54)*'2015-2022 Peak vs Capital'!$M$14</f>
        <v>3.3187149848445783</v>
      </c>
      <c r="CF54" s="3">
        <f>MAX(Z54,BC54)*'2015-2022 Peak vs Capital'!$M$14</f>
        <v>3.370392265829389</v>
      </c>
      <c r="CG54" s="3">
        <f>MAX(AA54,BD54)*'2015-2022 Peak vs Capital'!$M$14</f>
        <v>3.3858954501248331</v>
      </c>
      <c r="CH54" s="3">
        <f>MAX(AB54,BE54)*'2015-2022 Peak vs Capital'!$M$14</f>
        <v>3.4406733679687327</v>
      </c>
      <c r="CI54" s="3">
        <f>MAX(AC54,BF54)*'2015-2022 Peak vs Capital'!$M$14</f>
        <v>3.4665120084611392</v>
      </c>
      <c r="CJ54" s="3">
        <f>MAX(AD54,BG54)*'2015-2022 Peak vs Capital'!$M$14</f>
        <v>3.5026861051505076</v>
      </c>
      <c r="CK54" s="3">
        <f>MAX(AE54,BH54)*'2015-2022 Peak vs Capital'!$M$14</f>
        <v>3.534726019361091</v>
      </c>
      <c r="CL54" s="3">
        <f>MAX(AF54,BI54)*'2015-2022 Peak vs Capital'!$M$14</f>
        <v>3.584336209106509</v>
      </c>
      <c r="CM54" s="3">
        <f>MAX(AG54,BJ54)*'2015-2022 Peak vs Capital'!$M$14</f>
        <v>3.6225773970352693</v>
      </c>
      <c r="CN54" s="3">
        <f>MAX(AH54,BK54)*'2015-2022 Peak vs Capital'!$M$14</f>
        <v>3.6670198586822074</v>
      </c>
    </row>
    <row r="55" spans="1:92" x14ac:dyDescent="0.35">
      <c r="A55" t="s">
        <v>84</v>
      </c>
      <c r="B55">
        <v>2022</v>
      </c>
      <c r="C55">
        <v>176597</v>
      </c>
      <c r="D55">
        <v>170977</v>
      </c>
      <c r="E55" s="18"/>
      <c r="F55" s="3">
        <f t="shared" si="1"/>
        <v>170.977</v>
      </c>
      <c r="G55" s="3">
        <f t="shared" ref="G55:AH55" si="106">F55*G$3</f>
        <v>176.60816505137817</v>
      </c>
      <c r="H55" s="3">
        <f t="shared" si="106"/>
        <v>182.42479376065103</v>
      </c>
      <c r="I55" s="3">
        <f t="shared" si="106"/>
        <v>188.43299441412984</v>
      </c>
      <c r="J55" s="3">
        <f t="shared" si="106"/>
        <v>192.10376703258692</v>
      </c>
      <c r="K55" s="3">
        <f t="shared" si="106"/>
        <v>194.24505106002019</v>
      </c>
      <c r="L55" s="3">
        <f t="shared" si="106"/>
        <v>196.9216560943118</v>
      </c>
      <c r="M55" s="3">
        <f t="shared" si="106"/>
        <v>202.58076388109978</v>
      </c>
      <c r="N55" s="3">
        <f t="shared" si="106"/>
        <v>206.02211321090334</v>
      </c>
      <c r="O55" s="3">
        <f t="shared" si="106"/>
        <v>210.22820683621873</v>
      </c>
      <c r="P55" s="3">
        <f t="shared" si="106"/>
        <v>217.72270093223528</v>
      </c>
      <c r="Q55" s="3">
        <f t="shared" si="106"/>
        <v>221.46994798024355</v>
      </c>
      <c r="R55" s="3">
        <f t="shared" si="106"/>
        <v>223.99360415543276</v>
      </c>
      <c r="S55" s="3">
        <f t="shared" si="106"/>
        <v>226.74668361927556</v>
      </c>
      <c r="T55" s="3">
        <f t="shared" si="106"/>
        <v>229.80566080132311</v>
      </c>
      <c r="U55" s="3">
        <f t="shared" si="106"/>
        <v>232.63521469471712</v>
      </c>
      <c r="V55" s="3">
        <f t="shared" si="106"/>
        <v>237.68252704509558</v>
      </c>
      <c r="W55" s="3">
        <f t="shared" si="106"/>
        <v>240.97092751579672</v>
      </c>
      <c r="X55" s="3">
        <f t="shared" si="106"/>
        <v>243.41810926143475</v>
      </c>
      <c r="Y55" s="3">
        <f t="shared" si="106"/>
        <v>246.24766315482879</v>
      </c>
      <c r="Z55" s="3">
        <f t="shared" si="106"/>
        <v>249.84196134373465</v>
      </c>
      <c r="AA55" s="3">
        <f t="shared" si="106"/>
        <v>252.97741295533336</v>
      </c>
      <c r="AB55" s="3">
        <f t="shared" si="106"/>
        <v>255.04222255321545</v>
      </c>
      <c r="AC55" s="3">
        <f t="shared" si="106"/>
        <v>256.26581342603447</v>
      </c>
      <c r="AD55" s="3">
        <f t="shared" si="106"/>
        <v>258.02472530571185</v>
      </c>
      <c r="AE55" s="3">
        <f t="shared" si="106"/>
        <v>260.54838148090107</v>
      </c>
      <c r="AF55" s="3">
        <f t="shared" si="106"/>
        <v>262.46024221968082</v>
      </c>
      <c r="AG55" s="3">
        <f t="shared" si="106"/>
        <v>265.44274497217719</v>
      </c>
      <c r="AH55" s="3">
        <f t="shared" si="106"/>
        <v>267.43108014050813</v>
      </c>
      <c r="AI55" s="3">
        <f t="shared" si="3"/>
        <v>176.59700000000001</v>
      </c>
      <c r="AJ55" s="3">
        <f t="shared" si="64"/>
        <v>183.66679096110985</v>
      </c>
      <c r="AK55" s="3">
        <f t="shared" si="65"/>
        <v>191.01961019695705</v>
      </c>
      <c r="AL55" s="3">
        <f t="shared" si="66"/>
        <v>198.66678831190336</v>
      </c>
      <c r="AM55" s="3">
        <f t="shared" si="67"/>
        <v>205.09474738152923</v>
      </c>
      <c r="AN55" s="3">
        <f t="shared" si="68"/>
        <v>210.15140851630156</v>
      </c>
      <c r="AO55" s="3">
        <f t="shared" si="69"/>
        <v>215.63660025571565</v>
      </c>
      <c r="AP55" s="3">
        <f t="shared" si="70"/>
        <v>223.17873889740997</v>
      </c>
      <c r="AQ55" s="3">
        <f t="shared" si="71"/>
        <v>228.14969391125399</v>
      </c>
      <c r="AR55" s="3">
        <f t="shared" si="72"/>
        <v>234.14912237623813</v>
      </c>
      <c r="AS55" s="3">
        <f t="shared" si="73"/>
        <v>241.3484365342191</v>
      </c>
      <c r="AT55" s="3">
        <f t="shared" si="74"/>
        <v>247.34786499920327</v>
      </c>
      <c r="AU55" s="3">
        <f t="shared" si="75"/>
        <v>248.03351396663004</v>
      </c>
      <c r="AV55" s="3">
        <f t="shared" si="76"/>
        <v>251.63317104562051</v>
      </c>
      <c r="AW55" s="3">
        <f t="shared" si="77"/>
        <v>256.0041832129661</v>
      </c>
      <c r="AX55" s="3">
        <f t="shared" si="78"/>
        <v>261.23225658959512</v>
      </c>
      <c r="AY55" s="3">
        <f t="shared" si="79"/>
        <v>265.08903203137066</v>
      </c>
      <c r="AZ55" s="3">
        <f t="shared" si="80"/>
        <v>267.91733402200606</v>
      </c>
      <c r="BA55" s="3">
        <f t="shared" si="81"/>
        <v>273.40252576142012</v>
      </c>
      <c r="BB55" s="3">
        <f t="shared" si="82"/>
        <v>275.20235430091537</v>
      </c>
      <c r="BC55" s="3">
        <f t="shared" si="83"/>
        <v>279.48766034733262</v>
      </c>
      <c r="BD55" s="3">
        <f t="shared" si="84"/>
        <v>280.7732521612578</v>
      </c>
      <c r="BE55" s="3">
        <f t="shared" si="85"/>
        <v>285.31567657046008</v>
      </c>
      <c r="BF55" s="3">
        <f t="shared" si="86"/>
        <v>287.45832959366874</v>
      </c>
      <c r="BG55" s="3">
        <f t="shared" si="87"/>
        <v>290.45804382616086</v>
      </c>
      <c r="BH55" s="3">
        <f t="shared" si="88"/>
        <v>293.11493357493958</v>
      </c>
      <c r="BI55" s="3">
        <f t="shared" si="89"/>
        <v>297.2288273795001</v>
      </c>
      <c r="BJ55" s="3">
        <f t="shared" si="90"/>
        <v>300.39995385384884</v>
      </c>
      <c r="BK55" s="3">
        <f t="shared" si="91"/>
        <v>304.08531705376771</v>
      </c>
      <c r="BL55" s="3">
        <f>MAX(F55,AI55)*'2015-2022 Peak vs Capital'!$M$14</f>
        <v>18.541815866915837</v>
      </c>
      <c r="BM55" s="3">
        <f>MAX(G55,AJ55)*'2015-2022 Peak vs Capital'!$M$14</f>
        <v>19.284109123417842</v>
      </c>
      <c r="BN55" s="3">
        <f>MAX(H55,AK55)*'2015-2022 Peak vs Capital'!$M$14</f>
        <v>20.056118955826065</v>
      </c>
      <c r="BO55" s="3">
        <f>MAX(I55,AL55)*'2015-2022 Peak vs Capital'!$M$14</f>
        <v>20.859035021834227</v>
      </c>
      <c r="BP55" s="3">
        <f>MAX(J55,AM55)*'2015-2022 Peak vs Capital'!$M$14</f>
        <v>21.533939088545861</v>
      </c>
      <c r="BQ55" s="3">
        <f>MAX(K55,AN55)*'2015-2022 Peak vs Capital'!$M$14</f>
        <v>22.06486362102568</v>
      </c>
      <c r="BR55" s="3">
        <f>MAX(L55,AO55)*'2015-2022 Peak vs Capital'!$M$14</f>
        <v>22.64078175795294</v>
      </c>
      <c r="BS55" s="3">
        <f>MAX(M55,AP55)*'2015-2022 Peak vs Capital'!$M$14</f>
        <v>23.432669196227923</v>
      </c>
      <c r="BT55" s="3">
        <f>MAX(N55,AQ55)*'2015-2022 Peak vs Capital'!$M$14</f>
        <v>23.954595007818256</v>
      </c>
      <c r="BU55" s="3">
        <f>MAX(O55,AR55)*'2015-2022 Peak vs Capital'!$M$14</f>
        <v>24.584505470082444</v>
      </c>
      <c r="BV55" s="3">
        <f>MAX(P55,AS55)*'2015-2022 Peak vs Capital'!$M$14</f>
        <v>25.340398024799477</v>
      </c>
      <c r="BW55" s="3">
        <f>MAX(Q55,AT55)*'2015-2022 Peak vs Capital'!$M$14</f>
        <v>25.970308487063669</v>
      </c>
      <c r="BX55" s="3">
        <f>MAX(R55,AU55)*'2015-2022 Peak vs Capital'!$M$14</f>
        <v>26.042298254179578</v>
      </c>
      <c r="BY55" s="3">
        <f>MAX(S55,AV55)*'2015-2022 Peak vs Capital'!$M$14</f>
        <v>26.420244531538092</v>
      </c>
      <c r="BZ55" s="3">
        <f>MAX(T55,AW55)*'2015-2022 Peak vs Capital'!$M$14</f>
        <v>26.879179296902002</v>
      </c>
      <c r="CA55" s="3">
        <f>MAX(U55,AX55)*'2015-2022 Peak vs Capital'!$M$14</f>
        <v>27.428101271160799</v>
      </c>
      <c r="CB55" s="3">
        <f>MAX(V55,AY55)*'2015-2022 Peak vs Capital'!$M$14</f>
        <v>27.833043711187781</v>
      </c>
      <c r="CC55" s="3">
        <f>MAX(W55,AZ55)*'2015-2022 Peak vs Capital'!$M$14</f>
        <v>28.130001500540899</v>
      </c>
      <c r="CD55" s="3">
        <f>MAX(X55,BA55)*'2015-2022 Peak vs Capital'!$M$14</f>
        <v>28.70591963746816</v>
      </c>
      <c r="CE55" s="3">
        <f>MAX(Y55,BB55)*'2015-2022 Peak vs Capital'!$M$14</f>
        <v>28.894892776147419</v>
      </c>
      <c r="CF55" s="3">
        <f>MAX(Z55,BC55)*'2015-2022 Peak vs Capital'!$M$14</f>
        <v>29.344828820621842</v>
      </c>
      <c r="CG55" s="3">
        <f>MAX(AA55,BD55)*'2015-2022 Peak vs Capital'!$M$14</f>
        <v>29.47980963396417</v>
      </c>
      <c r="CH55" s="3">
        <f>MAX(AB55,BE55)*'2015-2022 Peak vs Capital'!$M$14</f>
        <v>29.956741841107057</v>
      </c>
      <c r="CI55" s="3">
        <f>MAX(AC55,BF55)*'2015-2022 Peak vs Capital'!$M$14</f>
        <v>30.181709863344274</v>
      </c>
      <c r="CJ55" s="3">
        <f>MAX(AD55,BG55)*'2015-2022 Peak vs Capital'!$M$14</f>
        <v>30.496665094476374</v>
      </c>
      <c r="CK55" s="3">
        <f>MAX(AE55,BH55)*'2015-2022 Peak vs Capital'!$M$14</f>
        <v>30.775625442050519</v>
      </c>
      <c r="CL55" s="3">
        <f>MAX(AF55,BI55)*'2015-2022 Peak vs Capital'!$M$14</f>
        <v>31.207564044745961</v>
      </c>
      <c r="CM55" s="3">
        <f>MAX(AG55,BJ55)*'2015-2022 Peak vs Capital'!$M$14</f>
        <v>31.540516717657031</v>
      </c>
      <c r="CN55" s="3">
        <f>MAX(AH55,BK55)*'2015-2022 Peak vs Capital'!$M$14</f>
        <v>31.927461715905039</v>
      </c>
    </row>
    <row r="56" spans="1:92" x14ac:dyDescent="0.35">
      <c r="A56" t="s">
        <v>85</v>
      </c>
      <c r="B56">
        <v>2022</v>
      </c>
      <c r="C56">
        <v>29916</v>
      </c>
      <c r="D56">
        <v>38862</v>
      </c>
      <c r="E56" s="18"/>
      <c r="F56" s="3">
        <f t="shared" si="1"/>
        <v>38.862000000000002</v>
      </c>
      <c r="G56" s="3">
        <f t="shared" ref="G56:AH56" si="107">F56*G$3</f>
        <v>40.141928506329265</v>
      </c>
      <c r="H56" s="3">
        <f t="shared" si="107"/>
        <v>41.464011739160362</v>
      </c>
      <c r="I56" s="3">
        <f t="shared" si="107"/>
        <v>42.829638073670232</v>
      </c>
      <c r="J56" s="3">
        <f t="shared" si="107"/>
        <v>43.663981672507958</v>
      </c>
      <c r="K56" s="3">
        <f t="shared" si="107"/>
        <v>44.150682105163298</v>
      </c>
      <c r="L56" s="3">
        <f t="shared" si="107"/>
        <v>44.759057645982473</v>
      </c>
      <c r="M56" s="3">
        <f t="shared" si="107"/>
        <v>46.04533736085731</v>
      </c>
      <c r="N56" s="3">
        <f t="shared" si="107"/>
        <v>46.827534484767689</v>
      </c>
      <c r="O56" s="3">
        <f t="shared" si="107"/>
        <v>47.783553191769251</v>
      </c>
      <c r="P56" s="3">
        <f t="shared" si="107"/>
        <v>49.487004706062955</v>
      </c>
      <c r="Q56" s="3">
        <f t="shared" si="107"/>
        <v>50.338730463209806</v>
      </c>
      <c r="R56" s="3">
        <f t="shared" si="107"/>
        <v>50.912341687410745</v>
      </c>
      <c r="S56" s="3">
        <f t="shared" si="107"/>
        <v>51.538099386539038</v>
      </c>
      <c r="T56" s="3">
        <f t="shared" si="107"/>
        <v>52.233385718903811</v>
      </c>
      <c r="U56" s="3">
        <f t="shared" si="107"/>
        <v>52.87652557634123</v>
      </c>
      <c r="V56" s="3">
        <f t="shared" si="107"/>
        <v>54.023748024743107</v>
      </c>
      <c r="W56" s="3">
        <f t="shared" si="107"/>
        <v>54.771180832035242</v>
      </c>
      <c r="X56" s="3">
        <f t="shared" si="107"/>
        <v>55.327409897927055</v>
      </c>
      <c r="Y56" s="3">
        <f t="shared" si="107"/>
        <v>55.97054975536448</v>
      </c>
      <c r="Z56" s="3">
        <f t="shared" si="107"/>
        <v>56.787511195893089</v>
      </c>
      <c r="AA56" s="3">
        <f t="shared" si="107"/>
        <v>57.50017968656698</v>
      </c>
      <c r="AB56" s="3">
        <f t="shared" si="107"/>
        <v>57.969497960913202</v>
      </c>
      <c r="AC56" s="3">
        <f t="shared" si="107"/>
        <v>58.247612493859108</v>
      </c>
      <c r="AD56" s="3">
        <f t="shared" si="107"/>
        <v>58.647402134968857</v>
      </c>
      <c r="AE56" s="3">
        <f t="shared" si="107"/>
        <v>59.221013359169795</v>
      </c>
      <c r="AF56" s="3">
        <f t="shared" si="107"/>
        <v>59.65556731689778</v>
      </c>
      <c r="AG56" s="3">
        <f t="shared" si="107"/>
        <v>60.333471490953443</v>
      </c>
      <c r="AH56" s="3">
        <f t="shared" si="107"/>
        <v>60.785407606990546</v>
      </c>
      <c r="AI56" s="3">
        <f t="shared" si="3"/>
        <v>29.916</v>
      </c>
      <c r="AJ56" s="3">
        <f t="shared" si="64"/>
        <v>31.113641332483351</v>
      </c>
      <c r="AK56" s="3">
        <f t="shared" si="65"/>
        <v>32.359228405081438</v>
      </c>
      <c r="AL56" s="3">
        <f t="shared" si="66"/>
        <v>33.654680652213237</v>
      </c>
      <c r="AM56" s="3">
        <f t="shared" si="67"/>
        <v>34.743593960632559</v>
      </c>
      <c r="AN56" s="3">
        <f t="shared" si="68"/>
        <v>35.600205763255758</v>
      </c>
      <c r="AO56" s="3">
        <f t="shared" si="69"/>
        <v>36.529411786440249</v>
      </c>
      <c r="AP56" s="3">
        <f t="shared" si="70"/>
        <v>37.807070068318914</v>
      </c>
      <c r="AQ56" s="3">
        <f t="shared" si="71"/>
        <v>38.649163026829861</v>
      </c>
      <c r="AR56" s="3">
        <f t="shared" si="72"/>
        <v>39.665482114687897</v>
      </c>
      <c r="AS56" s="3">
        <f t="shared" si="73"/>
        <v>40.885065020117544</v>
      </c>
      <c r="AT56" s="3">
        <f t="shared" si="74"/>
        <v>41.901384107975581</v>
      </c>
      <c r="AU56" s="3">
        <f t="shared" si="75"/>
        <v>42.017534860873646</v>
      </c>
      <c r="AV56" s="3">
        <f t="shared" si="76"/>
        <v>42.627326313588469</v>
      </c>
      <c r="AW56" s="3">
        <f t="shared" si="77"/>
        <v>43.36778736331361</v>
      </c>
      <c r="AX56" s="3">
        <f t="shared" si="78"/>
        <v>44.253436854161322</v>
      </c>
      <c r="AY56" s="3">
        <f t="shared" si="79"/>
        <v>44.906784839212918</v>
      </c>
      <c r="AZ56" s="3">
        <f t="shared" si="80"/>
        <v>45.385906694917423</v>
      </c>
      <c r="BA56" s="3">
        <f t="shared" si="81"/>
        <v>46.315112718101908</v>
      </c>
      <c r="BB56" s="3">
        <f t="shared" si="82"/>
        <v>46.620008444459323</v>
      </c>
      <c r="BC56" s="3">
        <f t="shared" si="83"/>
        <v>47.345950650072204</v>
      </c>
      <c r="BD56" s="3">
        <f t="shared" si="84"/>
        <v>47.563733311756067</v>
      </c>
      <c r="BE56" s="3">
        <f t="shared" si="85"/>
        <v>48.333232049705721</v>
      </c>
      <c r="BF56" s="3">
        <f t="shared" si="86"/>
        <v>48.696203152512169</v>
      </c>
      <c r="BG56" s="3">
        <f t="shared" si="87"/>
        <v>49.204362696441194</v>
      </c>
      <c r="BH56" s="3">
        <f t="shared" si="88"/>
        <v>49.65444686392118</v>
      </c>
      <c r="BI56" s="3">
        <f t="shared" si="89"/>
        <v>50.351351381309541</v>
      </c>
      <c r="BJ56" s="3">
        <f t="shared" si="90"/>
        <v>50.888548613463072</v>
      </c>
      <c r="BK56" s="3">
        <f t="shared" si="91"/>
        <v>51.512858910290156</v>
      </c>
      <c r="BL56" s="3">
        <f>MAX(F56,AI56)*'2015-2022 Peak vs Capital'!$M$14</f>
        <v>4.0803187382576329</v>
      </c>
      <c r="BM56" s="3">
        <f>MAX(G56,AJ56)*'2015-2022 Peak vs Capital'!$M$14</f>
        <v>4.2147049321747083</v>
      </c>
      <c r="BN56" s="3">
        <f>MAX(H56,AK56)*'2015-2022 Peak vs Capital'!$M$14</f>
        <v>4.3535171649073767</v>
      </c>
      <c r="BO56" s="3">
        <f>MAX(I56,AL56)*'2015-2022 Peak vs Capital'!$M$14</f>
        <v>4.4969012090162419</v>
      </c>
      <c r="BP56" s="3">
        <f>MAX(J56,AM56)*'2015-2022 Peak vs Capital'!$M$14</f>
        <v>4.5845031806204535</v>
      </c>
      <c r="BQ56" s="3">
        <f>MAX(K56,AN56)*'2015-2022 Peak vs Capital'!$M$14</f>
        <v>4.6356043307229102</v>
      </c>
      <c r="BR56" s="3">
        <f>MAX(L56,AO56)*'2015-2022 Peak vs Capital'!$M$14</f>
        <v>4.6994807683509814</v>
      </c>
      <c r="BS56" s="3">
        <f>MAX(M56,AP56)*'2015-2022 Peak vs Capital'!$M$14</f>
        <v>4.8345338079074764</v>
      </c>
      <c r="BT56" s="3">
        <f>MAX(N56,AQ56)*'2015-2022 Peak vs Capital'!$M$14</f>
        <v>4.9166606562864255</v>
      </c>
      <c r="BU56" s="3">
        <f>MAX(O56,AR56)*'2015-2022 Peak vs Capital'!$M$14</f>
        <v>5.0170379154162523</v>
      </c>
      <c r="BV56" s="3">
        <f>MAX(P56,AS56)*'2015-2022 Peak vs Capital'!$M$14</f>
        <v>5.1958919407748523</v>
      </c>
      <c r="BW56" s="3">
        <f>MAX(Q56,AT56)*'2015-2022 Peak vs Capital'!$M$14</f>
        <v>5.2853189534541531</v>
      </c>
      <c r="BX56" s="3">
        <f>MAX(R56,AU56)*'2015-2022 Peak vs Capital'!$M$14</f>
        <v>5.3455453089320493</v>
      </c>
      <c r="BY56" s="3">
        <f>MAX(S56,AV56)*'2015-2022 Peak vs Capital'!$M$14</f>
        <v>5.4112467876352079</v>
      </c>
      <c r="BZ56" s="3">
        <f>MAX(T56,AW56)*'2015-2022 Peak vs Capital'!$M$14</f>
        <v>5.4842484306387176</v>
      </c>
      <c r="CA56" s="3">
        <f>MAX(U56,AX56)*'2015-2022 Peak vs Capital'!$M$14</f>
        <v>5.5517749504169647</v>
      </c>
      <c r="CB56" s="3">
        <f>MAX(V56,AY56)*'2015-2022 Peak vs Capital'!$M$14</f>
        <v>5.6722276613727569</v>
      </c>
      <c r="CC56" s="3">
        <f>MAX(W56,AZ56)*'2015-2022 Peak vs Capital'!$M$14</f>
        <v>5.75070442760153</v>
      </c>
      <c r="CD56" s="3">
        <f>MAX(X56,BA56)*'2015-2022 Peak vs Capital'!$M$14</f>
        <v>5.8091057420043377</v>
      </c>
      <c r="CE56" s="3">
        <f>MAX(Y56,BB56)*'2015-2022 Peak vs Capital'!$M$14</f>
        <v>5.8766322617825857</v>
      </c>
      <c r="CF56" s="3">
        <f>MAX(Z56,BC56)*'2015-2022 Peak vs Capital'!$M$14</f>
        <v>5.9624091923117097</v>
      </c>
      <c r="CG56" s="3">
        <f>MAX(AA56,BD56)*'2015-2022 Peak vs Capital'!$M$14</f>
        <v>6.0372358763903078</v>
      </c>
      <c r="CH56" s="3">
        <f>MAX(AB56,BE56)*'2015-2022 Peak vs Capital'!$M$14</f>
        <v>6.086511985417677</v>
      </c>
      <c r="CI56" s="3">
        <f>MAX(AC56,BF56)*'2015-2022 Peak vs Capital'!$M$14</f>
        <v>6.1157126426190809</v>
      </c>
      <c r="CJ56" s="3">
        <f>MAX(AD56,BG56)*'2015-2022 Peak vs Capital'!$M$14</f>
        <v>6.1576885873460991</v>
      </c>
      <c r="CK56" s="3">
        <f>MAX(AE56,BH56)*'2015-2022 Peak vs Capital'!$M$14</f>
        <v>6.2179149428239953</v>
      </c>
      <c r="CL56" s="3">
        <f>MAX(AF56,BI56)*'2015-2022 Peak vs Capital'!$M$14</f>
        <v>6.2635409697011895</v>
      </c>
      <c r="CM56" s="3">
        <f>MAX(AG56,BJ56)*'2015-2022 Peak vs Capital'!$M$14</f>
        <v>6.3347175716296125</v>
      </c>
      <c r="CN56" s="3">
        <f>MAX(AH56,BK56)*'2015-2022 Peak vs Capital'!$M$14</f>
        <v>6.3821686395818942</v>
      </c>
    </row>
    <row r="57" spans="1:92" x14ac:dyDescent="0.35">
      <c r="A57" t="s">
        <v>86</v>
      </c>
      <c r="B57">
        <v>2022</v>
      </c>
      <c r="C57">
        <v>3716335</v>
      </c>
      <c r="D57">
        <v>4347129</v>
      </c>
      <c r="E57" s="18"/>
      <c r="F57" s="3">
        <f t="shared" si="1"/>
        <v>4347.1289999999999</v>
      </c>
      <c r="G57" s="3">
        <f t="shared" ref="G57:AH57" si="108">F57*G$3</f>
        <v>4490.3026484944321</v>
      </c>
      <c r="H57" s="3">
        <f t="shared" si="108"/>
        <v>4638.1917525511917</v>
      </c>
      <c r="I57" s="3">
        <f t="shared" si="108"/>
        <v>4790.9516167350102</v>
      </c>
      <c r="J57" s="3">
        <f t="shared" si="108"/>
        <v>4884.2818430350426</v>
      </c>
      <c r="K57" s="3">
        <f t="shared" si="108"/>
        <v>4938.7244750433947</v>
      </c>
      <c r="L57" s="3">
        <f t="shared" si="108"/>
        <v>5006.7777650538346</v>
      </c>
      <c r="M57" s="3">
        <f t="shared" si="108"/>
        <v>5150.6618639330518</v>
      </c>
      <c r="N57" s="3">
        <f t="shared" si="108"/>
        <v>5238.1589510893336</v>
      </c>
      <c r="O57" s="3">
        <f t="shared" si="108"/>
        <v>5345.0998353914538</v>
      </c>
      <c r="P57" s="3">
        <f t="shared" si="108"/>
        <v>5535.6490474206876</v>
      </c>
      <c r="Q57" s="3">
        <f t="shared" si="108"/>
        <v>5630.923653435304</v>
      </c>
      <c r="R57" s="3">
        <f t="shared" si="108"/>
        <v>5695.0881840165757</v>
      </c>
      <c r="S57" s="3">
        <f t="shared" si="108"/>
        <v>5765.0858537415997</v>
      </c>
      <c r="T57" s="3">
        <f t="shared" si="108"/>
        <v>5842.8610423249602</v>
      </c>
      <c r="U57" s="3">
        <f t="shared" si="108"/>
        <v>5914.8030917645692</v>
      </c>
      <c r="V57" s="3">
        <f t="shared" si="108"/>
        <v>6043.1321529271136</v>
      </c>
      <c r="W57" s="3">
        <f t="shared" si="108"/>
        <v>6126.7404806542263</v>
      </c>
      <c r="X57" s="3">
        <f t="shared" si="108"/>
        <v>6188.9606315209139</v>
      </c>
      <c r="Y57" s="3">
        <f t="shared" si="108"/>
        <v>6260.902680960523</v>
      </c>
      <c r="Z57" s="3">
        <f t="shared" si="108"/>
        <v>6352.2885275459712</v>
      </c>
      <c r="AA57" s="3">
        <f t="shared" si="108"/>
        <v>6432.0080958439148</v>
      </c>
      <c r="AB57" s="3">
        <f t="shared" si="108"/>
        <v>6484.5063481376828</v>
      </c>
      <c r="AC57" s="3">
        <f t="shared" si="108"/>
        <v>6515.6164235710266</v>
      </c>
      <c r="AD57" s="3">
        <f t="shared" si="108"/>
        <v>6560.3371570064592</v>
      </c>
      <c r="AE57" s="3">
        <f t="shared" si="108"/>
        <v>6624.5016875877318</v>
      </c>
      <c r="AF57" s="3">
        <f t="shared" si="108"/>
        <v>6673.1111804523325</v>
      </c>
      <c r="AG57" s="3">
        <f t="shared" si="108"/>
        <v>6748.9419893211098</v>
      </c>
      <c r="AH57" s="3">
        <f t="shared" si="108"/>
        <v>6799.4958619002946</v>
      </c>
      <c r="AI57" s="3">
        <f t="shared" si="3"/>
        <v>3716.335</v>
      </c>
      <c r="AJ57" s="3">
        <f t="shared" si="64"/>
        <v>3865.1127911938265</v>
      </c>
      <c r="AK57" s="3">
        <f t="shared" si="65"/>
        <v>4019.8466738467155</v>
      </c>
      <c r="AL57" s="3">
        <f t="shared" si="66"/>
        <v>4180.7750909761626</v>
      </c>
      <c r="AM57" s="3">
        <f t="shared" si="67"/>
        <v>4316.0460710552015</v>
      </c>
      <c r="AN57" s="3">
        <f t="shared" si="68"/>
        <v>4422.4592420507115</v>
      </c>
      <c r="AO57" s="3">
        <f t="shared" si="69"/>
        <v>4537.8904783848247</v>
      </c>
      <c r="AP57" s="3">
        <f t="shared" si="70"/>
        <v>4696.6084283442297</v>
      </c>
      <c r="AQ57" s="3">
        <f t="shared" si="71"/>
        <v>4801.2179862720204</v>
      </c>
      <c r="AR57" s="3">
        <f t="shared" si="72"/>
        <v>4927.470901012457</v>
      </c>
      <c r="AS57" s="3">
        <f t="shared" si="73"/>
        <v>5078.9743987009806</v>
      </c>
      <c r="AT57" s="3">
        <f t="shared" si="74"/>
        <v>5205.2273134414172</v>
      </c>
      <c r="AU57" s="3">
        <f t="shared" si="75"/>
        <v>5219.6562179831817</v>
      </c>
      <c r="AV57" s="3">
        <f t="shared" si="76"/>
        <v>5295.4079668274435</v>
      </c>
      <c r="AW57" s="3">
        <f t="shared" si="77"/>
        <v>5387.3922332811899</v>
      </c>
      <c r="AX57" s="3">
        <f t="shared" si="78"/>
        <v>5497.412630412141</v>
      </c>
      <c r="AY57" s="3">
        <f t="shared" si="79"/>
        <v>5578.575218459564</v>
      </c>
      <c r="AZ57" s="3">
        <f t="shared" si="80"/>
        <v>5638.0944496943412</v>
      </c>
      <c r="BA57" s="3">
        <f t="shared" si="81"/>
        <v>5753.5256860284535</v>
      </c>
      <c r="BB57" s="3">
        <f t="shared" si="82"/>
        <v>5791.4015604505848</v>
      </c>
      <c r="BC57" s="3">
        <f t="shared" si="83"/>
        <v>5881.5822138366111</v>
      </c>
      <c r="BD57" s="3">
        <f t="shared" si="84"/>
        <v>5908.6364098524191</v>
      </c>
      <c r="BE57" s="3">
        <f t="shared" si="85"/>
        <v>6004.2279024416066</v>
      </c>
      <c r="BF57" s="3">
        <f t="shared" si="86"/>
        <v>6049.3182291346202</v>
      </c>
      <c r="BG57" s="3">
        <f t="shared" si="87"/>
        <v>6112.4446865048385</v>
      </c>
      <c r="BH57" s="3">
        <f t="shared" si="88"/>
        <v>6168.3566916041746</v>
      </c>
      <c r="BI57" s="3">
        <f t="shared" si="89"/>
        <v>6254.9301188547588</v>
      </c>
      <c r="BJ57" s="3">
        <f t="shared" si="90"/>
        <v>6321.6638023604173</v>
      </c>
      <c r="BK57" s="3">
        <f t="shared" si="91"/>
        <v>6399.2191642724001</v>
      </c>
      <c r="BL57" s="3">
        <f>MAX(F57,AI57)*'2015-2022 Peak vs Capital'!$M$14</f>
        <v>456.42715033511308</v>
      </c>
      <c r="BM57" s="3">
        <f>MAX(G57,AJ57)*'2015-2022 Peak vs Capital'!$M$14</f>
        <v>471.45967878904088</v>
      </c>
      <c r="BN57" s="3">
        <f>MAX(H57,AK57)*'2015-2022 Peak vs Capital'!$M$14</f>
        <v>486.98730686960619</v>
      </c>
      <c r="BO57" s="3">
        <f>MAX(I57,AL57)*'2015-2022 Peak vs Capital'!$M$14</f>
        <v>503.02634079176477</v>
      </c>
      <c r="BP57" s="3">
        <f>MAX(J57,AM57)*'2015-2022 Peak vs Capital'!$M$14</f>
        <v>512.82555522277312</v>
      </c>
      <c r="BQ57" s="3">
        <f>MAX(K57,AN57)*'2015-2022 Peak vs Capital'!$M$14</f>
        <v>518.54176364086129</v>
      </c>
      <c r="BR57" s="3">
        <f>MAX(L57,AO57)*'2015-2022 Peak vs Capital'!$M$14</f>
        <v>525.68702416347162</v>
      </c>
      <c r="BS57" s="3">
        <f>MAX(M57,AP57)*'2015-2022 Peak vs Capital'!$M$14</f>
        <v>540.79414641127619</v>
      </c>
      <c r="BT57" s="3">
        <f>MAX(N57,AQ57)*'2015-2022 Peak vs Capital'!$M$14</f>
        <v>549.98090994034669</v>
      </c>
      <c r="BU57" s="3">
        <f>MAX(O57,AR57)*'2015-2022 Peak vs Capital'!$M$14</f>
        <v>561.20917647587714</v>
      </c>
      <c r="BV57" s="3">
        <f>MAX(P57,AS57)*'2015-2022 Peak vs Capital'!$M$14</f>
        <v>581.21590593918597</v>
      </c>
      <c r="BW57" s="3">
        <f>MAX(Q57,AT57)*'2015-2022 Peak vs Capital'!$M$14</f>
        <v>591.21927067084039</v>
      </c>
      <c r="BX57" s="3">
        <f>MAX(R57,AU57)*'2015-2022 Peak vs Capital'!$M$14</f>
        <v>597.95623059215859</v>
      </c>
      <c r="BY57" s="3">
        <f>MAX(S57,AV57)*'2015-2022 Peak vs Capital'!$M$14</f>
        <v>605.30564141541481</v>
      </c>
      <c r="BZ57" s="3">
        <f>MAX(T57,AW57)*'2015-2022 Peak vs Capital'!$M$14</f>
        <v>613.47165344125517</v>
      </c>
      <c r="CA57" s="3">
        <f>MAX(U57,AX57)*'2015-2022 Peak vs Capital'!$M$14</f>
        <v>621.02521456515751</v>
      </c>
      <c r="CB57" s="3">
        <f>MAX(V57,AY57)*'2015-2022 Peak vs Capital'!$M$14</f>
        <v>634.49913440779403</v>
      </c>
      <c r="CC57" s="3">
        <f>MAX(W57,AZ57)*'2015-2022 Peak vs Capital'!$M$14</f>
        <v>643.27759733557241</v>
      </c>
      <c r="CD57" s="3">
        <f>MAX(X57,BA57)*'2015-2022 Peak vs Capital'!$M$14</f>
        <v>649.81040695624461</v>
      </c>
      <c r="CE57" s="3">
        <f>MAX(Y57,BB57)*'2015-2022 Peak vs Capital'!$M$14</f>
        <v>657.36396808014695</v>
      </c>
      <c r="CF57" s="3">
        <f>MAX(Z57,BC57)*'2015-2022 Peak vs Capital'!$M$14</f>
        <v>666.95903221050935</v>
      </c>
      <c r="CG57" s="3">
        <f>MAX(AA57,BD57)*'2015-2022 Peak vs Capital'!$M$14</f>
        <v>675.3291945369956</v>
      </c>
      <c r="CH57" s="3">
        <f>MAX(AB57,BE57)*'2015-2022 Peak vs Capital'!$M$14</f>
        <v>680.84125265443777</v>
      </c>
      <c r="CI57" s="3">
        <f>MAX(AC57,BF57)*'2015-2022 Peak vs Capital'!$M$14</f>
        <v>684.10765746477387</v>
      </c>
      <c r="CJ57" s="3">
        <f>MAX(AD57,BG57)*'2015-2022 Peak vs Capital'!$M$14</f>
        <v>688.80311437963201</v>
      </c>
      <c r="CK57" s="3">
        <f>MAX(AE57,BH57)*'2015-2022 Peak vs Capital'!$M$14</f>
        <v>695.54007430095032</v>
      </c>
      <c r="CL57" s="3">
        <f>MAX(AF57,BI57)*'2015-2022 Peak vs Capital'!$M$14</f>
        <v>700.64383181710059</v>
      </c>
      <c r="CM57" s="3">
        <f>MAX(AG57,BJ57)*'2015-2022 Peak vs Capital'!$M$14</f>
        <v>708.60569354229494</v>
      </c>
      <c r="CN57" s="3">
        <f>MAX(AH57,BK57)*'2015-2022 Peak vs Capital'!$M$14</f>
        <v>713.91360135909122</v>
      </c>
    </row>
    <row r="58" spans="1:92" x14ac:dyDescent="0.35">
      <c r="A58" t="s">
        <v>87</v>
      </c>
      <c r="B58">
        <v>2022</v>
      </c>
      <c r="C58">
        <v>30003</v>
      </c>
      <c r="D58">
        <v>37765</v>
      </c>
      <c r="E58" s="18"/>
      <c r="F58" s="3">
        <f t="shared" si="1"/>
        <v>37.765000000000001</v>
      </c>
      <c r="G58" s="3">
        <f t="shared" ref="G58:AH58" si="109">F58*G$3</f>
        <v>39.008798570364995</v>
      </c>
      <c r="H58" s="3">
        <f t="shared" si="109"/>
        <v>40.293561919854632</v>
      </c>
      <c r="I58" s="3">
        <f t="shared" si="109"/>
        <v>41.620639232467596</v>
      </c>
      <c r="J58" s="3">
        <f t="shared" si="109"/>
        <v>42.431430905827355</v>
      </c>
      <c r="K58" s="3">
        <f t="shared" si="109"/>
        <v>42.904392715287209</v>
      </c>
      <c r="L58" s="3">
        <f t="shared" si="109"/>
        <v>43.495594977112034</v>
      </c>
      <c r="M58" s="3">
        <f t="shared" si="109"/>
        <v>44.74556547354166</v>
      </c>
      <c r="N58" s="3">
        <f t="shared" si="109"/>
        <v>45.505682667316442</v>
      </c>
      <c r="O58" s="3">
        <f t="shared" si="109"/>
        <v>46.434714793041159</v>
      </c>
      <c r="P58" s="3">
        <f t="shared" si="109"/>
        <v>48.090081126150672</v>
      </c>
      <c r="Q58" s="3">
        <f t="shared" si="109"/>
        <v>48.917764292705428</v>
      </c>
      <c r="R58" s="3">
        <f t="shared" si="109"/>
        <v>49.47518356814026</v>
      </c>
      <c r="S58" s="3">
        <f t="shared" si="109"/>
        <v>50.083277323160075</v>
      </c>
      <c r="T58" s="3">
        <f t="shared" si="109"/>
        <v>50.758937050959872</v>
      </c>
      <c r="U58" s="3">
        <f t="shared" si="109"/>
        <v>51.383922299174685</v>
      </c>
      <c r="V58" s="3">
        <f t="shared" si="109"/>
        <v>52.498760850044349</v>
      </c>
      <c r="W58" s="3">
        <f t="shared" si="109"/>
        <v>53.225095057429137</v>
      </c>
      <c r="X58" s="3">
        <f t="shared" si="109"/>
        <v>53.765622839668971</v>
      </c>
      <c r="Y58" s="3">
        <f t="shared" si="109"/>
        <v>54.390608087883791</v>
      </c>
      <c r="Z58" s="3">
        <f t="shared" si="109"/>
        <v>55.184508268048546</v>
      </c>
      <c r="AA58" s="3">
        <f t="shared" si="109"/>
        <v>55.877059489043333</v>
      </c>
      <c r="AB58" s="3">
        <f t="shared" si="109"/>
        <v>56.333129805308197</v>
      </c>
      <c r="AC58" s="3">
        <f t="shared" si="109"/>
        <v>56.603393696428114</v>
      </c>
      <c r="AD58" s="3">
        <f t="shared" si="109"/>
        <v>56.991898039913004</v>
      </c>
      <c r="AE58" s="3">
        <f t="shared" si="109"/>
        <v>57.549317315347835</v>
      </c>
      <c r="AF58" s="3">
        <f t="shared" si="109"/>
        <v>57.971604645222712</v>
      </c>
      <c r="AG58" s="3">
        <f t="shared" si="109"/>
        <v>58.630372879827519</v>
      </c>
      <c r="AH58" s="3">
        <f t="shared" si="109"/>
        <v>59.069551702897392</v>
      </c>
      <c r="AI58" s="3">
        <f t="shared" si="3"/>
        <v>30.003</v>
      </c>
      <c r="AJ58" s="3">
        <f t="shared" si="64"/>
        <v>31.204124244501202</v>
      </c>
      <c r="AK58" s="3">
        <f t="shared" si="65"/>
        <v>32.453333662176043</v>
      </c>
      <c r="AL58" s="3">
        <f t="shared" si="66"/>
        <v>33.752553269432873</v>
      </c>
      <c r="AM58" s="3">
        <f t="shared" si="67"/>
        <v>34.844633293249728</v>
      </c>
      <c r="AN58" s="3">
        <f t="shared" si="68"/>
        <v>35.703736245318986</v>
      </c>
      <c r="AO58" s="3">
        <f t="shared" si="69"/>
        <v>36.635644532309371</v>
      </c>
      <c r="AP58" s="3">
        <f t="shared" si="70"/>
        <v>37.917018426921139</v>
      </c>
      <c r="AQ58" s="3">
        <f t="shared" si="71"/>
        <v>38.761560312006175</v>
      </c>
      <c r="AR58" s="3">
        <f t="shared" si="72"/>
        <v>39.780835000901902</v>
      </c>
      <c r="AS58" s="3">
        <f t="shared" si="73"/>
        <v>41.003964627576778</v>
      </c>
      <c r="AT58" s="3">
        <f t="shared" si="74"/>
        <v>42.023239316472512</v>
      </c>
      <c r="AU58" s="3">
        <f t="shared" si="75"/>
        <v>42.139727852346311</v>
      </c>
      <c r="AV58" s="3">
        <f t="shared" si="76"/>
        <v>42.751292665683749</v>
      </c>
      <c r="AW58" s="3">
        <f t="shared" si="77"/>
        <v>43.493907081879208</v>
      </c>
      <c r="AX58" s="3">
        <f t="shared" si="78"/>
        <v>44.382132167916915</v>
      </c>
      <c r="AY58" s="3">
        <f t="shared" si="79"/>
        <v>45.037380182207023</v>
      </c>
      <c r="AZ58" s="3">
        <f t="shared" si="80"/>
        <v>45.517895392686441</v>
      </c>
      <c r="BA58" s="3">
        <f t="shared" si="81"/>
        <v>46.449803679676819</v>
      </c>
      <c r="BB58" s="3">
        <f t="shared" si="82"/>
        <v>46.755586086345538</v>
      </c>
      <c r="BC58" s="3">
        <f t="shared" si="83"/>
        <v>47.483639435556775</v>
      </c>
      <c r="BD58" s="3">
        <f t="shared" si="84"/>
        <v>47.702055440320144</v>
      </c>
      <c r="BE58" s="3">
        <f t="shared" si="85"/>
        <v>48.473791990484052</v>
      </c>
      <c r="BF58" s="3">
        <f t="shared" si="86"/>
        <v>48.837818665089678</v>
      </c>
      <c r="BG58" s="3">
        <f t="shared" si="87"/>
        <v>49.347456009537545</v>
      </c>
      <c r="BH58" s="3">
        <f t="shared" si="88"/>
        <v>49.798849086048513</v>
      </c>
      <c r="BI58" s="3">
        <f t="shared" si="89"/>
        <v>50.497780301291293</v>
      </c>
      <c r="BJ58" s="3">
        <f t="shared" si="90"/>
        <v>51.036539779707603</v>
      </c>
      <c r="BK58" s="3">
        <f t="shared" si="91"/>
        <v>51.662665660029269</v>
      </c>
      <c r="BL58" s="3">
        <f>MAX(F58,AI58)*'2015-2022 Peak vs Capital'!$M$14</f>
        <v>3.9651391372111444</v>
      </c>
      <c r="BM58" s="3">
        <f>MAX(G58,AJ58)*'2015-2022 Peak vs Capital'!$M$14</f>
        <v>4.095731865667692</v>
      </c>
      <c r="BN58" s="3">
        <f>MAX(H58,AK58)*'2015-2022 Peak vs Capital'!$M$14</f>
        <v>4.2306256943216267</v>
      </c>
      <c r="BO58" s="3">
        <f>MAX(I58,AL58)*'2015-2022 Peak vs Capital'!$M$14</f>
        <v>4.3699622808527172</v>
      </c>
      <c r="BP58" s="3">
        <f>MAX(J58,AM58)*'2015-2022 Peak vs Capital'!$M$14</f>
        <v>4.4550914161940041</v>
      </c>
      <c r="BQ58" s="3">
        <f>MAX(K58,AN58)*'2015-2022 Peak vs Capital'!$M$14</f>
        <v>4.5047500784764214</v>
      </c>
      <c r="BR58" s="3">
        <f>MAX(L58,AO58)*'2015-2022 Peak vs Capital'!$M$14</f>
        <v>4.5668234063294424</v>
      </c>
      <c r="BS58" s="3">
        <f>MAX(M58,AP58)*'2015-2022 Peak vs Capital'!$M$14</f>
        <v>4.6980641566472592</v>
      </c>
      <c r="BT58" s="3">
        <f>MAX(N58,AQ58)*'2015-2022 Peak vs Capital'!$M$14</f>
        <v>4.7778727210297172</v>
      </c>
      <c r="BU58" s="3">
        <f>MAX(O58,AR58)*'2015-2022 Peak vs Capital'!$M$14</f>
        <v>4.8754165219416068</v>
      </c>
      <c r="BV58" s="3">
        <f>MAX(P58,AS58)*'2015-2022 Peak vs Capital'!$M$14</f>
        <v>5.0492218399300679</v>
      </c>
      <c r="BW58" s="3">
        <f>MAX(Q58,AT58)*'2015-2022 Peak vs Capital'!$M$14</f>
        <v>5.1361244989242989</v>
      </c>
      <c r="BX58" s="3">
        <f>MAX(R58,AU58)*'2015-2022 Peak vs Capital'!$M$14</f>
        <v>5.1946507794714325</v>
      </c>
      <c r="BY58" s="3">
        <f>MAX(S58,AV58)*'2015-2022 Peak vs Capital'!$M$14</f>
        <v>5.2584976309773976</v>
      </c>
      <c r="BZ58" s="3">
        <f>MAX(T58,AW58)*'2015-2022 Peak vs Capital'!$M$14</f>
        <v>5.3294385770951367</v>
      </c>
      <c r="CA58" s="3">
        <f>MAX(U58,AX58)*'2015-2022 Peak vs Capital'!$M$14</f>
        <v>5.3950589522540451</v>
      </c>
      <c r="CB58" s="3">
        <f>MAX(V58,AY58)*'2015-2022 Peak vs Capital'!$M$14</f>
        <v>5.5121115133483132</v>
      </c>
      <c r="CC58" s="3">
        <f>MAX(W58,AZ58)*'2015-2022 Peak vs Capital'!$M$14</f>
        <v>5.5883730304248838</v>
      </c>
      <c r="CD58" s="3">
        <f>MAX(X58,BA58)*'2015-2022 Peak vs Capital'!$M$14</f>
        <v>5.6451257873190741</v>
      </c>
      <c r="CE58" s="3">
        <f>MAX(Y58,BB58)*'2015-2022 Peak vs Capital'!$M$14</f>
        <v>5.7107461624779834</v>
      </c>
      <c r="CF58" s="3">
        <f>MAX(Z58,BC58)*'2015-2022 Peak vs Capital'!$M$14</f>
        <v>5.7941017741663252</v>
      </c>
      <c r="CG58" s="3">
        <f>MAX(AA58,BD58)*'2015-2022 Peak vs Capital'!$M$14</f>
        <v>5.8668162439370075</v>
      </c>
      <c r="CH58" s="3">
        <f>MAX(AB58,BE58)*'2015-2022 Peak vs Capital'!$M$14</f>
        <v>5.9147013825664807</v>
      </c>
      <c r="CI58" s="3">
        <f>MAX(AC58,BF58)*'2015-2022 Peak vs Capital'!$M$14</f>
        <v>5.9430777610135763</v>
      </c>
      <c r="CJ58" s="3">
        <f>MAX(AD58,BG58)*'2015-2022 Peak vs Capital'!$M$14</f>
        <v>5.9838688050312765</v>
      </c>
      <c r="CK58" s="3">
        <f>MAX(AE58,BH58)*'2015-2022 Peak vs Capital'!$M$14</f>
        <v>6.042395085578411</v>
      </c>
      <c r="CL58" s="3">
        <f>MAX(AF58,BI58)*'2015-2022 Peak vs Capital'!$M$14</f>
        <v>6.0867331769019986</v>
      </c>
      <c r="CM58" s="3">
        <f>MAX(AG58,BJ58)*'2015-2022 Peak vs Capital'!$M$14</f>
        <v>6.1559005993667943</v>
      </c>
      <c r="CN58" s="3">
        <f>MAX(AH58,BK58)*'2015-2022 Peak vs Capital'!$M$14</f>
        <v>6.2020122143433252</v>
      </c>
    </row>
    <row r="59" spans="1:92" x14ac:dyDescent="0.35">
      <c r="A59" t="s">
        <v>88</v>
      </c>
      <c r="B59">
        <v>2022</v>
      </c>
      <c r="C59">
        <v>61728</v>
      </c>
      <c r="D59">
        <v>83593</v>
      </c>
      <c r="E59" s="18"/>
      <c r="F59" s="3">
        <f t="shared" si="1"/>
        <v>83.593000000000004</v>
      </c>
      <c r="G59" s="3">
        <f t="shared" ref="G59:AH59" si="110">F59*G$3</f>
        <v>86.34615381682832</v>
      </c>
      <c r="H59" s="3">
        <f t="shared" si="110"/>
        <v>89.189983359364717</v>
      </c>
      <c r="I59" s="3">
        <f t="shared" si="110"/>
        <v>92.12747505255301</v>
      </c>
      <c r="J59" s="3">
        <f t="shared" si="110"/>
        <v>93.922166125005333</v>
      </c>
      <c r="K59" s="3">
        <f t="shared" si="110"/>
        <v>94.969069250602516</v>
      </c>
      <c r="L59" s="3">
        <f t="shared" si="110"/>
        <v>96.277698157599005</v>
      </c>
      <c r="M59" s="3">
        <f t="shared" si="110"/>
        <v>99.044513560963011</v>
      </c>
      <c r="N59" s="3">
        <f t="shared" si="110"/>
        <v>100.72703644138709</v>
      </c>
      <c r="O59" s="3">
        <f t="shared" si="110"/>
        <v>102.7834532952387</v>
      </c>
      <c r="P59" s="3">
        <f t="shared" si="110"/>
        <v>106.44761423482889</v>
      </c>
      <c r="Q59" s="3">
        <f t="shared" si="110"/>
        <v>108.27969470462398</v>
      </c>
      <c r="R59" s="3">
        <f t="shared" si="110"/>
        <v>109.51354481693495</v>
      </c>
      <c r="S59" s="3">
        <f t="shared" si="110"/>
        <v>110.85956312127419</v>
      </c>
      <c r="T59" s="3">
        <f t="shared" si="110"/>
        <v>112.35513901498446</v>
      </c>
      <c r="U59" s="3">
        <f t="shared" si="110"/>
        <v>113.73854671666646</v>
      </c>
      <c r="V59" s="3">
        <f t="shared" si="110"/>
        <v>116.2062469412884</v>
      </c>
      <c r="W59" s="3">
        <f t="shared" si="110"/>
        <v>117.81399102702696</v>
      </c>
      <c r="X59" s="3">
        <f t="shared" si="110"/>
        <v>119.01045174199517</v>
      </c>
      <c r="Y59" s="3">
        <f t="shared" si="110"/>
        <v>120.39385944367719</v>
      </c>
      <c r="Z59" s="3">
        <f t="shared" si="110"/>
        <v>122.15116111878675</v>
      </c>
      <c r="AA59" s="3">
        <f t="shared" si="110"/>
        <v>123.68412640983976</v>
      </c>
      <c r="AB59" s="3">
        <f t="shared" si="110"/>
        <v>124.6936401380942</v>
      </c>
      <c r="AC59" s="3">
        <f t="shared" si="110"/>
        <v>125.29187049557829</v>
      </c>
      <c r="AD59" s="3">
        <f t="shared" si="110"/>
        <v>126.15182663446171</v>
      </c>
      <c r="AE59" s="3">
        <f t="shared" si="110"/>
        <v>127.38567674677269</v>
      </c>
      <c r="AF59" s="3">
        <f t="shared" si="110"/>
        <v>128.32041168034161</v>
      </c>
      <c r="AG59" s="3">
        <f t="shared" si="110"/>
        <v>129.77859817670912</v>
      </c>
      <c r="AH59" s="3">
        <f t="shared" si="110"/>
        <v>130.75072250762079</v>
      </c>
      <c r="AI59" s="3">
        <f t="shared" si="3"/>
        <v>61.728000000000002</v>
      </c>
      <c r="AJ59" s="3">
        <f t="shared" si="64"/>
        <v>64.199186126872988</v>
      </c>
      <c r="AK59" s="3">
        <f t="shared" si="65"/>
        <v>66.769302413052117</v>
      </c>
      <c r="AL59" s="3">
        <f t="shared" si="66"/>
        <v>69.442309376247451</v>
      </c>
      <c r="AM59" s="3">
        <f t="shared" si="67"/>
        <v>71.689148549335698</v>
      </c>
      <c r="AN59" s="3">
        <f t="shared" si="68"/>
        <v>73.456662032165113</v>
      </c>
      <c r="AO59" s="3">
        <f t="shared" si="69"/>
        <v>75.373964793200415</v>
      </c>
      <c r="AP59" s="3">
        <f t="shared" si="70"/>
        <v>78.010256089623951</v>
      </c>
      <c r="AQ59" s="3">
        <f t="shared" si="71"/>
        <v>79.747811716812208</v>
      </c>
      <c r="AR59" s="3">
        <f t="shared" si="72"/>
        <v>81.844861611694569</v>
      </c>
      <c r="AS59" s="3">
        <f t="shared" si="73"/>
        <v>84.361321485553404</v>
      </c>
      <c r="AT59" s="3">
        <f t="shared" si="74"/>
        <v>86.458371380435779</v>
      </c>
      <c r="AU59" s="3">
        <f t="shared" si="75"/>
        <v>86.698034225565195</v>
      </c>
      <c r="AV59" s="3">
        <f t="shared" si="76"/>
        <v>87.95626416249462</v>
      </c>
      <c r="AW59" s="3">
        <f t="shared" si="77"/>
        <v>89.484114800194632</v>
      </c>
      <c r="AX59" s="3">
        <f t="shared" si="78"/>
        <v>91.311543994306405</v>
      </c>
      <c r="AY59" s="3">
        <f t="shared" si="79"/>
        <v>92.659647498159345</v>
      </c>
      <c r="AZ59" s="3">
        <f t="shared" si="80"/>
        <v>93.648256734318181</v>
      </c>
      <c r="BA59" s="3">
        <f t="shared" si="81"/>
        <v>95.565559495353483</v>
      </c>
      <c r="BB59" s="3">
        <f t="shared" si="82"/>
        <v>96.194674463818188</v>
      </c>
      <c r="BC59" s="3">
        <f t="shared" si="83"/>
        <v>97.692567245877029</v>
      </c>
      <c r="BD59" s="3">
        <f t="shared" si="84"/>
        <v>98.141935080494676</v>
      </c>
      <c r="BE59" s="3">
        <f t="shared" si="85"/>
        <v>99.729701429477032</v>
      </c>
      <c r="BF59" s="3">
        <f t="shared" si="86"/>
        <v>100.47864782050645</v>
      </c>
      <c r="BG59" s="3">
        <f t="shared" si="87"/>
        <v>101.52717276794765</v>
      </c>
      <c r="BH59" s="3">
        <f t="shared" si="88"/>
        <v>102.45586629282413</v>
      </c>
      <c r="BI59" s="3">
        <f t="shared" si="89"/>
        <v>103.89384336360058</v>
      </c>
      <c r="BJ59" s="3">
        <f t="shared" si="90"/>
        <v>105.0022840223241</v>
      </c>
      <c r="BK59" s="3">
        <f t="shared" si="91"/>
        <v>106.2904718148947</v>
      </c>
      <c r="BL59" s="3">
        <f>MAX(F59,AI59)*'2015-2022 Peak vs Capital'!$M$14</f>
        <v>8.7768535918678996</v>
      </c>
      <c r="BM59" s="3">
        <f>MAX(G59,AJ59)*'2015-2022 Peak vs Capital'!$M$14</f>
        <v>9.0659211928176724</v>
      </c>
      <c r="BN59" s="3">
        <f>MAX(H59,AK59)*'2015-2022 Peak vs Capital'!$M$14</f>
        <v>9.3645092987005896</v>
      </c>
      <c r="BO59" s="3">
        <f>MAX(I59,AL59)*'2015-2022 Peak vs Capital'!$M$14</f>
        <v>9.6729314694378736</v>
      </c>
      <c r="BP59" s="3">
        <f>MAX(J59,AM59)*'2015-2022 Peak vs Capital'!$M$14</f>
        <v>9.8613651993619875</v>
      </c>
      <c r="BQ59" s="3">
        <f>MAX(K59,AN59)*'2015-2022 Peak vs Capital'!$M$14</f>
        <v>9.9712848751510528</v>
      </c>
      <c r="BR59" s="3">
        <f>MAX(L59,AO59)*'2015-2022 Peak vs Capital'!$M$14</f>
        <v>10.108684469887386</v>
      </c>
      <c r="BS59" s="3">
        <f>MAX(M59,AP59)*'2015-2022 Peak vs Capital'!$M$14</f>
        <v>10.399186470187061</v>
      </c>
      <c r="BT59" s="3">
        <f>MAX(N59,AQ59)*'2015-2022 Peak vs Capital'!$M$14</f>
        <v>10.575843091990921</v>
      </c>
      <c r="BU59" s="3">
        <f>MAX(O59,AR59)*'2015-2022 Peak vs Capital'!$M$14</f>
        <v>10.791756740862299</v>
      </c>
      <c r="BV59" s="3">
        <f>MAX(P59,AS59)*'2015-2022 Peak vs Capital'!$M$14</f>
        <v>11.176475606124034</v>
      </c>
      <c r="BW59" s="3">
        <f>MAX(Q59,AT59)*'2015-2022 Peak vs Capital'!$M$14</f>
        <v>11.368835038754902</v>
      </c>
      <c r="BX59" s="3">
        <f>MAX(R59,AU59)*'2015-2022 Peak vs Capital'!$M$14</f>
        <v>11.49838322807773</v>
      </c>
      <c r="BY59" s="3">
        <f>MAX(S59,AV59)*'2015-2022 Peak vs Capital'!$M$14</f>
        <v>11.639708525520815</v>
      </c>
      <c r="BZ59" s="3">
        <f>MAX(T59,AW59)*'2015-2022 Peak vs Capital'!$M$14</f>
        <v>11.796736633790909</v>
      </c>
      <c r="CA59" s="3">
        <f>MAX(U59,AX59)*'2015-2022 Peak vs Capital'!$M$14</f>
        <v>11.941987633940746</v>
      </c>
      <c r="CB59" s="3">
        <f>MAX(V59,AY59)*'2015-2022 Peak vs Capital'!$M$14</f>
        <v>12.201084012586403</v>
      </c>
      <c r="CC59" s="3">
        <f>MAX(W59,AZ59)*'2015-2022 Peak vs Capital'!$M$14</f>
        <v>12.369889228976756</v>
      </c>
      <c r="CD59" s="3">
        <f>MAX(X59,BA59)*'2015-2022 Peak vs Capital'!$M$14</f>
        <v>12.495511715592832</v>
      </c>
      <c r="CE59" s="3">
        <f>MAX(Y59,BB59)*'2015-2022 Peak vs Capital'!$M$14</f>
        <v>12.640762715742671</v>
      </c>
      <c r="CF59" s="3">
        <f>MAX(Z59,BC59)*'2015-2022 Peak vs Capital'!$M$14</f>
        <v>12.825270742960031</v>
      </c>
      <c r="CG59" s="3">
        <f>MAX(AA59,BD59)*'2015-2022 Peak vs Capital'!$M$14</f>
        <v>12.986224553936877</v>
      </c>
      <c r="CH59" s="3">
        <f>MAX(AB59,BE59)*'2015-2022 Peak vs Capital'!$M$14</f>
        <v>13.092218527019192</v>
      </c>
      <c r="CI59" s="3">
        <f>MAX(AC59,BF59)*'2015-2022 Peak vs Capital'!$M$14</f>
        <v>13.155029770327229</v>
      </c>
      <c r="CJ59" s="3">
        <f>MAX(AD59,BG59)*'2015-2022 Peak vs Capital'!$M$14</f>
        <v>13.245320932582533</v>
      </c>
      <c r="CK59" s="3">
        <f>MAX(AE59,BH59)*'2015-2022 Peak vs Capital'!$M$14</f>
        <v>13.374869121905363</v>
      </c>
      <c r="CL59" s="3">
        <f>MAX(AF59,BI59)*'2015-2022 Peak vs Capital'!$M$14</f>
        <v>13.473011689574172</v>
      </c>
      <c r="CM59" s="3">
        <f>MAX(AG59,BJ59)*'2015-2022 Peak vs Capital'!$M$14</f>
        <v>13.626114095137515</v>
      </c>
      <c r="CN59" s="3">
        <f>MAX(AH59,BK59)*'2015-2022 Peak vs Capital'!$M$14</f>
        <v>13.728182365513076</v>
      </c>
    </row>
    <row r="60" spans="1:92" x14ac:dyDescent="0.35">
      <c r="A60" t="s">
        <v>89</v>
      </c>
      <c r="B60">
        <v>2022</v>
      </c>
      <c r="C60">
        <v>17607</v>
      </c>
      <c r="D60">
        <v>18211</v>
      </c>
      <c r="E60" s="18"/>
      <c r="F60" s="3">
        <f t="shared" si="1"/>
        <v>18.210999999999999</v>
      </c>
      <c r="G60" s="3">
        <f t="shared" ref="G60:AH60" si="111">F60*G$3</f>
        <v>18.810783285182495</v>
      </c>
      <c r="H60" s="3">
        <f t="shared" si="111"/>
        <v>19.430320564609367</v>
      </c>
      <c r="I60" s="3">
        <f t="shared" si="111"/>
        <v>20.070262440420166</v>
      </c>
      <c r="J60" s="3">
        <f t="shared" si="111"/>
        <v>20.46124157886991</v>
      </c>
      <c r="K60" s="3">
        <f t="shared" si="111"/>
        <v>20.689312742965591</v>
      </c>
      <c r="L60" s="3">
        <f t="shared" si="111"/>
        <v>20.974401698085195</v>
      </c>
      <c r="M60" s="3">
        <f t="shared" si="111"/>
        <v>21.577161203195217</v>
      </c>
      <c r="N60" s="3">
        <f t="shared" si="111"/>
        <v>21.943704145491857</v>
      </c>
      <c r="O60" s="3">
        <f t="shared" si="111"/>
        <v>22.391701074965521</v>
      </c>
      <c r="P60" s="3">
        <f t="shared" si="111"/>
        <v>23.189950149300415</v>
      </c>
      <c r="Q60" s="3">
        <f t="shared" si="111"/>
        <v>23.58907468646786</v>
      </c>
      <c r="R60" s="3">
        <f t="shared" si="111"/>
        <v>23.857872844152059</v>
      </c>
      <c r="S60" s="3">
        <f t="shared" si="111"/>
        <v>24.151107197989365</v>
      </c>
      <c r="T60" s="3">
        <f t="shared" si="111"/>
        <v>24.476923146697484</v>
      </c>
      <c r="U60" s="3">
        <f t="shared" si="111"/>
        <v>24.778302899252495</v>
      </c>
      <c r="V60" s="3">
        <f t="shared" si="111"/>
        <v>25.315899214620888</v>
      </c>
      <c r="W60" s="3">
        <f t="shared" si="111"/>
        <v>25.666151359482118</v>
      </c>
      <c r="X60" s="3">
        <f t="shared" si="111"/>
        <v>25.926804118448612</v>
      </c>
      <c r="Y60" s="3">
        <f t="shared" si="111"/>
        <v>26.228183871003626</v>
      </c>
      <c r="Z60" s="3">
        <f t="shared" si="111"/>
        <v>26.611017610735665</v>
      </c>
      <c r="AA60" s="3">
        <f t="shared" si="111"/>
        <v>26.944978958161485</v>
      </c>
      <c r="AB60" s="3">
        <f t="shared" si="111"/>
        <v>27.164904723539465</v>
      </c>
      <c r="AC60" s="3">
        <f t="shared" si="111"/>
        <v>27.295231103022711</v>
      </c>
      <c r="AD60" s="3">
        <f t="shared" si="111"/>
        <v>27.482575273529882</v>
      </c>
      <c r="AE60" s="3">
        <f t="shared" si="111"/>
        <v>27.751373431214081</v>
      </c>
      <c r="AF60" s="3">
        <f t="shared" si="111"/>
        <v>27.955008399156654</v>
      </c>
      <c r="AG60" s="3">
        <f t="shared" si="111"/>
        <v>28.272678949147075</v>
      </c>
      <c r="AH60" s="3">
        <f t="shared" si="111"/>
        <v>28.484459315807353</v>
      </c>
      <c r="AI60" s="3">
        <f t="shared" si="3"/>
        <v>17.606999999999999</v>
      </c>
      <c r="AJ60" s="3">
        <f t="shared" si="64"/>
        <v>18.311869332164537</v>
      </c>
      <c r="AK60" s="3">
        <f t="shared" si="65"/>
        <v>19.044957030628055</v>
      </c>
      <c r="AL60" s="3">
        <f t="shared" si="66"/>
        <v>19.807392774552696</v>
      </c>
      <c r="AM60" s="3">
        <f t="shared" si="67"/>
        <v>20.448270452762987</v>
      </c>
      <c r="AN60" s="3">
        <f t="shared" si="68"/>
        <v>20.952427559621746</v>
      </c>
      <c r="AO60" s="3">
        <f t="shared" si="69"/>
        <v>21.499309845027863</v>
      </c>
      <c r="AP60" s="3">
        <f t="shared" si="70"/>
        <v>22.251272987461267</v>
      </c>
      <c r="AQ60" s="3">
        <f t="shared" si="71"/>
        <v>22.746885058610559</v>
      </c>
      <c r="AR60" s="3">
        <f t="shared" si="72"/>
        <v>23.345037558273496</v>
      </c>
      <c r="AS60" s="3">
        <f t="shared" si="73"/>
        <v>24.062820557869021</v>
      </c>
      <c r="AT60" s="3">
        <f t="shared" si="74"/>
        <v>24.660973057531958</v>
      </c>
      <c r="AU60" s="3">
        <f t="shared" si="75"/>
        <v>24.729333343207724</v>
      </c>
      <c r="AV60" s="3">
        <f t="shared" si="76"/>
        <v>25.088224843005488</v>
      </c>
      <c r="AW60" s="3">
        <f t="shared" si="77"/>
        <v>25.524021664188485</v>
      </c>
      <c r="AX60" s="3">
        <f t="shared" si="78"/>
        <v>26.045268842466186</v>
      </c>
      <c r="AY60" s="3">
        <f t="shared" si="79"/>
        <v>26.429795449392358</v>
      </c>
      <c r="AZ60" s="3">
        <f t="shared" si="80"/>
        <v>26.711781627804889</v>
      </c>
      <c r="BA60" s="3">
        <f t="shared" si="81"/>
        <v>27.258663913211002</v>
      </c>
      <c r="BB60" s="3">
        <f t="shared" si="82"/>
        <v>27.438109663109884</v>
      </c>
      <c r="BC60" s="3">
        <f t="shared" si="83"/>
        <v>27.86536144858341</v>
      </c>
      <c r="BD60" s="3">
        <f t="shared" si="84"/>
        <v>27.993536984225468</v>
      </c>
      <c r="BE60" s="3">
        <f t="shared" si="85"/>
        <v>28.446423876827403</v>
      </c>
      <c r="BF60" s="3">
        <f t="shared" si="86"/>
        <v>28.660049769564168</v>
      </c>
      <c r="BG60" s="3">
        <f t="shared" si="87"/>
        <v>28.95912601939564</v>
      </c>
      <c r="BH60" s="3">
        <f t="shared" si="88"/>
        <v>29.224022126389226</v>
      </c>
      <c r="BI60" s="3">
        <f t="shared" si="89"/>
        <v>29.634183840443807</v>
      </c>
      <c r="BJ60" s="3">
        <f t="shared" si="90"/>
        <v>29.950350161694214</v>
      </c>
      <c r="BK60" s="3">
        <f t="shared" si="91"/>
        <v>30.317786697201448</v>
      </c>
      <c r="BL60" s="3">
        <f>MAX(F60,AI60)*'2015-2022 Peak vs Capital'!$M$14</f>
        <v>1.9120653734344537</v>
      </c>
      <c r="BM60" s="3">
        <f>MAX(G60,AJ60)*'2015-2022 Peak vs Capital'!$M$14</f>
        <v>1.9750396665079926</v>
      </c>
      <c r="BN60" s="3">
        <f>MAX(H60,AK60)*'2015-2022 Peak vs Capital'!$M$14</f>
        <v>2.0400880317566834</v>
      </c>
      <c r="BO60" s="3">
        <f>MAX(I60,AL60)*'2015-2022 Peak vs Capital'!$M$14</f>
        <v>2.1072787792032002</v>
      </c>
      <c r="BP60" s="3">
        <f>MAX(J60,AM60)*'2015-2022 Peak vs Capital'!$M$14</f>
        <v>2.1483296645123535</v>
      </c>
      <c r="BQ60" s="3">
        <f>MAX(K60,AN60)*'2015-2022 Peak vs Capital'!$M$14</f>
        <v>2.1999017750890397</v>
      </c>
      <c r="BR60" s="3">
        <f>MAX(L60,AO60)*'2015-2022 Peak vs Capital'!$M$14</f>
        <v>2.2573217235416085</v>
      </c>
      <c r="BS60" s="3">
        <f>MAX(M60,AP60)*'2015-2022 Peak vs Capital'!$M$14</f>
        <v>2.3362741526638904</v>
      </c>
      <c r="BT60" s="3">
        <f>MAX(N60,AQ60)*'2015-2022 Peak vs Capital'!$M$14</f>
        <v>2.3883109809490306</v>
      </c>
      <c r="BU60" s="3">
        <f>MAX(O60,AR60)*'2015-2022 Peak vs Capital'!$M$14</f>
        <v>2.451114049569028</v>
      </c>
      <c r="BV60" s="3">
        <f>MAX(P60,AS60)*'2015-2022 Peak vs Capital'!$M$14</f>
        <v>2.5264777319130243</v>
      </c>
      <c r="BW60" s="3">
        <f>MAX(Q60,AT60)*'2015-2022 Peak vs Capital'!$M$14</f>
        <v>2.5892808005330212</v>
      </c>
      <c r="BX60" s="3">
        <f>MAX(R60,AU60)*'2015-2022 Peak vs Capital'!$M$14</f>
        <v>2.5964582940895924</v>
      </c>
      <c r="BY60" s="3">
        <f>MAX(S60,AV60)*'2015-2022 Peak vs Capital'!$M$14</f>
        <v>2.6341401352615907</v>
      </c>
      <c r="BZ60" s="3">
        <f>MAX(T60,AW60)*'2015-2022 Peak vs Capital'!$M$14</f>
        <v>2.6798966566847318</v>
      </c>
      <c r="CA60" s="3">
        <f>MAX(U60,AX60)*'2015-2022 Peak vs Capital'!$M$14</f>
        <v>2.7346250450535861</v>
      </c>
      <c r="CB60" s="3">
        <f>MAX(V60,AY60)*'2015-2022 Peak vs Capital'!$M$14</f>
        <v>2.7749984463092985</v>
      </c>
      <c r="CC60" s="3">
        <f>MAX(W60,AZ60)*'2015-2022 Peak vs Capital'!$M$14</f>
        <v>2.8046056072301542</v>
      </c>
      <c r="CD60" s="3">
        <f>MAX(X60,BA60)*'2015-2022 Peak vs Capital'!$M$14</f>
        <v>2.862025555682723</v>
      </c>
      <c r="CE60" s="3">
        <f>MAX(Y60,BB60)*'2015-2022 Peak vs Capital'!$M$14</f>
        <v>2.8808664762687224</v>
      </c>
      <c r="CF60" s="3">
        <f>MAX(Z60,BC60)*'2015-2022 Peak vs Capital'!$M$14</f>
        <v>2.9257258109972915</v>
      </c>
      <c r="CG60" s="3">
        <f>MAX(AA60,BD60)*'2015-2022 Peak vs Capital'!$M$14</f>
        <v>2.9391836114158623</v>
      </c>
      <c r="CH60" s="3">
        <f>MAX(AB60,BE60)*'2015-2022 Peak vs Capital'!$M$14</f>
        <v>2.9867345062281454</v>
      </c>
      <c r="CI60" s="3">
        <f>MAX(AC60,BF60)*'2015-2022 Peak vs Capital'!$M$14</f>
        <v>3.0091641735924304</v>
      </c>
      <c r="CJ60" s="3">
        <f>MAX(AD60,BG60)*'2015-2022 Peak vs Capital'!$M$14</f>
        <v>3.0405657079024291</v>
      </c>
      <c r="CK60" s="3">
        <f>MAX(AE60,BH60)*'2015-2022 Peak vs Capital'!$M$14</f>
        <v>3.0683784954341422</v>
      </c>
      <c r="CL60" s="3">
        <f>MAX(AF60,BI60)*'2015-2022 Peak vs Capital'!$M$14</f>
        <v>3.1114434567735683</v>
      </c>
      <c r="CM60" s="3">
        <f>MAX(AG60,BJ60)*'2015-2022 Peak vs Capital'!$M$14</f>
        <v>3.1446393644727091</v>
      </c>
      <c r="CN60" s="3">
        <f>MAX(AH60,BK60)*'2015-2022 Peak vs Capital'!$M$14</f>
        <v>3.1832183923392789</v>
      </c>
    </row>
    <row r="61" spans="1:92" x14ac:dyDescent="0.35">
      <c r="A61" t="s">
        <v>90</v>
      </c>
      <c r="B61">
        <v>2022</v>
      </c>
      <c r="C61">
        <v>80368</v>
      </c>
      <c r="D61">
        <v>77257</v>
      </c>
      <c r="E61" s="18"/>
      <c r="F61" s="3">
        <f t="shared" si="1"/>
        <v>77.257000000000005</v>
      </c>
      <c r="G61" s="3">
        <f t="shared" ref="G61:AH61" si="112">F61*G$3</f>
        <v>79.801476265078477</v>
      </c>
      <c r="H61" s="3">
        <f t="shared" si="112"/>
        <v>82.42975541486058</v>
      </c>
      <c r="I61" s="3">
        <f t="shared" si="112"/>
        <v>85.144597515761944</v>
      </c>
      <c r="J61" s="3">
        <f t="shared" si="112"/>
        <v>86.803258506328731</v>
      </c>
      <c r="K61" s="3">
        <f t="shared" si="112"/>
        <v>87.770810750826016</v>
      </c>
      <c r="L61" s="3">
        <f t="shared" si="112"/>
        <v>88.980251056447628</v>
      </c>
      <c r="M61" s="3">
        <f t="shared" si="112"/>
        <v>91.537353416904764</v>
      </c>
      <c r="N61" s="3">
        <f t="shared" si="112"/>
        <v>93.09234809556115</v>
      </c>
      <c r="O61" s="3">
        <f t="shared" si="112"/>
        <v>94.992897147252265</v>
      </c>
      <c r="P61" s="3">
        <f t="shared" si="112"/>
        <v>98.379330002992802</v>
      </c>
      <c r="Q61" s="3">
        <f t="shared" si="112"/>
        <v>100.07254643086307</v>
      </c>
      <c r="R61" s="3">
        <f t="shared" si="112"/>
        <v>101.21287586187773</v>
      </c>
      <c r="S61" s="3">
        <f t="shared" si="112"/>
        <v>102.45687160480281</v>
      </c>
      <c r="T61" s="3">
        <f t="shared" si="112"/>
        <v>103.83908909694181</v>
      </c>
      <c r="U61" s="3">
        <f t="shared" si="112"/>
        <v>105.11764027717038</v>
      </c>
      <c r="V61" s="3">
        <f t="shared" si="112"/>
        <v>107.39829913919971</v>
      </c>
      <c r="W61" s="3">
        <f t="shared" si="112"/>
        <v>108.88418294324913</v>
      </c>
      <c r="X61" s="3">
        <f t="shared" si="112"/>
        <v>109.98995693696031</v>
      </c>
      <c r="Y61" s="3">
        <f t="shared" si="112"/>
        <v>111.2685081171889</v>
      </c>
      <c r="Z61" s="3">
        <f t="shared" si="112"/>
        <v>112.89261367045221</v>
      </c>
      <c r="AA61" s="3">
        <f t="shared" si="112"/>
        <v>114.30938659989467</v>
      </c>
      <c r="AB61" s="3">
        <f t="shared" si="112"/>
        <v>115.24238340708848</v>
      </c>
      <c r="AC61" s="3">
        <f t="shared" si="112"/>
        <v>115.79527040394407</v>
      </c>
      <c r="AD61" s="3">
        <f t="shared" si="112"/>
        <v>116.59004546192401</v>
      </c>
      <c r="AE61" s="3">
        <f t="shared" si="112"/>
        <v>117.73037489293867</v>
      </c>
      <c r="AF61" s="3">
        <f t="shared" si="112"/>
        <v>118.59426082552554</v>
      </c>
      <c r="AG61" s="3">
        <f t="shared" si="112"/>
        <v>119.94192288036106</v>
      </c>
      <c r="AH61" s="3">
        <f t="shared" si="112"/>
        <v>120.84036425025141</v>
      </c>
      <c r="AI61" s="3">
        <f t="shared" si="3"/>
        <v>80.367999999999995</v>
      </c>
      <c r="AJ61" s="3">
        <f t="shared" si="64"/>
        <v>83.585410035065578</v>
      </c>
      <c r="AK61" s="3">
        <f t="shared" si="65"/>
        <v>86.931624162975837</v>
      </c>
      <c r="AL61" s="3">
        <f t="shared" si="66"/>
        <v>90.411798858706831</v>
      </c>
      <c r="AM61" s="3">
        <f t="shared" si="67"/>
        <v>93.337115905472587</v>
      </c>
      <c r="AN61" s="3">
        <f t="shared" si="68"/>
        <v>95.638365315594967</v>
      </c>
      <c r="AO61" s="3">
        <f t="shared" si="69"/>
        <v>98.134635862168409</v>
      </c>
      <c r="AP61" s="3">
        <f t="shared" si="70"/>
        <v>101.56700786370688</v>
      </c>
      <c r="AQ61" s="3">
        <f t="shared" si="71"/>
        <v>103.82925304653907</v>
      </c>
      <c r="AR61" s="3">
        <f t="shared" si="72"/>
        <v>106.55954895685377</v>
      </c>
      <c r="AS61" s="3">
        <f t="shared" si="73"/>
        <v>109.83590404923142</v>
      </c>
      <c r="AT61" s="3">
        <f t="shared" si="74"/>
        <v>112.56619995954613</v>
      </c>
      <c r="AU61" s="3">
        <f t="shared" si="75"/>
        <v>112.87823377786782</v>
      </c>
      <c r="AV61" s="3">
        <f t="shared" si="76"/>
        <v>114.51641132405665</v>
      </c>
      <c r="AW61" s="3">
        <f t="shared" si="77"/>
        <v>116.50562691585736</v>
      </c>
      <c r="AX61" s="3">
        <f t="shared" si="78"/>
        <v>118.88488478056017</v>
      </c>
      <c r="AY61" s="3">
        <f t="shared" si="79"/>
        <v>120.64007500861962</v>
      </c>
      <c r="AZ61" s="3">
        <f t="shared" si="80"/>
        <v>121.92721450919656</v>
      </c>
      <c r="BA61" s="3">
        <f t="shared" si="81"/>
        <v>124.42348505576999</v>
      </c>
      <c r="BB61" s="3">
        <f t="shared" si="82"/>
        <v>125.24257382886439</v>
      </c>
      <c r="BC61" s="3">
        <f t="shared" si="83"/>
        <v>127.1927851933749</v>
      </c>
      <c r="BD61" s="3">
        <f t="shared" si="84"/>
        <v>127.77784860272806</v>
      </c>
      <c r="BE61" s="3">
        <f t="shared" si="85"/>
        <v>129.84507264910917</v>
      </c>
      <c r="BF61" s="3">
        <f t="shared" si="86"/>
        <v>130.82017833136445</v>
      </c>
      <c r="BG61" s="3">
        <f t="shared" si="87"/>
        <v>132.18532628652181</v>
      </c>
      <c r="BH61" s="3">
        <f t="shared" si="88"/>
        <v>133.39445733251833</v>
      </c>
      <c r="BI61" s="3">
        <f t="shared" si="89"/>
        <v>135.26666024244838</v>
      </c>
      <c r="BJ61" s="3">
        <f t="shared" si="90"/>
        <v>136.70981665218613</v>
      </c>
      <c r="BK61" s="3">
        <f t="shared" si="91"/>
        <v>138.38699842566518</v>
      </c>
      <c r="BL61" s="3">
        <f>MAX(F61,AI61)*'2015-2022 Peak vs Capital'!$M$14</f>
        <v>8.4382444639053418</v>
      </c>
      <c r="BM61" s="3">
        <f>MAX(G61,AJ61)*'2015-2022 Peak vs Capital'!$M$14</f>
        <v>8.776056682904267</v>
      </c>
      <c r="BN61" s="3">
        <f>MAX(H61,AK61)*'2015-2022 Peak vs Capital'!$M$14</f>
        <v>9.127392697734555</v>
      </c>
      <c r="BO61" s="3">
        <f>MAX(I61,AL61)*'2015-2022 Peak vs Capital'!$M$14</f>
        <v>9.4927939128907806</v>
      </c>
      <c r="BP61" s="3">
        <f>MAX(J61,AM61)*'2015-2022 Peak vs Capital'!$M$14</f>
        <v>9.7999378056719753</v>
      </c>
      <c r="BQ61" s="3">
        <f>MAX(K61,AN61)*'2015-2022 Peak vs Capital'!$M$14</f>
        <v>10.041557667993182</v>
      </c>
      <c r="BR61" s="3">
        <f>MAX(L61,AO61)*'2015-2022 Peak vs Capital'!$M$14</f>
        <v>10.303653789833133</v>
      </c>
      <c r="BS61" s="3">
        <f>MAX(M61,AP61)*'2015-2022 Peak vs Capital'!$M$14</f>
        <v>10.664035957363067</v>
      </c>
      <c r="BT61" s="3">
        <f>MAX(N61,AQ61)*'2015-2022 Peak vs Capital'!$M$14</f>
        <v>10.901560567780525</v>
      </c>
      <c r="BU61" s="3">
        <f>MAX(O61,AR61)*'2015-2022 Peak vs Capital'!$M$14</f>
        <v>11.188228201042973</v>
      </c>
      <c r="BV61" s="3">
        <f>MAX(P61,AS61)*'2015-2022 Peak vs Capital'!$M$14</f>
        <v>11.532229360957912</v>
      </c>
      <c r="BW61" s="3">
        <f>MAX(Q61,AT61)*'2015-2022 Peak vs Capital'!$M$14</f>
        <v>11.81889699422036</v>
      </c>
      <c r="BX61" s="3">
        <f>MAX(R61,AU61)*'2015-2022 Peak vs Capital'!$M$14</f>
        <v>11.851659009450355</v>
      </c>
      <c r="BY61" s="3">
        <f>MAX(S61,AV61)*'2015-2022 Peak vs Capital'!$M$14</f>
        <v>12.023659589407826</v>
      </c>
      <c r="BZ61" s="3">
        <f>MAX(T61,AW61)*'2015-2022 Peak vs Capital'!$M$14</f>
        <v>12.232517436499037</v>
      </c>
      <c r="CA61" s="3">
        <f>MAX(U61,AX61)*'2015-2022 Peak vs Capital'!$M$14</f>
        <v>12.482327802627742</v>
      </c>
      <c r="CB61" s="3">
        <f>MAX(V61,AY61)*'2015-2022 Peak vs Capital'!$M$14</f>
        <v>12.666614138296458</v>
      </c>
      <c r="CC61" s="3">
        <f>MAX(W61,AZ61)*'2015-2022 Peak vs Capital'!$M$14</f>
        <v>12.801757451120185</v>
      </c>
      <c r="CD61" s="3">
        <f>MAX(X61,BA61)*'2015-2022 Peak vs Capital'!$M$14</f>
        <v>13.063853572960136</v>
      </c>
      <c r="CE61" s="3">
        <f>MAX(Y61,BB61)*'2015-2022 Peak vs Capital'!$M$14</f>
        <v>13.149853862938871</v>
      </c>
      <c r="CF61" s="3">
        <f>MAX(Z61,BC61)*'2015-2022 Peak vs Capital'!$M$14</f>
        <v>13.354616458126333</v>
      </c>
      <c r="CG61" s="3">
        <f>MAX(AA61,BD61)*'2015-2022 Peak vs Capital'!$M$14</f>
        <v>13.416045236682573</v>
      </c>
      <c r="CH61" s="3">
        <f>MAX(AB61,BE61)*'2015-2022 Peak vs Capital'!$M$14</f>
        <v>13.633093587581282</v>
      </c>
      <c r="CI61" s="3">
        <f>MAX(AC61,BF61)*'2015-2022 Peak vs Capital'!$M$14</f>
        <v>13.735474885175016</v>
      </c>
      <c r="CJ61" s="3">
        <f>MAX(AD61,BG61)*'2015-2022 Peak vs Capital'!$M$14</f>
        <v>13.878808701806243</v>
      </c>
      <c r="CK61" s="3">
        <f>MAX(AE61,BH61)*'2015-2022 Peak vs Capital'!$M$14</f>
        <v>14.00576151082247</v>
      </c>
      <c r="CL61" s="3">
        <f>MAX(AF61,BI61)*'2015-2022 Peak vs Capital'!$M$14</f>
        <v>14.202333602202431</v>
      </c>
      <c r="CM61" s="3">
        <f>MAX(AG61,BJ61)*'2015-2022 Peak vs Capital'!$M$14</f>
        <v>14.353857922641151</v>
      </c>
      <c r="CN61" s="3">
        <f>MAX(AH61,BK61)*'2015-2022 Peak vs Capital'!$M$14</f>
        <v>14.529953754502371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CE8A-0ADA-4A92-A537-4FA251694B6B}">
  <dimension ref="A1:AB22"/>
  <sheetViews>
    <sheetView zoomScaleNormal="100" workbookViewId="0"/>
  </sheetViews>
  <sheetFormatPr defaultRowHeight="14.5" x14ac:dyDescent="0.35"/>
  <cols>
    <col min="1" max="1" width="33.08984375" customWidth="1"/>
    <col min="2" max="3" width="14.81640625" bestFit="1" customWidth="1"/>
  </cols>
  <sheetData>
    <row r="1" spans="1:28" x14ac:dyDescent="0.35">
      <c r="A1" t="s">
        <v>124</v>
      </c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35">
      <c r="B2" t="s">
        <v>126</v>
      </c>
      <c r="C2" t="s">
        <v>127</v>
      </c>
    </row>
    <row r="3" spans="1:28" x14ac:dyDescent="0.35">
      <c r="A3" t="s">
        <v>123</v>
      </c>
      <c r="B3" s="11">
        <f>AVERAGE('2015-2022 Peak vs Capital'!L5:L12)/1000</f>
        <v>2.6252573110202087</v>
      </c>
      <c r="C3" s="11">
        <f>AVERAGE('P2D Cost Forecast'!H2:AH2)</f>
        <v>4.4562150393391864</v>
      </c>
      <c r="D3" t="s">
        <v>125</v>
      </c>
    </row>
    <row r="4" spans="1:28" x14ac:dyDescent="0.35">
      <c r="A4" t="s">
        <v>122</v>
      </c>
      <c r="B4" s="11">
        <f>AVERAGE('2015-2022 Peak vs Capital'!L5:L12)/1000</f>
        <v>2.6252573110202087</v>
      </c>
      <c r="C4" s="11">
        <f>AVERAGE('APO Cost Forecast'!H2:AH2)</f>
        <v>3.8122018092870511</v>
      </c>
      <c r="D4" t="s">
        <v>104</v>
      </c>
    </row>
    <row r="10" spans="1:28" ht="18.5" x14ac:dyDescent="0.45">
      <c r="A10" s="19"/>
    </row>
    <row r="11" spans="1:28" x14ac:dyDescent="0.35">
      <c r="B11" s="11"/>
      <c r="C11" s="11"/>
      <c r="D11" s="11"/>
      <c r="E11" s="11"/>
      <c r="F11" s="11"/>
      <c r="G11" s="11"/>
      <c r="H11" s="11"/>
    </row>
    <row r="12" spans="1:28" x14ac:dyDescent="0.35">
      <c r="B12" s="5"/>
      <c r="C12" s="5"/>
      <c r="D12" s="5"/>
      <c r="E12" s="5"/>
      <c r="F12" s="5"/>
      <c r="G12" s="5"/>
      <c r="H12" s="5"/>
    </row>
    <row r="13" spans="1:28" x14ac:dyDescent="0.35">
      <c r="B13" s="5"/>
      <c r="C13" s="5"/>
      <c r="D13" s="5"/>
      <c r="E13" s="5"/>
      <c r="F13" s="5"/>
      <c r="G13" s="5"/>
      <c r="H13" s="5"/>
    </row>
    <row r="14" spans="1:28" x14ac:dyDescent="0.35">
      <c r="H14" s="11"/>
    </row>
    <row r="15" spans="1:28" x14ac:dyDescent="0.35">
      <c r="H15" s="11"/>
    </row>
    <row r="20" spans="2:8" x14ac:dyDescent="0.35">
      <c r="B20" s="11"/>
      <c r="C20" s="11"/>
      <c r="D20" s="11"/>
      <c r="E20" s="11"/>
      <c r="F20" s="11"/>
      <c r="G20" s="11"/>
      <c r="H20" s="11"/>
    </row>
    <row r="21" spans="2:8" x14ac:dyDescent="0.35">
      <c r="B21" s="11"/>
      <c r="C21" s="11"/>
      <c r="D21" s="11"/>
      <c r="E21" s="11"/>
      <c r="F21" s="11"/>
      <c r="G21" s="11"/>
      <c r="H21" s="11"/>
    </row>
    <row r="22" spans="2:8" x14ac:dyDescent="0.35">
      <c r="B22" s="11"/>
      <c r="C22" s="11"/>
      <c r="D22" s="11"/>
      <c r="E22" s="11"/>
      <c r="F22" s="11"/>
      <c r="G22" s="11"/>
      <c r="H22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a85e48-1c33-4f7c-8ec9-defdd4e27f94">
      <Terms xmlns="http://schemas.microsoft.com/office/infopath/2007/PartnerControls"/>
    </lcf76f155ced4ddcb4097134ff3c332f>
    <TaxCatchAll xmlns="29320b9d-1ccb-448a-89f7-41410d802da5" xsi:nil="true"/>
    <SharedWithUsers xmlns="29320b9d-1ccb-448a-89f7-41410d802da5">
      <UserInfo>
        <DisplayName>Sarah Simmons</DisplayName>
        <AccountId>16</AccountId>
        <AccountType/>
      </UserInfo>
      <UserInfo>
        <DisplayName>Greg Peniuk</DisplayName>
        <AccountId>262</AccountId>
        <AccountType/>
      </UserInfo>
      <UserInfo>
        <DisplayName>Avi Lipsitz</DisplayName>
        <AccountId>316</AccountId>
        <AccountType/>
      </UserInfo>
      <UserInfo>
        <DisplayName>Brendan Callery</DisplayName>
        <AccountId>337</AccountId>
        <AccountType/>
      </UserInfo>
      <UserInfo>
        <DisplayName>Gwyneth Roberts</DisplayName>
        <AccountId>408</AccountId>
        <AccountType/>
      </UserInfo>
      <UserInfo>
        <DisplayName>Roy Hrab</DisplayName>
        <AccountId>497</AccountId>
        <AccountType/>
      </UserInfo>
      <UserInfo>
        <DisplayName>Brady Yauch</DisplayName>
        <AccountId>108</AccountId>
        <AccountType/>
      </UserInfo>
    </SharedWithUsers>
    <MediaLengthInSeconds xmlns="48a85e48-1c33-4f7c-8ec9-defdd4e27f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F810E1950DCA40A85C69C4B2249440" ma:contentTypeVersion="18" ma:contentTypeDescription="Create a new document." ma:contentTypeScope="" ma:versionID="84e1e9c6a3f77ae9344b77ccc44bb062">
  <xsd:schema xmlns:xsd="http://www.w3.org/2001/XMLSchema" xmlns:xs="http://www.w3.org/2001/XMLSchema" xmlns:p="http://schemas.microsoft.com/office/2006/metadata/properties" xmlns:ns2="48a85e48-1c33-4f7c-8ec9-defdd4e27f94" xmlns:ns3="29320b9d-1ccb-448a-89f7-41410d802da5" targetNamespace="http://schemas.microsoft.com/office/2006/metadata/properties" ma:root="true" ma:fieldsID="fb8adbce297edc40cb31b06fe7760640" ns2:_="" ns3:_="">
    <xsd:import namespace="48a85e48-1c33-4f7c-8ec9-defdd4e27f94"/>
    <xsd:import namespace="29320b9d-1ccb-448a-89f7-41410d802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85e48-1c33-4f7c-8ec9-defdd4e27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c7f238a-a72a-4723-aef6-56c2ce5fd1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20b9d-1ccb-448a-89f7-41410d802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a5b98cc-b32e-406e-8da6-0a30837d4ecd}" ma:internalName="TaxCatchAll" ma:showField="CatchAllData" ma:web="29320b9d-1ccb-448a-89f7-41410d802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EA39A-2D40-4296-8E1B-86379C9DCEE2}">
  <ds:schemaRefs>
    <ds:schemaRef ds:uri="http://schemas.microsoft.com/office/2006/metadata/properties"/>
    <ds:schemaRef ds:uri="http://www.w3.org/2000/xmlns/"/>
    <ds:schemaRef ds:uri="b87def12-847c-4e11-9eea-8caacebea378"/>
    <ds:schemaRef ds:uri="http://schemas.microsoft.com/office/infopath/2007/PartnerControls"/>
    <ds:schemaRef ds:uri="f0f1a35f-44d2-4b1d-ae4e-bf75c99081a3"/>
    <ds:schemaRef ds:uri="http://www.w3.org/2001/XMLSchema-instance"/>
    <ds:schemaRef ds:uri="48a85e48-1c33-4f7c-8ec9-defdd4e27f94"/>
    <ds:schemaRef ds:uri="29320b9d-1ccb-448a-89f7-41410d802da5"/>
  </ds:schemaRefs>
</ds:datastoreItem>
</file>

<file path=customXml/itemProps2.xml><?xml version="1.0" encoding="utf-8"?>
<ds:datastoreItem xmlns:ds="http://schemas.openxmlformats.org/officeDocument/2006/customXml" ds:itemID="{4135E9A1-6DAE-4F3D-8EA5-4DA4CF2A9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85e48-1c33-4f7c-8ec9-defdd4e27f94"/>
    <ds:schemaRef ds:uri="29320b9d-1ccb-448a-89f7-41410d802d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0BCFB2-4866-4873-8015-62B0C1D3DF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2015-2022 Peak vs Capital</vt:lpstr>
      <vt:lpstr>CPI</vt:lpstr>
      <vt:lpstr>2022P2D Demand Forecast</vt:lpstr>
      <vt:lpstr>2024APO Demand Forecast</vt:lpstr>
      <vt:lpstr>P2D Cost Forecast</vt:lpstr>
      <vt:lpstr>APO Cost Forecast</vt:lpstr>
      <vt:lpstr>Result</vt:lpstr>
      <vt:lpstr>'2022P2D Demand Forecast'!Print_Area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Brendan Callery</dc:creator>
  <cp:keywords/>
  <dc:description/>
  <cp:lastModifiedBy>Greg Peniuk</cp:lastModifiedBy>
  <cp:revision/>
  <dcterms:created xsi:type="dcterms:W3CDTF">2024-01-11T14:31:25Z</dcterms:created>
  <dcterms:modified xsi:type="dcterms:W3CDTF">2024-08-19T13:10:13Z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0x01010010F810E1950DCA40A85C69C4B2249440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{F112EC98-14CB-40AC-A53F-655B6A3FA3FF}</vt:lpwstr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