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879B94C0-88B4-4522-B825-7B31F75638A5}" xr6:coauthVersionLast="47" xr6:coauthVersionMax="47" xr10:uidLastSave="{00000000-0000-0000-0000-000000000000}"/>
  <bookViews>
    <workbookView xWindow="-110" yWindow="-110" windowWidth="19420" windowHeight="10420" xr2:uid="{290E654B-02A1-4DD5-83DB-BDF8D3C2FA1B}"/>
  </bookViews>
  <sheets>
    <sheet name="Authorized ROE" sheetId="1" r:id="rId1"/>
    <sheet name="Authorized Equity Ratio" sheetId="2" r:id="rId2"/>
  </sheets>
  <externalReferences>
    <externalReference r:id="rId3"/>
  </externalReferences>
  <definedNames>
    <definedName name="AuthEquityRatio">'[1]U.S._Rate_Cases'!$X$6:$X$10000</definedName>
    <definedName name="AuthROE">'[1]U.S._Rate_Cases'!$W$6:$W$10000</definedName>
    <definedName name="Average_GasAuthEquityRatio">'[1]U.S._Rate_Cases'!$H$6:$H$26</definedName>
    <definedName name="Average_GasAuthROE">'[1]U.S._Rate_Cases'!$D$6:$D$26</definedName>
    <definedName name="C29530Y_Values">'[1]Interest Rates'!$N$31:$N$10004</definedName>
    <definedName name="C29530Y_Years">'[1]Interest Rates'!$M$31:$M$10004</definedName>
    <definedName name="Companies">[1]Companies!$A$2:$A$46</definedName>
    <definedName name="FMSTBYLT_Values">'[1]Interest Rates'!$B$31:$B$10004</definedName>
    <definedName name="FMSTBYLT_Years">'[1]Interest Rates'!$A$31:$A$10004</definedName>
    <definedName name="H15T30Y_Values">'[1]Interest Rates'!$F$31:$F$10004</definedName>
    <definedName name="H15T30Y_Years">'[1]Interest Rates'!$E$31:$E$10004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dian_GasAuthEquityRatio">'[1]U.S._Rate_Cases'!$I$6:$I$26</definedName>
    <definedName name="Median_GasAuthROE">'[1]U.S._Rate_Cases'!$E$6:$E$26</definedName>
    <definedName name="MOODUA_Values">'[1]Interest Rates'!$R$31:$R$10004</definedName>
    <definedName name="MOODUA_Years">'[1]Interest Rates'!$Q$31:$Q$10004</definedName>
    <definedName name="_xlnm.Print_Area" localSheetId="1">'Authorized Equity Ratio'!$A$1:$F$60</definedName>
    <definedName name="_xlnm.Print_Area" localSheetId="0">'Authorized ROE'!$A$1:$P$61</definedName>
    <definedName name="Provinces">[1]Provinces!$A$1:$A$11</definedName>
    <definedName name="RateCaseDate">'[1]U.S._Rate_Cases'!$V$6:$V$10000</definedName>
    <definedName name="RateCaseYear">'[1]U.S._Rate_Cases'!$A$6:$A$26</definedName>
    <definedName name="Service">'[1]U.S._Rate_Cases'!$U$6:$U$10000</definedName>
    <definedName name="Services">[1]Services!$A$1:$A$5</definedName>
    <definedName name="Ult_Parents">[1]Companies!$C$2:$C$46</definedName>
    <definedName name="USGG30YR_Values">'[1]Interest Rates'!$J$31:$J$10004</definedName>
    <definedName name="USGG30YR_Years">'[1]Interest Rates'!$I$31:$I$10004</definedName>
    <definedName name="Z_71F2DCC7_37AD_4E1A_8DE4_EBBB8CE486F9_.wvu.PrintArea" localSheetId="1" hidden="1">'Authorized Equity Ratio'!$A$1:$F$60</definedName>
    <definedName name="Z_71F2DCC7_37AD_4E1A_8DE4_EBBB8CE486F9_.wvu.PrintArea" localSheetId="0" hidden="1">'Authorized ROE'!$A$1:$P$61</definedName>
    <definedName name="Z_E0071CB6_E8A5_4AE5_93B5_B6E2DC70B8EA_.wvu.PrintArea" localSheetId="1" hidden="1">'Authorized Equity Ratio'!$A$1:$F$60</definedName>
    <definedName name="Z_E0071CB6_E8A5_4AE5_93B5_B6E2DC70B8EA_.wvu.PrintArea" localSheetId="0" hidden="1">'Authorized ROE'!$A$1:$P$61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2" l="1"/>
  <c r="B58" i="2"/>
  <c r="B54" i="2"/>
  <c r="B53" i="2"/>
  <c r="B30" i="2"/>
  <c r="B29" i="2"/>
  <c r="B22" i="2"/>
  <c r="B21" i="2"/>
  <c r="B15" i="2"/>
  <c r="B14" i="2"/>
  <c r="AA32" i="1"/>
  <c r="AA31" i="1"/>
  <c r="Z32" i="1"/>
  <c r="Z31" i="1"/>
  <c r="Q54" i="2"/>
  <c r="Q53" i="2"/>
  <c r="Q31" i="2"/>
  <c r="Q30" i="2"/>
  <c r="Q15" i="2"/>
  <c r="Q14" i="2"/>
  <c r="P54" i="2"/>
  <c r="P53" i="2"/>
  <c r="P31" i="2"/>
  <c r="P30" i="2"/>
  <c r="P15" i="2"/>
  <c r="P14" i="2"/>
  <c r="AA55" i="1"/>
  <c r="AA54" i="1"/>
  <c r="Z55" i="1"/>
  <c r="Z54" i="1"/>
  <c r="AA16" i="1"/>
  <c r="AA15" i="1"/>
  <c r="K15" i="1"/>
  <c r="J15" i="1"/>
  <c r="I15" i="1"/>
  <c r="H15" i="1"/>
  <c r="G15" i="1"/>
  <c r="F15" i="1"/>
  <c r="E15" i="1"/>
  <c r="D15" i="1"/>
  <c r="C15" i="1"/>
  <c r="L16" i="1"/>
  <c r="L15" i="1"/>
  <c r="Z16" i="1"/>
  <c r="Z15" i="1"/>
  <c r="K52" i="1"/>
  <c r="J52" i="1"/>
  <c r="I52" i="1"/>
  <c r="H52" i="1"/>
  <c r="G52" i="1"/>
  <c r="F52" i="1"/>
  <c r="E52" i="1"/>
  <c r="D52" i="1"/>
  <c r="C52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6" i="1"/>
  <c r="H46" i="1"/>
  <c r="G46" i="1"/>
  <c r="F46" i="1"/>
  <c r="E46" i="1"/>
  <c r="D46" i="1"/>
  <c r="C46" i="1"/>
  <c r="L45" i="1"/>
  <c r="K45" i="1"/>
  <c r="J45" i="1"/>
  <c r="I45" i="1"/>
  <c r="H45" i="1"/>
  <c r="G45" i="1"/>
  <c r="F45" i="1"/>
  <c r="L44" i="1"/>
  <c r="L52" i="1" s="1"/>
  <c r="K9" i="1"/>
  <c r="J9" i="1"/>
  <c r="I9" i="1"/>
  <c r="H9" i="1"/>
  <c r="G9" i="1"/>
  <c r="F9" i="1"/>
  <c r="E9" i="1"/>
  <c r="D9" i="1"/>
  <c r="C9" i="1"/>
  <c r="M9" i="1"/>
  <c r="L51" i="1" l="1"/>
  <c r="O59" i="2" l="1"/>
  <c r="O58" i="2"/>
  <c r="O54" i="2"/>
  <c r="O53" i="2"/>
  <c r="O36" i="2"/>
  <c r="O35" i="2"/>
  <c r="O31" i="2"/>
  <c r="O30" i="2"/>
  <c r="O15" i="2"/>
  <c r="O14" i="2"/>
  <c r="Y60" i="1"/>
  <c r="Y59" i="1"/>
  <c r="Y55" i="1"/>
  <c r="Y54" i="1"/>
  <c r="Y37" i="1"/>
  <c r="Y36" i="1"/>
  <c r="Y32" i="1"/>
  <c r="Y31" i="1"/>
  <c r="Y16" i="1"/>
  <c r="Y15" i="1"/>
  <c r="N31" i="2"/>
  <c r="M31" i="2"/>
  <c r="L31" i="2"/>
  <c r="K31" i="2"/>
  <c r="J31" i="2"/>
  <c r="I31" i="2"/>
  <c r="H31" i="2"/>
  <c r="G31" i="2"/>
  <c r="F31" i="2"/>
  <c r="E31" i="2"/>
  <c r="D31" i="2"/>
  <c r="N30" i="2"/>
  <c r="M30" i="2"/>
  <c r="L30" i="2"/>
  <c r="K30" i="2"/>
  <c r="J30" i="2"/>
  <c r="I30" i="2"/>
  <c r="H30" i="2"/>
  <c r="G30" i="2"/>
  <c r="F30" i="2"/>
  <c r="E30" i="2"/>
  <c r="D30" i="2"/>
  <c r="C31" i="2"/>
  <c r="C30" i="2"/>
  <c r="X32" i="1"/>
  <c r="W32" i="1"/>
  <c r="V32" i="1"/>
  <c r="U32" i="1"/>
  <c r="T32" i="1"/>
  <c r="S32" i="1"/>
  <c r="R32" i="1"/>
  <c r="Q32" i="1"/>
  <c r="P32" i="1"/>
  <c r="O32" i="1"/>
  <c r="N32" i="1"/>
  <c r="X31" i="1"/>
  <c r="W31" i="1"/>
  <c r="V31" i="1"/>
  <c r="U31" i="1"/>
  <c r="T31" i="1"/>
  <c r="S31" i="1"/>
  <c r="R31" i="1"/>
  <c r="Q31" i="1"/>
  <c r="P31" i="1"/>
  <c r="O31" i="1"/>
  <c r="N31" i="1"/>
  <c r="M32" i="1"/>
  <c r="M31" i="1"/>
  <c r="N59" i="2"/>
  <c r="M59" i="2"/>
  <c r="L59" i="2"/>
  <c r="K59" i="2"/>
  <c r="J59" i="2"/>
  <c r="I59" i="2"/>
  <c r="H59" i="2"/>
  <c r="G59" i="2"/>
  <c r="F59" i="2"/>
  <c r="E59" i="2"/>
  <c r="D59" i="2"/>
  <c r="C59" i="2"/>
  <c r="N58" i="2"/>
  <c r="M58" i="2"/>
  <c r="L58" i="2"/>
  <c r="K58" i="2"/>
  <c r="J58" i="2"/>
  <c r="I58" i="2"/>
  <c r="H58" i="2"/>
  <c r="G58" i="2"/>
  <c r="F58" i="2"/>
  <c r="E58" i="2"/>
  <c r="D58" i="2"/>
  <c r="C58" i="2"/>
  <c r="N54" i="2"/>
  <c r="M54" i="2"/>
  <c r="L54" i="2"/>
  <c r="K54" i="2"/>
  <c r="J54" i="2"/>
  <c r="I54" i="2"/>
  <c r="H54" i="2"/>
  <c r="G54" i="2"/>
  <c r="F54" i="2"/>
  <c r="E54" i="2"/>
  <c r="D54" i="2"/>
  <c r="C54" i="2"/>
  <c r="N53" i="2"/>
  <c r="M53" i="2"/>
  <c r="L53" i="2"/>
  <c r="K53" i="2"/>
  <c r="J53" i="2"/>
  <c r="I53" i="2"/>
  <c r="H53" i="2"/>
  <c r="G53" i="2"/>
  <c r="F53" i="2"/>
  <c r="E53" i="2"/>
  <c r="D53" i="2"/>
  <c r="C53" i="2"/>
  <c r="N36" i="2"/>
  <c r="M36" i="2"/>
  <c r="L36" i="2"/>
  <c r="K36" i="2"/>
  <c r="J36" i="2"/>
  <c r="I36" i="2"/>
  <c r="H36" i="2"/>
  <c r="G36" i="2"/>
  <c r="F36" i="2"/>
  <c r="E36" i="2"/>
  <c r="D36" i="2"/>
  <c r="C36" i="2"/>
  <c r="N35" i="2"/>
  <c r="M35" i="2"/>
  <c r="L35" i="2"/>
  <c r="K35" i="2"/>
  <c r="J35" i="2"/>
  <c r="I35" i="2"/>
  <c r="H35" i="2"/>
  <c r="G35" i="2"/>
  <c r="F35" i="2"/>
  <c r="E35" i="2"/>
  <c r="D35" i="2"/>
  <c r="C35" i="2"/>
  <c r="N22" i="2"/>
  <c r="M22" i="2"/>
  <c r="L22" i="2"/>
  <c r="K22" i="2"/>
  <c r="J22" i="2"/>
  <c r="I22" i="2"/>
  <c r="H22" i="2"/>
  <c r="G22" i="2"/>
  <c r="F22" i="2"/>
  <c r="E22" i="2"/>
  <c r="D22" i="2"/>
  <c r="C22" i="2"/>
  <c r="N21" i="2"/>
  <c r="M21" i="2"/>
  <c r="L21" i="2"/>
  <c r="K21" i="2"/>
  <c r="J21" i="2"/>
  <c r="I21" i="2"/>
  <c r="H21" i="2"/>
  <c r="G21" i="2"/>
  <c r="F21" i="2"/>
  <c r="E21" i="2"/>
  <c r="D21" i="2"/>
  <c r="C21" i="2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L14" i="2"/>
  <c r="K14" i="2"/>
  <c r="J14" i="2"/>
  <c r="I14" i="2"/>
  <c r="H14" i="2"/>
  <c r="G14" i="2"/>
  <c r="F14" i="2"/>
  <c r="E14" i="2"/>
  <c r="D14" i="2"/>
  <c r="C14" i="2"/>
  <c r="D2" i="2"/>
  <c r="E2" i="2" s="1"/>
  <c r="F2" i="2" s="1"/>
  <c r="G2" i="2" s="1"/>
  <c r="H2" i="2" s="1"/>
  <c r="I2" i="2" s="1"/>
  <c r="J2" i="2" s="1"/>
  <c r="K2" i="2" s="1"/>
  <c r="L2" i="2" s="1"/>
  <c r="M2" i="2" s="1"/>
  <c r="N2" i="2" s="1"/>
  <c r="X60" i="1"/>
  <c r="W60" i="1"/>
  <c r="V60" i="1"/>
  <c r="U60" i="1"/>
  <c r="T60" i="1"/>
  <c r="S60" i="1"/>
  <c r="R60" i="1"/>
  <c r="Q60" i="1"/>
  <c r="P60" i="1"/>
  <c r="O60" i="1"/>
  <c r="N60" i="1"/>
  <c r="M60" i="1"/>
  <c r="X59" i="1"/>
  <c r="W59" i="1"/>
  <c r="V59" i="1"/>
  <c r="U59" i="1"/>
  <c r="T59" i="1"/>
  <c r="S59" i="1"/>
  <c r="R59" i="1"/>
  <c r="Q59" i="1"/>
  <c r="P59" i="1"/>
  <c r="O59" i="1"/>
  <c r="N59" i="1"/>
  <c r="M59" i="1"/>
  <c r="X55" i="1"/>
  <c r="W55" i="1"/>
  <c r="V55" i="1"/>
  <c r="U55" i="1"/>
  <c r="T55" i="1"/>
  <c r="S55" i="1"/>
  <c r="R55" i="1"/>
  <c r="Q55" i="1"/>
  <c r="P55" i="1"/>
  <c r="X54" i="1"/>
  <c r="W54" i="1"/>
  <c r="V54" i="1"/>
  <c r="U54" i="1"/>
  <c r="T54" i="1"/>
  <c r="S54" i="1"/>
  <c r="R54" i="1"/>
  <c r="Q54" i="1"/>
  <c r="P54" i="1"/>
  <c r="O52" i="1"/>
  <c r="N52" i="1"/>
  <c r="M52" i="1"/>
  <c r="O51" i="1"/>
  <c r="N51" i="1"/>
  <c r="M51" i="1"/>
  <c r="O50" i="1"/>
  <c r="N50" i="1"/>
  <c r="M50" i="1"/>
  <c r="O46" i="1"/>
  <c r="N46" i="1"/>
  <c r="M46" i="1"/>
  <c r="O45" i="1"/>
  <c r="N45" i="1"/>
  <c r="M45" i="1"/>
  <c r="X37" i="1"/>
  <c r="W37" i="1"/>
  <c r="V37" i="1"/>
  <c r="U37" i="1"/>
  <c r="T37" i="1"/>
  <c r="S37" i="1"/>
  <c r="R37" i="1"/>
  <c r="Q37" i="1"/>
  <c r="P37" i="1"/>
  <c r="O37" i="1"/>
  <c r="N37" i="1"/>
  <c r="M37" i="1"/>
  <c r="X36" i="1"/>
  <c r="W36" i="1"/>
  <c r="V36" i="1"/>
  <c r="U36" i="1"/>
  <c r="T36" i="1"/>
  <c r="S36" i="1"/>
  <c r="R36" i="1"/>
  <c r="Q36" i="1"/>
  <c r="P36" i="1"/>
  <c r="O36" i="1"/>
  <c r="N36" i="1"/>
  <c r="M36" i="1"/>
  <c r="X23" i="1"/>
  <c r="W23" i="1"/>
  <c r="V23" i="1"/>
  <c r="U23" i="1"/>
  <c r="T23" i="1"/>
  <c r="S23" i="1"/>
  <c r="R23" i="1"/>
  <c r="Q23" i="1"/>
  <c r="P23" i="1"/>
  <c r="O23" i="1"/>
  <c r="N23" i="1"/>
  <c r="M23" i="1"/>
  <c r="X22" i="1"/>
  <c r="W22" i="1"/>
  <c r="V22" i="1"/>
  <c r="U22" i="1"/>
  <c r="T22" i="1"/>
  <c r="S22" i="1"/>
  <c r="R22" i="1"/>
  <c r="Q22" i="1"/>
  <c r="P22" i="1"/>
  <c r="O22" i="1"/>
  <c r="N22" i="1"/>
  <c r="M22" i="1"/>
  <c r="X16" i="1"/>
  <c r="W16" i="1"/>
  <c r="V16" i="1"/>
  <c r="U16" i="1"/>
  <c r="T16" i="1"/>
  <c r="S16" i="1"/>
  <c r="R16" i="1"/>
  <c r="Q16" i="1"/>
  <c r="P16" i="1"/>
  <c r="X15" i="1"/>
  <c r="W15" i="1"/>
  <c r="V15" i="1"/>
  <c r="U15" i="1"/>
  <c r="T15" i="1"/>
  <c r="S15" i="1"/>
  <c r="R15" i="1"/>
  <c r="Q15" i="1"/>
  <c r="P15" i="1"/>
  <c r="O9" i="1"/>
  <c r="O16" i="1" s="1"/>
  <c r="N9" i="1"/>
  <c r="N15" i="1" s="1"/>
  <c r="M15" i="1"/>
  <c r="N2" i="1"/>
  <c r="O2" i="1" s="1"/>
  <c r="P2" i="1" s="1"/>
  <c r="Q2" i="1" s="1"/>
  <c r="R2" i="1" s="1"/>
  <c r="S2" i="1" s="1"/>
  <c r="T2" i="1" s="1"/>
  <c r="U2" i="1" s="1"/>
  <c r="V2" i="1" s="1"/>
  <c r="N54" i="1" l="1"/>
  <c r="O54" i="1"/>
  <c r="M16" i="1"/>
  <c r="O55" i="1"/>
  <c r="O15" i="1"/>
  <c r="M54" i="1"/>
  <c r="N16" i="1"/>
  <c r="N55" i="1"/>
  <c r="M55" i="1"/>
</calcChain>
</file>

<file path=xl/sharedStrings.xml><?xml version="1.0" encoding="utf-8"?>
<sst xmlns="http://schemas.openxmlformats.org/spreadsheetml/2006/main" count="303" uniqueCount="58">
  <si>
    <t>Authorized Rate of Return on Common Equity</t>
  </si>
  <si>
    <t>Province</t>
  </si>
  <si>
    <t>Electric Distribution</t>
  </si>
  <si>
    <t>ATCO Electric Ltd.</t>
  </si>
  <si>
    <t>Alberta</t>
  </si>
  <si>
    <t>Settle</t>
  </si>
  <si>
    <t>ENMAX Power Corporation</t>
  </si>
  <si>
    <t>n/a</t>
  </si>
  <si>
    <t>EPCOR Distribution Inc.</t>
  </si>
  <si>
    <t>Unknown</t>
  </si>
  <si>
    <t>FortisAlberta Inc.</t>
  </si>
  <si>
    <t>FortisBC Inc.</t>
  </si>
  <si>
    <t>BC</t>
  </si>
  <si>
    <t>Hydro One Networks Inc.</t>
  </si>
  <si>
    <t>Ontario</t>
  </si>
  <si>
    <t>Maritime Electric Company Limited</t>
  </si>
  <si>
    <t>PEI</t>
  </si>
  <si>
    <t>Newfoundland Power Inc.</t>
  </si>
  <si>
    <t>Newfoundland</t>
  </si>
  <si>
    <t>Nova Scotia Power Inc.</t>
  </si>
  <si>
    <t>Nova Scotia</t>
  </si>
  <si>
    <t>Ontario's Electricity Distributors (Rates Effective May 1)</t>
  </si>
  <si>
    <t>AVERAGE</t>
  </si>
  <si>
    <t>MEDIAN</t>
  </si>
  <si>
    <t>Hydro-Québec Distribution</t>
  </si>
  <si>
    <t>Quebec</t>
  </si>
  <si>
    <t>Manitoba Hydro</t>
  </si>
  <si>
    <t>Manitoba</t>
  </si>
  <si>
    <t>Newfoundland and Labrador Hydro</t>
  </si>
  <si>
    <t>Saskatchewan Power Corporation</t>
  </si>
  <si>
    <t>Saskatchewan</t>
  </si>
  <si>
    <t xml:space="preserve"> </t>
  </si>
  <si>
    <t>Electric Transmission</t>
  </si>
  <si>
    <t>AltaLink Management Ltd.</t>
  </si>
  <si>
    <t>EPCOR Transmission Inc.</t>
  </si>
  <si>
    <t>British Columbia Transmission Corporation</t>
  </si>
  <si>
    <t>Hydro-Québec TransÉnergie</t>
  </si>
  <si>
    <t>Natural Gas Distribution</t>
  </si>
  <si>
    <t>APEX Utilities</t>
  </si>
  <si>
    <t>ATCO Gas</t>
  </si>
  <si>
    <t>Enbridge Gas Inc.</t>
  </si>
  <si>
    <t>Liberty Utilities Gas New Brunswick</t>
  </si>
  <si>
    <t>New Brunswick</t>
  </si>
  <si>
    <t>FortisBC Energy Inc.</t>
  </si>
  <si>
    <t>FortisBC Energy (Vancouver Island) Inc.</t>
  </si>
  <si>
    <t>FortisBC Energy (Whistler) Inc.</t>
  </si>
  <si>
    <t>Gaz Métro Limited Partnership</t>
  </si>
  <si>
    <t>Gazifère inc.</t>
  </si>
  <si>
    <t>Heritage Gas Limited</t>
  </si>
  <si>
    <t>Pacific Northern Gas Ltd.</t>
  </si>
  <si>
    <t>Pacific Northern Gas (N.E.) Ltd. (Fort St. John/Dawson Creek)</t>
  </si>
  <si>
    <t>Pacific Northern Gas (N.E.) Ltd. (Tumbler Ridge)</t>
  </si>
  <si>
    <t>Union Gas Limited</t>
  </si>
  <si>
    <t>Merged into Enbridge Gas Distribution in January 2019</t>
  </si>
  <si>
    <t>Centra Gas Manitoba Inc.</t>
  </si>
  <si>
    <t>SaskEnergy Inc.</t>
  </si>
  <si>
    <t>Authorized Common Equity Ratio</t>
  </si>
  <si>
    <t>Ontario's Electricity Distributors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</si>
</sst>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2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4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outlook.office.com/owa/wopi/files/522fbac3-3891-453c-ad54-ec97395c5f36@ceadvisors.com/AAMkADUyMmZiYWMzLTM4OTEtNDUzYy1hZDU0LWVjOTczOTVjNWYzNgBGAAAAAABTVT4TeA5eTq860dl2UCjyBwBLvJSbwtt-Tr0xiChMnPjNAAAAAAEMAABLvJSbwtt-Tr0xiChMnPjNAAIBx.nUAAABEgAQANyWltoG6qpFlHukD.f8-4o=_jUoSU.K33AgBAQAAAAA=/WOPIServiceId_FP_EXCHANGE_ORGID/WOPIUserId_fe04cb76-b443-4953-8840-5efe4b72813b/Canadian%20ROE/Canadian%20ROE%20Database%20v11%2010.31.2020.xlsm?0ED72A69" TargetMode="External"/><Relationship Id="rId1" Type="http://schemas.openxmlformats.org/officeDocument/2006/relationships/externalLinkPath" Target="file:///\\0ED72A69\Canadian%20ROE%20Database%20v11%2010.31.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CAMPUT Slides"/>
      <sheetName val="Chart1"/>
      <sheetName val="Chart2"/>
      <sheetName val="Chart2a"/>
      <sheetName val="Chart2b"/>
      <sheetName val="Chart3"/>
      <sheetName val="Chart3a"/>
      <sheetName val="Chart4"/>
      <sheetName val="Chart5"/>
      <sheetName val="ROE_Matrix"/>
      <sheetName val="ROE_Sources"/>
      <sheetName val="Earned_ROE_Matrix"/>
      <sheetName val="Earned_ROE_Sources"/>
      <sheetName val="Equity_Matrix"/>
      <sheetName val="Equity_Sources"/>
      <sheetName val="U.S._Sources"/>
      <sheetName val="U.S._Comparators"/>
      <sheetName val="___snlqueryparms"/>
      <sheetName val="___snlqueryparms2"/>
      <sheetName val="U.S._Rate_Cases"/>
      <sheetName val="Interest Rates"/>
      <sheetName val="Interest Rates Dwnld"/>
      <sheetName val="Orders"/>
      <sheetName val="Companies"/>
      <sheetName val="Services"/>
      <sheetName val="Provi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256F-E38C-4A65-B282-D7B66353B5C8}">
  <sheetPr codeName="Sheet1">
    <pageSetUpPr fitToPage="1"/>
  </sheetPr>
  <dimension ref="A1:AA60"/>
  <sheetViews>
    <sheetView tabSelected="1" zoomScale="90" zoomScaleNormal="90" workbookViewId="0">
      <pane xSplit="1" ySplit="2" topLeftCell="B3" activePane="bottomRight" state="frozen"/>
      <selection pane="topRight" activeCell="D45" sqref="D45"/>
      <selection pane="bottomLeft" activeCell="D45" sqref="D45"/>
      <selection pane="bottomRight" activeCell="A38" sqref="A38"/>
    </sheetView>
  </sheetViews>
  <sheetFormatPr defaultRowHeight="14.5" x14ac:dyDescent="0.35"/>
  <cols>
    <col min="1" max="1" width="54.7265625" customWidth="1"/>
    <col min="2" max="2" width="16.7265625" customWidth="1"/>
    <col min="3" max="6" width="7.7265625" customWidth="1"/>
    <col min="7" max="12" width="8" customWidth="1"/>
    <col min="13" max="20" width="9" customWidth="1"/>
  </cols>
  <sheetData>
    <row r="1" spans="1:27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x14ac:dyDescent="0.35">
      <c r="A2" s="1"/>
      <c r="B2" s="13" t="s">
        <v>1</v>
      </c>
      <c r="C2" s="13">
        <v>2000</v>
      </c>
      <c r="D2" s="13">
        <v>2001</v>
      </c>
      <c r="E2" s="13">
        <v>2002</v>
      </c>
      <c r="F2" s="13">
        <v>2003</v>
      </c>
      <c r="G2" s="13">
        <v>2004</v>
      </c>
      <c r="H2" s="13">
        <v>2005</v>
      </c>
      <c r="I2" s="13">
        <v>2006</v>
      </c>
      <c r="J2" s="13">
        <v>2007</v>
      </c>
      <c r="K2" s="13">
        <v>2008</v>
      </c>
      <c r="L2" s="13">
        <v>2009</v>
      </c>
      <c r="M2" s="2">
        <v>2010</v>
      </c>
      <c r="N2" s="2">
        <f t="shared" ref="N2:V2" si="0">M2+1</f>
        <v>2011</v>
      </c>
      <c r="O2" s="2">
        <f t="shared" si="0"/>
        <v>2012</v>
      </c>
      <c r="P2" s="2">
        <f t="shared" si="0"/>
        <v>2013</v>
      </c>
      <c r="Q2" s="2">
        <f t="shared" si="0"/>
        <v>2014</v>
      </c>
      <c r="R2" s="2">
        <f t="shared" si="0"/>
        <v>2015</v>
      </c>
      <c r="S2" s="2">
        <f t="shared" si="0"/>
        <v>2016</v>
      </c>
      <c r="T2" s="2">
        <f t="shared" si="0"/>
        <v>2017</v>
      </c>
      <c r="U2" s="2">
        <f t="shared" si="0"/>
        <v>2018</v>
      </c>
      <c r="V2" s="2">
        <f t="shared" si="0"/>
        <v>2019</v>
      </c>
      <c r="W2" s="2">
        <v>2020</v>
      </c>
      <c r="X2" s="2">
        <v>2021</v>
      </c>
      <c r="Y2" s="12">
        <v>2022</v>
      </c>
      <c r="Z2" s="12">
        <v>2023</v>
      </c>
      <c r="AA2" s="12">
        <v>2024</v>
      </c>
    </row>
    <row r="4" spans="1:27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7" x14ac:dyDescent="0.35">
      <c r="A5" s="4" t="s">
        <v>3</v>
      </c>
      <c r="B5" s="4" t="s">
        <v>4</v>
      </c>
      <c r="C5" s="5" t="s">
        <v>5</v>
      </c>
      <c r="D5" s="5" t="s">
        <v>5</v>
      </c>
      <c r="E5" s="5" t="s">
        <v>5</v>
      </c>
      <c r="F5" s="5">
        <v>9.4</v>
      </c>
      <c r="G5" s="5">
        <v>9.6</v>
      </c>
      <c r="H5" s="5">
        <v>9.5</v>
      </c>
      <c r="I5" s="5">
        <v>8.93</v>
      </c>
      <c r="J5" s="5">
        <v>8.51</v>
      </c>
      <c r="K5" s="5">
        <v>8.75</v>
      </c>
      <c r="L5" s="5">
        <v>9</v>
      </c>
      <c r="M5" s="5">
        <v>9</v>
      </c>
      <c r="N5" s="5">
        <v>8.75</v>
      </c>
      <c r="O5" s="5">
        <v>8.75</v>
      </c>
      <c r="P5" s="5">
        <v>8.3000000000000007</v>
      </c>
      <c r="Q5" s="5">
        <v>8.3000000000000007</v>
      </c>
      <c r="R5" s="5">
        <v>8.3000000000000007</v>
      </c>
      <c r="S5" s="5">
        <v>8.3000000000000007</v>
      </c>
      <c r="T5" s="5">
        <v>8.5</v>
      </c>
      <c r="U5" s="5">
        <v>8.5</v>
      </c>
      <c r="V5" s="5">
        <v>8.5</v>
      </c>
      <c r="W5" s="5">
        <v>8.5</v>
      </c>
      <c r="X5" s="5">
        <v>8.5</v>
      </c>
      <c r="Y5" s="5">
        <v>8.5</v>
      </c>
      <c r="Z5" s="5">
        <v>8.5</v>
      </c>
      <c r="AA5" s="5">
        <v>9.2799999999999994</v>
      </c>
    </row>
    <row r="6" spans="1:27" x14ac:dyDescent="0.35">
      <c r="A6" s="4" t="s">
        <v>6</v>
      </c>
      <c r="B6" s="4" t="s">
        <v>4</v>
      </c>
      <c r="C6" s="6" t="s">
        <v>7</v>
      </c>
      <c r="D6" s="6" t="s">
        <v>7</v>
      </c>
      <c r="E6" s="6" t="s">
        <v>7</v>
      </c>
      <c r="F6" s="6" t="s">
        <v>7</v>
      </c>
      <c r="G6" s="5">
        <v>9.6</v>
      </c>
      <c r="H6" s="5">
        <v>9.5</v>
      </c>
      <c r="I6" s="5">
        <v>8.93</v>
      </c>
      <c r="J6" s="5">
        <v>8.51</v>
      </c>
      <c r="K6" s="5">
        <v>8.75</v>
      </c>
      <c r="L6" s="5">
        <v>9</v>
      </c>
      <c r="M6" s="5">
        <v>9</v>
      </c>
      <c r="N6" s="5">
        <v>8.75</v>
      </c>
      <c r="O6" s="5">
        <v>8.75</v>
      </c>
      <c r="P6" s="5">
        <v>8.3000000000000007</v>
      </c>
      <c r="Q6" s="5">
        <v>8.3000000000000007</v>
      </c>
      <c r="R6" s="5">
        <v>8.3000000000000007</v>
      </c>
      <c r="S6" s="5">
        <v>8.3000000000000007</v>
      </c>
      <c r="T6" s="5">
        <v>8.5</v>
      </c>
      <c r="U6" s="5">
        <v>8.5</v>
      </c>
      <c r="V6" s="5">
        <v>8.5</v>
      </c>
      <c r="W6" s="5">
        <v>8.5</v>
      </c>
      <c r="X6" s="5">
        <v>8.5</v>
      </c>
      <c r="Y6" s="5">
        <v>8.5</v>
      </c>
      <c r="Z6" s="5">
        <v>8.5</v>
      </c>
      <c r="AA6" s="5">
        <v>9.2799999999999994</v>
      </c>
    </row>
    <row r="7" spans="1:27" x14ac:dyDescent="0.35">
      <c r="A7" s="4" t="s">
        <v>8</v>
      </c>
      <c r="B7" s="4" t="s">
        <v>4</v>
      </c>
      <c r="C7" s="6" t="s">
        <v>9</v>
      </c>
      <c r="D7" s="5">
        <v>11.5</v>
      </c>
      <c r="E7" s="5">
        <v>11.5</v>
      </c>
      <c r="F7" s="5">
        <v>11.5</v>
      </c>
      <c r="G7" s="5">
        <v>9.6</v>
      </c>
      <c r="H7" s="5">
        <v>9.5</v>
      </c>
      <c r="I7" s="5">
        <v>8.93</v>
      </c>
      <c r="J7" s="5">
        <v>8.51</v>
      </c>
      <c r="K7" s="5">
        <v>8.75</v>
      </c>
      <c r="L7" s="5">
        <v>9</v>
      </c>
      <c r="M7" s="5">
        <v>9</v>
      </c>
      <c r="N7" s="5">
        <v>8.75</v>
      </c>
      <c r="O7" s="5">
        <v>8.75</v>
      </c>
      <c r="P7" s="5">
        <v>8.3000000000000007</v>
      </c>
      <c r="Q7" s="5">
        <v>8.3000000000000007</v>
      </c>
      <c r="R7" s="5">
        <v>8.3000000000000007</v>
      </c>
      <c r="S7" s="5">
        <v>8.3000000000000007</v>
      </c>
      <c r="T7" s="5">
        <v>8.5</v>
      </c>
      <c r="U7" s="5">
        <v>8.5</v>
      </c>
      <c r="V7" s="5">
        <v>8.5</v>
      </c>
      <c r="W7" s="5">
        <v>8.5</v>
      </c>
      <c r="X7" s="5">
        <v>8.5</v>
      </c>
      <c r="Y7" s="5">
        <v>8.5</v>
      </c>
      <c r="Z7" s="5">
        <v>8.5</v>
      </c>
      <c r="AA7" s="5">
        <v>9.2799999999999994</v>
      </c>
    </row>
    <row r="8" spans="1:27" x14ac:dyDescent="0.35">
      <c r="A8" s="4" t="s">
        <v>10</v>
      </c>
      <c r="B8" s="4" t="s">
        <v>4</v>
      </c>
      <c r="C8" s="6" t="s">
        <v>9</v>
      </c>
      <c r="D8" s="6" t="s">
        <v>5</v>
      </c>
      <c r="E8" s="5">
        <v>9.5</v>
      </c>
      <c r="F8" s="5">
        <v>9.5</v>
      </c>
      <c r="G8" s="5">
        <v>9.6</v>
      </c>
      <c r="H8" s="5">
        <v>9.5</v>
      </c>
      <c r="I8" s="5">
        <v>8.93</v>
      </c>
      <c r="J8" s="5">
        <v>8.51</v>
      </c>
      <c r="K8" s="5">
        <v>8.75</v>
      </c>
      <c r="L8" s="5">
        <v>9</v>
      </c>
      <c r="M8" s="5">
        <v>9</v>
      </c>
      <c r="N8" s="5">
        <v>8.75</v>
      </c>
      <c r="O8" s="5">
        <v>8.75</v>
      </c>
      <c r="P8" s="5">
        <v>8.3000000000000007</v>
      </c>
      <c r="Q8" s="5">
        <v>8.3000000000000007</v>
      </c>
      <c r="R8" s="5">
        <v>8.3000000000000007</v>
      </c>
      <c r="S8" s="5">
        <v>8.3000000000000007</v>
      </c>
      <c r="T8" s="5">
        <v>8.5</v>
      </c>
      <c r="U8" s="5">
        <v>8.5</v>
      </c>
      <c r="V8" s="5">
        <v>8.5</v>
      </c>
      <c r="W8" s="5">
        <v>8.5</v>
      </c>
      <c r="X8" s="5">
        <v>8.5</v>
      </c>
      <c r="Y8" s="5">
        <v>8.5</v>
      </c>
      <c r="Z8" s="5">
        <v>8.5</v>
      </c>
      <c r="AA8" s="5">
        <v>9.2799999999999994</v>
      </c>
    </row>
    <row r="9" spans="1:27" x14ac:dyDescent="0.35">
      <c r="A9" s="4" t="s">
        <v>11</v>
      </c>
      <c r="B9" s="4" t="s">
        <v>12</v>
      </c>
      <c r="C9" s="5">
        <f t="shared" ref="C9:K9" si="1">+C43+0.4</f>
        <v>13.4</v>
      </c>
      <c r="D9" s="5">
        <f t="shared" si="1"/>
        <v>13.4</v>
      </c>
      <c r="E9" s="5">
        <f t="shared" si="1"/>
        <v>13.4</v>
      </c>
      <c r="F9" s="5">
        <f t="shared" si="1"/>
        <v>13.4</v>
      </c>
      <c r="G9" s="5">
        <f t="shared" si="1"/>
        <v>13.4</v>
      </c>
      <c r="H9" s="5">
        <f t="shared" si="1"/>
        <v>13.4</v>
      </c>
      <c r="I9" s="5">
        <f t="shared" si="1"/>
        <v>13.4</v>
      </c>
      <c r="J9" s="5">
        <f t="shared" si="1"/>
        <v>13.4</v>
      </c>
      <c r="K9" s="5">
        <f t="shared" si="1"/>
        <v>13.4</v>
      </c>
      <c r="L9" s="5">
        <v>8.8699999999999992</v>
      </c>
      <c r="M9" s="5">
        <f>+M44+0.4</f>
        <v>9.9</v>
      </c>
      <c r="N9" s="5">
        <f>+N44+0.4</f>
        <v>9.9</v>
      </c>
      <c r="O9" s="5">
        <f>+O44+0.4</f>
        <v>9.9</v>
      </c>
      <c r="P9" s="5">
        <v>9.15</v>
      </c>
      <c r="Q9" s="5">
        <v>9.15</v>
      </c>
      <c r="R9" s="5">
        <v>9.15</v>
      </c>
      <c r="S9" s="5">
        <v>9.15</v>
      </c>
      <c r="T9" s="5">
        <v>9.15</v>
      </c>
      <c r="U9" s="5">
        <v>9.15</v>
      </c>
      <c r="V9" s="5">
        <v>9.15</v>
      </c>
      <c r="W9" s="5">
        <v>9.15</v>
      </c>
      <c r="X9" s="5">
        <v>9.15</v>
      </c>
      <c r="Y9" s="5">
        <v>9.15</v>
      </c>
      <c r="Z9" s="5">
        <v>9.15</v>
      </c>
      <c r="AA9" s="15">
        <v>9.65</v>
      </c>
    </row>
    <row r="10" spans="1:27" x14ac:dyDescent="0.35">
      <c r="A10" s="4" t="s">
        <v>13</v>
      </c>
      <c r="B10" s="4" t="s">
        <v>14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9.85</v>
      </c>
      <c r="N10" s="5">
        <v>9.58</v>
      </c>
      <c r="O10" s="5">
        <v>9.1199999999999992</v>
      </c>
      <c r="P10" s="5">
        <v>8.98</v>
      </c>
      <c r="Q10" s="5">
        <v>9.36</v>
      </c>
      <c r="R10" s="5">
        <v>9.3000000000000007</v>
      </c>
      <c r="S10" s="5">
        <v>9.19</v>
      </c>
      <c r="T10" s="5">
        <v>8.7799999999999994</v>
      </c>
      <c r="U10" s="5">
        <v>9</v>
      </c>
      <c r="V10" s="5">
        <v>9</v>
      </c>
      <c r="W10" s="5">
        <v>9</v>
      </c>
      <c r="X10" s="5">
        <v>9</v>
      </c>
      <c r="Y10" s="5">
        <v>9</v>
      </c>
      <c r="Z10" s="5">
        <v>9</v>
      </c>
      <c r="AA10" s="5">
        <v>9</v>
      </c>
    </row>
    <row r="11" spans="1:27" x14ac:dyDescent="0.35">
      <c r="A11" s="4" t="s">
        <v>15</v>
      </c>
      <c r="B11" s="4" t="s">
        <v>16</v>
      </c>
      <c r="C11" s="6" t="s">
        <v>7</v>
      </c>
      <c r="D11" s="6" t="s">
        <v>7</v>
      </c>
      <c r="E11" s="6" t="s">
        <v>7</v>
      </c>
      <c r="F11" s="6" t="s">
        <v>7</v>
      </c>
      <c r="G11" s="5">
        <v>10.09</v>
      </c>
      <c r="H11" s="5">
        <v>10.24</v>
      </c>
      <c r="I11" s="5">
        <v>10.25</v>
      </c>
      <c r="J11" s="5">
        <v>10.25</v>
      </c>
      <c r="K11" s="5">
        <v>10</v>
      </c>
      <c r="L11" s="5">
        <v>9.75</v>
      </c>
      <c r="M11" s="5">
        <v>9.75</v>
      </c>
      <c r="N11" s="5">
        <v>9.75</v>
      </c>
      <c r="O11" s="5">
        <v>9.75</v>
      </c>
      <c r="P11" s="5">
        <v>9.75</v>
      </c>
      <c r="Q11" s="5">
        <v>9.75</v>
      </c>
      <c r="R11" s="5">
        <v>9.75</v>
      </c>
      <c r="S11" s="5">
        <v>9.35</v>
      </c>
      <c r="T11" s="5">
        <v>9.35</v>
      </c>
      <c r="U11" s="5">
        <v>9.35</v>
      </c>
      <c r="V11" s="5">
        <v>9.35</v>
      </c>
      <c r="W11" s="5">
        <v>9.35</v>
      </c>
      <c r="X11" s="5">
        <v>9.35</v>
      </c>
      <c r="Y11" s="5">
        <v>9.35</v>
      </c>
      <c r="Z11" s="5">
        <v>9.35</v>
      </c>
      <c r="AA11" s="15">
        <v>9.35</v>
      </c>
    </row>
    <row r="12" spans="1:27" x14ac:dyDescent="0.35">
      <c r="A12" s="4" t="s">
        <v>17</v>
      </c>
      <c r="B12" s="4" t="s">
        <v>18</v>
      </c>
      <c r="C12" s="5">
        <v>9.59</v>
      </c>
      <c r="D12" s="5">
        <v>9.59</v>
      </c>
      <c r="E12" s="5">
        <v>9.0500000000000007</v>
      </c>
      <c r="F12" s="5">
        <v>9.75</v>
      </c>
      <c r="G12" s="5">
        <v>9.75</v>
      </c>
      <c r="H12" s="5">
        <v>9.24</v>
      </c>
      <c r="I12" s="5">
        <v>9.24</v>
      </c>
      <c r="J12" s="5">
        <v>8.6</v>
      </c>
      <c r="K12" s="5">
        <v>8.9499999999999993</v>
      </c>
      <c r="L12" s="5">
        <v>8.9499999999999993</v>
      </c>
      <c r="M12" s="5">
        <v>9</v>
      </c>
      <c r="N12" s="5">
        <v>8.3800000000000008</v>
      </c>
      <c r="O12" s="5">
        <v>8.8000000000000007</v>
      </c>
      <c r="P12" s="5">
        <v>8.8000000000000007</v>
      </c>
      <c r="Q12" s="5">
        <v>8.8000000000000007</v>
      </c>
      <c r="R12" s="5">
        <v>8.8000000000000007</v>
      </c>
      <c r="S12" s="5">
        <v>8.5</v>
      </c>
      <c r="T12" s="5">
        <v>8.5</v>
      </c>
      <c r="U12" s="5">
        <v>8.5</v>
      </c>
      <c r="V12" s="5">
        <v>8.5</v>
      </c>
      <c r="W12" s="5">
        <v>8.5</v>
      </c>
      <c r="X12" s="5">
        <v>8.5</v>
      </c>
      <c r="Y12" s="5">
        <v>8.5</v>
      </c>
      <c r="Z12" s="5">
        <v>8.5</v>
      </c>
      <c r="AA12" s="5">
        <v>8.5</v>
      </c>
    </row>
    <row r="13" spans="1:27" x14ac:dyDescent="0.35">
      <c r="A13" s="4" t="s">
        <v>19</v>
      </c>
      <c r="B13" s="4" t="s">
        <v>20</v>
      </c>
      <c r="C13" s="5">
        <v>10.75</v>
      </c>
      <c r="D13" s="5">
        <v>10.75</v>
      </c>
      <c r="E13" s="5">
        <v>10.75</v>
      </c>
      <c r="F13" s="5">
        <v>10.15</v>
      </c>
      <c r="G13" s="5">
        <v>10.15</v>
      </c>
      <c r="H13" s="5">
        <v>9.5500000000000007</v>
      </c>
      <c r="I13" s="5">
        <v>9.5500000000000007</v>
      </c>
      <c r="J13" s="5">
        <v>9.5500000000000007</v>
      </c>
      <c r="K13" s="5">
        <v>9.5500000000000007</v>
      </c>
      <c r="L13" s="5">
        <v>9.35</v>
      </c>
      <c r="M13" s="5">
        <v>9.35</v>
      </c>
      <c r="N13" s="5">
        <v>9.35</v>
      </c>
      <c r="O13" s="5">
        <v>9.1999999999999993</v>
      </c>
      <c r="P13" s="5">
        <v>9</v>
      </c>
      <c r="Q13" s="5">
        <v>9</v>
      </c>
      <c r="R13" s="5">
        <v>9</v>
      </c>
      <c r="S13" s="5">
        <v>9</v>
      </c>
      <c r="T13" s="5">
        <v>9</v>
      </c>
      <c r="U13" s="5">
        <v>9</v>
      </c>
      <c r="V13" s="5">
        <v>9</v>
      </c>
      <c r="W13" s="5">
        <v>9</v>
      </c>
      <c r="X13" s="5">
        <v>9</v>
      </c>
      <c r="Y13" s="5">
        <v>9</v>
      </c>
      <c r="Z13" s="5">
        <v>9</v>
      </c>
      <c r="AA13" s="5">
        <v>9</v>
      </c>
    </row>
    <row r="14" spans="1:27" x14ac:dyDescent="0.35">
      <c r="A14" s="4" t="s">
        <v>21</v>
      </c>
      <c r="B14" s="4" t="s">
        <v>14</v>
      </c>
      <c r="C14" s="5">
        <v>9.8800000000000008</v>
      </c>
      <c r="D14" s="5">
        <v>9.8800000000000008</v>
      </c>
      <c r="E14" s="5">
        <v>9.8800000000000008</v>
      </c>
      <c r="F14" s="5">
        <v>9.8800000000000008</v>
      </c>
      <c r="G14" s="5">
        <v>9.8800000000000008</v>
      </c>
      <c r="H14" s="5">
        <v>9.8800000000000008</v>
      </c>
      <c r="I14" s="5">
        <v>9</v>
      </c>
      <c r="J14" s="5">
        <v>9</v>
      </c>
      <c r="K14" s="5">
        <v>8.57</v>
      </c>
      <c r="L14" s="5">
        <v>8.01</v>
      </c>
      <c r="M14" s="5">
        <v>9.85</v>
      </c>
      <c r="N14" s="5">
        <v>9.58</v>
      </c>
      <c r="O14" s="5">
        <v>9.1199999999999992</v>
      </c>
      <c r="P14" s="5">
        <v>8.98</v>
      </c>
      <c r="Q14" s="5">
        <v>9.36</v>
      </c>
      <c r="R14" s="5">
        <v>9.3000000000000007</v>
      </c>
      <c r="S14" s="5">
        <v>9.19</v>
      </c>
      <c r="T14" s="5">
        <v>8.7799999999999994</v>
      </c>
      <c r="U14" s="5">
        <v>9</v>
      </c>
      <c r="V14" s="5">
        <v>8.98</v>
      </c>
      <c r="W14" s="5">
        <v>8.52</v>
      </c>
      <c r="X14" s="5">
        <v>8.34</v>
      </c>
      <c r="Y14" s="5">
        <v>8.66</v>
      </c>
      <c r="Z14" s="5">
        <v>9.36</v>
      </c>
      <c r="AA14" s="5">
        <v>9.2100000000000009</v>
      </c>
    </row>
    <row r="15" spans="1:27" x14ac:dyDescent="0.35">
      <c r="A15" s="7" t="s">
        <v>22</v>
      </c>
      <c r="B15" s="7"/>
      <c r="C15" s="8">
        <f t="shared" ref="C15:K15" si="2">AVERAGE(C5:C14)</f>
        <v>10.905000000000001</v>
      </c>
      <c r="D15" s="8">
        <f t="shared" si="2"/>
        <v>11.023999999999999</v>
      </c>
      <c r="E15" s="8">
        <f t="shared" si="2"/>
        <v>10.68</v>
      </c>
      <c r="F15" s="8">
        <f t="shared" si="2"/>
        <v>10.511428571428571</v>
      </c>
      <c r="G15" s="8">
        <f t="shared" si="2"/>
        <v>10.185555555555556</v>
      </c>
      <c r="H15" s="8">
        <f t="shared" si="2"/>
        <v>10.034444444444443</v>
      </c>
      <c r="I15" s="8">
        <f t="shared" si="2"/>
        <v>9.6844444444444449</v>
      </c>
      <c r="J15" s="8">
        <f t="shared" si="2"/>
        <v>9.4266666666666659</v>
      </c>
      <c r="K15" s="8">
        <f t="shared" si="2"/>
        <v>9.4966666666666661</v>
      </c>
      <c r="L15" s="8">
        <f t="shared" ref="L15" si="3">AVERAGE(L5:L14)</f>
        <v>8.992222222222221</v>
      </c>
      <c r="M15" s="8">
        <f t="shared" ref="M15:Y15" si="4">AVERAGE(M5:M14)</f>
        <v>9.3699999999999992</v>
      </c>
      <c r="N15" s="8">
        <f t="shared" si="4"/>
        <v>9.1539999999999981</v>
      </c>
      <c r="O15" s="8">
        <f t="shared" si="4"/>
        <v>9.0890000000000004</v>
      </c>
      <c r="P15" s="8">
        <f t="shared" si="4"/>
        <v>8.7859999999999996</v>
      </c>
      <c r="Q15" s="8">
        <f t="shared" si="4"/>
        <v>8.8620000000000001</v>
      </c>
      <c r="R15" s="8">
        <f t="shared" si="4"/>
        <v>8.85</v>
      </c>
      <c r="S15" s="8">
        <f t="shared" si="4"/>
        <v>8.7579999999999991</v>
      </c>
      <c r="T15" s="8">
        <f t="shared" si="4"/>
        <v>8.7560000000000002</v>
      </c>
      <c r="U15" s="8">
        <f t="shared" si="4"/>
        <v>8.8000000000000007</v>
      </c>
      <c r="V15" s="8">
        <f t="shared" si="4"/>
        <v>8.798</v>
      </c>
      <c r="W15" s="8">
        <f t="shared" si="4"/>
        <v>8.7519999999999989</v>
      </c>
      <c r="X15" s="8">
        <f t="shared" si="4"/>
        <v>8.734</v>
      </c>
      <c r="Y15" s="8">
        <f t="shared" si="4"/>
        <v>8.766</v>
      </c>
      <c r="Z15" s="8">
        <f t="shared" ref="Z15:AA16" si="5">AVERAGE(Z5:Z14)</f>
        <v>8.8360000000000003</v>
      </c>
      <c r="AA15" s="8">
        <f t="shared" si="5"/>
        <v>9.1829999999999981</v>
      </c>
    </row>
    <row r="16" spans="1:27" x14ac:dyDescent="0.35">
      <c r="A16" s="7" t="s">
        <v>23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8">
        <f t="shared" ref="L16" si="6">MEDIAN(L5:L14)</f>
        <v>9</v>
      </c>
      <c r="M16" s="8">
        <f t="shared" ref="M16:Y16" si="7">MEDIAN(M5:M14)</f>
        <v>9.1750000000000007</v>
      </c>
      <c r="N16" s="8">
        <f t="shared" si="7"/>
        <v>9.0500000000000007</v>
      </c>
      <c r="O16" s="8">
        <f t="shared" si="7"/>
        <v>8.9600000000000009</v>
      </c>
      <c r="P16" s="8">
        <f t="shared" si="7"/>
        <v>8.89</v>
      </c>
      <c r="Q16" s="8">
        <f t="shared" si="7"/>
        <v>8.9</v>
      </c>
      <c r="R16" s="8">
        <f t="shared" si="7"/>
        <v>8.9</v>
      </c>
      <c r="S16" s="8">
        <f t="shared" si="7"/>
        <v>8.75</v>
      </c>
      <c r="T16" s="8">
        <f t="shared" si="7"/>
        <v>8.64</v>
      </c>
      <c r="U16" s="8">
        <f t="shared" si="7"/>
        <v>8.75</v>
      </c>
      <c r="V16" s="8">
        <f t="shared" si="7"/>
        <v>8.74</v>
      </c>
      <c r="W16" s="8">
        <f t="shared" si="7"/>
        <v>8.51</v>
      </c>
      <c r="X16" s="8">
        <f t="shared" si="7"/>
        <v>8.5</v>
      </c>
      <c r="Y16" s="8">
        <f t="shared" si="7"/>
        <v>8.58</v>
      </c>
      <c r="Z16" s="8">
        <f t="shared" ref="Z16" si="8">MEDIAN(Z5:Z14)</f>
        <v>8.75</v>
      </c>
      <c r="AA16" s="8">
        <f t="shared" si="5"/>
        <v>9.1733000000000011</v>
      </c>
    </row>
    <row r="17" spans="1:27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7" x14ac:dyDescent="0.35">
      <c r="A18" s="4" t="s">
        <v>24</v>
      </c>
      <c r="B18" s="4" t="s">
        <v>25</v>
      </c>
      <c r="C18" s="6" t="s">
        <v>7</v>
      </c>
      <c r="D18" s="6" t="s">
        <v>7</v>
      </c>
      <c r="E18" s="6" t="s">
        <v>7</v>
      </c>
      <c r="F18" s="6" t="s">
        <v>7</v>
      </c>
      <c r="G18" s="5">
        <v>9.06</v>
      </c>
      <c r="H18" s="5">
        <v>8.7100000000000009</v>
      </c>
      <c r="I18" s="5">
        <v>7.96</v>
      </c>
      <c r="J18" s="5">
        <v>7.57</v>
      </c>
      <c r="K18" s="5">
        <v>7.74</v>
      </c>
      <c r="L18" s="5">
        <v>6.9850000000000003</v>
      </c>
      <c r="M18" s="5">
        <v>7.85</v>
      </c>
      <c r="N18" s="5">
        <v>7.32</v>
      </c>
      <c r="O18" s="5">
        <v>6.37</v>
      </c>
      <c r="P18" s="5">
        <v>6.1890000000000001</v>
      </c>
      <c r="Q18" s="5">
        <v>8.1999999999999993</v>
      </c>
      <c r="R18" s="5">
        <v>8.1999999999999993</v>
      </c>
      <c r="S18" s="5">
        <v>8.1999999999999993</v>
      </c>
      <c r="T18" s="5">
        <v>8.1999999999999993</v>
      </c>
      <c r="U18" s="5">
        <v>8.1999999999999993</v>
      </c>
      <c r="V18" s="5">
        <v>8.1999999999999993</v>
      </c>
      <c r="W18" s="5">
        <v>8.1999999999999993</v>
      </c>
      <c r="X18" s="5">
        <v>8.1999999999999993</v>
      </c>
      <c r="Y18" s="5">
        <v>8.1999999999999993</v>
      </c>
      <c r="Z18" s="5"/>
    </row>
    <row r="19" spans="1:27" x14ac:dyDescent="0.35">
      <c r="A19" s="4" t="s">
        <v>26</v>
      </c>
      <c r="B19" s="4" t="s">
        <v>27</v>
      </c>
      <c r="C19" s="6" t="s">
        <v>7</v>
      </c>
      <c r="D19" s="6" t="s">
        <v>7</v>
      </c>
      <c r="E19" s="6" t="s">
        <v>7</v>
      </c>
      <c r="F19" s="6" t="s">
        <v>7</v>
      </c>
      <c r="G19" s="6" t="s">
        <v>7</v>
      </c>
      <c r="H19" s="6" t="s">
        <v>7</v>
      </c>
      <c r="I19" s="6" t="s">
        <v>7</v>
      </c>
      <c r="J19" s="6" t="s">
        <v>7</v>
      </c>
      <c r="K19" s="6" t="s">
        <v>7</v>
      </c>
      <c r="L19" s="6" t="s">
        <v>7</v>
      </c>
      <c r="M19" s="6" t="s">
        <v>7</v>
      </c>
      <c r="N19" s="6" t="s">
        <v>7</v>
      </c>
      <c r="O19" s="6" t="s">
        <v>7</v>
      </c>
      <c r="P19" s="6" t="s">
        <v>7</v>
      </c>
      <c r="Q19" s="6" t="s">
        <v>7</v>
      </c>
      <c r="R19" s="6" t="s">
        <v>7</v>
      </c>
      <c r="S19" s="6" t="s">
        <v>7</v>
      </c>
      <c r="T19" s="6" t="s">
        <v>7</v>
      </c>
      <c r="U19" s="6" t="s">
        <v>7</v>
      </c>
      <c r="V19" s="6" t="s">
        <v>7</v>
      </c>
      <c r="W19" s="6" t="s">
        <v>7</v>
      </c>
      <c r="X19" s="6" t="s">
        <v>7</v>
      </c>
      <c r="Y19" s="6" t="s">
        <v>7</v>
      </c>
      <c r="Z19" s="6"/>
    </row>
    <row r="20" spans="1:27" x14ac:dyDescent="0.35">
      <c r="A20" s="4" t="s">
        <v>28</v>
      </c>
      <c r="B20" s="4" t="s">
        <v>18</v>
      </c>
      <c r="C20" s="6" t="s">
        <v>9</v>
      </c>
      <c r="D20" s="6" t="s">
        <v>9</v>
      </c>
      <c r="E20" s="5">
        <v>3</v>
      </c>
      <c r="F20" s="5">
        <v>3</v>
      </c>
      <c r="G20" s="5">
        <v>5.83</v>
      </c>
      <c r="H20" s="5">
        <v>5.83</v>
      </c>
      <c r="I20" s="5">
        <v>5.83</v>
      </c>
      <c r="J20" s="5">
        <v>4.47</v>
      </c>
      <c r="K20" s="5">
        <v>4.47</v>
      </c>
      <c r="L20" s="5">
        <v>4.47</v>
      </c>
      <c r="M20" s="5">
        <v>4.47</v>
      </c>
      <c r="N20" s="5">
        <v>4.47</v>
      </c>
      <c r="O20" s="5">
        <v>4.47</v>
      </c>
      <c r="P20" s="5">
        <v>4.47</v>
      </c>
      <c r="Q20" s="6">
        <v>4.47</v>
      </c>
      <c r="R20" s="6">
        <v>8.8000000000000007</v>
      </c>
      <c r="S20" s="5">
        <v>8.5</v>
      </c>
      <c r="T20" s="5">
        <v>8.5</v>
      </c>
      <c r="U20" s="5">
        <v>8.5</v>
      </c>
      <c r="V20" s="5">
        <v>8.5</v>
      </c>
      <c r="W20" s="5">
        <v>8.5</v>
      </c>
      <c r="X20" s="5">
        <v>8.5</v>
      </c>
      <c r="Y20" s="5">
        <v>8.5</v>
      </c>
      <c r="Z20" s="5"/>
    </row>
    <row r="21" spans="1:27" x14ac:dyDescent="0.35">
      <c r="A21" s="4" t="s">
        <v>29</v>
      </c>
      <c r="B21" s="4" t="s">
        <v>30</v>
      </c>
      <c r="C21" s="6" t="s">
        <v>9</v>
      </c>
      <c r="D21" s="6" t="s">
        <v>9</v>
      </c>
      <c r="E21" s="5">
        <v>10</v>
      </c>
      <c r="F21" s="5">
        <v>10</v>
      </c>
      <c r="G21" s="5">
        <v>10</v>
      </c>
      <c r="H21" s="5">
        <v>10</v>
      </c>
      <c r="I21" s="5">
        <v>10</v>
      </c>
      <c r="J21" s="5">
        <v>9</v>
      </c>
      <c r="K21" s="5">
        <v>9</v>
      </c>
      <c r="L21" s="5">
        <v>8.5</v>
      </c>
      <c r="M21" s="5">
        <v>8.5</v>
      </c>
      <c r="N21" s="5">
        <v>7.4</v>
      </c>
      <c r="O21" s="5">
        <v>7.4</v>
      </c>
      <c r="P21" s="5">
        <v>8.5</v>
      </c>
      <c r="Q21" s="5">
        <v>8.5</v>
      </c>
      <c r="R21" s="5">
        <v>8.5</v>
      </c>
      <c r="S21" s="5">
        <v>8.5</v>
      </c>
      <c r="T21" s="5">
        <v>8.5</v>
      </c>
      <c r="U21" s="5">
        <v>8.5</v>
      </c>
      <c r="V21" s="5">
        <v>8.5</v>
      </c>
      <c r="W21" s="5">
        <v>8.5</v>
      </c>
      <c r="X21" s="5">
        <v>8.5</v>
      </c>
      <c r="Y21" s="5">
        <v>8.5</v>
      </c>
      <c r="Z21" s="5"/>
    </row>
    <row r="22" spans="1:27" x14ac:dyDescent="0.35">
      <c r="A22" s="7" t="s">
        <v>22</v>
      </c>
      <c r="B22" s="4" t="s">
        <v>31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8">
        <f t="shared" ref="M22:X22" si="9">IFERROR(AVERAGE(M18:M21),"n/a")</f>
        <v>6.94</v>
      </c>
      <c r="N22" s="8">
        <f t="shared" si="9"/>
        <v>6.3966666666666656</v>
      </c>
      <c r="O22" s="8">
        <f t="shared" si="9"/>
        <v>6.080000000000001</v>
      </c>
      <c r="P22" s="8">
        <f t="shared" si="9"/>
        <v>6.386333333333333</v>
      </c>
      <c r="Q22" s="8">
        <f t="shared" si="9"/>
        <v>7.0566666666666658</v>
      </c>
      <c r="R22" s="8">
        <f t="shared" si="9"/>
        <v>8.5</v>
      </c>
      <c r="S22" s="8">
        <f t="shared" si="9"/>
        <v>8.4</v>
      </c>
      <c r="T22" s="8">
        <f t="shared" si="9"/>
        <v>8.4</v>
      </c>
      <c r="U22" s="8">
        <f t="shared" si="9"/>
        <v>8.4</v>
      </c>
      <c r="V22" s="8">
        <f t="shared" si="9"/>
        <v>8.4</v>
      </c>
      <c r="W22" s="8">
        <f t="shared" si="9"/>
        <v>8.4</v>
      </c>
      <c r="X22" s="8">
        <f t="shared" si="9"/>
        <v>8.4</v>
      </c>
      <c r="Y22" s="5">
        <v>8.4</v>
      </c>
      <c r="Z22" s="5"/>
    </row>
    <row r="23" spans="1:27" x14ac:dyDescent="0.35">
      <c r="A23" s="7" t="s">
        <v>23</v>
      </c>
      <c r="B23" s="4" t="s">
        <v>31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8">
        <f t="shared" ref="M23:X23" si="10">IFERROR(MEDIAN(M18:M21),"n/a")</f>
        <v>7.85</v>
      </c>
      <c r="N23" s="8">
        <f t="shared" si="10"/>
        <v>7.32</v>
      </c>
      <c r="O23" s="8">
        <f t="shared" si="10"/>
        <v>6.37</v>
      </c>
      <c r="P23" s="8">
        <f t="shared" si="10"/>
        <v>6.1890000000000001</v>
      </c>
      <c r="Q23" s="8">
        <f t="shared" si="10"/>
        <v>8.1999999999999993</v>
      </c>
      <c r="R23" s="8">
        <f t="shared" si="10"/>
        <v>8.5</v>
      </c>
      <c r="S23" s="8">
        <f t="shared" si="10"/>
        <v>8.5</v>
      </c>
      <c r="T23" s="8">
        <f t="shared" si="10"/>
        <v>8.5</v>
      </c>
      <c r="U23" s="8">
        <f t="shared" si="10"/>
        <v>8.5</v>
      </c>
      <c r="V23" s="8">
        <f t="shared" si="10"/>
        <v>8.5</v>
      </c>
      <c r="W23" s="8">
        <f t="shared" si="10"/>
        <v>8.5</v>
      </c>
      <c r="X23" s="8">
        <f t="shared" si="10"/>
        <v>8.5</v>
      </c>
      <c r="Y23" s="5">
        <v>8.5</v>
      </c>
      <c r="Z23" s="5"/>
    </row>
    <row r="25" spans="1:27" x14ac:dyDescent="0.35">
      <c r="A25" s="3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7" x14ac:dyDescent="0.35">
      <c r="A26" s="4" t="s">
        <v>33</v>
      </c>
      <c r="B26" s="4" t="s">
        <v>4</v>
      </c>
      <c r="C26" s="5">
        <v>9.25</v>
      </c>
      <c r="D26" s="6" t="s">
        <v>5</v>
      </c>
      <c r="E26" s="5">
        <v>9.4</v>
      </c>
      <c r="F26" s="5">
        <v>9.4</v>
      </c>
      <c r="G26" s="5">
        <v>9.6</v>
      </c>
      <c r="H26" s="5">
        <v>9.5</v>
      </c>
      <c r="I26" s="5">
        <v>8.93</v>
      </c>
      <c r="J26" s="5">
        <v>8.51</v>
      </c>
      <c r="K26" s="5">
        <v>8.75</v>
      </c>
      <c r="L26" s="5">
        <v>9</v>
      </c>
      <c r="M26" s="5">
        <v>9</v>
      </c>
      <c r="N26" s="5">
        <v>8.75</v>
      </c>
      <c r="O26" s="5">
        <v>8.75</v>
      </c>
      <c r="P26" s="5">
        <v>8.3000000000000007</v>
      </c>
      <c r="Q26" s="5">
        <v>8.3000000000000007</v>
      </c>
      <c r="R26" s="5">
        <v>8.3000000000000007</v>
      </c>
      <c r="S26" s="5">
        <v>8.3000000000000007</v>
      </c>
      <c r="T26" s="5">
        <v>8.5</v>
      </c>
      <c r="U26" s="5">
        <v>8.5</v>
      </c>
      <c r="V26" s="5">
        <v>8.5</v>
      </c>
      <c r="W26" s="5">
        <v>8.5</v>
      </c>
      <c r="X26" s="5">
        <v>8.5</v>
      </c>
      <c r="Y26" s="5">
        <v>8.5</v>
      </c>
      <c r="Z26" s="5">
        <v>8.5</v>
      </c>
      <c r="AA26" s="5">
        <v>9.2799999999999994</v>
      </c>
    </row>
    <row r="27" spans="1:27" x14ac:dyDescent="0.35">
      <c r="A27" s="4" t="s">
        <v>3</v>
      </c>
      <c r="B27" s="4" t="s">
        <v>4</v>
      </c>
      <c r="C27" s="5" t="s">
        <v>5</v>
      </c>
      <c r="D27" s="5" t="s">
        <v>5</v>
      </c>
      <c r="E27" s="5" t="s">
        <v>5</v>
      </c>
      <c r="F27" s="5">
        <v>9.4</v>
      </c>
      <c r="G27" s="5">
        <v>9.6</v>
      </c>
      <c r="H27" s="5">
        <v>9.5</v>
      </c>
      <c r="I27" s="5">
        <v>8.93</v>
      </c>
      <c r="J27" s="5">
        <v>8.51</v>
      </c>
      <c r="K27" s="5">
        <v>8.75</v>
      </c>
      <c r="L27" s="5">
        <v>9</v>
      </c>
      <c r="M27" s="5">
        <v>9</v>
      </c>
      <c r="N27" s="5">
        <v>8.75</v>
      </c>
      <c r="O27" s="5">
        <v>8.75</v>
      </c>
      <c r="P27" s="5">
        <v>8.3000000000000007</v>
      </c>
      <c r="Q27" s="5">
        <v>8.3000000000000007</v>
      </c>
      <c r="R27" s="5">
        <v>8.3000000000000007</v>
      </c>
      <c r="S27" s="5">
        <v>8.3000000000000007</v>
      </c>
      <c r="T27" s="5">
        <v>8.5</v>
      </c>
      <c r="U27" s="5">
        <v>8.5</v>
      </c>
      <c r="V27" s="5">
        <v>8.5</v>
      </c>
      <c r="W27" s="5">
        <v>8.5</v>
      </c>
      <c r="X27" s="5">
        <v>8.5</v>
      </c>
      <c r="Y27" s="5">
        <v>8.5</v>
      </c>
      <c r="Z27" s="5">
        <v>8.5</v>
      </c>
      <c r="AA27" s="5">
        <v>9.2799999999999994</v>
      </c>
    </row>
    <row r="28" spans="1:27" x14ac:dyDescent="0.35">
      <c r="A28" s="4" t="s">
        <v>6</v>
      </c>
      <c r="B28" s="4" t="s">
        <v>4</v>
      </c>
      <c r="C28" s="6" t="s">
        <v>9</v>
      </c>
      <c r="D28" s="6" t="s">
        <v>9</v>
      </c>
      <c r="E28" s="6" t="s">
        <v>9</v>
      </c>
      <c r="F28" s="6" t="s">
        <v>9</v>
      </c>
      <c r="G28" s="6" t="s">
        <v>9</v>
      </c>
      <c r="H28" s="6" t="s">
        <v>9</v>
      </c>
      <c r="I28" s="5">
        <v>8.93</v>
      </c>
      <c r="J28" s="5">
        <v>8.51</v>
      </c>
      <c r="K28" s="5">
        <v>8.75</v>
      </c>
      <c r="L28" s="5">
        <v>9</v>
      </c>
      <c r="M28" s="5">
        <v>9</v>
      </c>
      <c r="N28" s="5">
        <v>8.75</v>
      </c>
      <c r="O28" s="5">
        <v>8.75</v>
      </c>
      <c r="P28" s="5">
        <v>8.3000000000000007</v>
      </c>
      <c r="Q28" s="5">
        <v>8.3000000000000007</v>
      </c>
      <c r="R28" s="5">
        <v>8.3000000000000007</v>
      </c>
      <c r="S28" s="5">
        <v>8.3000000000000007</v>
      </c>
      <c r="T28" s="5">
        <v>8.5</v>
      </c>
      <c r="U28" s="5">
        <v>8.5</v>
      </c>
      <c r="V28" s="5">
        <v>8.5</v>
      </c>
      <c r="W28" s="5">
        <v>8.5</v>
      </c>
      <c r="X28" s="5">
        <v>8.5</v>
      </c>
      <c r="Y28" s="5">
        <v>8.5</v>
      </c>
      <c r="Z28" s="5">
        <v>8.5</v>
      </c>
      <c r="AA28" s="5">
        <v>9.2799999999999994</v>
      </c>
    </row>
    <row r="29" spans="1:27" x14ac:dyDescent="0.35">
      <c r="A29" s="4" t="s">
        <v>34</v>
      </c>
      <c r="B29" s="4" t="s">
        <v>4</v>
      </c>
      <c r="C29" s="5">
        <v>9.25</v>
      </c>
      <c r="D29" s="6" t="s">
        <v>5</v>
      </c>
      <c r="E29" s="6" t="s">
        <v>5</v>
      </c>
      <c r="F29" s="5">
        <v>9.4</v>
      </c>
      <c r="G29" s="5">
        <v>9.6</v>
      </c>
      <c r="H29" s="5">
        <v>9.5</v>
      </c>
      <c r="I29" s="5">
        <v>8.93</v>
      </c>
      <c r="J29" s="5">
        <v>8.51</v>
      </c>
      <c r="K29" s="5">
        <v>8.75</v>
      </c>
      <c r="L29" s="5">
        <v>9</v>
      </c>
      <c r="M29" s="5">
        <v>9</v>
      </c>
      <c r="N29" s="5">
        <v>8.75</v>
      </c>
      <c r="O29" s="5">
        <v>8.75</v>
      </c>
      <c r="P29" s="5">
        <v>8.3000000000000007</v>
      </c>
      <c r="Q29" s="5">
        <v>8.3000000000000007</v>
      </c>
      <c r="R29" s="5">
        <v>8.3000000000000007</v>
      </c>
      <c r="S29" s="5">
        <v>8.3000000000000007</v>
      </c>
      <c r="T29" s="5">
        <v>8.5</v>
      </c>
      <c r="U29" s="5">
        <v>8.5</v>
      </c>
      <c r="V29" s="5">
        <v>8.5</v>
      </c>
      <c r="W29" s="5">
        <v>8.5</v>
      </c>
      <c r="X29" s="5">
        <v>8.5</v>
      </c>
      <c r="Y29" s="5">
        <v>8.5</v>
      </c>
      <c r="Z29" s="5">
        <v>8.5</v>
      </c>
      <c r="AA29" s="5">
        <v>9.2799999999999994</v>
      </c>
    </row>
    <row r="30" spans="1:27" x14ac:dyDescent="0.35">
      <c r="A30" s="4" t="s">
        <v>13</v>
      </c>
      <c r="B30" s="4" t="s">
        <v>14</v>
      </c>
      <c r="C30" s="5">
        <v>9.8800000000000008</v>
      </c>
      <c r="D30" s="5">
        <v>9.8800000000000008</v>
      </c>
      <c r="E30" s="5">
        <v>9.8800000000000008</v>
      </c>
      <c r="F30" s="5">
        <v>9.8800000000000008</v>
      </c>
      <c r="G30" s="5">
        <v>9.8800000000000008</v>
      </c>
      <c r="H30" s="5">
        <v>9.8800000000000008</v>
      </c>
      <c r="I30" s="5">
        <v>9.8800000000000008</v>
      </c>
      <c r="J30" s="5">
        <v>8.35</v>
      </c>
      <c r="K30" s="5">
        <v>8.35</v>
      </c>
      <c r="L30" s="5">
        <v>8.01</v>
      </c>
      <c r="M30" s="5">
        <v>8.39</v>
      </c>
      <c r="N30" s="5">
        <v>9.66</v>
      </c>
      <c r="O30" s="5">
        <v>9.42</v>
      </c>
      <c r="P30" s="5">
        <v>8.93</v>
      </c>
      <c r="Q30" s="5">
        <v>9.36</v>
      </c>
      <c r="R30" s="5">
        <v>9.3000000000000007</v>
      </c>
      <c r="S30" s="5">
        <v>9.19</v>
      </c>
      <c r="T30" s="5">
        <v>8.7799999999999994</v>
      </c>
      <c r="U30" s="5">
        <v>9</v>
      </c>
      <c r="V30" s="5">
        <v>8.98</v>
      </c>
      <c r="W30" s="5">
        <v>8.52</v>
      </c>
      <c r="X30" s="5">
        <v>8.52</v>
      </c>
      <c r="Y30" s="5">
        <v>8.52</v>
      </c>
      <c r="Z30" s="5">
        <v>8.52</v>
      </c>
      <c r="AA30" s="5">
        <v>8.52</v>
      </c>
    </row>
    <row r="31" spans="1:27" x14ac:dyDescent="0.35">
      <c r="A31" s="7" t="s">
        <v>22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>
        <f>IFERROR(AVERAGE(M26:M30),"n/a")</f>
        <v>8.8780000000000001</v>
      </c>
      <c r="N31" s="8">
        <f t="shared" ref="N31:X31" si="11">IFERROR(AVERAGE(N26:N30),"n/a")</f>
        <v>8.9319999999999986</v>
      </c>
      <c r="O31" s="8">
        <f t="shared" si="11"/>
        <v>8.8840000000000003</v>
      </c>
      <c r="P31" s="8">
        <f t="shared" si="11"/>
        <v>8.4260000000000002</v>
      </c>
      <c r="Q31" s="8">
        <f t="shared" si="11"/>
        <v>8.5120000000000005</v>
      </c>
      <c r="R31" s="8">
        <f t="shared" si="11"/>
        <v>8.5</v>
      </c>
      <c r="S31" s="8">
        <f t="shared" si="11"/>
        <v>8.4779999999999998</v>
      </c>
      <c r="T31" s="8">
        <f t="shared" si="11"/>
        <v>8.5560000000000009</v>
      </c>
      <c r="U31" s="8">
        <f t="shared" si="11"/>
        <v>8.6</v>
      </c>
      <c r="V31" s="8">
        <f t="shared" si="11"/>
        <v>8.5960000000000001</v>
      </c>
      <c r="W31" s="8">
        <f t="shared" si="11"/>
        <v>8.5039999999999996</v>
      </c>
      <c r="X31" s="8">
        <f t="shared" si="11"/>
        <v>8.5039999999999996</v>
      </c>
      <c r="Y31" s="8">
        <f t="shared" ref="Y31:Z31" si="12">IFERROR(AVERAGE(Y26:Y30),"n/a")</f>
        <v>8.5039999999999996</v>
      </c>
      <c r="Z31" s="8">
        <f t="shared" si="12"/>
        <v>8.5039999999999996</v>
      </c>
      <c r="AA31" s="8">
        <f t="shared" ref="AA31" si="13">IFERROR(AVERAGE(AA26:AA30),"n/a")</f>
        <v>9.1280000000000001</v>
      </c>
    </row>
    <row r="32" spans="1:27" x14ac:dyDescent="0.35">
      <c r="A32" s="7" t="s">
        <v>23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>
        <f>IFERROR(MEDIAN(M26:M30),"n/a")</f>
        <v>9</v>
      </c>
      <c r="N32" s="8">
        <f t="shared" ref="N32:X32" si="14">IFERROR(MEDIAN(N26:N30),"n/a")</f>
        <v>8.75</v>
      </c>
      <c r="O32" s="8">
        <f t="shared" si="14"/>
        <v>8.75</v>
      </c>
      <c r="P32" s="8">
        <f t="shared" si="14"/>
        <v>8.3000000000000007</v>
      </c>
      <c r="Q32" s="8">
        <f t="shared" si="14"/>
        <v>8.3000000000000007</v>
      </c>
      <c r="R32" s="8">
        <f t="shared" si="14"/>
        <v>8.3000000000000007</v>
      </c>
      <c r="S32" s="8">
        <f t="shared" si="14"/>
        <v>8.3000000000000007</v>
      </c>
      <c r="T32" s="8">
        <f t="shared" si="14"/>
        <v>8.5</v>
      </c>
      <c r="U32" s="8">
        <f t="shared" si="14"/>
        <v>8.5</v>
      </c>
      <c r="V32" s="8">
        <f t="shared" si="14"/>
        <v>8.5</v>
      </c>
      <c r="W32" s="8">
        <f t="shared" si="14"/>
        <v>8.5</v>
      </c>
      <c r="X32" s="8">
        <f t="shared" si="14"/>
        <v>8.5</v>
      </c>
      <c r="Y32" s="8">
        <f t="shared" ref="Y32:Z32" si="15">IFERROR(MEDIAN(Y26:Y30),"n/a")</f>
        <v>8.5</v>
      </c>
      <c r="Z32" s="8">
        <f t="shared" si="15"/>
        <v>8.5</v>
      </c>
      <c r="AA32" s="8">
        <f t="shared" ref="AA32" si="16">IFERROR(MEDIAN(AA26:AA30),"n/a")</f>
        <v>9.2799999999999994</v>
      </c>
    </row>
    <row r="33" spans="1:27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7" x14ac:dyDescent="0.35">
      <c r="A34" s="4" t="s">
        <v>35</v>
      </c>
      <c r="B34" s="4" t="s">
        <v>12</v>
      </c>
      <c r="C34" s="6" t="s">
        <v>7</v>
      </c>
      <c r="D34" s="6" t="s">
        <v>7</v>
      </c>
      <c r="E34" s="6" t="s">
        <v>7</v>
      </c>
      <c r="F34" s="6" t="s">
        <v>7</v>
      </c>
      <c r="G34" s="5">
        <v>13.9</v>
      </c>
      <c r="H34" s="6" t="s">
        <v>7</v>
      </c>
      <c r="I34" s="5">
        <v>13.51</v>
      </c>
      <c r="J34" s="5">
        <v>13.1</v>
      </c>
      <c r="K34" s="5">
        <v>12.05</v>
      </c>
      <c r="L34" s="5">
        <v>11.78</v>
      </c>
      <c r="M34" s="5">
        <v>11.42</v>
      </c>
      <c r="N34" s="6" t="s">
        <v>7</v>
      </c>
      <c r="O34" s="6" t="s">
        <v>7</v>
      </c>
      <c r="P34" s="6" t="s">
        <v>7</v>
      </c>
      <c r="Q34" s="6" t="s">
        <v>7</v>
      </c>
      <c r="R34" s="6" t="s">
        <v>7</v>
      </c>
      <c r="S34" s="6" t="s">
        <v>7</v>
      </c>
      <c r="T34" s="6" t="s">
        <v>7</v>
      </c>
      <c r="U34" s="6" t="s">
        <v>7</v>
      </c>
      <c r="V34" s="6" t="s">
        <v>7</v>
      </c>
      <c r="W34" s="6" t="s">
        <v>7</v>
      </c>
      <c r="X34" s="6" t="s">
        <v>7</v>
      </c>
      <c r="Y34" s="6" t="s">
        <v>7</v>
      </c>
      <c r="Z34" s="6"/>
    </row>
    <row r="35" spans="1:27" x14ac:dyDescent="0.35">
      <c r="A35" s="4" t="s">
        <v>36</v>
      </c>
      <c r="B35" s="4" t="s">
        <v>25</v>
      </c>
      <c r="C35" s="5" t="s">
        <v>7</v>
      </c>
      <c r="D35" s="5" t="s">
        <v>7</v>
      </c>
      <c r="E35" s="5">
        <v>9.66</v>
      </c>
      <c r="F35" s="5">
        <v>9.66</v>
      </c>
      <c r="G35" s="5">
        <v>9.66</v>
      </c>
      <c r="H35" s="5">
        <v>8.59</v>
      </c>
      <c r="I35" s="5">
        <v>8.59</v>
      </c>
      <c r="J35" s="5">
        <v>7.5</v>
      </c>
      <c r="K35" s="5">
        <v>7.85</v>
      </c>
      <c r="L35" s="5">
        <v>7.63</v>
      </c>
      <c r="M35" s="5">
        <v>7.59</v>
      </c>
      <c r="N35" s="5">
        <v>7.1369999999999996</v>
      </c>
      <c r="O35" s="5">
        <v>6.391</v>
      </c>
      <c r="P35" s="5">
        <v>6.4089999999999998</v>
      </c>
      <c r="Q35" s="5">
        <v>8.1999999999999993</v>
      </c>
      <c r="R35" s="5">
        <v>8.1999999999999993</v>
      </c>
      <c r="S35" s="5">
        <v>8.1999999999999993</v>
      </c>
      <c r="T35" s="5">
        <v>8.1999999999999993</v>
      </c>
      <c r="U35" s="5">
        <v>8.1999999999999993</v>
      </c>
      <c r="V35" s="5">
        <v>8.1999999999999993</v>
      </c>
      <c r="W35" s="5">
        <v>8.1999999999999993</v>
      </c>
      <c r="X35" s="5">
        <v>8.1999999999999993</v>
      </c>
      <c r="Y35" s="5">
        <v>8.1999999999999993</v>
      </c>
      <c r="Z35" s="5"/>
    </row>
    <row r="36" spans="1:27" x14ac:dyDescent="0.35">
      <c r="A36" s="7" t="s">
        <v>22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8">
        <f t="shared" ref="M36:Y36" si="17">IFERROR(AVERAGE(M34:M35),"n/a")</f>
        <v>9.504999999999999</v>
      </c>
      <c r="N36" s="8">
        <f t="shared" si="17"/>
        <v>7.1369999999999996</v>
      </c>
      <c r="O36" s="8">
        <f t="shared" si="17"/>
        <v>6.391</v>
      </c>
      <c r="P36" s="8">
        <f t="shared" si="17"/>
        <v>6.4089999999999998</v>
      </c>
      <c r="Q36" s="8">
        <f t="shared" si="17"/>
        <v>8.1999999999999993</v>
      </c>
      <c r="R36" s="8">
        <f t="shared" si="17"/>
        <v>8.1999999999999993</v>
      </c>
      <c r="S36" s="8">
        <f t="shared" si="17"/>
        <v>8.1999999999999993</v>
      </c>
      <c r="T36" s="8">
        <f t="shared" si="17"/>
        <v>8.1999999999999993</v>
      </c>
      <c r="U36" s="8">
        <f t="shared" si="17"/>
        <v>8.1999999999999993</v>
      </c>
      <c r="V36" s="8">
        <f t="shared" si="17"/>
        <v>8.1999999999999993</v>
      </c>
      <c r="W36" s="8">
        <f t="shared" si="17"/>
        <v>8.1999999999999993</v>
      </c>
      <c r="X36" s="8">
        <f t="shared" si="17"/>
        <v>8.1999999999999993</v>
      </c>
      <c r="Y36" s="8">
        <f t="shared" si="17"/>
        <v>8.1999999999999993</v>
      </c>
      <c r="Z36" s="8"/>
    </row>
    <row r="37" spans="1:27" x14ac:dyDescent="0.35">
      <c r="A37" s="7" t="s">
        <v>23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8">
        <f t="shared" ref="M37:X37" si="18">IFERROR(MEDIAN(M34:M35),"n/a")</f>
        <v>9.504999999999999</v>
      </c>
      <c r="N37" s="8">
        <f t="shared" si="18"/>
        <v>7.1369999999999996</v>
      </c>
      <c r="O37" s="8">
        <f t="shared" si="18"/>
        <v>6.391</v>
      </c>
      <c r="P37" s="8">
        <f t="shared" si="18"/>
        <v>6.4089999999999998</v>
      </c>
      <c r="Q37" s="8">
        <f t="shared" si="18"/>
        <v>8.1999999999999993</v>
      </c>
      <c r="R37" s="8">
        <f t="shared" si="18"/>
        <v>8.1999999999999993</v>
      </c>
      <c r="S37" s="8">
        <f t="shared" si="18"/>
        <v>8.1999999999999993</v>
      </c>
      <c r="T37" s="8">
        <f t="shared" si="18"/>
        <v>8.1999999999999993</v>
      </c>
      <c r="U37" s="8">
        <f t="shared" si="18"/>
        <v>8.1999999999999993</v>
      </c>
      <c r="V37" s="8">
        <f t="shared" si="18"/>
        <v>8.1999999999999993</v>
      </c>
      <c r="W37" s="8">
        <f t="shared" si="18"/>
        <v>8.1999999999999993</v>
      </c>
      <c r="X37" s="8">
        <f t="shared" si="18"/>
        <v>8.1999999999999993</v>
      </c>
      <c r="Y37" s="8">
        <f t="shared" ref="Y37" si="19">IFERROR(MEDIAN(Y34:Y35),"n/a")</f>
        <v>8.1999999999999993</v>
      </c>
      <c r="Z37" s="8"/>
    </row>
    <row r="39" spans="1:27" x14ac:dyDescent="0.35">
      <c r="A39" s="9" t="s">
        <v>37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27" x14ac:dyDescent="0.35">
      <c r="A40" s="4" t="s">
        <v>38</v>
      </c>
      <c r="B40" s="4" t="s">
        <v>4</v>
      </c>
      <c r="C40" s="5">
        <v>9.9</v>
      </c>
      <c r="D40" s="5">
        <v>9.6999999999999993</v>
      </c>
      <c r="E40" s="5">
        <v>9.6999999999999993</v>
      </c>
      <c r="F40" s="5">
        <v>9.5</v>
      </c>
      <c r="G40" s="5">
        <v>9.6</v>
      </c>
      <c r="H40" s="5">
        <v>9.5</v>
      </c>
      <c r="I40" s="5">
        <v>8.93</v>
      </c>
      <c r="J40" s="5">
        <v>8.51</v>
      </c>
      <c r="K40" s="5">
        <v>8.75</v>
      </c>
      <c r="L40" s="5">
        <v>9</v>
      </c>
      <c r="M40" s="5">
        <v>9</v>
      </c>
      <c r="N40" s="5">
        <v>8.75</v>
      </c>
      <c r="O40" s="5">
        <v>8.75</v>
      </c>
      <c r="P40" s="5">
        <v>8.3000000000000007</v>
      </c>
      <c r="Q40" s="5">
        <v>8.3000000000000007</v>
      </c>
      <c r="R40" s="5">
        <v>8.3000000000000007</v>
      </c>
      <c r="S40" s="5">
        <v>8.3000000000000007</v>
      </c>
      <c r="T40" s="5">
        <v>8.5</v>
      </c>
      <c r="U40" s="5">
        <v>8.5</v>
      </c>
      <c r="V40" s="5">
        <v>8.5</v>
      </c>
      <c r="W40" s="5">
        <v>8.5</v>
      </c>
      <c r="X40" s="5">
        <v>8.5</v>
      </c>
      <c r="Y40" s="5">
        <v>8.5</v>
      </c>
      <c r="Z40" s="5">
        <v>8.5</v>
      </c>
      <c r="AA40" s="5">
        <v>9.2799999999999994</v>
      </c>
    </row>
    <row r="41" spans="1:27" x14ac:dyDescent="0.35">
      <c r="A41" s="4" t="s">
        <v>39</v>
      </c>
      <c r="B41" s="4" t="s">
        <v>4</v>
      </c>
      <c r="C41" s="5">
        <v>9.375</v>
      </c>
      <c r="D41" s="5">
        <v>9.75</v>
      </c>
      <c r="E41" s="5">
        <v>9.75</v>
      </c>
      <c r="F41" s="5">
        <v>9.5</v>
      </c>
      <c r="G41" s="5">
        <v>9.5</v>
      </c>
      <c r="H41" s="5">
        <v>9.5</v>
      </c>
      <c r="I41" s="5">
        <v>8.93</v>
      </c>
      <c r="J41" s="5">
        <v>8.51</v>
      </c>
      <c r="K41" s="5">
        <v>8.75</v>
      </c>
      <c r="L41" s="5">
        <v>9</v>
      </c>
      <c r="M41" s="5">
        <v>9</v>
      </c>
      <c r="N41" s="5">
        <v>8.75</v>
      </c>
      <c r="O41" s="5">
        <v>8.75</v>
      </c>
      <c r="P41" s="5">
        <v>8.3000000000000007</v>
      </c>
      <c r="Q41" s="5">
        <v>8.3000000000000007</v>
      </c>
      <c r="R41" s="5">
        <v>8.3000000000000007</v>
      </c>
      <c r="S41" s="5">
        <v>8.3000000000000007</v>
      </c>
      <c r="T41" s="5">
        <v>8.5</v>
      </c>
      <c r="U41" s="5">
        <v>8.5</v>
      </c>
      <c r="V41" s="5">
        <v>8.5</v>
      </c>
      <c r="W41" s="5">
        <v>8.5</v>
      </c>
      <c r="X41" s="5">
        <v>8.5</v>
      </c>
      <c r="Y41" s="5">
        <v>8.5</v>
      </c>
      <c r="Z41" s="5">
        <v>8.5</v>
      </c>
      <c r="AA41" s="5">
        <v>9.2799999999999994</v>
      </c>
    </row>
    <row r="42" spans="1:27" x14ac:dyDescent="0.35">
      <c r="A42" s="4" t="s">
        <v>40</v>
      </c>
      <c r="B42" s="4" t="s">
        <v>14</v>
      </c>
      <c r="C42" s="5">
        <v>9.73</v>
      </c>
      <c r="D42" s="5">
        <v>9.5399999999999991</v>
      </c>
      <c r="E42" s="14">
        <v>9.66</v>
      </c>
      <c r="F42" s="5">
        <v>9.69</v>
      </c>
      <c r="G42" s="5">
        <v>9.69</v>
      </c>
      <c r="H42" s="5">
        <v>9.57</v>
      </c>
      <c r="I42" s="5">
        <v>8.74</v>
      </c>
      <c r="J42" s="5">
        <v>8.39</v>
      </c>
      <c r="K42" s="5">
        <v>8.39</v>
      </c>
      <c r="L42" s="5">
        <v>8.39</v>
      </c>
      <c r="M42" s="5">
        <v>8.39</v>
      </c>
      <c r="N42" s="5">
        <v>8.39</v>
      </c>
      <c r="O42" s="5">
        <v>8.39</v>
      </c>
      <c r="P42" s="5">
        <v>8.93</v>
      </c>
      <c r="Q42" s="5">
        <v>9.36</v>
      </c>
      <c r="R42" s="5">
        <v>9.3000000000000007</v>
      </c>
      <c r="S42" s="5">
        <v>9.19</v>
      </c>
      <c r="T42" s="5">
        <v>8.7799999999999994</v>
      </c>
      <c r="U42" s="5">
        <v>9</v>
      </c>
      <c r="V42" s="5">
        <v>8.98</v>
      </c>
      <c r="W42" s="5">
        <v>8.52</v>
      </c>
      <c r="X42" s="5">
        <v>8.34</v>
      </c>
      <c r="Y42" s="5">
        <v>8.66</v>
      </c>
      <c r="Z42" s="5">
        <v>9.36</v>
      </c>
      <c r="AA42" s="5">
        <v>9.2100000000000009</v>
      </c>
    </row>
    <row r="43" spans="1:27" x14ac:dyDescent="0.35">
      <c r="A43" s="4" t="s">
        <v>41</v>
      </c>
      <c r="B43" s="4" t="s">
        <v>42</v>
      </c>
      <c r="C43" s="5">
        <v>13</v>
      </c>
      <c r="D43" s="5">
        <v>13</v>
      </c>
      <c r="E43" s="5">
        <v>13</v>
      </c>
      <c r="F43" s="5">
        <v>13</v>
      </c>
      <c r="G43" s="5">
        <v>13</v>
      </c>
      <c r="H43" s="5">
        <v>13</v>
      </c>
      <c r="I43" s="5">
        <v>13</v>
      </c>
      <c r="J43" s="5">
        <v>13</v>
      </c>
      <c r="K43" s="5">
        <v>13</v>
      </c>
      <c r="L43" s="5">
        <v>13</v>
      </c>
      <c r="M43" s="5">
        <v>13</v>
      </c>
      <c r="N43" s="5">
        <v>10.9</v>
      </c>
      <c r="O43" s="5">
        <v>10.9</v>
      </c>
      <c r="P43" s="5">
        <v>10.9</v>
      </c>
      <c r="Q43" s="5">
        <v>10.9</v>
      </c>
      <c r="R43" s="5">
        <v>10.9</v>
      </c>
      <c r="S43" s="5">
        <v>10.9</v>
      </c>
      <c r="T43" s="5">
        <v>10.9</v>
      </c>
      <c r="U43" s="5">
        <v>10.9</v>
      </c>
      <c r="V43" s="5">
        <v>10.9</v>
      </c>
      <c r="W43" s="5">
        <v>10.9</v>
      </c>
      <c r="X43" s="5">
        <v>10.9</v>
      </c>
      <c r="Y43" s="5">
        <v>9.8000000000000007</v>
      </c>
      <c r="Z43" s="5">
        <v>9.8000000000000007</v>
      </c>
      <c r="AA43" s="5">
        <v>9.8000000000000007</v>
      </c>
    </row>
    <row r="44" spans="1:27" x14ac:dyDescent="0.35">
      <c r="A44" s="4" t="s">
        <v>43</v>
      </c>
      <c r="B44" s="4" t="s">
        <v>12</v>
      </c>
      <c r="C44" s="5">
        <v>9.5</v>
      </c>
      <c r="D44" s="5">
        <v>9.25</v>
      </c>
      <c r="E44" s="5">
        <v>9.1300000000000008</v>
      </c>
      <c r="F44" s="5">
        <v>9.42</v>
      </c>
      <c r="G44" s="5">
        <v>9.15</v>
      </c>
      <c r="H44" s="5">
        <v>9.0299999999999994</v>
      </c>
      <c r="I44" s="5">
        <v>8.8000000000000007</v>
      </c>
      <c r="J44" s="5">
        <v>8.3699999999999992</v>
      </c>
      <c r="K44" s="5">
        <v>8.6199999999999992</v>
      </c>
      <c r="L44" s="5">
        <f>AVERAGE(8.47,9.5)</f>
        <v>8.9849999999999994</v>
      </c>
      <c r="M44" s="5">
        <v>9.5</v>
      </c>
      <c r="N44" s="5">
        <v>9.5</v>
      </c>
      <c r="O44" s="5">
        <v>9.5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15">
        <v>9.65</v>
      </c>
    </row>
    <row r="45" spans="1:27" x14ac:dyDescent="0.35">
      <c r="A45" s="4" t="s">
        <v>44</v>
      </c>
      <c r="B45" s="4" t="s">
        <v>12</v>
      </c>
      <c r="C45" s="6" t="s">
        <v>9</v>
      </c>
      <c r="D45" s="6" t="s">
        <v>9</v>
      </c>
      <c r="E45" s="6" t="s">
        <v>9</v>
      </c>
      <c r="F45" s="5">
        <f>+F44+0.5</f>
        <v>9.92</v>
      </c>
      <c r="G45" s="5">
        <f>+G44+0.5</f>
        <v>9.65</v>
      </c>
      <c r="H45" s="5">
        <f>+H44+0.5</f>
        <v>9.5299999999999994</v>
      </c>
      <c r="I45" s="5">
        <f>+I44+0.7</f>
        <v>9.5</v>
      </c>
      <c r="J45" s="5">
        <f>+J44+0.7</f>
        <v>9.0699999999999985</v>
      </c>
      <c r="K45" s="5">
        <f>+K44+0.7</f>
        <v>9.3199999999999985</v>
      </c>
      <c r="L45" s="5">
        <f>AVERAGE(8.47+0.7,9.5+0.5)</f>
        <v>9.5850000000000009</v>
      </c>
      <c r="M45" s="5">
        <f>+M44+0.5</f>
        <v>10</v>
      </c>
      <c r="N45" s="5">
        <f>+N44+0.5</f>
        <v>10</v>
      </c>
      <c r="O45" s="5">
        <f>+O44+0.5</f>
        <v>10</v>
      </c>
      <c r="P45" s="5">
        <v>9.25</v>
      </c>
      <c r="Q45" s="5">
        <v>9.25</v>
      </c>
      <c r="R45" s="5" t="s">
        <v>7</v>
      </c>
      <c r="S45" s="5" t="s">
        <v>7</v>
      </c>
      <c r="T45" s="5" t="s">
        <v>7</v>
      </c>
      <c r="U45" s="5" t="s">
        <v>7</v>
      </c>
      <c r="V45" s="5" t="s">
        <v>7</v>
      </c>
      <c r="W45" s="5" t="s">
        <v>7</v>
      </c>
      <c r="X45" s="5" t="s">
        <v>7</v>
      </c>
      <c r="Y45" s="5" t="s">
        <v>7</v>
      </c>
      <c r="Z45" s="5"/>
    </row>
    <row r="46" spans="1:27" x14ac:dyDescent="0.35">
      <c r="A46" s="4" t="s">
        <v>45</v>
      </c>
      <c r="B46" s="4" t="s">
        <v>12</v>
      </c>
      <c r="C46" s="5">
        <f>+C44+0.75</f>
        <v>10.25</v>
      </c>
      <c r="D46" s="5">
        <f>+D44+0.75</f>
        <v>10</v>
      </c>
      <c r="E46" s="5">
        <f>+E44+0.6</f>
        <v>9.73</v>
      </c>
      <c r="F46" s="5">
        <f>+F44+0.6</f>
        <v>10.02</v>
      </c>
      <c r="G46" s="5">
        <f>+G44+0.6</f>
        <v>9.75</v>
      </c>
      <c r="H46" s="5">
        <f>+H44+0.6</f>
        <v>9.629999999999999</v>
      </c>
      <c r="I46" s="6" t="s">
        <v>9</v>
      </c>
      <c r="J46" s="6" t="s">
        <v>9</v>
      </c>
      <c r="K46" s="6" t="s">
        <v>9</v>
      </c>
      <c r="L46" s="5">
        <f>AVERAGE(8.47+0.6,9.5+0.5)</f>
        <v>9.5350000000000001</v>
      </c>
      <c r="M46" s="5">
        <f>+M44+0.5</f>
        <v>10</v>
      </c>
      <c r="N46" s="5">
        <f>+N44+0.5</f>
        <v>10</v>
      </c>
      <c r="O46" s="5">
        <f>+O44+0.5</f>
        <v>10</v>
      </c>
      <c r="P46" s="5">
        <v>9.5</v>
      </c>
      <c r="Q46" s="5">
        <v>9.5</v>
      </c>
      <c r="R46" s="5" t="s">
        <v>7</v>
      </c>
      <c r="S46" s="5" t="s">
        <v>7</v>
      </c>
      <c r="T46" s="5" t="s">
        <v>7</v>
      </c>
      <c r="U46" s="5" t="s">
        <v>7</v>
      </c>
      <c r="V46" s="5" t="s">
        <v>7</v>
      </c>
      <c r="W46" s="5" t="s">
        <v>7</v>
      </c>
      <c r="X46" s="5" t="s">
        <v>7</v>
      </c>
      <c r="Y46" s="5" t="s">
        <v>7</v>
      </c>
      <c r="Z46" s="5"/>
    </row>
    <row r="47" spans="1:27" x14ac:dyDescent="0.35">
      <c r="A47" s="4" t="s">
        <v>46</v>
      </c>
      <c r="B47" s="4" t="s">
        <v>25</v>
      </c>
      <c r="C47" s="5">
        <v>9.7200000000000006</v>
      </c>
      <c r="D47" s="5">
        <v>9.6</v>
      </c>
      <c r="E47" s="5">
        <v>9.67</v>
      </c>
      <c r="F47" s="5">
        <v>9.89</v>
      </c>
      <c r="G47" s="5">
        <v>9.4499999999999993</v>
      </c>
      <c r="H47" s="5">
        <v>9.69</v>
      </c>
      <c r="I47" s="5">
        <v>8.9499999999999993</v>
      </c>
      <c r="J47" s="5">
        <v>8.73</v>
      </c>
      <c r="K47" s="5">
        <v>9.0500000000000007</v>
      </c>
      <c r="L47" s="5">
        <v>8.76</v>
      </c>
      <c r="M47" s="5">
        <v>9.1999999999999993</v>
      </c>
      <c r="N47" s="5">
        <v>9.09</v>
      </c>
      <c r="O47" s="5">
        <v>8.9</v>
      </c>
      <c r="P47" s="5">
        <v>8.9</v>
      </c>
      <c r="Q47" s="5">
        <v>8.9</v>
      </c>
      <c r="R47" s="5">
        <v>8.9</v>
      </c>
      <c r="S47" s="5">
        <v>8.9</v>
      </c>
      <c r="T47" s="5">
        <v>8.9</v>
      </c>
      <c r="U47" s="5">
        <v>8.9</v>
      </c>
      <c r="V47" s="5">
        <v>8.9</v>
      </c>
      <c r="W47" s="5">
        <v>8.9</v>
      </c>
      <c r="X47" s="5">
        <v>8.9</v>
      </c>
      <c r="Y47" s="5">
        <v>8.9</v>
      </c>
      <c r="Z47" s="5">
        <v>8.9</v>
      </c>
      <c r="AA47" s="5">
        <v>8.9</v>
      </c>
    </row>
    <row r="48" spans="1:27" x14ac:dyDescent="0.35">
      <c r="A48" s="4" t="s">
        <v>47</v>
      </c>
      <c r="B48" s="4" t="s">
        <v>25</v>
      </c>
      <c r="C48" s="5">
        <v>10.130000000000001</v>
      </c>
      <c r="D48" s="5">
        <v>10.01</v>
      </c>
      <c r="E48" s="5">
        <v>10.08</v>
      </c>
      <c r="F48" s="5">
        <v>10.3</v>
      </c>
      <c r="G48" s="5">
        <v>9.86</v>
      </c>
      <c r="H48" s="5">
        <v>10.1</v>
      </c>
      <c r="I48" s="5">
        <v>9.34</v>
      </c>
      <c r="J48" s="5">
        <v>8.9</v>
      </c>
      <c r="K48" s="5">
        <v>9.18</v>
      </c>
      <c r="L48" s="5">
        <v>8.82</v>
      </c>
      <c r="M48" s="5">
        <v>8.89</v>
      </c>
      <c r="N48" s="5">
        <v>9.1</v>
      </c>
      <c r="O48" s="5">
        <v>8.2899999999999991</v>
      </c>
      <c r="P48" s="5">
        <v>7.82</v>
      </c>
      <c r="Q48" s="5">
        <v>9.1</v>
      </c>
      <c r="R48" s="5">
        <v>9.1</v>
      </c>
      <c r="S48" s="5">
        <v>9.1</v>
      </c>
      <c r="T48" s="5">
        <v>9.1</v>
      </c>
      <c r="U48" s="5">
        <v>9.1</v>
      </c>
      <c r="V48" s="5">
        <v>9.1</v>
      </c>
      <c r="W48" s="5">
        <v>9.1</v>
      </c>
      <c r="X48" s="5">
        <v>9.1</v>
      </c>
      <c r="Y48" s="5">
        <v>9.0500000000000007</v>
      </c>
      <c r="Z48" s="5">
        <v>9.0500000000000007</v>
      </c>
      <c r="AA48" s="5">
        <v>9.0500000000000007</v>
      </c>
    </row>
    <row r="49" spans="1:27" x14ac:dyDescent="0.35">
      <c r="A49" s="4" t="s">
        <v>48</v>
      </c>
      <c r="B49" s="4" t="s">
        <v>20</v>
      </c>
      <c r="C49" s="6" t="s">
        <v>7</v>
      </c>
      <c r="D49" s="6" t="s">
        <v>7</v>
      </c>
      <c r="E49" s="6" t="s">
        <v>7</v>
      </c>
      <c r="F49" s="5">
        <v>13</v>
      </c>
      <c r="G49" s="5">
        <v>13</v>
      </c>
      <c r="H49" s="5">
        <v>13</v>
      </c>
      <c r="I49" s="5">
        <v>13</v>
      </c>
      <c r="J49" s="5">
        <v>13</v>
      </c>
      <c r="K49" s="5">
        <v>13</v>
      </c>
      <c r="L49" s="5">
        <v>13</v>
      </c>
      <c r="M49" s="5">
        <v>13</v>
      </c>
      <c r="N49" s="5">
        <v>13</v>
      </c>
      <c r="O49" s="5">
        <v>11</v>
      </c>
      <c r="P49" s="5">
        <v>11</v>
      </c>
      <c r="Q49" s="5">
        <v>11</v>
      </c>
      <c r="R49" s="5">
        <v>11</v>
      </c>
      <c r="S49" s="5">
        <v>11</v>
      </c>
      <c r="T49" s="5">
        <v>11</v>
      </c>
      <c r="U49" s="5">
        <v>11</v>
      </c>
      <c r="V49" s="5">
        <v>11</v>
      </c>
      <c r="W49" s="5">
        <v>11</v>
      </c>
      <c r="X49" s="5">
        <v>11</v>
      </c>
      <c r="Y49" s="5">
        <v>11</v>
      </c>
      <c r="Z49" s="5">
        <v>10.65</v>
      </c>
      <c r="AA49" s="5">
        <v>10.65</v>
      </c>
    </row>
    <row r="50" spans="1:27" x14ac:dyDescent="0.35">
      <c r="A50" s="4" t="s">
        <v>49</v>
      </c>
      <c r="B50" s="4" t="s">
        <v>12</v>
      </c>
      <c r="C50" s="5">
        <f>+C44+0.75</f>
        <v>10.25</v>
      </c>
      <c r="D50" s="5">
        <f>+D44+0.75</f>
        <v>10</v>
      </c>
      <c r="E50" s="5">
        <f>+E44+0.75</f>
        <v>9.8800000000000008</v>
      </c>
      <c r="F50" s="5">
        <f>+F44+0.75</f>
        <v>10.17</v>
      </c>
      <c r="G50" s="5">
        <f>+G44+0.65</f>
        <v>9.8000000000000007</v>
      </c>
      <c r="H50" s="5">
        <f>+H44+0.65</f>
        <v>9.68</v>
      </c>
      <c r="I50" s="5">
        <f>+I44+0.65</f>
        <v>9.4500000000000011</v>
      </c>
      <c r="J50" s="5">
        <f>+J$43+0.65</f>
        <v>13.65</v>
      </c>
      <c r="K50" s="5">
        <f>+K$43+0.65</f>
        <v>13.65</v>
      </c>
      <c r="L50" s="5">
        <f>+L$43+0.65</f>
        <v>13.65</v>
      </c>
      <c r="M50" s="5">
        <f>+M44+0.65</f>
        <v>10.15</v>
      </c>
      <c r="N50" s="5">
        <f>+N44+0.65</f>
        <v>10.15</v>
      </c>
      <c r="O50" s="5">
        <f>+O44+0.65</f>
        <v>10.15</v>
      </c>
      <c r="P50" s="5">
        <v>9.5</v>
      </c>
      <c r="Q50" s="5">
        <v>9.5</v>
      </c>
      <c r="R50" s="5">
        <v>9.5</v>
      </c>
      <c r="S50" s="5">
        <v>9.5</v>
      </c>
      <c r="T50" s="5">
        <v>9.5</v>
      </c>
      <c r="U50" s="5">
        <v>9.5</v>
      </c>
      <c r="V50" s="5">
        <v>9.5</v>
      </c>
      <c r="W50" s="5">
        <v>9.5</v>
      </c>
      <c r="X50" s="5">
        <v>9.5</v>
      </c>
      <c r="Y50" s="5">
        <v>9.5</v>
      </c>
      <c r="Z50" s="5">
        <v>9.5</v>
      </c>
      <c r="AA50" s="5">
        <v>9.5</v>
      </c>
    </row>
    <row r="51" spans="1:27" x14ac:dyDescent="0.35">
      <c r="A51" s="4" t="s">
        <v>50</v>
      </c>
      <c r="B51" s="4" t="s">
        <v>12</v>
      </c>
      <c r="C51" s="5">
        <f>+C44+0.5</f>
        <v>10</v>
      </c>
      <c r="D51" s="5">
        <f>+D44+0.5</f>
        <v>9.75</v>
      </c>
      <c r="E51" s="5">
        <f>+E44+0.5</f>
        <v>9.6300000000000008</v>
      </c>
      <c r="F51" s="5">
        <f t="shared" ref="F51:L51" si="20">+F44+0.4</f>
        <v>9.82</v>
      </c>
      <c r="G51" s="5">
        <f t="shared" si="20"/>
        <v>9.5500000000000007</v>
      </c>
      <c r="H51" s="5">
        <f t="shared" si="20"/>
        <v>9.43</v>
      </c>
      <c r="I51" s="5">
        <f t="shared" si="20"/>
        <v>9.2000000000000011</v>
      </c>
      <c r="J51" s="5">
        <f t="shared" si="20"/>
        <v>8.77</v>
      </c>
      <c r="K51" s="5">
        <f t="shared" si="20"/>
        <v>9.02</v>
      </c>
      <c r="L51" s="5">
        <f t="shared" si="20"/>
        <v>9.3849999999999998</v>
      </c>
      <c r="M51" s="5">
        <f t="shared" ref="M51:O51" si="21">+M44+0.4</f>
        <v>9.9</v>
      </c>
      <c r="N51" s="5">
        <f t="shared" si="21"/>
        <v>9.9</v>
      </c>
      <c r="O51" s="5">
        <f t="shared" si="21"/>
        <v>9.9</v>
      </c>
      <c r="P51" s="5">
        <v>9.25</v>
      </c>
      <c r="Q51" s="5">
        <v>9.25</v>
      </c>
      <c r="R51" s="5">
        <v>9.25</v>
      </c>
      <c r="S51" s="5">
        <v>9.25</v>
      </c>
      <c r="T51" s="5">
        <v>9.25</v>
      </c>
      <c r="U51" s="5">
        <v>9.25</v>
      </c>
      <c r="V51" s="5">
        <v>9.25</v>
      </c>
      <c r="W51" s="5">
        <v>9.25</v>
      </c>
      <c r="X51" s="5">
        <v>9.25</v>
      </c>
      <c r="Y51" s="5">
        <v>9.25</v>
      </c>
      <c r="Z51" s="5">
        <v>9.25</v>
      </c>
      <c r="AA51" s="5">
        <v>9.25</v>
      </c>
    </row>
    <row r="52" spans="1:27" x14ac:dyDescent="0.35">
      <c r="A52" s="4" t="s">
        <v>51</v>
      </c>
      <c r="B52" s="4" t="s">
        <v>12</v>
      </c>
      <c r="C52" s="5">
        <f>+C44+0.75</f>
        <v>10.25</v>
      </c>
      <c r="D52" s="5">
        <f>+D44+0.75</f>
        <v>10</v>
      </c>
      <c r="E52" s="5">
        <f>+E44+0.75</f>
        <v>9.8800000000000008</v>
      </c>
      <c r="F52" s="5">
        <f t="shared" ref="F52:L52" si="22">+F44+0.65</f>
        <v>10.07</v>
      </c>
      <c r="G52" s="5">
        <f t="shared" si="22"/>
        <v>9.8000000000000007</v>
      </c>
      <c r="H52" s="5">
        <f t="shared" si="22"/>
        <v>9.68</v>
      </c>
      <c r="I52" s="5">
        <f t="shared" si="22"/>
        <v>9.4500000000000011</v>
      </c>
      <c r="J52" s="5">
        <f t="shared" si="22"/>
        <v>9.02</v>
      </c>
      <c r="K52" s="5">
        <f t="shared" si="22"/>
        <v>9.27</v>
      </c>
      <c r="L52" s="5">
        <f t="shared" si="22"/>
        <v>9.6349999999999998</v>
      </c>
      <c r="M52" s="5">
        <f t="shared" ref="M52:O52" si="23">+M44+0.65</f>
        <v>10.15</v>
      </c>
      <c r="N52" s="5">
        <f t="shared" si="23"/>
        <v>10.15</v>
      </c>
      <c r="O52" s="5">
        <f t="shared" si="23"/>
        <v>10.15</v>
      </c>
      <c r="P52" s="5">
        <v>9.5</v>
      </c>
      <c r="Q52" s="5">
        <v>9.5</v>
      </c>
      <c r="R52" s="5">
        <v>9.5</v>
      </c>
      <c r="S52" s="5">
        <v>9.5</v>
      </c>
      <c r="T52" s="5">
        <v>9.5</v>
      </c>
      <c r="U52" s="5">
        <v>9.5</v>
      </c>
      <c r="V52" s="5">
        <v>9.5</v>
      </c>
      <c r="W52" s="5">
        <v>9.5</v>
      </c>
      <c r="X52" s="5">
        <v>9.5</v>
      </c>
      <c r="Y52" s="5">
        <v>9.5</v>
      </c>
      <c r="Z52" s="5">
        <v>9.5</v>
      </c>
      <c r="AA52" s="5">
        <v>9.5</v>
      </c>
    </row>
    <row r="53" spans="1:27" x14ac:dyDescent="0.35">
      <c r="A53" s="4" t="s">
        <v>52</v>
      </c>
      <c r="B53" s="4" t="s">
        <v>14</v>
      </c>
      <c r="C53" s="5">
        <v>9.9499999999999993</v>
      </c>
      <c r="D53" s="5">
        <v>9.9499999999999993</v>
      </c>
      <c r="E53" s="5">
        <v>9.9499999999999993</v>
      </c>
      <c r="F53" s="5">
        <v>9.9499999999999993</v>
      </c>
      <c r="G53" s="5">
        <v>9.6199999999999992</v>
      </c>
      <c r="H53" s="5">
        <v>9.6199999999999992</v>
      </c>
      <c r="I53" s="5">
        <v>9.6300000000000008</v>
      </c>
      <c r="J53" s="5">
        <v>8.5399999999999991</v>
      </c>
      <c r="K53" s="5">
        <v>8.5399999999999991</v>
      </c>
      <c r="L53" s="5">
        <v>8.5399999999999991</v>
      </c>
      <c r="M53" s="5">
        <v>8.5399999999999991</v>
      </c>
      <c r="N53" s="5">
        <v>8.5399999999999991</v>
      </c>
      <c r="O53" s="5">
        <v>8.5399999999999991</v>
      </c>
      <c r="P53" s="5">
        <v>8.93</v>
      </c>
      <c r="Q53" s="5">
        <v>8.93</v>
      </c>
      <c r="R53" s="5">
        <v>8.93</v>
      </c>
      <c r="S53" s="5">
        <v>8.93</v>
      </c>
      <c r="T53" s="5">
        <v>8.93</v>
      </c>
      <c r="U53" s="5">
        <v>8.93</v>
      </c>
      <c r="V53" s="5" t="s">
        <v>7</v>
      </c>
      <c r="W53" s="5" t="s">
        <v>7</v>
      </c>
      <c r="X53" s="5" t="s">
        <v>7</v>
      </c>
      <c r="Y53" s="5" t="s">
        <v>7</v>
      </c>
      <c r="Z53" s="5"/>
      <c r="AA53" s="11" t="s">
        <v>53</v>
      </c>
    </row>
    <row r="54" spans="1:27" x14ac:dyDescent="0.35">
      <c r="A54" s="7" t="s">
        <v>22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8">
        <f t="shared" ref="M54:X54" si="24">AVERAGE(M40:M53)</f>
        <v>9.9085714285714293</v>
      </c>
      <c r="N54" s="8">
        <f t="shared" si="24"/>
        <v>9.73</v>
      </c>
      <c r="O54" s="8">
        <f t="shared" si="24"/>
        <v>9.5157142857142851</v>
      </c>
      <c r="P54" s="8">
        <f t="shared" si="24"/>
        <v>9.2021428571428583</v>
      </c>
      <c r="Q54" s="8">
        <f t="shared" si="24"/>
        <v>9.324285714285713</v>
      </c>
      <c r="R54" s="8">
        <f t="shared" si="24"/>
        <v>9.3108333333333348</v>
      </c>
      <c r="S54" s="8">
        <f t="shared" si="24"/>
        <v>9.3016666666666676</v>
      </c>
      <c r="T54" s="8">
        <f t="shared" si="24"/>
        <v>9.3008333333333351</v>
      </c>
      <c r="U54" s="8">
        <f t="shared" si="24"/>
        <v>9.3191666666666677</v>
      </c>
      <c r="V54" s="8">
        <f t="shared" si="24"/>
        <v>9.3527272727272717</v>
      </c>
      <c r="W54" s="8">
        <f t="shared" si="24"/>
        <v>9.3109090909090906</v>
      </c>
      <c r="X54" s="8">
        <f t="shared" si="24"/>
        <v>9.2945454545454549</v>
      </c>
      <c r="Y54" s="8">
        <f t="shared" ref="Y54:Z54" si="25">AVERAGE(Y40:Y53)</f>
        <v>9.2190909090909088</v>
      </c>
      <c r="Z54" s="8">
        <f t="shared" si="25"/>
        <v>9.2509090909090919</v>
      </c>
      <c r="AA54" s="8">
        <f t="shared" ref="AA54" si="26">AVERAGE(AA40:AA53)</f>
        <v>9.4609090909090909</v>
      </c>
    </row>
    <row r="55" spans="1:27" x14ac:dyDescent="0.35">
      <c r="A55" s="7" t="s">
        <v>23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8">
        <f t="shared" ref="M55:X55" si="27">MEDIAN(M40:M53)</f>
        <v>9.6999999999999993</v>
      </c>
      <c r="N55" s="8">
        <f t="shared" si="27"/>
        <v>9.6999999999999993</v>
      </c>
      <c r="O55" s="8">
        <f t="shared" si="27"/>
        <v>9.6999999999999993</v>
      </c>
      <c r="P55" s="8">
        <f t="shared" si="27"/>
        <v>9.09</v>
      </c>
      <c r="Q55" s="8">
        <f t="shared" si="27"/>
        <v>9.25</v>
      </c>
      <c r="R55" s="8">
        <f t="shared" si="27"/>
        <v>9.1750000000000007</v>
      </c>
      <c r="S55" s="8">
        <f t="shared" si="27"/>
        <v>9.1449999999999996</v>
      </c>
      <c r="T55" s="8">
        <f t="shared" si="27"/>
        <v>9.0150000000000006</v>
      </c>
      <c r="U55" s="8">
        <f t="shared" si="27"/>
        <v>9.0500000000000007</v>
      </c>
      <c r="V55" s="8">
        <f t="shared" si="27"/>
        <v>9.1</v>
      </c>
      <c r="W55" s="8">
        <f t="shared" si="27"/>
        <v>9.1</v>
      </c>
      <c r="X55" s="8">
        <f t="shared" si="27"/>
        <v>9.1</v>
      </c>
      <c r="Y55" s="8">
        <f t="shared" ref="Y55:Z55" si="28">MEDIAN(Y40:Y53)</f>
        <v>9.0500000000000007</v>
      </c>
      <c r="Z55" s="8">
        <f t="shared" si="28"/>
        <v>9.25</v>
      </c>
      <c r="AA55" s="8">
        <f t="shared" ref="AA55" si="29">MEDIAN(AA40:AA53)</f>
        <v>9.2799999999999994</v>
      </c>
    </row>
    <row r="56" spans="1:27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7" x14ac:dyDescent="0.35">
      <c r="A57" s="4" t="s">
        <v>54</v>
      </c>
      <c r="B57" s="4" t="s">
        <v>27</v>
      </c>
      <c r="C57" s="5">
        <v>9.91</v>
      </c>
      <c r="D57" s="5">
        <v>9.91</v>
      </c>
      <c r="E57" s="5">
        <v>9.91</v>
      </c>
      <c r="F57" s="5">
        <v>9.56</v>
      </c>
      <c r="G57" s="5">
        <v>9.56</v>
      </c>
      <c r="H57" s="6" t="s">
        <v>7</v>
      </c>
      <c r="I57" s="6" t="s">
        <v>7</v>
      </c>
      <c r="J57" s="6" t="s">
        <v>7</v>
      </c>
      <c r="K57" s="6" t="s">
        <v>7</v>
      </c>
      <c r="L57" s="6" t="s">
        <v>7</v>
      </c>
      <c r="M57" s="6" t="s">
        <v>7</v>
      </c>
      <c r="N57" s="6" t="s">
        <v>7</v>
      </c>
      <c r="O57" s="6" t="s">
        <v>7</v>
      </c>
      <c r="P57" s="6" t="s">
        <v>7</v>
      </c>
      <c r="Q57" s="6" t="s">
        <v>7</v>
      </c>
      <c r="R57" s="6" t="s">
        <v>7</v>
      </c>
      <c r="S57" s="6" t="s">
        <v>7</v>
      </c>
      <c r="T57" s="6" t="s">
        <v>7</v>
      </c>
      <c r="U57" s="6" t="s">
        <v>7</v>
      </c>
      <c r="V57" s="6" t="s">
        <v>7</v>
      </c>
      <c r="W57" s="6" t="s">
        <v>7</v>
      </c>
      <c r="X57" s="6" t="s">
        <v>7</v>
      </c>
      <c r="Y57" s="6" t="s">
        <v>7</v>
      </c>
      <c r="Z57" s="6"/>
    </row>
    <row r="58" spans="1:27" x14ac:dyDescent="0.35">
      <c r="A58" s="4" t="s">
        <v>55</v>
      </c>
      <c r="B58" s="4" t="s">
        <v>30</v>
      </c>
      <c r="C58" s="5">
        <v>12</v>
      </c>
      <c r="D58" s="5">
        <v>12</v>
      </c>
      <c r="E58" s="5">
        <v>10.5</v>
      </c>
      <c r="F58" s="5">
        <v>10.5</v>
      </c>
      <c r="G58" s="5">
        <v>10.5</v>
      </c>
      <c r="H58" s="6" t="s">
        <v>9</v>
      </c>
      <c r="I58" s="6" t="s">
        <v>9</v>
      </c>
      <c r="J58" s="5">
        <v>9</v>
      </c>
      <c r="K58" s="5">
        <v>9</v>
      </c>
      <c r="L58" s="5">
        <v>9</v>
      </c>
      <c r="M58" s="5">
        <v>8.75</v>
      </c>
      <c r="N58" s="5">
        <v>8.75</v>
      </c>
      <c r="O58" s="5">
        <v>8.75</v>
      </c>
      <c r="P58" s="5">
        <v>8.75</v>
      </c>
      <c r="Q58" s="5">
        <v>8.75</v>
      </c>
      <c r="R58" s="5">
        <v>8.75</v>
      </c>
      <c r="S58" s="5">
        <v>8.3000000000000007</v>
      </c>
      <c r="T58" s="5">
        <v>8.3000000000000007</v>
      </c>
      <c r="U58" s="5">
        <v>8.3000000000000007</v>
      </c>
      <c r="V58" s="5">
        <v>8.14</v>
      </c>
      <c r="W58" s="5">
        <v>8.14</v>
      </c>
      <c r="X58" s="5">
        <v>8.14</v>
      </c>
      <c r="Y58" s="5">
        <v>8.14</v>
      </c>
      <c r="Z58" s="5"/>
    </row>
    <row r="59" spans="1:27" x14ac:dyDescent="0.35">
      <c r="A59" s="7" t="s">
        <v>22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8">
        <f t="shared" ref="M59:X59" si="30">IFERROR(AVERAGE(M57:M58),"n/a")</f>
        <v>8.75</v>
      </c>
      <c r="N59" s="8">
        <f t="shared" si="30"/>
        <v>8.75</v>
      </c>
      <c r="O59" s="8">
        <f t="shared" si="30"/>
        <v>8.75</v>
      </c>
      <c r="P59" s="8">
        <f t="shared" si="30"/>
        <v>8.75</v>
      </c>
      <c r="Q59" s="8">
        <f t="shared" si="30"/>
        <v>8.75</v>
      </c>
      <c r="R59" s="8">
        <f t="shared" si="30"/>
        <v>8.75</v>
      </c>
      <c r="S59" s="8">
        <f t="shared" si="30"/>
        <v>8.3000000000000007</v>
      </c>
      <c r="T59" s="8">
        <f t="shared" si="30"/>
        <v>8.3000000000000007</v>
      </c>
      <c r="U59" s="8">
        <f t="shared" si="30"/>
        <v>8.3000000000000007</v>
      </c>
      <c r="V59" s="8">
        <f t="shared" si="30"/>
        <v>8.14</v>
      </c>
      <c r="W59" s="8">
        <f t="shared" si="30"/>
        <v>8.14</v>
      </c>
      <c r="X59" s="8">
        <f t="shared" si="30"/>
        <v>8.14</v>
      </c>
      <c r="Y59" s="8">
        <f t="shared" ref="Y59" si="31">IFERROR(AVERAGE(Y57:Y58),"n/a")</f>
        <v>8.14</v>
      </c>
      <c r="Z59" s="8"/>
    </row>
    <row r="60" spans="1:27" x14ac:dyDescent="0.35">
      <c r="A60" s="7" t="s">
        <v>23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8">
        <f t="shared" ref="M60:X60" si="32">IFERROR(MEDIAN(M57:M58),"n/a")</f>
        <v>8.75</v>
      </c>
      <c r="N60" s="8">
        <f t="shared" si="32"/>
        <v>8.75</v>
      </c>
      <c r="O60" s="8">
        <f t="shared" si="32"/>
        <v>8.75</v>
      </c>
      <c r="P60" s="8">
        <f t="shared" si="32"/>
        <v>8.75</v>
      </c>
      <c r="Q60" s="8">
        <f t="shared" si="32"/>
        <v>8.75</v>
      </c>
      <c r="R60" s="8">
        <f t="shared" si="32"/>
        <v>8.75</v>
      </c>
      <c r="S60" s="8">
        <f t="shared" si="32"/>
        <v>8.3000000000000007</v>
      </c>
      <c r="T60" s="8">
        <f t="shared" si="32"/>
        <v>8.3000000000000007</v>
      </c>
      <c r="U60" s="8">
        <f t="shared" si="32"/>
        <v>8.3000000000000007</v>
      </c>
      <c r="V60" s="8">
        <f t="shared" si="32"/>
        <v>8.14</v>
      </c>
      <c r="W60" s="8">
        <f t="shared" si="32"/>
        <v>8.14</v>
      </c>
      <c r="X60" s="8">
        <f t="shared" si="32"/>
        <v>8.14</v>
      </c>
      <c r="Y60" s="8">
        <f t="shared" ref="Y60" si="33">IFERROR(MEDIAN(Y57:Y58),"n/a")</f>
        <v>8.14</v>
      </c>
      <c r="Z60" s="8"/>
    </row>
  </sheetData>
  <mergeCells count="1">
    <mergeCell ref="A1:AA1"/>
  </mergeCells>
  <printOptions horizontalCentered="1"/>
  <pageMargins left="0.7" right="0.7" top="0.75" bottom="0.75" header="0.3" footer="0.3"/>
  <pageSetup scale="51" orientation="landscape" r:id="rId1"/>
  <headerFooter>
    <oddFooter>&amp;LConcentric Energy Advisors, Inc.&amp;R&amp;D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5E5A-A7DD-462A-A945-ABB05B4792A2}">
  <sheetPr codeName="Sheet3">
    <pageSetUpPr fitToPage="1"/>
  </sheetPr>
  <dimension ref="A1:R59"/>
  <sheetViews>
    <sheetView zoomScale="90" zoomScaleNormal="90" workbookViewId="0">
      <pane xSplit="1" ySplit="2" topLeftCell="B3" activePane="bottomRight" state="frozen"/>
      <selection pane="topRight" activeCell="D45" sqref="D45"/>
      <selection pane="bottomLeft" activeCell="D45" sqref="D45"/>
      <selection pane="bottomRight" activeCell="I19" sqref="I19"/>
    </sheetView>
  </sheetViews>
  <sheetFormatPr defaultRowHeight="14.5" x14ac:dyDescent="0.35"/>
  <cols>
    <col min="1" max="1" width="58.26953125" bestFit="1" customWidth="1"/>
    <col min="2" max="2" width="9.453125" customWidth="1"/>
    <col min="3" max="10" width="9" customWidth="1"/>
  </cols>
  <sheetData>
    <row r="1" spans="1:17" x14ac:dyDescent="0.35">
      <c r="A1" s="16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35">
      <c r="A2" s="1"/>
      <c r="B2" s="2">
        <v>2009</v>
      </c>
      <c r="C2" s="2">
        <v>2010</v>
      </c>
      <c r="D2" s="2">
        <f t="shared" ref="D2:M2" si="0">C2+1</f>
        <v>2011</v>
      </c>
      <c r="E2" s="2">
        <f t="shared" si="0"/>
        <v>2012</v>
      </c>
      <c r="F2" s="2">
        <f t="shared" si="0"/>
        <v>2013</v>
      </c>
      <c r="G2" s="2">
        <f t="shared" si="0"/>
        <v>2014</v>
      </c>
      <c r="H2" s="2">
        <f t="shared" si="0"/>
        <v>2015</v>
      </c>
      <c r="I2" s="2">
        <f t="shared" si="0"/>
        <v>2016</v>
      </c>
      <c r="J2" s="2">
        <f t="shared" si="0"/>
        <v>2017</v>
      </c>
      <c r="K2" s="2">
        <f t="shared" si="0"/>
        <v>2018</v>
      </c>
      <c r="L2" s="2">
        <f t="shared" si="0"/>
        <v>2019</v>
      </c>
      <c r="M2" s="2">
        <f t="shared" si="0"/>
        <v>2020</v>
      </c>
      <c r="N2" s="2">
        <f>M2+1</f>
        <v>2021</v>
      </c>
      <c r="O2" s="12">
        <v>2022</v>
      </c>
      <c r="P2" s="12">
        <v>2023</v>
      </c>
      <c r="Q2" s="12">
        <v>2024</v>
      </c>
    </row>
    <row r="4" spans="1:17" x14ac:dyDescent="0.35">
      <c r="A4" s="3" t="s">
        <v>2</v>
      </c>
      <c r="B4" s="3"/>
    </row>
    <row r="5" spans="1:17" x14ac:dyDescent="0.35">
      <c r="A5" s="4" t="s">
        <v>3</v>
      </c>
      <c r="B5" s="5">
        <v>39</v>
      </c>
      <c r="C5" s="5">
        <v>39</v>
      </c>
      <c r="D5" s="5">
        <v>39</v>
      </c>
      <c r="E5" s="5">
        <v>39</v>
      </c>
      <c r="F5" s="5">
        <v>38</v>
      </c>
      <c r="G5" s="5">
        <v>38</v>
      </c>
      <c r="H5" s="5">
        <v>38</v>
      </c>
      <c r="I5" s="5">
        <v>37</v>
      </c>
      <c r="J5" s="5">
        <v>37</v>
      </c>
      <c r="K5" s="5">
        <v>37</v>
      </c>
      <c r="L5" s="5">
        <v>37</v>
      </c>
      <c r="M5" s="5">
        <v>37</v>
      </c>
      <c r="N5" s="5">
        <v>37</v>
      </c>
      <c r="O5" s="5">
        <v>37</v>
      </c>
      <c r="P5" s="5">
        <v>37</v>
      </c>
      <c r="Q5" s="5">
        <v>37</v>
      </c>
    </row>
    <row r="6" spans="1:17" x14ac:dyDescent="0.35">
      <c r="A6" s="4" t="s">
        <v>6</v>
      </c>
      <c r="B6" s="5">
        <v>41</v>
      </c>
      <c r="C6" s="5">
        <v>41</v>
      </c>
      <c r="D6" s="5">
        <v>41</v>
      </c>
      <c r="E6" s="5">
        <v>41</v>
      </c>
      <c r="F6" s="5">
        <v>40</v>
      </c>
      <c r="G6" s="5">
        <v>40</v>
      </c>
      <c r="H6" s="5">
        <v>40</v>
      </c>
      <c r="I6" s="5">
        <v>36</v>
      </c>
      <c r="J6" s="5">
        <v>36</v>
      </c>
      <c r="K6" s="5">
        <v>37</v>
      </c>
      <c r="L6" s="5">
        <v>37</v>
      </c>
      <c r="M6" s="5">
        <v>37</v>
      </c>
      <c r="N6" s="5">
        <v>37</v>
      </c>
      <c r="O6" s="5">
        <v>37</v>
      </c>
      <c r="P6" s="5">
        <v>37</v>
      </c>
      <c r="Q6" s="5">
        <v>37</v>
      </c>
    </row>
    <row r="7" spans="1:17" x14ac:dyDescent="0.35">
      <c r="A7" s="4" t="s">
        <v>8</v>
      </c>
      <c r="B7" s="5">
        <v>41</v>
      </c>
      <c r="C7" s="5">
        <v>41</v>
      </c>
      <c r="D7" s="5">
        <v>41</v>
      </c>
      <c r="E7" s="5">
        <v>41</v>
      </c>
      <c r="F7" s="5">
        <v>40</v>
      </c>
      <c r="G7" s="5">
        <v>40</v>
      </c>
      <c r="H7" s="5">
        <v>40</v>
      </c>
      <c r="I7" s="5">
        <v>37</v>
      </c>
      <c r="J7" s="5">
        <v>37</v>
      </c>
      <c r="K7" s="5">
        <v>37</v>
      </c>
      <c r="L7" s="5">
        <v>37</v>
      </c>
      <c r="M7" s="5">
        <v>37</v>
      </c>
      <c r="N7" s="5">
        <v>37</v>
      </c>
      <c r="O7" s="5">
        <v>37</v>
      </c>
      <c r="P7" s="5">
        <v>37</v>
      </c>
      <c r="Q7" s="5">
        <v>37</v>
      </c>
    </row>
    <row r="8" spans="1:17" x14ac:dyDescent="0.35">
      <c r="A8" s="4" t="s">
        <v>10</v>
      </c>
      <c r="B8" s="5">
        <v>41</v>
      </c>
      <c r="C8" s="5">
        <v>41</v>
      </c>
      <c r="D8" s="5">
        <v>41</v>
      </c>
      <c r="E8" s="5">
        <v>41</v>
      </c>
      <c r="F8" s="5">
        <v>40</v>
      </c>
      <c r="G8" s="5">
        <v>40</v>
      </c>
      <c r="H8" s="5">
        <v>40</v>
      </c>
      <c r="I8" s="5">
        <v>37</v>
      </c>
      <c r="J8" s="5">
        <v>37</v>
      </c>
      <c r="K8" s="5">
        <v>37</v>
      </c>
      <c r="L8" s="5">
        <v>37</v>
      </c>
      <c r="M8" s="5">
        <v>37</v>
      </c>
      <c r="N8" s="5">
        <v>37</v>
      </c>
      <c r="O8" s="5">
        <v>37</v>
      </c>
      <c r="P8" s="5">
        <v>37</v>
      </c>
      <c r="Q8" s="5">
        <v>37</v>
      </c>
    </row>
    <row r="9" spans="1:17" x14ac:dyDescent="0.35">
      <c r="A9" s="4" t="s">
        <v>11</v>
      </c>
      <c r="B9" s="5">
        <v>40</v>
      </c>
      <c r="C9" s="5">
        <v>40</v>
      </c>
      <c r="D9" s="5">
        <v>40</v>
      </c>
      <c r="E9" s="5">
        <v>40</v>
      </c>
      <c r="F9" s="5">
        <v>40</v>
      </c>
      <c r="G9" s="5">
        <v>40</v>
      </c>
      <c r="H9" s="5">
        <v>40</v>
      </c>
      <c r="I9" s="5">
        <v>40</v>
      </c>
      <c r="J9" s="5">
        <v>40</v>
      </c>
      <c r="K9" s="5">
        <v>40</v>
      </c>
      <c r="L9" s="5">
        <v>40</v>
      </c>
      <c r="M9" s="5">
        <v>40</v>
      </c>
      <c r="N9" s="5">
        <v>40</v>
      </c>
      <c r="O9" s="5">
        <v>40</v>
      </c>
      <c r="P9" s="5">
        <v>41</v>
      </c>
      <c r="Q9" s="5">
        <v>41</v>
      </c>
    </row>
    <row r="10" spans="1:17" x14ac:dyDescent="0.35">
      <c r="A10" s="4" t="s">
        <v>15</v>
      </c>
      <c r="B10" s="5">
        <v>40</v>
      </c>
      <c r="C10" s="5">
        <v>40</v>
      </c>
      <c r="D10" s="5">
        <v>42.7</v>
      </c>
      <c r="E10" s="5">
        <v>41.7</v>
      </c>
      <c r="F10" s="5">
        <v>43.5</v>
      </c>
      <c r="G10" s="5">
        <v>43.1</v>
      </c>
      <c r="H10" s="5">
        <v>41.9</v>
      </c>
      <c r="I10" s="5">
        <v>40.9</v>
      </c>
      <c r="J10" s="5">
        <v>40</v>
      </c>
      <c r="K10" s="5">
        <v>40</v>
      </c>
      <c r="L10" s="5">
        <v>40</v>
      </c>
      <c r="M10" s="5">
        <v>40</v>
      </c>
      <c r="N10" s="5">
        <v>40</v>
      </c>
      <c r="O10" s="5">
        <v>40</v>
      </c>
      <c r="P10" s="5">
        <v>40</v>
      </c>
      <c r="Q10" s="5">
        <v>40</v>
      </c>
    </row>
    <row r="11" spans="1:17" x14ac:dyDescent="0.35">
      <c r="A11" s="4" t="s">
        <v>17</v>
      </c>
      <c r="B11" s="5">
        <v>45</v>
      </c>
      <c r="C11" s="5">
        <v>45</v>
      </c>
      <c r="D11" s="5">
        <v>45</v>
      </c>
      <c r="E11" s="5">
        <v>45</v>
      </c>
      <c r="F11" s="5">
        <v>45</v>
      </c>
      <c r="G11" s="5">
        <v>45</v>
      </c>
      <c r="H11" s="5">
        <v>45</v>
      </c>
      <c r="I11" s="5">
        <v>45</v>
      </c>
      <c r="J11" s="5">
        <v>45</v>
      </c>
      <c r="K11" s="5">
        <v>45</v>
      </c>
      <c r="L11" s="5">
        <v>45</v>
      </c>
      <c r="M11" s="5">
        <v>45</v>
      </c>
      <c r="N11" s="5">
        <v>45</v>
      </c>
      <c r="O11" s="5">
        <v>45</v>
      </c>
      <c r="P11" s="5">
        <v>45</v>
      </c>
      <c r="Q11" s="5">
        <v>45</v>
      </c>
    </row>
    <row r="12" spans="1:17" x14ac:dyDescent="0.35">
      <c r="A12" s="4" t="s">
        <v>19</v>
      </c>
      <c r="B12" s="5">
        <v>37.5</v>
      </c>
      <c r="C12" s="5">
        <v>40</v>
      </c>
      <c r="D12" s="5">
        <v>40</v>
      </c>
      <c r="E12" s="5">
        <v>37.5</v>
      </c>
      <c r="F12" s="5">
        <v>37.5</v>
      </c>
      <c r="G12" s="5">
        <v>37.5</v>
      </c>
      <c r="H12" s="5">
        <v>37.5</v>
      </c>
      <c r="I12" s="5">
        <v>37.5</v>
      </c>
      <c r="J12" s="5">
        <v>37.5</v>
      </c>
      <c r="K12" s="5">
        <v>37.5</v>
      </c>
      <c r="L12" s="5">
        <v>37.5</v>
      </c>
      <c r="M12" s="5">
        <v>37.5</v>
      </c>
      <c r="N12" s="5">
        <v>37.5</v>
      </c>
      <c r="O12" s="5">
        <v>37.5</v>
      </c>
      <c r="P12" s="5">
        <v>40</v>
      </c>
      <c r="Q12" s="5">
        <v>40</v>
      </c>
    </row>
    <row r="13" spans="1:17" x14ac:dyDescent="0.35">
      <c r="A13" s="4" t="s">
        <v>57</v>
      </c>
      <c r="B13" s="5">
        <v>40</v>
      </c>
      <c r="C13" s="5">
        <v>40</v>
      </c>
      <c r="D13" s="5">
        <v>40</v>
      </c>
      <c r="E13" s="5">
        <v>40</v>
      </c>
      <c r="F13" s="5">
        <v>40</v>
      </c>
      <c r="G13" s="5">
        <v>40</v>
      </c>
      <c r="H13" s="5">
        <v>40</v>
      </c>
      <c r="I13" s="5">
        <v>40</v>
      </c>
      <c r="J13" s="5">
        <v>40</v>
      </c>
      <c r="K13" s="5">
        <v>40</v>
      </c>
      <c r="L13" s="5">
        <v>40</v>
      </c>
      <c r="M13" s="5">
        <v>40</v>
      </c>
      <c r="N13" s="5">
        <v>40</v>
      </c>
      <c r="O13" s="5">
        <v>40</v>
      </c>
      <c r="P13" s="5">
        <v>40</v>
      </c>
      <c r="Q13" s="5">
        <v>40</v>
      </c>
    </row>
    <row r="14" spans="1:17" x14ac:dyDescent="0.35">
      <c r="A14" s="7" t="s">
        <v>22</v>
      </c>
      <c r="B14" s="8">
        <f t="shared" ref="B14" si="1">AVERAGE(B5:B13)</f>
        <v>40.5</v>
      </c>
      <c r="C14" s="8">
        <f t="shared" ref="C14:N14" si="2">AVERAGE(C5:C13)</f>
        <v>40.777777777777779</v>
      </c>
      <c r="D14" s="8">
        <f t="shared" si="2"/>
        <v>41.077777777777776</v>
      </c>
      <c r="E14" s="8">
        <f t="shared" si="2"/>
        <v>40.68888888888889</v>
      </c>
      <c r="F14" s="8">
        <f t="shared" si="2"/>
        <v>40.444444444444443</v>
      </c>
      <c r="G14" s="8">
        <f t="shared" si="2"/>
        <v>40.400000000000006</v>
      </c>
      <c r="H14" s="8">
        <f t="shared" si="2"/>
        <v>40.266666666666666</v>
      </c>
      <c r="I14" s="8">
        <f t="shared" si="2"/>
        <v>38.93333333333333</v>
      </c>
      <c r="J14" s="8">
        <f t="shared" si="2"/>
        <v>38.833333333333336</v>
      </c>
      <c r="K14" s="8">
        <f t="shared" si="2"/>
        <v>38.944444444444443</v>
      </c>
      <c r="L14" s="8">
        <f t="shared" si="2"/>
        <v>38.944444444444443</v>
      </c>
      <c r="M14" s="8">
        <f t="shared" si="2"/>
        <v>38.944444444444443</v>
      </c>
      <c r="N14" s="8">
        <f t="shared" si="2"/>
        <v>38.944444444444443</v>
      </c>
      <c r="O14" s="8">
        <f t="shared" ref="O14:P14" si="3">AVERAGE(O5:O13)</f>
        <v>38.944444444444443</v>
      </c>
      <c r="P14" s="8">
        <f t="shared" si="3"/>
        <v>39.333333333333336</v>
      </c>
      <c r="Q14" s="8">
        <f t="shared" ref="Q14" si="4">AVERAGE(Q5:Q13)</f>
        <v>39.333333333333336</v>
      </c>
    </row>
    <row r="15" spans="1:17" x14ac:dyDescent="0.35">
      <c r="A15" s="7" t="s">
        <v>23</v>
      </c>
      <c r="B15" s="8">
        <f t="shared" ref="B15" si="5">MEDIAN(B5:B13)</f>
        <v>40</v>
      </c>
      <c r="C15" s="8">
        <f t="shared" ref="C15:N15" si="6">MEDIAN(C5:C13)</f>
        <v>40</v>
      </c>
      <c r="D15" s="8">
        <f t="shared" si="6"/>
        <v>41</v>
      </c>
      <c r="E15" s="8">
        <f t="shared" si="6"/>
        <v>41</v>
      </c>
      <c r="F15" s="8">
        <f t="shared" si="6"/>
        <v>40</v>
      </c>
      <c r="G15" s="8">
        <f t="shared" si="6"/>
        <v>40</v>
      </c>
      <c r="H15" s="8">
        <f t="shared" si="6"/>
        <v>40</v>
      </c>
      <c r="I15" s="8">
        <f t="shared" si="6"/>
        <v>37.5</v>
      </c>
      <c r="J15" s="8">
        <f t="shared" si="6"/>
        <v>37.5</v>
      </c>
      <c r="K15" s="8">
        <f t="shared" si="6"/>
        <v>37.5</v>
      </c>
      <c r="L15" s="8">
        <f t="shared" si="6"/>
        <v>37.5</v>
      </c>
      <c r="M15" s="8">
        <f t="shared" si="6"/>
        <v>37.5</v>
      </c>
      <c r="N15" s="8">
        <f t="shared" si="6"/>
        <v>37.5</v>
      </c>
      <c r="O15" s="8">
        <f t="shared" ref="O15:P15" si="7">MEDIAN(O5:O13)</f>
        <v>37.5</v>
      </c>
      <c r="P15" s="8">
        <f t="shared" si="7"/>
        <v>40</v>
      </c>
      <c r="Q15" s="8">
        <f t="shared" ref="Q15" si="8">MEDIAN(Q5:Q13)</f>
        <v>40</v>
      </c>
    </row>
    <row r="16" spans="1:17" x14ac:dyDescent="0.35">
      <c r="A16" s="4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5">
      <c r="A17" s="4" t="s">
        <v>28</v>
      </c>
      <c r="B17" s="10">
        <v>20</v>
      </c>
      <c r="C17" s="10">
        <v>20</v>
      </c>
      <c r="D17" s="10">
        <v>20</v>
      </c>
      <c r="E17" s="10">
        <v>20</v>
      </c>
      <c r="F17" s="10">
        <v>20</v>
      </c>
      <c r="G17" s="5">
        <v>20</v>
      </c>
      <c r="H17" s="5">
        <v>25.2</v>
      </c>
      <c r="I17" s="5">
        <v>25.2</v>
      </c>
      <c r="J17" s="5">
        <v>25.2</v>
      </c>
      <c r="K17" s="5">
        <v>25.2</v>
      </c>
      <c r="L17" s="5">
        <v>25.2</v>
      </c>
      <c r="M17" s="5">
        <v>25.2</v>
      </c>
      <c r="N17" s="5">
        <v>25.2</v>
      </c>
      <c r="O17" s="5">
        <v>25.2</v>
      </c>
      <c r="P17" s="5"/>
      <c r="Q17" s="5"/>
    </row>
    <row r="18" spans="1:17" x14ac:dyDescent="0.35">
      <c r="A18" s="4" t="s">
        <v>24</v>
      </c>
      <c r="B18" s="5">
        <v>35</v>
      </c>
      <c r="C18" s="5">
        <v>35</v>
      </c>
      <c r="D18" s="5">
        <v>35</v>
      </c>
      <c r="E18" s="5">
        <v>35</v>
      </c>
      <c r="F18" s="5">
        <v>35</v>
      </c>
      <c r="G18" s="5">
        <v>35</v>
      </c>
      <c r="H18" s="5">
        <v>35</v>
      </c>
      <c r="I18" s="5">
        <v>35</v>
      </c>
      <c r="J18" s="5">
        <v>35</v>
      </c>
      <c r="K18" s="5">
        <v>35</v>
      </c>
      <c r="L18" s="5">
        <v>35</v>
      </c>
      <c r="M18" s="5">
        <v>35</v>
      </c>
      <c r="N18" s="5">
        <v>35</v>
      </c>
      <c r="O18" s="5">
        <v>35</v>
      </c>
      <c r="P18" s="5"/>
      <c r="Q18" s="5"/>
    </row>
    <row r="19" spans="1:17" x14ac:dyDescent="0.35">
      <c r="A19" s="4" t="s">
        <v>26</v>
      </c>
      <c r="B19" s="5">
        <v>25</v>
      </c>
      <c r="C19" s="5">
        <v>25</v>
      </c>
      <c r="D19" s="5">
        <v>25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25</v>
      </c>
      <c r="M19" s="5"/>
      <c r="N19" s="5"/>
      <c r="O19" s="5"/>
      <c r="P19" s="5"/>
      <c r="Q19" s="5"/>
    </row>
    <row r="20" spans="1:17" x14ac:dyDescent="0.35">
      <c r="A20" s="4" t="s">
        <v>29</v>
      </c>
      <c r="B20" s="5">
        <v>40</v>
      </c>
      <c r="C20" s="5">
        <v>40</v>
      </c>
      <c r="D20" s="5">
        <v>40</v>
      </c>
      <c r="E20" s="5">
        <v>40</v>
      </c>
      <c r="F20" s="5">
        <v>40</v>
      </c>
      <c r="G20" s="5">
        <v>40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/>
      <c r="O20" s="5"/>
      <c r="P20" s="5"/>
      <c r="Q20" s="5"/>
    </row>
    <row r="21" spans="1:17" x14ac:dyDescent="0.35">
      <c r="A21" s="7" t="s">
        <v>22</v>
      </c>
      <c r="B21" s="8">
        <f t="shared" ref="B21" si="9">IFERROR(AVERAGE(B17:B20),"n/a")</f>
        <v>30</v>
      </c>
      <c r="C21" s="8">
        <f t="shared" ref="C21:N21" si="10">IFERROR(AVERAGE(C17:C20),"n/a")</f>
        <v>30</v>
      </c>
      <c r="D21" s="8">
        <f t="shared" si="10"/>
        <v>30</v>
      </c>
      <c r="E21" s="8">
        <f t="shared" si="10"/>
        <v>30</v>
      </c>
      <c r="F21" s="8">
        <f t="shared" si="10"/>
        <v>30</v>
      </c>
      <c r="G21" s="8">
        <f t="shared" si="10"/>
        <v>30</v>
      </c>
      <c r="H21" s="8">
        <f t="shared" si="10"/>
        <v>27.55</v>
      </c>
      <c r="I21" s="8">
        <f t="shared" si="10"/>
        <v>27.55</v>
      </c>
      <c r="J21" s="8">
        <f t="shared" si="10"/>
        <v>27.55</v>
      </c>
      <c r="K21" s="8">
        <f t="shared" si="10"/>
        <v>27.55</v>
      </c>
      <c r="L21" s="8">
        <f t="shared" si="10"/>
        <v>27.55</v>
      </c>
      <c r="M21" s="8">
        <f t="shared" si="10"/>
        <v>28.400000000000002</v>
      </c>
      <c r="N21" s="8">
        <f t="shared" si="10"/>
        <v>30.1</v>
      </c>
      <c r="O21" s="8"/>
      <c r="P21" s="8"/>
      <c r="Q21" s="8"/>
    </row>
    <row r="22" spans="1:17" x14ac:dyDescent="0.35">
      <c r="A22" s="7" t="s">
        <v>23</v>
      </c>
      <c r="B22" s="8">
        <f t="shared" ref="B22" si="11">IFERROR(MEDIAN(B17:B20),"n/a")</f>
        <v>30</v>
      </c>
      <c r="C22" s="8">
        <f t="shared" ref="C22:N22" si="12">IFERROR(MEDIAN(C17:C20),"n/a")</f>
        <v>30</v>
      </c>
      <c r="D22" s="8">
        <f t="shared" si="12"/>
        <v>30</v>
      </c>
      <c r="E22" s="8">
        <f t="shared" si="12"/>
        <v>30</v>
      </c>
      <c r="F22" s="8">
        <f t="shared" si="12"/>
        <v>30</v>
      </c>
      <c r="G22" s="8">
        <f t="shared" si="12"/>
        <v>30</v>
      </c>
      <c r="H22" s="8">
        <f t="shared" si="12"/>
        <v>25.1</v>
      </c>
      <c r="I22" s="8">
        <f t="shared" si="12"/>
        <v>25.1</v>
      </c>
      <c r="J22" s="8">
        <f t="shared" si="12"/>
        <v>25.1</v>
      </c>
      <c r="K22" s="8">
        <f t="shared" si="12"/>
        <v>25.1</v>
      </c>
      <c r="L22" s="8">
        <f t="shared" si="12"/>
        <v>25.1</v>
      </c>
      <c r="M22" s="8">
        <f t="shared" si="12"/>
        <v>25.2</v>
      </c>
      <c r="N22" s="8">
        <f t="shared" si="12"/>
        <v>30.1</v>
      </c>
      <c r="O22" s="8"/>
      <c r="P22" s="8"/>
      <c r="Q22" s="8"/>
    </row>
    <row r="24" spans="1:17" x14ac:dyDescent="0.35">
      <c r="A24" s="3" t="s">
        <v>32</v>
      </c>
      <c r="B24" s="3"/>
    </row>
    <row r="25" spans="1:17" x14ac:dyDescent="0.35">
      <c r="A25" s="4" t="s">
        <v>33</v>
      </c>
      <c r="B25" s="5">
        <v>36</v>
      </c>
      <c r="C25" s="5">
        <v>36</v>
      </c>
      <c r="D25" s="5">
        <v>37</v>
      </c>
      <c r="E25" s="5">
        <v>37</v>
      </c>
      <c r="F25" s="5">
        <v>36</v>
      </c>
      <c r="G25" s="5">
        <v>36</v>
      </c>
      <c r="H25" s="5">
        <v>36</v>
      </c>
      <c r="I25" s="5">
        <v>37</v>
      </c>
      <c r="J25" s="5">
        <v>37</v>
      </c>
      <c r="K25" s="5">
        <v>37</v>
      </c>
      <c r="L25" s="5">
        <v>37</v>
      </c>
      <c r="M25" s="5">
        <v>37</v>
      </c>
      <c r="N25" s="5">
        <v>37</v>
      </c>
      <c r="O25" s="5">
        <v>37</v>
      </c>
      <c r="P25" s="5">
        <v>37</v>
      </c>
      <c r="Q25" s="5">
        <v>37</v>
      </c>
    </row>
    <row r="26" spans="1:17" x14ac:dyDescent="0.35">
      <c r="A26" s="4" t="s">
        <v>3</v>
      </c>
      <c r="B26" s="5">
        <v>36</v>
      </c>
      <c r="C26" s="5">
        <v>36</v>
      </c>
      <c r="D26" s="5">
        <v>37</v>
      </c>
      <c r="E26" s="5">
        <v>37</v>
      </c>
      <c r="F26" s="5">
        <v>36</v>
      </c>
      <c r="G26" s="5">
        <v>36</v>
      </c>
      <c r="H26" s="5">
        <v>36</v>
      </c>
      <c r="I26" s="5">
        <v>37</v>
      </c>
      <c r="J26" s="5">
        <v>37</v>
      </c>
      <c r="K26" s="5">
        <v>37</v>
      </c>
      <c r="L26" s="5">
        <v>37</v>
      </c>
      <c r="M26" s="5">
        <v>37</v>
      </c>
      <c r="N26" s="5">
        <v>37</v>
      </c>
      <c r="O26" s="5">
        <v>37</v>
      </c>
      <c r="P26" s="5">
        <v>37</v>
      </c>
      <c r="Q26" s="5">
        <v>37</v>
      </c>
    </row>
    <row r="27" spans="1:17" x14ac:dyDescent="0.35">
      <c r="A27" s="4" t="s">
        <v>6</v>
      </c>
      <c r="B27" s="5">
        <v>37</v>
      </c>
      <c r="C27" s="5">
        <v>37</v>
      </c>
      <c r="D27" s="5">
        <v>37</v>
      </c>
      <c r="E27" s="5">
        <v>37</v>
      </c>
      <c r="F27" s="5">
        <v>36</v>
      </c>
      <c r="G27" s="5">
        <v>36</v>
      </c>
      <c r="H27" s="5">
        <v>36</v>
      </c>
      <c r="I27" s="5">
        <v>36</v>
      </c>
      <c r="J27" s="5">
        <v>36</v>
      </c>
      <c r="K27" s="5">
        <v>37</v>
      </c>
      <c r="L27" s="5">
        <v>37</v>
      </c>
      <c r="M27" s="5">
        <v>37</v>
      </c>
      <c r="N27" s="5">
        <v>37</v>
      </c>
      <c r="O27" s="5">
        <v>37</v>
      </c>
      <c r="P27" s="5">
        <v>37</v>
      </c>
      <c r="Q27" s="5">
        <v>37</v>
      </c>
    </row>
    <row r="28" spans="1:17" x14ac:dyDescent="0.35">
      <c r="A28" s="4" t="s">
        <v>34</v>
      </c>
      <c r="B28" s="5">
        <v>37</v>
      </c>
      <c r="C28" s="5">
        <v>37</v>
      </c>
      <c r="D28" s="5">
        <v>37</v>
      </c>
      <c r="E28" s="5">
        <v>37</v>
      </c>
      <c r="F28" s="5">
        <v>36</v>
      </c>
      <c r="G28" s="5">
        <v>36</v>
      </c>
      <c r="H28" s="5">
        <v>36</v>
      </c>
      <c r="I28" s="5">
        <v>37</v>
      </c>
      <c r="J28" s="5">
        <v>37</v>
      </c>
      <c r="K28" s="5">
        <v>37</v>
      </c>
      <c r="L28" s="5">
        <v>37</v>
      </c>
      <c r="M28" s="5">
        <v>37</v>
      </c>
      <c r="N28" s="5">
        <v>37</v>
      </c>
      <c r="O28" s="5">
        <v>37</v>
      </c>
      <c r="P28" s="5">
        <v>37</v>
      </c>
      <c r="Q28" s="5">
        <v>37</v>
      </c>
    </row>
    <row r="29" spans="1:17" x14ac:dyDescent="0.35">
      <c r="A29" s="4" t="s">
        <v>13</v>
      </c>
      <c r="B29" s="8">
        <f t="shared" ref="B29" si="13">IFERROR(AVERAGE(B25:B28),"n/a")</f>
        <v>36.5</v>
      </c>
      <c r="C29" s="5">
        <v>40</v>
      </c>
      <c r="D29" s="5">
        <v>40</v>
      </c>
      <c r="E29" s="5">
        <v>40</v>
      </c>
      <c r="F29" s="5">
        <v>40</v>
      </c>
      <c r="G29" s="5">
        <v>40</v>
      </c>
      <c r="H29" s="5">
        <v>40</v>
      </c>
      <c r="I29" s="5">
        <v>40</v>
      </c>
      <c r="J29" s="5">
        <v>40</v>
      </c>
      <c r="K29" s="5">
        <v>40</v>
      </c>
      <c r="L29" s="5">
        <v>40</v>
      </c>
      <c r="M29" s="5">
        <v>40</v>
      </c>
      <c r="N29" s="5">
        <v>40</v>
      </c>
      <c r="O29" s="5">
        <v>40</v>
      </c>
      <c r="P29" s="5">
        <v>40</v>
      </c>
      <c r="Q29" s="5">
        <v>40</v>
      </c>
    </row>
    <row r="30" spans="1:17" x14ac:dyDescent="0.35">
      <c r="A30" s="7" t="s">
        <v>22</v>
      </c>
      <c r="B30" s="8">
        <f t="shared" ref="B30" si="14">IFERROR(MEDIAN(B25:B28),"n/a")</f>
        <v>36.5</v>
      </c>
      <c r="C30" s="8">
        <f>IFERROR(AVERAGE(C25:C29),"n/a")</f>
        <v>37.200000000000003</v>
      </c>
      <c r="D30" s="8">
        <f t="shared" ref="D30:N30" si="15">IFERROR(AVERAGE(D25:D29),"n/a")</f>
        <v>37.6</v>
      </c>
      <c r="E30" s="8">
        <f t="shared" si="15"/>
        <v>37.6</v>
      </c>
      <c r="F30" s="8">
        <f t="shared" si="15"/>
        <v>36.799999999999997</v>
      </c>
      <c r="G30" s="8">
        <f t="shared" si="15"/>
        <v>36.799999999999997</v>
      </c>
      <c r="H30" s="8">
        <f t="shared" si="15"/>
        <v>36.799999999999997</v>
      </c>
      <c r="I30" s="8">
        <f t="shared" si="15"/>
        <v>37.4</v>
      </c>
      <c r="J30" s="8">
        <f t="shared" si="15"/>
        <v>37.4</v>
      </c>
      <c r="K30" s="8">
        <f t="shared" si="15"/>
        <v>37.6</v>
      </c>
      <c r="L30" s="8">
        <f t="shared" si="15"/>
        <v>37.6</v>
      </c>
      <c r="M30" s="8">
        <f t="shared" si="15"/>
        <v>37.6</v>
      </c>
      <c r="N30" s="8">
        <f t="shared" si="15"/>
        <v>37.6</v>
      </c>
      <c r="O30" s="8">
        <f t="shared" ref="O30:P30" si="16">IFERROR(AVERAGE(O25:O29),"n/a")</f>
        <v>37.6</v>
      </c>
      <c r="P30" s="8">
        <f t="shared" si="16"/>
        <v>37.6</v>
      </c>
      <c r="Q30" s="8">
        <f t="shared" ref="Q30" si="17">IFERROR(AVERAGE(Q25:Q29),"n/a")</f>
        <v>37.6</v>
      </c>
    </row>
    <row r="31" spans="1:17" x14ac:dyDescent="0.35">
      <c r="A31" s="7" t="s">
        <v>23</v>
      </c>
      <c r="B31" s="7"/>
      <c r="C31" s="8">
        <f>IFERROR(MEDIAN(C25:C29),"n/a")</f>
        <v>37</v>
      </c>
      <c r="D31" s="8">
        <f t="shared" ref="D31:N31" si="18">IFERROR(MEDIAN(D25:D29),"n/a")</f>
        <v>37</v>
      </c>
      <c r="E31" s="8">
        <f t="shared" si="18"/>
        <v>37</v>
      </c>
      <c r="F31" s="8">
        <f t="shared" si="18"/>
        <v>36</v>
      </c>
      <c r="G31" s="8">
        <f t="shared" si="18"/>
        <v>36</v>
      </c>
      <c r="H31" s="8">
        <f t="shared" si="18"/>
        <v>36</v>
      </c>
      <c r="I31" s="8">
        <f t="shared" si="18"/>
        <v>37</v>
      </c>
      <c r="J31" s="8">
        <f t="shared" si="18"/>
        <v>37</v>
      </c>
      <c r="K31" s="8">
        <f t="shared" si="18"/>
        <v>37</v>
      </c>
      <c r="L31" s="8">
        <f t="shared" si="18"/>
        <v>37</v>
      </c>
      <c r="M31" s="8">
        <f t="shared" si="18"/>
        <v>37</v>
      </c>
      <c r="N31" s="8">
        <f t="shared" si="18"/>
        <v>37</v>
      </c>
      <c r="O31" s="8">
        <f t="shared" ref="O31:P31" si="19">IFERROR(MEDIAN(O25:O29),"n/a")</f>
        <v>37</v>
      </c>
      <c r="P31" s="8">
        <f t="shared" si="19"/>
        <v>37</v>
      </c>
      <c r="Q31" s="8">
        <f t="shared" ref="Q31" si="20">IFERROR(MEDIAN(Q25:Q29),"n/a")</f>
        <v>37</v>
      </c>
    </row>
    <row r="32" spans="1:17" x14ac:dyDescent="0.35">
      <c r="A32" s="4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35">
      <c r="A33" s="4" t="s">
        <v>35</v>
      </c>
      <c r="B33" s="4"/>
      <c r="C33" s="5">
        <v>40.700000000000003</v>
      </c>
      <c r="D33" s="6" t="s">
        <v>7</v>
      </c>
      <c r="E33" s="6" t="s">
        <v>7</v>
      </c>
      <c r="F33" s="6" t="s">
        <v>7</v>
      </c>
      <c r="G33" s="6" t="s">
        <v>7</v>
      </c>
      <c r="H33" s="6" t="s">
        <v>7</v>
      </c>
      <c r="I33" s="6" t="s">
        <v>7</v>
      </c>
      <c r="J33" s="5" t="s">
        <v>7</v>
      </c>
      <c r="K33" s="5" t="s">
        <v>7</v>
      </c>
      <c r="L33" s="5" t="s">
        <v>7</v>
      </c>
      <c r="M33" s="5" t="s">
        <v>7</v>
      </c>
      <c r="N33" s="5" t="s">
        <v>7</v>
      </c>
      <c r="O33" s="5" t="s">
        <v>7</v>
      </c>
      <c r="P33" s="5"/>
      <c r="Q33" s="5"/>
    </row>
    <row r="34" spans="1:17" x14ac:dyDescent="0.35">
      <c r="A34" s="4" t="s">
        <v>36</v>
      </c>
      <c r="B34" s="4"/>
      <c r="C34" s="5">
        <v>30</v>
      </c>
      <c r="D34" s="5">
        <v>30</v>
      </c>
      <c r="E34" s="5">
        <v>30</v>
      </c>
      <c r="F34" s="5">
        <v>30</v>
      </c>
      <c r="G34" s="5">
        <v>30</v>
      </c>
      <c r="H34" s="5">
        <v>30</v>
      </c>
      <c r="I34" s="5">
        <v>30</v>
      </c>
      <c r="J34" s="5">
        <v>30</v>
      </c>
      <c r="K34" s="5">
        <v>30</v>
      </c>
      <c r="L34" s="5">
        <v>30</v>
      </c>
      <c r="M34" s="5">
        <v>30</v>
      </c>
      <c r="N34" s="5">
        <v>30</v>
      </c>
      <c r="O34" s="5">
        <v>30</v>
      </c>
      <c r="P34" s="5"/>
      <c r="Q34" s="5"/>
    </row>
    <row r="35" spans="1:17" x14ac:dyDescent="0.35">
      <c r="A35" s="7" t="s">
        <v>22</v>
      </c>
      <c r="B35" s="7"/>
      <c r="C35" s="8">
        <f t="shared" ref="C35:O35" si="21">IFERROR(AVERAGE(C33:C34),"n/a")</f>
        <v>35.35</v>
      </c>
      <c r="D35" s="8">
        <f t="shared" si="21"/>
        <v>30</v>
      </c>
      <c r="E35" s="8">
        <f t="shared" si="21"/>
        <v>30</v>
      </c>
      <c r="F35" s="8">
        <f t="shared" si="21"/>
        <v>30</v>
      </c>
      <c r="G35" s="8">
        <f t="shared" si="21"/>
        <v>30</v>
      </c>
      <c r="H35" s="8">
        <f t="shared" si="21"/>
        <v>30</v>
      </c>
      <c r="I35" s="8">
        <f t="shared" si="21"/>
        <v>30</v>
      </c>
      <c r="J35" s="8">
        <f t="shared" si="21"/>
        <v>30</v>
      </c>
      <c r="K35" s="8">
        <f t="shared" si="21"/>
        <v>30</v>
      </c>
      <c r="L35" s="8">
        <f t="shared" si="21"/>
        <v>30</v>
      </c>
      <c r="M35" s="8">
        <f t="shared" si="21"/>
        <v>30</v>
      </c>
      <c r="N35" s="8">
        <f t="shared" si="21"/>
        <v>30</v>
      </c>
      <c r="O35" s="8">
        <f t="shared" si="21"/>
        <v>30</v>
      </c>
      <c r="P35" s="8"/>
      <c r="Q35" s="8"/>
    </row>
    <row r="36" spans="1:17" x14ac:dyDescent="0.35">
      <c r="A36" s="7" t="s">
        <v>23</v>
      </c>
      <c r="B36" s="7"/>
      <c r="C36" s="8">
        <f t="shared" ref="C36:N36" si="22">IFERROR(MEDIAN(C33:C34),"n/a")</f>
        <v>35.35</v>
      </c>
      <c r="D36" s="8">
        <f t="shared" si="22"/>
        <v>30</v>
      </c>
      <c r="E36" s="8">
        <f t="shared" si="22"/>
        <v>30</v>
      </c>
      <c r="F36" s="8">
        <f t="shared" si="22"/>
        <v>30</v>
      </c>
      <c r="G36" s="8">
        <f t="shared" si="22"/>
        <v>30</v>
      </c>
      <c r="H36" s="8">
        <f t="shared" si="22"/>
        <v>30</v>
      </c>
      <c r="I36" s="8">
        <f t="shared" si="22"/>
        <v>30</v>
      </c>
      <c r="J36" s="8">
        <f t="shared" si="22"/>
        <v>30</v>
      </c>
      <c r="K36" s="8">
        <f t="shared" si="22"/>
        <v>30</v>
      </c>
      <c r="L36" s="8">
        <f t="shared" si="22"/>
        <v>30</v>
      </c>
      <c r="M36" s="8">
        <f t="shared" si="22"/>
        <v>30</v>
      </c>
      <c r="N36" s="8">
        <f t="shared" si="22"/>
        <v>30</v>
      </c>
      <c r="O36" s="8">
        <f t="shared" ref="O36" si="23">IFERROR(MEDIAN(O33:O34),"n/a")</f>
        <v>30</v>
      </c>
      <c r="P36" s="8"/>
      <c r="Q36" s="8"/>
    </row>
    <row r="38" spans="1:17" x14ac:dyDescent="0.35">
      <c r="A38" s="9" t="s">
        <v>37</v>
      </c>
      <c r="B38" s="9"/>
    </row>
    <row r="39" spans="1:17" x14ac:dyDescent="0.35">
      <c r="A39" s="4" t="s">
        <v>38</v>
      </c>
      <c r="B39" s="5">
        <v>43</v>
      </c>
      <c r="C39" s="5">
        <v>43</v>
      </c>
      <c r="D39" s="5">
        <v>43</v>
      </c>
      <c r="E39" s="5">
        <v>43</v>
      </c>
      <c r="F39" s="5">
        <v>42</v>
      </c>
      <c r="G39" s="5">
        <v>42</v>
      </c>
      <c r="H39" s="5">
        <v>42</v>
      </c>
      <c r="I39" s="5">
        <v>41</v>
      </c>
      <c r="J39" s="5">
        <v>41</v>
      </c>
      <c r="K39" s="5">
        <v>39</v>
      </c>
      <c r="L39" s="5">
        <v>39</v>
      </c>
      <c r="M39" s="5">
        <v>39</v>
      </c>
      <c r="N39" s="5">
        <v>39</v>
      </c>
      <c r="O39" s="5">
        <v>39</v>
      </c>
      <c r="P39" s="5">
        <v>39</v>
      </c>
      <c r="Q39" s="5">
        <v>39</v>
      </c>
    </row>
    <row r="40" spans="1:17" x14ac:dyDescent="0.35">
      <c r="A40" s="4" t="s">
        <v>39</v>
      </c>
      <c r="B40" s="5">
        <v>39</v>
      </c>
      <c r="C40" s="5">
        <v>39</v>
      </c>
      <c r="D40" s="5">
        <v>39</v>
      </c>
      <c r="E40" s="5">
        <v>39</v>
      </c>
      <c r="F40" s="5">
        <v>38</v>
      </c>
      <c r="G40" s="5">
        <v>38</v>
      </c>
      <c r="H40" s="5">
        <v>38</v>
      </c>
      <c r="I40" s="5">
        <v>37</v>
      </c>
      <c r="J40" s="5">
        <v>37</v>
      </c>
      <c r="K40" s="5">
        <v>37</v>
      </c>
      <c r="L40" s="5">
        <v>37</v>
      </c>
      <c r="M40" s="5">
        <v>37</v>
      </c>
      <c r="N40" s="5">
        <v>37</v>
      </c>
      <c r="O40" s="5">
        <v>37</v>
      </c>
      <c r="P40" s="5">
        <v>37</v>
      </c>
      <c r="Q40" s="5">
        <v>37</v>
      </c>
    </row>
    <row r="41" spans="1:17" x14ac:dyDescent="0.35">
      <c r="A41" s="4" t="s">
        <v>40</v>
      </c>
      <c r="B41" s="5">
        <v>36</v>
      </c>
      <c r="C41" s="5">
        <v>36</v>
      </c>
      <c r="D41" s="5">
        <v>36</v>
      </c>
      <c r="E41" s="5">
        <v>36</v>
      </c>
      <c r="F41" s="5">
        <v>36</v>
      </c>
      <c r="G41" s="5">
        <v>36</v>
      </c>
      <c r="H41" s="5">
        <v>36</v>
      </c>
      <c r="I41" s="5">
        <v>36</v>
      </c>
      <c r="J41" s="5">
        <v>36</v>
      </c>
      <c r="K41" s="5">
        <v>36</v>
      </c>
      <c r="L41" s="5">
        <v>36</v>
      </c>
      <c r="M41" s="5">
        <v>36</v>
      </c>
      <c r="N41" s="5">
        <v>36</v>
      </c>
      <c r="O41" s="5">
        <v>36</v>
      </c>
      <c r="P41" s="5">
        <v>38</v>
      </c>
      <c r="Q41" s="5">
        <v>38</v>
      </c>
    </row>
    <row r="42" spans="1:17" x14ac:dyDescent="0.35">
      <c r="A42" s="4" t="s">
        <v>41</v>
      </c>
      <c r="B42" s="5">
        <v>50</v>
      </c>
      <c r="C42" s="5">
        <v>50</v>
      </c>
      <c r="D42" s="5">
        <v>45</v>
      </c>
      <c r="E42" s="5">
        <v>45</v>
      </c>
      <c r="F42" s="5">
        <v>45</v>
      </c>
      <c r="G42" s="5">
        <v>45</v>
      </c>
      <c r="H42" s="5">
        <v>45</v>
      </c>
      <c r="I42" s="5">
        <v>45</v>
      </c>
      <c r="J42" s="5">
        <v>45</v>
      </c>
      <c r="K42" s="5">
        <v>45</v>
      </c>
      <c r="L42" s="5">
        <v>45</v>
      </c>
      <c r="M42" s="5">
        <v>45</v>
      </c>
      <c r="N42" s="5">
        <v>45</v>
      </c>
      <c r="O42" s="5">
        <v>45</v>
      </c>
      <c r="P42" s="5">
        <v>45</v>
      </c>
      <c r="Q42" s="5">
        <v>45</v>
      </c>
    </row>
    <row r="43" spans="1:17" x14ac:dyDescent="0.35">
      <c r="A43" s="4" t="s">
        <v>43</v>
      </c>
      <c r="B43" s="5">
        <v>35.01</v>
      </c>
      <c r="C43" s="5">
        <v>40</v>
      </c>
      <c r="D43" s="5">
        <v>40</v>
      </c>
      <c r="E43" s="5">
        <v>40</v>
      </c>
      <c r="F43" s="5">
        <v>38.5</v>
      </c>
      <c r="G43" s="5">
        <v>38.5</v>
      </c>
      <c r="H43" s="5">
        <v>38.5</v>
      </c>
      <c r="I43" s="5">
        <v>38.5</v>
      </c>
      <c r="J43" s="5">
        <v>38.5</v>
      </c>
      <c r="K43" s="5">
        <v>38.5</v>
      </c>
      <c r="L43" s="5">
        <v>38.5</v>
      </c>
      <c r="M43" s="5">
        <v>38.5</v>
      </c>
      <c r="N43" s="5">
        <v>38.5</v>
      </c>
      <c r="O43" s="5">
        <v>38.5</v>
      </c>
      <c r="P43" s="5">
        <v>45</v>
      </c>
      <c r="Q43" s="5">
        <v>45</v>
      </c>
    </row>
    <row r="44" spans="1:17" x14ac:dyDescent="0.35">
      <c r="A44" s="4" t="s">
        <v>44</v>
      </c>
      <c r="B44" s="5">
        <v>40</v>
      </c>
      <c r="C44" s="5">
        <v>40</v>
      </c>
      <c r="D44" s="5">
        <v>40</v>
      </c>
      <c r="E44" s="5">
        <v>40</v>
      </c>
      <c r="F44" s="5">
        <v>41.5</v>
      </c>
      <c r="G44" s="5">
        <v>41.5</v>
      </c>
      <c r="H44" s="5" t="s">
        <v>7</v>
      </c>
      <c r="I44" s="5" t="s">
        <v>7</v>
      </c>
      <c r="J44" s="5" t="s">
        <v>7</v>
      </c>
      <c r="K44" s="5" t="s">
        <v>7</v>
      </c>
      <c r="L44" s="5" t="s">
        <v>7</v>
      </c>
      <c r="M44" s="5" t="s">
        <v>7</v>
      </c>
      <c r="N44" s="5" t="s">
        <v>7</v>
      </c>
      <c r="O44" s="5" t="s">
        <v>7</v>
      </c>
      <c r="P44" s="5"/>
      <c r="Q44" s="5"/>
    </row>
    <row r="45" spans="1:17" x14ac:dyDescent="0.35">
      <c r="A45" s="4" t="s">
        <v>45</v>
      </c>
      <c r="B45" s="5">
        <v>40</v>
      </c>
      <c r="C45" s="5">
        <v>40</v>
      </c>
      <c r="D45" s="5">
        <v>40</v>
      </c>
      <c r="E45" s="5">
        <v>40</v>
      </c>
      <c r="F45" s="5">
        <v>41.5</v>
      </c>
      <c r="G45" s="5">
        <v>41.5</v>
      </c>
      <c r="H45" s="5" t="s">
        <v>7</v>
      </c>
      <c r="I45" s="5" t="s">
        <v>7</v>
      </c>
      <c r="J45" s="5" t="s">
        <v>7</v>
      </c>
      <c r="K45" s="5" t="s">
        <v>7</v>
      </c>
      <c r="L45" s="5" t="s">
        <v>7</v>
      </c>
      <c r="M45" s="5" t="s">
        <v>7</v>
      </c>
      <c r="N45" s="5" t="s">
        <v>7</v>
      </c>
      <c r="O45" s="5" t="s">
        <v>7</v>
      </c>
      <c r="P45" s="5"/>
      <c r="Q45" s="5"/>
    </row>
    <row r="46" spans="1:17" x14ac:dyDescent="0.35">
      <c r="A46" s="4" t="s">
        <v>46</v>
      </c>
      <c r="B46" s="5">
        <v>38.5</v>
      </c>
      <c r="C46" s="5">
        <v>38.5</v>
      </c>
      <c r="D46" s="5">
        <v>38.5</v>
      </c>
      <c r="E46" s="5">
        <v>38.5</v>
      </c>
      <c r="F46" s="5">
        <v>38.5</v>
      </c>
      <c r="G46" s="5">
        <v>38.5</v>
      </c>
      <c r="H46" s="5">
        <v>38.5</v>
      </c>
      <c r="I46" s="5">
        <v>38.5</v>
      </c>
      <c r="J46" s="5">
        <v>38.5</v>
      </c>
      <c r="K46" s="5">
        <v>38.5</v>
      </c>
      <c r="L46" s="5">
        <v>38.5</v>
      </c>
      <c r="M46" s="5">
        <v>38.5</v>
      </c>
      <c r="N46" s="5">
        <v>38.5</v>
      </c>
      <c r="O46" s="5">
        <v>38.5</v>
      </c>
      <c r="P46" s="5">
        <v>38.5</v>
      </c>
      <c r="Q46" s="5">
        <v>38.5</v>
      </c>
    </row>
    <row r="47" spans="1:17" x14ac:dyDescent="0.35">
      <c r="A47" s="4" t="s">
        <v>47</v>
      </c>
      <c r="B47" s="5">
        <v>40</v>
      </c>
      <c r="C47" s="5">
        <v>40</v>
      </c>
      <c r="D47" s="5">
        <v>40</v>
      </c>
      <c r="E47" s="5">
        <v>40</v>
      </c>
      <c r="F47" s="5">
        <v>40</v>
      </c>
      <c r="G47" s="5">
        <v>40</v>
      </c>
      <c r="H47" s="5">
        <v>40</v>
      </c>
      <c r="I47" s="5">
        <v>40</v>
      </c>
      <c r="J47" s="5">
        <v>40</v>
      </c>
      <c r="K47" s="5">
        <v>40</v>
      </c>
      <c r="L47" s="5">
        <v>40</v>
      </c>
      <c r="M47" s="5">
        <v>40</v>
      </c>
      <c r="N47" s="5">
        <v>40</v>
      </c>
      <c r="O47" s="5">
        <v>40</v>
      </c>
      <c r="P47" s="5">
        <v>40</v>
      </c>
      <c r="Q47" s="5">
        <v>40</v>
      </c>
    </row>
    <row r="48" spans="1:17" x14ac:dyDescent="0.35">
      <c r="A48" s="4" t="s">
        <v>48</v>
      </c>
      <c r="B48" s="5">
        <v>45</v>
      </c>
      <c r="C48" s="5">
        <v>45</v>
      </c>
      <c r="D48" s="5">
        <v>45</v>
      </c>
      <c r="E48" s="5">
        <v>45</v>
      </c>
      <c r="F48" s="5">
        <v>45</v>
      </c>
      <c r="G48" s="5">
        <v>45</v>
      </c>
      <c r="H48" s="5">
        <v>45</v>
      </c>
      <c r="I48" s="5">
        <v>45</v>
      </c>
      <c r="J48" s="5">
        <v>45</v>
      </c>
      <c r="K48" s="5">
        <v>45</v>
      </c>
      <c r="L48" s="5">
        <v>45</v>
      </c>
      <c r="M48" s="5">
        <v>45</v>
      </c>
      <c r="N48" s="5">
        <v>45</v>
      </c>
      <c r="O48" s="5">
        <v>45</v>
      </c>
      <c r="P48" s="5">
        <v>45</v>
      </c>
      <c r="Q48" s="5">
        <v>45</v>
      </c>
    </row>
    <row r="49" spans="1:18" x14ac:dyDescent="0.35">
      <c r="A49" s="4" t="s">
        <v>49</v>
      </c>
      <c r="B49" s="5">
        <v>45</v>
      </c>
      <c r="C49" s="5">
        <v>45</v>
      </c>
      <c r="D49" s="5">
        <v>45</v>
      </c>
      <c r="E49" s="5">
        <v>45</v>
      </c>
      <c r="F49" s="5">
        <v>46.5</v>
      </c>
      <c r="G49" s="5">
        <v>46.5</v>
      </c>
      <c r="H49" s="5">
        <v>46.5</v>
      </c>
      <c r="I49" s="5">
        <v>46.5</v>
      </c>
      <c r="J49" s="5">
        <v>46.5</v>
      </c>
      <c r="K49" s="5">
        <v>46.5</v>
      </c>
      <c r="L49" s="5">
        <v>46.5</v>
      </c>
      <c r="M49" s="5">
        <v>46.5</v>
      </c>
      <c r="N49" s="5">
        <v>46.5</v>
      </c>
      <c r="O49" s="5">
        <v>46.5</v>
      </c>
      <c r="P49" s="5">
        <v>46.5</v>
      </c>
      <c r="Q49" s="5">
        <v>46.5</v>
      </c>
    </row>
    <row r="50" spans="1:18" x14ac:dyDescent="0.35">
      <c r="A50" s="4" t="s">
        <v>50</v>
      </c>
      <c r="B50" s="5">
        <v>36</v>
      </c>
      <c r="C50" s="5">
        <v>40</v>
      </c>
      <c r="D50" s="5">
        <v>40</v>
      </c>
      <c r="E50" s="10">
        <v>40</v>
      </c>
      <c r="F50" s="5">
        <v>41</v>
      </c>
      <c r="G50" s="5">
        <v>41</v>
      </c>
      <c r="H50" s="5">
        <v>41</v>
      </c>
      <c r="I50" s="5">
        <v>41</v>
      </c>
      <c r="J50" s="5">
        <v>41</v>
      </c>
      <c r="K50" s="5">
        <v>41</v>
      </c>
      <c r="L50" s="5">
        <v>41</v>
      </c>
      <c r="M50" s="5">
        <v>41</v>
      </c>
      <c r="N50" s="5">
        <v>41</v>
      </c>
      <c r="O50" s="5">
        <v>41</v>
      </c>
      <c r="P50" s="5">
        <v>41</v>
      </c>
      <c r="Q50" s="5">
        <v>41</v>
      </c>
    </row>
    <row r="51" spans="1:18" x14ac:dyDescent="0.35">
      <c r="A51" s="4" t="s">
        <v>51</v>
      </c>
      <c r="B51" s="5">
        <v>36</v>
      </c>
      <c r="C51" s="5">
        <v>40</v>
      </c>
      <c r="D51" s="5">
        <v>40</v>
      </c>
      <c r="E51" s="10">
        <v>40</v>
      </c>
      <c r="F51" s="5">
        <v>46.5</v>
      </c>
      <c r="G51" s="5">
        <v>46.5</v>
      </c>
      <c r="H51" s="5">
        <v>46.5</v>
      </c>
      <c r="I51" s="5">
        <v>46.5</v>
      </c>
      <c r="J51" s="5">
        <v>46.5</v>
      </c>
      <c r="K51" s="5">
        <v>46.5</v>
      </c>
      <c r="L51" s="5">
        <v>46.5</v>
      </c>
      <c r="M51" s="5">
        <v>46.5</v>
      </c>
      <c r="N51" s="5">
        <v>46.5</v>
      </c>
      <c r="O51" s="5">
        <v>46.5</v>
      </c>
      <c r="P51" s="5">
        <v>46.5</v>
      </c>
      <c r="Q51" s="5">
        <v>46.5</v>
      </c>
    </row>
    <row r="52" spans="1:18" x14ac:dyDescent="0.35">
      <c r="A52" s="4" t="s">
        <v>52</v>
      </c>
      <c r="B52" s="5">
        <v>36</v>
      </c>
      <c r="C52" s="5">
        <v>36</v>
      </c>
      <c r="D52" s="5">
        <v>36</v>
      </c>
      <c r="E52" s="5">
        <v>36</v>
      </c>
      <c r="F52" s="5">
        <v>36</v>
      </c>
      <c r="G52" s="5">
        <v>36</v>
      </c>
      <c r="H52" s="5">
        <v>36</v>
      </c>
      <c r="I52" s="5">
        <v>36</v>
      </c>
      <c r="J52" s="5">
        <v>36</v>
      </c>
      <c r="K52" s="5">
        <v>36</v>
      </c>
      <c r="L52" s="5" t="s">
        <v>7</v>
      </c>
      <c r="M52" s="5" t="s">
        <v>7</v>
      </c>
      <c r="N52" s="5" t="s">
        <v>7</v>
      </c>
      <c r="O52" s="5" t="s">
        <v>7</v>
      </c>
      <c r="P52" s="5"/>
      <c r="Q52" s="5"/>
      <c r="R52" s="11"/>
    </row>
    <row r="53" spans="1:18" x14ac:dyDescent="0.35">
      <c r="A53" s="7" t="s">
        <v>22</v>
      </c>
      <c r="B53" s="8">
        <f t="shared" ref="B53" si="24">AVERAGE(B39:B52)</f>
        <v>39.964999999999996</v>
      </c>
      <c r="C53" s="8">
        <f t="shared" ref="C53:N53" si="25">AVERAGE(C39:C52)</f>
        <v>40.892857142857146</v>
      </c>
      <c r="D53" s="8">
        <f t="shared" si="25"/>
        <v>40.535714285714285</v>
      </c>
      <c r="E53" s="8">
        <f t="shared" si="25"/>
        <v>40.535714285714285</v>
      </c>
      <c r="F53" s="8">
        <f t="shared" si="25"/>
        <v>41.142857142857146</v>
      </c>
      <c r="G53" s="8">
        <f t="shared" si="25"/>
        <v>41.142857142857146</v>
      </c>
      <c r="H53" s="8">
        <f t="shared" si="25"/>
        <v>41.083333333333336</v>
      </c>
      <c r="I53" s="8">
        <f t="shared" si="25"/>
        <v>40.916666666666664</v>
      </c>
      <c r="J53" s="8">
        <f t="shared" si="25"/>
        <v>40.916666666666664</v>
      </c>
      <c r="K53" s="8">
        <f>AVERAGE(K39:K52)</f>
        <v>40.75</v>
      </c>
      <c r="L53" s="8">
        <f t="shared" si="25"/>
        <v>41.18181818181818</v>
      </c>
      <c r="M53" s="8">
        <f t="shared" si="25"/>
        <v>41.18181818181818</v>
      </c>
      <c r="N53" s="8">
        <f t="shared" si="25"/>
        <v>41.18181818181818</v>
      </c>
      <c r="O53" s="8">
        <f t="shared" ref="O53:P53" si="26">AVERAGE(O39:O52)</f>
        <v>41.18181818181818</v>
      </c>
      <c r="P53" s="8">
        <f t="shared" si="26"/>
        <v>41.954545454545453</v>
      </c>
      <c r="Q53" s="8">
        <f t="shared" ref="Q53" si="27">AVERAGE(Q39:Q52)</f>
        <v>41.954545454545453</v>
      </c>
    </row>
    <row r="54" spans="1:18" x14ac:dyDescent="0.35">
      <c r="A54" s="7" t="s">
        <v>23</v>
      </c>
      <c r="B54" s="8">
        <f t="shared" ref="B54" si="28">MEDIAN(B39:B52)</f>
        <v>39.5</v>
      </c>
      <c r="C54" s="8">
        <f t="shared" ref="C54:N54" si="29">MEDIAN(C39:C52)</f>
        <v>40</v>
      </c>
      <c r="D54" s="8">
        <f t="shared" si="29"/>
        <v>40</v>
      </c>
      <c r="E54" s="8">
        <f t="shared" si="29"/>
        <v>40</v>
      </c>
      <c r="F54" s="8">
        <f t="shared" si="29"/>
        <v>41.25</v>
      </c>
      <c r="G54" s="8">
        <f t="shared" si="29"/>
        <v>41.25</v>
      </c>
      <c r="H54" s="8">
        <f t="shared" si="29"/>
        <v>40.5</v>
      </c>
      <c r="I54" s="8">
        <f t="shared" si="29"/>
        <v>40.5</v>
      </c>
      <c r="J54" s="8">
        <f t="shared" si="29"/>
        <v>40.5</v>
      </c>
      <c r="K54" s="8">
        <f>MEDIAN(K39:K52)</f>
        <v>39.5</v>
      </c>
      <c r="L54" s="8">
        <f t="shared" si="29"/>
        <v>40</v>
      </c>
      <c r="M54" s="8">
        <f t="shared" si="29"/>
        <v>40</v>
      </c>
      <c r="N54" s="8">
        <f t="shared" si="29"/>
        <v>40</v>
      </c>
      <c r="O54" s="8">
        <f t="shared" ref="O54:P54" si="30">MEDIAN(O39:O52)</f>
        <v>40</v>
      </c>
      <c r="P54" s="8">
        <f t="shared" si="30"/>
        <v>41</v>
      </c>
      <c r="Q54" s="8">
        <f t="shared" ref="Q54" si="31">MEDIAN(Q39:Q52)</f>
        <v>41</v>
      </c>
    </row>
    <row r="55" spans="1:18" x14ac:dyDescent="0.35">
      <c r="A55" s="4"/>
      <c r="B55" s="4"/>
      <c r="C55" s="5"/>
      <c r="D55" s="5"/>
      <c r="E55" s="1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8" x14ac:dyDescent="0.35">
      <c r="A56" s="4" t="s">
        <v>54</v>
      </c>
      <c r="B56" s="5">
        <v>30</v>
      </c>
      <c r="C56" s="5">
        <v>30</v>
      </c>
      <c r="D56" s="5">
        <v>30</v>
      </c>
      <c r="E56" s="5">
        <v>30</v>
      </c>
      <c r="F56" s="5">
        <v>30</v>
      </c>
      <c r="G56" s="5">
        <v>30</v>
      </c>
      <c r="H56" s="5">
        <v>30</v>
      </c>
      <c r="I56" s="5">
        <v>30</v>
      </c>
      <c r="J56" s="5">
        <v>30</v>
      </c>
      <c r="K56" s="5">
        <v>30</v>
      </c>
      <c r="L56" s="5">
        <v>30</v>
      </c>
      <c r="M56" s="5">
        <v>30</v>
      </c>
      <c r="N56" s="5">
        <v>30</v>
      </c>
      <c r="O56" s="5">
        <v>30</v>
      </c>
      <c r="P56" s="5"/>
      <c r="Q56" s="5"/>
    </row>
    <row r="57" spans="1:18" x14ac:dyDescent="0.35">
      <c r="A57" s="4" t="s">
        <v>55</v>
      </c>
      <c r="B57" s="5">
        <v>37</v>
      </c>
      <c r="C57" s="5">
        <v>37</v>
      </c>
      <c r="D57" s="5">
        <v>37</v>
      </c>
      <c r="E57" s="5">
        <v>37</v>
      </c>
      <c r="F57" s="5">
        <v>37</v>
      </c>
      <c r="G57" s="5">
        <v>37</v>
      </c>
      <c r="H57" s="5">
        <v>37</v>
      </c>
      <c r="I57" s="5">
        <v>37</v>
      </c>
      <c r="J57" s="5">
        <v>37</v>
      </c>
      <c r="K57" s="5">
        <v>37</v>
      </c>
      <c r="L57" s="5">
        <v>37</v>
      </c>
      <c r="M57" s="5">
        <v>37</v>
      </c>
      <c r="N57" s="5">
        <v>37</v>
      </c>
      <c r="O57" s="5">
        <v>37</v>
      </c>
      <c r="P57" s="5"/>
      <c r="Q57" s="5"/>
    </row>
    <row r="58" spans="1:18" x14ac:dyDescent="0.35">
      <c r="A58" s="7" t="s">
        <v>22</v>
      </c>
      <c r="B58" s="8">
        <f t="shared" ref="B58" si="32">IFERROR(AVERAGE(B56:B57),"n/a")</f>
        <v>33.5</v>
      </c>
      <c r="C58" s="8">
        <f t="shared" ref="C58:N58" si="33">IFERROR(AVERAGE(C56:C57),"n/a")</f>
        <v>33.5</v>
      </c>
      <c r="D58" s="8">
        <f t="shared" si="33"/>
        <v>33.5</v>
      </c>
      <c r="E58" s="8">
        <f t="shared" si="33"/>
        <v>33.5</v>
      </c>
      <c r="F58" s="8">
        <f t="shared" si="33"/>
        <v>33.5</v>
      </c>
      <c r="G58" s="8">
        <f t="shared" si="33"/>
        <v>33.5</v>
      </c>
      <c r="H58" s="8">
        <f t="shared" si="33"/>
        <v>33.5</v>
      </c>
      <c r="I58" s="8">
        <f t="shared" si="33"/>
        <v>33.5</v>
      </c>
      <c r="J58" s="8">
        <f t="shared" si="33"/>
        <v>33.5</v>
      </c>
      <c r="K58" s="8">
        <f t="shared" si="33"/>
        <v>33.5</v>
      </c>
      <c r="L58" s="8">
        <f t="shared" si="33"/>
        <v>33.5</v>
      </c>
      <c r="M58" s="8">
        <f t="shared" si="33"/>
        <v>33.5</v>
      </c>
      <c r="N58" s="8">
        <f t="shared" si="33"/>
        <v>33.5</v>
      </c>
      <c r="O58" s="8">
        <f t="shared" ref="O58" si="34">IFERROR(AVERAGE(O56:O57),"n/a")</f>
        <v>33.5</v>
      </c>
      <c r="P58" s="8"/>
      <c r="Q58" s="8"/>
    </row>
    <row r="59" spans="1:18" x14ac:dyDescent="0.35">
      <c r="A59" s="7" t="s">
        <v>23</v>
      </c>
      <c r="B59" s="8">
        <f t="shared" ref="B59" si="35">IFERROR(MEDIAN(B56:B57),"n/a")</f>
        <v>33.5</v>
      </c>
      <c r="C59" s="8">
        <f t="shared" ref="C59:N59" si="36">IFERROR(MEDIAN(C56:C57),"n/a")</f>
        <v>33.5</v>
      </c>
      <c r="D59" s="8">
        <f t="shared" si="36"/>
        <v>33.5</v>
      </c>
      <c r="E59" s="8">
        <f t="shared" si="36"/>
        <v>33.5</v>
      </c>
      <c r="F59" s="8">
        <f t="shared" si="36"/>
        <v>33.5</v>
      </c>
      <c r="G59" s="8">
        <f t="shared" si="36"/>
        <v>33.5</v>
      </c>
      <c r="H59" s="8">
        <f t="shared" si="36"/>
        <v>33.5</v>
      </c>
      <c r="I59" s="8">
        <f t="shared" si="36"/>
        <v>33.5</v>
      </c>
      <c r="J59" s="8">
        <f t="shared" si="36"/>
        <v>33.5</v>
      </c>
      <c r="K59" s="8">
        <f t="shared" si="36"/>
        <v>33.5</v>
      </c>
      <c r="L59" s="8">
        <f t="shared" si="36"/>
        <v>33.5</v>
      </c>
      <c r="M59" s="8">
        <f t="shared" si="36"/>
        <v>33.5</v>
      </c>
      <c r="N59" s="8">
        <f t="shared" si="36"/>
        <v>33.5</v>
      </c>
      <c r="O59" s="8">
        <f t="shared" ref="O59" si="37">IFERROR(MEDIAN(O56:O57),"n/a")</f>
        <v>33.5</v>
      </c>
      <c r="P59" s="8"/>
      <c r="Q59" s="8"/>
    </row>
  </sheetData>
  <mergeCells count="1">
    <mergeCell ref="A1:Q1"/>
  </mergeCells>
  <printOptions horizontalCentered="1"/>
  <pageMargins left="0.7" right="0.7" top="0.75" bottom="0.75" header="0.3" footer="0.3"/>
  <pageSetup scale="51" orientation="landscape" r:id="rId1"/>
  <headerFooter>
    <oddFooter>&amp;LConcentric Energy Advisors, Inc.&amp;R&amp;D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A838D-60C1-4D39-8B06-FFDBD1A992D6}">
  <ds:schemaRefs>
    <ds:schemaRef ds:uri="c813d627-6812-41ba-b21c-8d274ce88239"/>
    <ds:schemaRef ds:uri="e0893123-66fa-4b19-a433-47924ff5ec26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A39762-F6B9-4A16-A7CB-58E8E9F5A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4CE12D-8BE5-40B4-9D74-DF745DB48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Authorized ROE</vt:lpstr>
      <vt:lpstr>Authorized Equity Ratio</vt:lpstr>
      <vt:lpstr>'Authorized Equity Ratio'!Print_Area</vt:lpstr>
      <vt:lpstr>'Authorized ROE'!Print_Area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Trogonoski</dc:creator>
  <cp:keywords/>
  <dc:description/>
  <cp:lastModifiedBy>Mona Habashy</cp:lastModifiedBy>
  <cp:revision/>
  <dcterms:created xsi:type="dcterms:W3CDTF">2021-02-16T15:24:25Z</dcterms:created>
  <dcterms:modified xsi:type="dcterms:W3CDTF">2024-08-23T13:46:13Z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{CCB56264-DA8D-4046-9128-80D0A9257C84}</vt:lpwstr>
  </property>
  <property fmtid="{D5CDD505-2E9C-101B-9397-08002B2CF9AE}" pid="3" name="ContentTypeId">
    <vt:lpwstr>0x010100B03FF908193E414D9892E49E70D7829E</vt:lpwstr>
  </property>
  <property fmtid="{D5CDD505-2E9C-101B-9397-08002B2CF9AE}" pid="4" name="MediaServiceImageTags">
    <vt:lpwstr/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2024-08-22T00:18:05Z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3f02fa01-d48c-47b6-bdc2-e3ff7895cc65</vt:lpwstr>
  </property>
  <property fmtid="{D5CDD505-2E9C-101B-9397-08002B2CF9AE}" pid="11" name="MSIP_Label_b1a6f161-e42b-4c47-8f69-f6a81e023e2d_ContentBits">
    <vt:lpwstr>0</vt:lpwstr>
  </property>
</Properties>
</file>