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ntarioEnergyAssoc/Shared Documents/100568 - OEA 2024 Cost of Capital/Data Requests/To Concentric/Declan M. - Data Request Responses/Staff/Question 12/12a/"/>
    </mc:Choice>
  </mc:AlternateContent>
  <xr:revisionPtr revIDLastSave="5323" documentId="13_ncr:1_{1F8FD381-CA85-4A2E-B085-5C93B4EEE220}" xr6:coauthVersionLast="47" xr6:coauthVersionMax="47" xr10:uidLastSave="{A8513CFD-7831-4E05-946C-7063588D547F}"/>
  <bookViews>
    <workbookView xWindow="19095" yWindow="0" windowWidth="19410" windowHeight="15585" tabRatio="788" firstSheet="6" activeTab="6" xr2:uid="{00000000-000D-0000-FFFF-FFFF00000000}"/>
  </bookViews>
  <sheets>
    <sheet name="S&amp;P TSX Download" sheetId="31" state="hidden" r:id="rId1"/>
    <sheet name="Prices &amp; Dividends " sheetId="30" state="hidden" r:id="rId2"/>
    <sheet name="S&amp;P_500_Download" sheetId="28" state="hidden" r:id="rId3"/>
    <sheet name="Beta_Download" sheetId="26" state="hidden" r:id="rId4"/>
    <sheet name="Growth Rates" sheetId="32" state="hidden" r:id="rId5"/>
    <sheet name="JMC -2 Proxy Group Screen" sheetId="55" state="hidden" r:id="rId6"/>
    <sheet name="Figure 16 Data Backup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localSheetId="5" hidden="1">[1]lt!#REF!</definedName>
    <definedName name="__123Graph_A" hidden="1">[1]lt!#REF!</definedName>
    <definedName name="__123Graph_B" localSheetId="5" hidden="1">[1]lt!#REF!</definedName>
    <definedName name="__123Graph_B" hidden="1">[1]lt!#REF!</definedName>
    <definedName name="__123Graph_C" hidden="1">[1]lt!#REF!</definedName>
    <definedName name="__123Graph_D" hidden="1">[1]lt!#REF!</definedName>
    <definedName name="__123Graph_E" hidden="1">[1]lt!#REF!</definedName>
    <definedName name="__123Graph_F" hidden="1">[1]lt!#REF!</definedName>
    <definedName name="__123Graph_X" hidden="1">[1]lt!#REF!</definedName>
    <definedName name="__FDS_HYPERLINK_TOGGLE_STATE__" hidden="1">"ON"</definedName>
    <definedName name="_Fill" localSheetId="5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5" hidden="1">#REF!</definedName>
    <definedName name="_Key1" hidden="1">#REF!</definedName>
    <definedName name="_Key11" hidden="1">#REF!</definedName>
    <definedName name="_key2" hidden="1">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5" hidden="1">[2]DATABASE!#REF!</definedName>
    <definedName name="ACwvu.DATABASE." hidden="1">[2]DATABASE!#REF!</definedName>
    <definedName name="ACwvu.OP." localSheetId="5" hidden="1">#REF!</definedName>
    <definedName name="ACwvu.OP.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GLCapExtoNetPlant" localSheetId="5">#REF!</definedName>
    <definedName name="AGLCapExtoNetPlant">#REF!</definedName>
    <definedName name="AGLCostofDebt">#REF!</definedName>
    <definedName name="AGLDebttoCapital">#REF!</definedName>
    <definedName name="AGLDebttoEBITDA">#REF!</definedName>
    <definedName name="AGLEBITtoInterest">#REF!</definedName>
    <definedName name="AGLFFO">#REF!</definedName>
    <definedName name="AGLFFOtoCapEx">#REF!</definedName>
    <definedName name="AGLFFOtoDebt">#REF!</definedName>
    <definedName name="AGLFFOtoInterest">#REF!</definedName>
    <definedName name="AGLGasCust">#REF!</definedName>
    <definedName name="AGLIndSalesPerc">#REF!</definedName>
    <definedName name="AGLNetPlant">#REF!</definedName>
    <definedName name="AGLOpRevGas">#REF!</definedName>
    <definedName name="AGLOpRevTot">#REF!</definedName>
    <definedName name="AGLYears">#REF!</definedName>
    <definedName name="anscount" hidden="1">3</definedName>
    <definedName name="AS2DocOpenMode" hidden="1">"AS2DocumentEdit"</definedName>
    <definedName name="AuthEquityRatio">#REF!</definedName>
    <definedName name="AuthROE">#REF!</definedName>
    <definedName name="Average_GasAuthEquityRatio">#REF!</definedName>
    <definedName name="Average_GasAuthROE">#REF!</definedName>
    <definedName name="Bloomberg_Beta" localSheetId="5">#REF!</definedName>
    <definedName name="Bloomberg_Beta">#REF!</definedName>
    <definedName name="Bloomberg_Beta_Ticker" localSheetId="5">#REF!</definedName>
    <definedName name="Bloomberg_Beta_Ticker">#REF!</definedName>
    <definedName name="Bloomberg_Earnings_Growth" localSheetId="5">#REF!</definedName>
    <definedName name="Bloomberg_Earnings_Growth">#REF!</definedName>
    <definedName name="BLPH2" localSheetId="5" hidden="1">'[3]Commercial Paper'!#REF!</definedName>
    <definedName name="BLPH2" hidden="1">'[3]Commercial Paper'!#REF!</definedName>
    <definedName name="BLPH3" localSheetId="5" hidden="1">'[3]Commercial Paper'!#REF!</definedName>
    <definedName name="BLPH3" hidden="1">'[3]Commercial Paper'!#REF!</definedName>
    <definedName name="BLPH4" localSheetId="5" hidden="1">'[3]Commercial Paper'!#REF!</definedName>
    <definedName name="BLPH4" hidden="1">'[3]Commercial Paper'!#REF!</definedName>
    <definedName name="BLPH5" localSheetId="5" hidden="1">'[3]Commercial Paper'!#REF!</definedName>
    <definedName name="BLPH5" hidden="1">'[3]Commercial Paper'!#REF!</definedName>
    <definedName name="BLPH6" localSheetId="5" hidden="1">'[3]Commercial Paper'!#REF!</definedName>
    <definedName name="BLPH6" hidden="1">'[3]Commercial Paper'!#REF!</definedName>
    <definedName name="BR" localSheetId="5">#REF!</definedName>
    <definedName name="BR">#REF!</definedName>
    <definedName name="BR_SV" localSheetId="5">#REF!</definedName>
    <definedName name="BR_SV">#REF!</definedName>
    <definedName name="c.LTMYear" hidden="1">#REF!</definedName>
    <definedName name="C29530Y_Values">#REF!</definedName>
    <definedName name="C29530Y_Years">#REF!</definedName>
    <definedName name="CIQWBGuid" hidden="1">"JMC ROE Exhibits - ENMAX 01.20.2020.xlsx"</definedName>
    <definedName name="COGE" localSheetId="6" hidden="1">{"VUE95",#N/A,TRUE,"D";"VUE96",#N/A,TRUE,"E";"VUE97",#N/A,TRUE,"F";"VUE98",#N/A,TRUE,"G"}</definedName>
    <definedName name="COGE" localSheetId="5" hidden="1">{"VUE95",#N/A,TRUE,"D";"VUE96",#N/A,TRUE,"E";"VUE97",#N/A,TRUE,"F";"VUE98",#N/A,TRUE,"G"}</definedName>
    <definedName name="COGE" hidden="1">{"VUE95",#N/A,TRUE,"D";"VUE96",#N/A,TRUE,"E";"VUE97",#N/A,TRUE,"F";"VUE98",#N/A,TRUE,"G"}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ies">#REF!</definedName>
    <definedName name="Company_Data_Analysts" localSheetId="5">#REF!</definedName>
    <definedName name="Company_Data_Analysts">#REF!</definedName>
    <definedName name="Company_Data_Avg_Beta" localSheetId="5">#REF!</definedName>
    <definedName name="Company_Data_Avg_Beta">#REF!</definedName>
    <definedName name="Company_Data_B_Beta" localSheetId="5">#REF!</definedName>
    <definedName name="Company_Data_B_Beta">#REF!</definedName>
    <definedName name="Company_Data_Coal" localSheetId="5">#REF!</definedName>
    <definedName name="Company_Data_Coal">#REF!</definedName>
    <definedName name="Company_Data_Credit_Rating" localSheetId="5">#REF!</definedName>
    <definedName name="Company_Data_Credit_Rating">#REF!</definedName>
    <definedName name="Company_Data_Gen_Assets" localSheetId="5">#REF!</definedName>
    <definedName name="Company_Data_Gen_Assets">#REF!</definedName>
    <definedName name="Company_Data_Hydro" localSheetId="5">#REF!</definedName>
    <definedName name="Company_Data_Hydro">#REF!</definedName>
    <definedName name="Company_Data_MA" localSheetId="5">#REF!</definedName>
    <definedName name="Company_Data_MA">#REF!</definedName>
    <definedName name="Company_Data_Nuclear" localSheetId="5">#REF!</definedName>
    <definedName name="Company_Data_Nuclear">#REF!</definedName>
    <definedName name="Company_Data_Oil" localSheetId="5">#REF!</definedName>
    <definedName name="Company_Data_Oil">#REF!</definedName>
    <definedName name="Company_Data_Other" localSheetId="5">#REF!</definedName>
    <definedName name="Company_Data_Other">#REF!</definedName>
    <definedName name="Company_Data_Pays_Dividends" localSheetId="5">#REF!</definedName>
    <definedName name="Company_Data_Pays_Dividends">#REF!</definedName>
    <definedName name="Company_Data_Purchased_Power" localSheetId="5">#REF!</definedName>
    <definedName name="Company_Data_Purchased_Power">#REF!</definedName>
    <definedName name="Company_Data_Reg_Assets">#REF!</definedName>
    <definedName name="Company_Data_Reg_Elec_Assets_To_Total_Assets">#REF!</definedName>
    <definedName name="Company_Data_Reg_Elec_Assets_To_Total_Reg">#REF!</definedName>
    <definedName name="Company_Data_Reg_Elec_Inc" localSheetId="5">#REF!</definedName>
    <definedName name="Company_Data_Reg_Elec_Inc">#REF!</definedName>
    <definedName name="Company_Data_Reg_Elec_Inc_To_Total_Inc">#REF!</definedName>
    <definedName name="Company_Data_Reg_Elec_Inc_To_Total_Reg">#REF!</definedName>
    <definedName name="Company_Data_Reg_Elec_Rev" localSheetId="5">#REF!</definedName>
    <definedName name="Company_Data_Reg_Elec_Rev">#REF!</definedName>
    <definedName name="Company_Data_Reg_Elec_Rev_To_Total_Reg">#REF!</definedName>
    <definedName name="Company_Data_Reg_Elec_Rev_To_Total_Rev">#REF!</definedName>
    <definedName name="Company_Data_Reg_Gas_Assets_To_Total_Assets">#REF!</definedName>
    <definedName name="Company_Data_Reg_Gas_Assets_To_Total_Reg">#REF!</definedName>
    <definedName name="Company_Data_Reg_Gas_Inc" localSheetId="5">#REF!</definedName>
    <definedName name="Company_Data_Reg_Gas_Inc">#REF!</definedName>
    <definedName name="Company_Data_Reg_Gas_Inc_To_Total_Inc">#REF!</definedName>
    <definedName name="Company_Data_Reg_Gas_Inc_To_Total_Reg">#REF!</definedName>
    <definedName name="Company_Data_Reg_Gas_Rev" localSheetId="5">#REF!</definedName>
    <definedName name="Company_Data_Reg_Gas_Rev">#REF!</definedName>
    <definedName name="Company_Data_Reg_Gas_Rev_To_Total_Reg">#REF!</definedName>
    <definedName name="Company_Data_Reg_Gas_Rev_To_Total_Rev">#REF!</definedName>
    <definedName name="Company_Data_Reg_Gen_Assets" localSheetId="5">#REF!</definedName>
    <definedName name="Company_Data_Reg_Gen_Assets">#REF!</definedName>
    <definedName name="Company_Data_Reg_Inc" localSheetId="5">#REF!</definedName>
    <definedName name="Company_Data_Reg_Inc">#REF!</definedName>
    <definedName name="Company_Data_Reg_Market" localSheetId="5">#REF!</definedName>
    <definedName name="Company_Data_Reg_Market">#REF!</definedName>
    <definedName name="Company_Data_Reg_Rev" localSheetId="5">#REF!</definedName>
    <definedName name="Company_Data_Reg_Rev">#REF!</definedName>
    <definedName name="Company_Data_Ticker" localSheetId="5">#REF!</definedName>
    <definedName name="Company_Data_Ticker">#REF!</definedName>
    <definedName name="Company_Data_VL_Beta" localSheetId="5">#REF!</definedName>
    <definedName name="Company_Data_VL_Beta">#REF!</definedName>
    <definedName name="Constant_DCF_All_Growth" localSheetId="5">#REF!</definedName>
    <definedName name="Constant_DCF_All_Growth">#REF!</definedName>
    <definedName name="Constant_DCF_Average_Growth" localSheetId="5">#REF!</definedName>
    <definedName name="Constant_DCF_Average_Growth">#REF!</definedName>
    <definedName name="Constant_DCF_Ticker" localSheetId="5">#REF!</definedName>
    <definedName name="Constant_DCF_Ticker">#REF!</definedName>
    <definedName name="cover" localSheetId="5" hidden="1">#REF!</definedName>
    <definedName name="cover" hidden="1">#REF!</definedName>
    <definedName name="Credit_Rating" localSheetId="5">#REF!</definedName>
    <definedName name="Credit_Rating">#REF!</definedName>
    <definedName name="Credit_Rating_Ticker" localSheetId="5">#REF!</definedName>
    <definedName name="Credit_Rating_Ticker">#REF!</definedName>
    <definedName name="CreditRatingsSNLInstKeys" localSheetId="0">#REF!</definedName>
    <definedName name="CreditRatingsSNLInstKeys" localSheetId="2">#REF!</definedName>
    <definedName name="CreditRatingsSNLInstKeys">#REF!</definedName>
    <definedName name="CreditRatingsSP" localSheetId="0">#REF!</definedName>
    <definedName name="CreditRatingsSP" localSheetId="2">#REF!</definedName>
    <definedName name="CreditRatingsSP">#REF!</definedName>
    <definedName name="CreditRatingsSPDate">#REF!</definedName>
    <definedName name="CreditRatingsSPSenUnsec">#REF!</definedName>
    <definedName name="CreditRatingsSPSenUnsecDate">#REF!</definedName>
    <definedName name="d">#REF!</definedName>
    <definedName name="ddd" localSheetId="6" hidden="1">{"VUE95",#N/A,TRUE,"D";"VUE96",#N/A,TRUE,"E";"VUE97",#N/A,TRUE,"F";"VUE98",#N/A,TRUE,"G"}</definedName>
    <definedName name="ddd" localSheetId="5" hidden="1">{"VUE95",#N/A,TRUE,"D";"VUE96",#N/A,TRUE,"E";"VUE97",#N/A,TRUE,"F";"VUE98",#N/A,TRUE,"G"}</definedName>
    <definedName name="ddd" hidden="1">{"VUE95",#N/A,TRUE,"D";"VUE96",#N/A,TRUE,"E";"VUE97",#N/A,TRUE,"F";"VUE98",#N/A,TRUE,"G"}</definedName>
    <definedName name="ddddddddddddddddddddddddddddd" localSheetId="5">'[4]SNL Data'!$BD$4:$BD$168</definedName>
    <definedName name="ddddddddddddddddddddddddddddd">#REF!</definedName>
    <definedName name="Dividend" localSheetId="5">#REF!</definedName>
    <definedName name="Dividend">#REF!</definedName>
    <definedName name="Dividend_Ticker" localSheetId="5">#REF!</definedName>
    <definedName name="Dividend_Ticker">#REF!</definedName>
    <definedName name="DIVIDENDS">#REF!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5" hidden="1">#REF!</definedName>
    <definedName name="f" hidden="1">#REF!</definedName>
    <definedName name="Faib" localSheetId="6" hidden="1">{"VUE95",#N/A,TRUE,"D";"VUE96",#N/A,TRUE,"E";"VUE97",#N/A,TRUE,"F";"VUE98",#N/A,TRUE,"G"}</definedName>
    <definedName name="Faib" localSheetId="5" hidden="1">{"VUE95",#N/A,TRUE,"D";"VUE96",#N/A,TRUE,"E";"VUE97",#N/A,TRUE,"F";"VUE98",#N/A,TRUE,"G"}</definedName>
    <definedName name="Faib" hidden="1">{"VUE95",#N/A,TRUE,"D";"VUE96",#N/A,TRUE,"E";"VUE97",#N/A,TRUE,"F";"VUE98",#N/A,TRUE,"G"}</definedName>
    <definedName name="Faible" localSheetId="6" hidden="1">{"VUE95",#N/A,TRUE,"D";"VUE96",#N/A,TRUE,"E";"VUE97",#N/A,TRUE,"F";"VUE98",#N/A,TRUE,"G"}</definedName>
    <definedName name="Faible" localSheetId="5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v" hidden="1">{"quarterly",#N/A,FALSE,"Income Statement";#N/A,#N/A,FALSE,"print segment";#N/A,#N/A,FALSE,"Balance Sheet";#N/A,#N/A,FALSE,"Annl Inc";#N/A,#N/A,FALSE,"Cash Flow"}</definedName>
    <definedName name="ff" localSheetId="5" hidden="1">#REF!</definedName>
    <definedName name="ff" hidden="1">#REF!</definedName>
    <definedName name="fffff" localSheetId="5" hidden="1">#REF!</definedName>
    <definedName name="fffff" hidden="1">#REF!</definedName>
    <definedName name="fffffffffffffffffffff" localSheetId="5" hidden="1">#REF!</definedName>
    <definedName name="fffffffffffffffffffff" hidden="1">#REF!</definedName>
    <definedName name="FMSTBYLT_Values">#REF!</definedName>
    <definedName name="FMSTBYLT_Years">#REF!</definedName>
    <definedName name="Fuel">#REF!</definedName>
    <definedName name="FuelCycle" hidden="1">{#N/A,#N/A,FALSE,"AltFuel"}</definedName>
    <definedName name="GDP_Growth">#REF!</definedName>
    <definedName name="Growth_Rates_Ticker" localSheetId="5">#REF!</definedName>
    <definedName name="Growth_Rates_Ticker">#REF!</definedName>
    <definedName name="H15T30Y_Values">#REF!</definedName>
    <definedName name="H15T30Y_Years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localSheetId="6" hidden="1">{"VUE95",#N/A,TRUE,"D";"VUE96",#N/A,TRUE,"E";"VUE97",#N/A,TRUE,"F";"VUE98",#N/A,TRUE,"G"}</definedName>
    <definedName name="Indicateurs1" localSheetId="5" hidden="1">{"VUE95",#N/A,TRUE,"D";"VUE96",#N/A,TRUE,"E";"VUE97",#N/A,TRUE,"F";"VUE98",#N/A,TRUE,"G"}</definedName>
    <definedName name="Indicateurs1" hidden="1">{"VUE95",#N/A,TRUE,"D";"VUE96",#N/A,TRUE,"E";"VUE97",#N/A,TRUE,"F";"VUE98",#N/A,TRUE,"G"}</definedName>
    <definedName name="Inputs_Credit_Rating" localSheetId="5">#REF!</definedName>
    <definedName name="Inputs_Credit_Rating">#REF!</definedName>
    <definedName name="Inputs_Credit_Rating_YesNo" localSheetId="5">#REF!</definedName>
    <definedName name="Inputs_Credit_Rating_YesNo">#REF!</definedName>
    <definedName name="Inputs_Group" localSheetId="5">#REF!</definedName>
    <definedName name="Inputs_Group">#REF!</definedName>
    <definedName name="Inputs_Ticker" localSheetId="5">#REF!</definedName>
    <definedName name="Inputs_Ticker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" localSheetId="5">#REF!</definedName>
    <definedName name="k">#REF!</definedName>
    <definedName name="KI" localSheetId="5" hidden="1">#REF!,#REF!</definedName>
    <definedName name="KI" hidden="1">#REF!,#REF!</definedName>
    <definedName name="KL" localSheetId="5" hidden="1">#REF!</definedName>
    <definedName name="KL" hidden="1">#REF!</definedName>
    <definedName name="l" localSheetId="5" hidden="1">#REF!</definedName>
    <definedName name="l" hidden="1">#REF!</definedName>
    <definedName name="Median_GasAuthEquityRatio">#REF!</definedName>
    <definedName name="Median_GasAuthROE">#REF!</definedName>
    <definedName name="MOODUA_Values">#REF!</definedName>
    <definedName name="MOODUA_Years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et_Gen">#REF!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Own_Gen">#REF!</definedName>
    <definedName name="Payout_Ratio_1" localSheetId="5">#REF!</definedName>
    <definedName name="Payout_Ratio_1">#REF!</definedName>
    <definedName name="Payout_Ratio_2" localSheetId="5">#REF!</definedName>
    <definedName name="Payout_Ratio_2">#REF!</definedName>
    <definedName name="Payout_Ratio_3" localSheetId="5">#REF!</definedName>
    <definedName name="Payout_Ratio_3">#REF!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NYCapExtoNetPlant" localSheetId="5">#REF!</definedName>
    <definedName name="PNYCapExtoNetPlant">#REF!</definedName>
    <definedName name="PNYCostofDebt" localSheetId="5">#REF!</definedName>
    <definedName name="PNYCostofDebt">#REF!</definedName>
    <definedName name="PNYDebttoCapital">#REF!</definedName>
    <definedName name="PNYDebttoEBITDA">#REF!</definedName>
    <definedName name="PNYEBITtoInterest">#REF!</definedName>
    <definedName name="PNYFFOtoCapEx">#REF!</definedName>
    <definedName name="PNYFFOtoDebt">#REF!</definedName>
    <definedName name="PNYFFOtoInterest">#REF!</definedName>
    <definedName name="PNYGasCust">#REF!</definedName>
    <definedName name="PNYGasSales">#REF!</definedName>
    <definedName name="PNYIndGasPerc">#REF!</definedName>
    <definedName name="PNYNetPlant">#REF!</definedName>
    <definedName name="PNYOpRevGas">#REF!</definedName>
    <definedName name="PNYOpRevTot">#REF!</definedName>
    <definedName name="PNYyear">#REF!</definedName>
    <definedName name="PopCache_GL_INTERFACE_REFERENCE7" hidden="1">[5]PopCache!$A$1:$A$2</definedName>
    <definedName name="Price" localSheetId="5">#REF!</definedName>
    <definedName name="Price">#REF!</definedName>
    <definedName name="Price_Ticker" localSheetId="5">#REF!</definedName>
    <definedName name="Price_Ticker">#REF!</definedName>
    <definedName name="_xlnm.Print_Area" localSheetId="6">'Figure 16 Data Backup'!$A$1:$E$120</definedName>
    <definedName name="_xlnm.Print_Area" localSheetId="5">'JMC -2 Proxy Group Screen'!$A$1:$P$124</definedName>
    <definedName name="_xlnm.Print_Titles" localSheetId="6">'Figure 16 Data Backup'!$1:$3</definedName>
    <definedName name="Provinces">#REF!</definedName>
    <definedName name="q" localSheetId="6" hidden="1">{"VUE95",#N/A,TRUE,"D";"VUE96",#N/A,TRUE,"E";"VUE97",#N/A,TRUE,"F";"VUE98",#N/A,TRUE,"G"}</definedName>
    <definedName name="q" localSheetId="5" hidden="1">{"VUE95",#N/A,TRUE,"D";"VUE96",#N/A,TRUE,"E";"VUE97",#N/A,TRUE,"F";"VUE98",#N/A,TRUE,"G"}</definedName>
    <definedName name="q" hidden="1">{"VUE95",#N/A,TRUE,"D";"VUE96",#N/A,TRUE,"E";"VUE97",#N/A,TRUE,"F";"VUE98",#N/A,TRUE,"G"}</definedName>
    <definedName name="RateCaseDate">#REF!</definedName>
    <definedName name="RateCaseYear">#REF!</definedName>
    <definedName name="Ratios">#REF!</definedName>
    <definedName name="Reg_Status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5" hidden="1">#REF!</definedName>
    <definedName name="S" hidden="1">#REF!</definedName>
    <definedName name="Segment_Year">#REF!</definedName>
    <definedName name="Service">#REF!</definedName>
    <definedName name="Services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NLCanCapExtoNetPlant" localSheetId="5">#REF!</definedName>
    <definedName name="SNLCanCapExtoNetPlant">#REF!</definedName>
    <definedName name="SNLCanCostofDebt" localSheetId="5">#REF!</definedName>
    <definedName name="SNLCanCostofDebt">#REF!</definedName>
    <definedName name="SNLCanDebttoCap">#REF!</definedName>
    <definedName name="SNLCanDebttoEBITDA">#REF!</definedName>
    <definedName name="SNLCanEBITtoInt">#REF!</definedName>
    <definedName name="SNLCanElecCust">#REF!</definedName>
    <definedName name="SNLCanFFOtoCapEx">#REF!</definedName>
    <definedName name="SNLCanFFOtoDebt">#REF!</definedName>
    <definedName name="SNLCanFFOtoInterest">#REF!</definedName>
    <definedName name="SNLCanGasCust">#REF!</definedName>
    <definedName name="SNLCanIndSales">#REF!</definedName>
    <definedName name="SNLCanInstKeys">#REF!</definedName>
    <definedName name="SNLCanNetUtilPlant">#REF!</definedName>
    <definedName name="SNLCanRegRevElec">#REF!</definedName>
    <definedName name="SNLCanRegRevGas">#REF!</definedName>
    <definedName name="SNLCanRegRevTot">#REF!</definedName>
    <definedName name="SNLCanYears">#REF!</definedName>
    <definedName name="SNLDataCapExtoNetPlant">#REF!</definedName>
    <definedName name="SNLDataCompanyName">#REF!</definedName>
    <definedName name="SNLDataCostofDebt">#REF!</definedName>
    <definedName name="SNLDataDebttoCapital">#REF!</definedName>
    <definedName name="SNLDataDebtToEBITDA">#REF!</definedName>
    <definedName name="SNLDataEBITtoInt">#REF!</definedName>
    <definedName name="SNLDataElecStates">#REF!</definedName>
    <definedName name="SNLDataFFOtoCapEx">#REF!</definedName>
    <definedName name="SNLDataFFOtoDebt">#REF!</definedName>
    <definedName name="SNLDataFFOtoInt">#REF!</definedName>
    <definedName name="SNLDataGasStates">#REF!</definedName>
    <definedName name="SNLDataIndElecRev">#REF!</definedName>
    <definedName name="SNLDataInstKey">#REF!</definedName>
    <definedName name="SNLDataNatGasEndUserCusts">#REF!</definedName>
    <definedName name="SNLDataNetPlantTotal">#REF!</definedName>
    <definedName name="SNLDataOpRevGas">#REF!</definedName>
    <definedName name="SNLDataParentInstKey">#REF!</definedName>
    <definedName name="SNLDataPercIndGasSales">#REF!</definedName>
    <definedName name="SNLDataRetailElecCustTotal">#REF!</definedName>
    <definedName name="SNLDataTotElecSalesRev">#REF!</definedName>
    <definedName name="SNLDataTotOpRev">#REF!</definedName>
    <definedName name="SNLDataYear">#REF!</definedName>
    <definedName name="SNLHoldCoCapExtoNetPlant" localSheetId="5">'[6]SNL Data'!#REF!</definedName>
    <definedName name="SNLHoldCoCapExtoNetPlant">#REF!</definedName>
    <definedName name="SNLHoldCoCostofDebt" localSheetId="5">'[6]SNL Data'!#REF!</definedName>
    <definedName name="SNLHoldCoCostofDebt">#REF!</definedName>
    <definedName name="SNLHoldCoDebttoCapital">#REF!</definedName>
    <definedName name="SNLHoldCoDebttoEBITDA">#REF!</definedName>
    <definedName name="SNLHoldCoEBITtoInterest">#REF!</definedName>
    <definedName name="SNLHoldCoFFOtoCapEx">#REF!</definedName>
    <definedName name="SNLHoldCoFFOtoDebt">#REF!</definedName>
    <definedName name="SNLHoldCoFFOtoInterest">#REF!</definedName>
    <definedName name="SNLHoldCoInstKeysLong">#REF!</definedName>
    <definedName name="SNLHoldCoYearLong">#REF!</definedName>
    <definedName name="SNLRegRevElec" localSheetId="5">#REF!</definedName>
    <definedName name="SNLRegRevElec">#REF!</definedName>
    <definedName name="SNLRegRevTot" localSheetId="5">#REF!</definedName>
    <definedName name="SNLRegRevTot">#REF!</definedName>
    <definedName name="SNLSubCapEx">#REF!</definedName>
    <definedName name="SNLSubCapExtoNetPlant">#REF!</definedName>
    <definedName name="SNLSubCostofDebt">#REF!</definedName>
    <definedName name="SNLSubDebt">#REF!</definedName>
    <definedName name="SNLSubDebttoCapital">#REF!</definedName>
    <definedName name="SNLSubDebttoEBITDA">#REF!</definedName>
    <definedName name="SNLSubDebtYrEnd">#REF!</definedName>
    <definedName name="SNLSubEBIT">#REF!</definedName>
    <definedName name="SNLSubEBITDA">#REF!</definedName>
    <definedName name="SNLSubEBITtoInterest">#REF!</definedName>
    <definedName name="SNLSubFFO">#REF!</definedName>
    <definedName name="SNLSubFFOtoCapEx">#REF!</definedName>
    <definedName name="SNLSubFFOtoDebt">#REF!</definedName>
    <definedName name="SNLSubFFOtoInterest">#REF!</definedName>
    <definedName name="SNLSubFilerKeys">#REF!</definedName>
    <definedName name="SNLSubGasCustTot">#REF!</definedName>
    <definedName name="SNLSubIndGasPer">#REF!</definedName>
    <definedName name="SNLSubMaintGas">#REF!</definedName>
    <definedName name="SNLSubNetInterest">#REF!</definedName>
    <definedName name="SNLSubNetPlant">#REF!</definedName>
    <definedName name="SNLSubNetUtilOpIncGas">#REF!</definedName>
    <definedName name="SNLSubOpExpGas">#REF!</definedName>
    <definedName name="SNLSubOpRevGas">#REF!</definedName>
    <definedName name="SNLSubOpRevTot">#REF!</definedName>
    <definedName name="SNLSubTaxes1">#REF!</definedName>
    <definedName name="SNLSubTaxes2">#REF!</definedName>
    <definedName name="SNLSubTaxes3">#REF!</definedName>
    <definedName name="SNLSubTaxes4">#REF!</definedName>
    <definedName name="SNLSubTaxes5">#REF!</definedName>
    <definedName name="SNLSubTaxes6">#REF!</definedName>
    <definedName name="SNLSubTotPropCap">#REF!</definedName>
    <definedName name="SNLSubUtilEBITDAGas">#REF!</definedName>
    <definedName name="SNLSubYears">#REF!</definedName>
    <definedName name="SNLUtilDataEarnedROE">#REF!</definedName>
    <definedName name="Sources_Energy">#REF!</definedName>
    <definedName name="SPLTIssuer" localSheetId="5">#REF!</definedName>
    <definedName name="SPLTIssuer">#REF!</definedName>
    <definedName name="ssss" localSheetId="5">'[4]SNL Data'!$B$4:$B$168</definedName>
    <definedName name="ssss">#REF!</definedName>
    <definedName name="StateList">#REF!</definedName>
    <definedName name="Swvu.DATABASE." localSheetId="5" hidden="1">[2]DATABASE!#REF!</definedName>
    <definedName name="Swvu.DATABASE." hidden="1">[2]DATABASE!#REF!</definedName>
    <definedName name="Swvu.OP." localSheetId="5" hidden="1">#REF!</definedName>
    <definedName name="Swvu.OP." hidden="1">#REF!</definedName>
    <definedName name="SWXOpRevGas" localSheetId="5">#REF!</definedName>
    <definedName name="SWXOpRevGas">#REF!</definedName>
    <definedName name="SWXOpRevTot">#REF!</definedName>
    <definedName name="SWXYears">#REF!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Ult_Parent">#REF!</definedName>
    <definedName name="Ult_Parents">#REF!</definedName>
    <definedName name="USGG30YR_Values">#REF!</definedName>
    <definedName name="USGG30YR_Years">#REF!</definedName>
    <definedName name="UtilDataGasStates">#REF!</definedName>
    <definedName name="UtilDataSNLInstKey">#REF!</definedName>
    <definedName name="UtilDataSNLYear">#REF!</definedName>
    <definedName name="UtiliDataElecStates">#REF!</definedName>
    <definedName name="Utilities">#REF!</definedName>
    <definedName name="utility_yld" localSheetId="5">'[7]Industrial 20 Year Debt'!$E$1:$AS$54</definedName>
    <definedName name="utility_yld">#REF!</definedName>
    <definedName name="Value_Line_Book_Value_Growth" localSheetId="5">#REF!</definedName>
    <definedName name="Value_Line_Book_Value_Growth">#REF!</definedName>
    <definedName name="Value_Line_Dividends_Growth" localSheetId="5">#REF!</definedName>
    <definedName name="Value_Line_Dividends_Growth">#REF!</definedName>
    <definedName name="Value_Line_Earnings_Growth" localSheetId="5">#REF!</definedName>
    <definedName name="Value_Line_Earnings_Growth">#REF!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5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omparaison." localSheetId="6" hidden="1">{"page1",#N/A,FALSE,"Comparaison";"page2",#N/A,FALSE,"Comparaison";"page3",#N/A,FALSE,"Comparaison";"page4",#N/A,FALSE,"Comparaison"}</definedName>
    <definedName name="wrn.Comparaison." localSheetId="5" hidden="1">{"page1",#N/A,FALSE,"Comparaison";"page2",#N/A,FALSE,"Comparaison";"page3",#N/A,FALSE,"Comparaison";"page4",#N/A,FALSE,"Comparaison"}</definedName>
    <definedName name="wrn.Comparaison." hidden="1">{"page1",#N/A,FALSE,"Comparaison";"page2",#N/A,FALSE,"Comparaison";"page3",#N/A,FALSE,"Comparaison";"page4",#N/A,FALSE,"Comparaison"}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hidden="1">{#N/A,#N/A,FALSE,"AltFuel"}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hidden="1">{"page1",#N/A,FALSE,"A";"page2",#N/A,FALSE,"A"}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5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hidden="1">{"print4",#N/A,FALSE,"D21CUSTS"}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9510." localSheetId="6" hidden="1">{"VUE95",#N/A,TRUE,"D";"VUE96",#N/A,TRUE,"E";"VUE97",#N/A,TRUE,"F";"VUE98",#N/A,TRUE,"G"}</definedName>
    <definedName name="wrn.TAB9510." localSheetId="5" hidden="1">{"VUE95",#N/A,TRUE,"D";"VUE96",#N/A,TRUE,"E";"VUE97",#N/A,TRUE,"F";"VUE98",#N/A,TRUE,"G"}</definedName>
    <definedName name="wrn.TAB9510." hidden="1">{"VUE95",#N/A,TRUE,"D";"VUE96",#N/A,TRUE,"E";"VUE97",#N/A,TRUE,"F";"VUE98",#N/A,TRUE,"G"}</definedName>
    <definedName name="wrn.tables." localSheetId="5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5" hidden="1">#REF!</definedName>
    <definedName name="X" hidden="1">#REF!</definedName>
    <definedName name="xxx" localSheetId="5" hidden="1">[1]lt!#REF!</definedName>
    <definedName name="xxx" hidden="1">[1]lt!#REF!</definedName>
    <definedName name="Y" localSheetId="5" hidden="1">#REF!</definedName>
    <definedName name="Y" hidden="1">#REF!</definedName>
    <definedName name="Yahoo_Earnings_Growth" localSheetId="5">#REF!</definedName>
    <definedName name="Yahoo_Earnings_Growth">#REF!</definedName>
    <definedName name="Yvan" localSheetId="6" hidden="1">{"VUE95",#N/A,TRUE,"D";"VUE96",#N/A,TRUE,"E";"VUE97",#N/A,TRUE,"F";"VUE98",#N/A,TRUE,"G"}</definedName>
    <definedName name="Yvan" localSheetId="5" hidden="1">{"VUE95",#N/A,TRUE,"D";"VUE96",#N/A,TRUE,"E";"VUE97",#N/A,TRUE,"F";"VUE98",#N/A,TRUE,"G"}</definedName>
    <definedName name="Yvan" hidden="1">{"VUE95",#N/A,TRUE,"D";"VUE96",#N/A,TRUE,"E";"VUE97",#N/A,TRUE,"F";"VUE98",#N/A,TRUE,"G"}</definedName>
    <definedName name="Z" localSheetId="6" hidden="1">{"VUE95",#N/A,TRUE,"D";"VUE96",#N/A,TRUE,"E";"VUE97",#N/A,TRUE,"F";"VUE98",#N/A,TRUE,"G"}</definedName>
    <definedName name="Z" localSheetId="5" hidden="1">{"VUE95",#N/A,TRUE,"D";"VUE96",#N/A,TRUE,"E";"VUE97",#N/A,TRUE,"F";"VUE98",#N/A,TRUE,"G"}</definedName>
    <definedName name="Z" hidden="1">{"VUE95",#N/A,TRUE,"D";"VUE96",#N/A,TRUE,"E";"VUE97",#N/A,TRUE,"F";"VUE98",#N/A,TRUE,"G"}</definedName>
    <definedName name="Z_055ABE5A_5E06_11D2_8EED_0008C7BCAF29_.wvu.PrintArea" localSheetId="5" hidden="1">#REF!</definedName>
    <definedName name="Z_055ABE5A_5E06_11D2_8EED_0008C7BCAF29_.wvu.PrintArea" hidden="1">#REF!</definedName>
    <definedName name="Z_055ABE5A_5E06_11D2_8EED_0008C7BCAF29_.wvu.PrintTitles" localSheetId="5" hidden="1">#REF!</definedName>
    <definedName name="Z_055ABE5A_5E06_11D2_8EED_0008C7BCAF29_.wvu.PrintTitles" hidden="1">#REF!</definedName>
    <definedName name="Z_055ABE69_5E06_11D2_8EED_0008C7BCAF29_.wvu.PrintArea" localSheetId="5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localSheetId="5" hidden="1">#REF!,#REF!</definedName>
    <definedName name="Z_055ABE76_5E06_11D2_8EED_0008C7BCAF29_.wvu.PrintTitles" hidden="1">#REF!,#REF!</definedName>
    <definedName name="Z_055ABE84_5E06_11D2_8EED_0008C7BCAF29_.wvu.PrintArea" localSheetId="5" hidden="1">#REF!</definedName>
    <definedName name="Z_055ABE84_5E06_11D2_8EED_0008C7BCAF29_.wvu.PrintArea" hidden="1">#REF!</definedName>
    <definedName name="Z_055ABE84_5E06_11D2_8EED_0008C7BCAF29_.wvu.PrintTitles" localSheetId="5" hidden="1">#REF!</definedName>
    <definedName name="Z_055ABE84_5E06_11D2_8EED_0008C7BCAF29_.wvu.PrintTitles" hidden="1">#REF!</definedName>
    <definedName name="Z_055ABE93_5E06_11D2_8EED_0008C7BCAF29_.wvu.PrintArea" localSheetId="5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localSheetId="5" hidden="1">#REF!,#REF!</definedName>
    <definedName name="Z_055ABEA0_5E06_11D2_8EED_0008C7BCAF29_.wvu.PrintTitles" hidden="1">#REF!,#REF!</definedName>
    <definedName name="Z_05DE23E1_1046_11D2_8E70_0008C77C0743_.wvu.PrintArea" localSheetId="5" hidden="1">#REF!</definedName>
    <definedName name="Z_05DE23E1_1046_11D2_8E70_0008C77C0743_.wvu.PrintArea" hidden="1">#REF!</definedName>
    <definedName name="Z_05DE23E1_1046_11D2_8E70_0008C77C0743_.wvu.PrintTitles" localSheetId="5" hidden="1">#REF!,#REF!</definedName>
    <definedName name="Z_05DE23E1_1046_11D2_8E70_0008C77C0743_.wvu.PrintTitles" hidden="1">#REF!,#REF!</definedName>
    <definedName name="Z_05DE23E4_1046_11D2_8E70_0008C77C0743_.wvu.PrintArea" localSheetId="5" hidden="1">#REF!</definedName>
    <definedName name="Z_05DE23E4_1046_11D2_8E70_0008C77C0743_.wvu.PrintArea" hidden="1">#REF!</definedName>
    <definedName name="Z_05DE23E4_1046_11D2_8E70_0008C77C0743_.wvu.PrintTitles" localSheetId="5" hidden="1">#REF!</definedName>
    <definedName name="Z_05DE23E4_1046_11D2_8E70_0008C77C0743_.wvu.PrintTitles" hidden="1">#REF!</definedName>
    <definedName name="Z_05DE23E9_1046_11D2_8E70_0008C77C0743_.wvu.PrintArea" localSheetId="5" hidden="1">#REF!</definedName>
    <definedName name="Z_05DE23E9_1046_11D2_8E70_0008C77C0743_.wvu.PrintArea" hidden="1">#REF!</definedName>
    <definedName name="Z_05DE23E9_1046_11D2_8E70_0008C77C0743_.wvu.PrintTitles" localSheetId="5" hidden="1">#REF!,#REF!</definedName>
    <definedName name="Z_05DE23E9_1046_11D2_8E70_0008C77C0743_.wvu.PrintTitles" hidden="1">#REF!,#REF!</definedName>
    <definedName name="Z_05DE23EB_1046_11D2_8E70_0008C77C0743_.wvu.PrintArea" localSheetId="5" hidden="1">#REF!</definedName>
    <definedName name="Z_05DE23EB_1046_11D2_8E70_0008C77C0743_.wvu.PrintArea" hidden="1">#REF!</definedName>
    <definedName name="Z_05DE23EB_1046_11D2_8E70_0008C77C0743_.wvu.PrintTitles" localSheetId="5" hidden="1">#REF!,#REF!</definedName>
    <definedName name="Z_05DE23EB_1046_11D2_8E70_0008C77C0743_.wvu.PrintTitles" hidden="1">#REF!,#REF!</definedName>
    <definedName name="Z_05DE23EE_1046_11D2_8E70_0008C77C0743_.wvu.PrintArea" localSheetId="5" hidden="1">#REF!</definedName>
    <definedName name="Z_05DE23EE_1046_11D2_8E70_0008C77C0743_.wvu.PrintArea" hidden="1">#REF!</definedName>
    <definedName name="Z_05DE23EE_1046_11D2_8E70_0008C77C0743_.wvu.PrintTitles" localSheetId="5" hidden="1">#REF!</definedName>
    <definedName name="Z_05DE23EE_1046_11D2_8E70_0008C77C0743_.wvu.PrintTitles" hidden="1">#REF!</definedName>
    <definedName name="Z_05DE23F3_1046_11D2_8E70_0008C77C0743_.wvu.PrintArea" localSheetId="5" hidden="1">#REF!</definedName>
    <definedName name="Z_05DE23F3_1046_11D2_8E70_0008C77C0743_.wvu.PrintArea" hidden="1">#REF!</definedName>
    <definedName name="Z_05DE23F3_1046_11D2_8E70_0008C77C0743_.wvu.PrintTitles" localSheetId="5" hidden="1">#REF!,#REF!</definedName>
    <definedName name="Z_05DE23F3_1046_11D2_8E70_0008C77C0743_.wvu.PrintTitles" hidden="1">#REF!,#REF!</definedName>
    <definedName name="Z_05DE23F6_1046_11D2_8E70_0008C77C0743_.wvu.PrintArea" localSheetId="5" hidden="1">#REF!</definedName>
    <definedName name="Z_05DE23F6_1046_11D2_8E70_0008C77C0743_.wvu.PrintArea" hidden="1">#REF!</definedName>
    <definedName name="Z_05DE23F6_1046_11D2_8E70_0008C77C0743_.wvu.PrintTitles" localSheetId="5" hidden="1">#REF!,#REF!</definedName>
    <definedName name="Z_05DE23F6_1046_11D2_8E70_0008C77C0743_.wvu.PrintTitles" hidden="1">#REF!,#REF!</definedName>
    <definedName name="Z_0CE6A482_5DEF_11D2_8EC3_0008C77C0743_.wvu.PrintArea" localSheetId="5" hidden="1">#REF!</definedName>
    <definedName name="Z_0CE6A482_5DEF_11D2_8EC3_0008C77C0743_.wvu.PrintArea" hidden="1">#REF!</definedName>
    <definedName name="Z_0CE6A482_5DEF_11D2_8EC3_0008C77C0743_.wvu.PrintTitles" localSheetId="5" hidden="1">#REF!</definedName>
    <definedName name="Z_0CE6A482_5DEF_11D2_8EC3_0008C77C0743_.wvu.PrintTitles" hidden="1">#REF!</definedName>
    <definedName name="Z_0CE6A491_5DEF_11D2_8EC3_0008C77C0743_.wvu.PrintArea" localSheetId="5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localSheetId="5" hidden="1">#REF!,#REF!</definedName>
    <definedName name="Z_0CE6A49E_5DEF_11D2_8EC3_0008C77C0743_.wvu.PrintTitles" hidden="1">#REF!,#REF!</definedName>
    <definedName name="Z_0CE6A4AB_5DEF_11D2_8EC3_0008C77C0743_.wvu.PrintArea" localSheetId="5" hidden="1">#REF!</definedName>
    <definedName name="Z_0CE6A4AB_5DEF_11D2_8EC3_0008C77C0743_.wvu.PrintArea" hidden="1">#REF!</definedName>
    <definedName name="Z_0CE6A4AB_5DEF_11D2_8EC3_0008C77C0743_.wvu.PrintTitles" localSheetId="5" hidden="1">#REF!</definedName>
    <definedName name="Z_0CE6A4AB_5DEF_11D2_8EC3_0008C77C0743_.wvu.PrintTitles" hidden="1">#REF!</definedName>
    <definedName name="Z_0CE6A4BA_5DEF_11D2_8EC3_0008C77C0743_.wvu.PrintArea" localSheetId="5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localSheetId="5" hidden="1">#REF!,#REF!</definedName>
    <definedName name="Z_0CE6A4C7_5DEF_11D2_8EC3_0008C77C0743_.wvu.PrintTitles" hidden="1">#REF!,#REF!</definedName>
    <definedName name="Z_0CE6A4D4_5DEF_11D2_8EC3_0008C77C0743_.wvu.PrintArea" localSheetId="5" hidden="1">#REF!</definedName>
    <definedName name="Z_0CE6A4D4_5DEF_11D2_8EC3_0008C77C0743_.wvu.PrintArea" hidden="1">#REF!</definedName>
    <definedName name="Z_0CE6A4D4_5DEF_11D2_8EC3_0008C77C0743_.wvu.PrintTitles" localSheetId="5" hidden="1">#REF!</definedName>
    <definedName name="Z_0CE6A4D4_5DEF_11D2_8EC3_0008C77C0743_.wvu.PrintTitles" hidden="1">#REF!</definedName>
    <definedName name="Z_0CE6A4E3_5DEF_11D2_8EC3_0008C77C0743_.wvu.PrintArea" localSheetId="5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localSheetId="5" hidden="1">#REF!,#REF!</definedName>
    <definedName name="Z_0CE6A4F0_5DEF_11D2_8EC3_0008C77C0743_.wvu.PrintTitles" hidden="1">#REF!,#REF!</definedName>
    <definedName name="Z_0CE6A4FD_5DEF_11D2_8EC3_0008C77C0743_.wvu.PrintArea" localSheetId="5" hidden="1">#REF!</definedName>
    <definedName name="Z_0CE6A4FD_5DEF_11D2_8EC3_0008C77C0743_.wvu.PrintArea" hidden="1">#REF!</definedName>
    <definedName name="Z_0CE6A4FD_5DEF_11D2_8EC3_0008C77C0743_.wvu.PrintTitles" localSheetId="5" hidden="1">#REF!</definedName>
    <definedName name="Z_0CE6A4FD_5DEF_11D2_8EC3_0008C77C0743_.wvu.PrintTitles" hidden="1">#REF!</definedName>
    <definedName name="Z_0CE6A50C_5DEF_11D2_8EC3_0008C77C0743_.wvu.PrintArea" localSheetId="5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localSheetId="5" hidden="1">#REF!,#REF!</definedName>
    <definedName name="Z_0CE6A519_5DEF_11D2_8EC3_0008C77C0743_.wvu.PrintTitles" hidden="1">#REF!,#REF!</definedName>
    <definedName name="Z_0E8DEF60_5D61_11D2_8EEB_0008C7BCAF29_.wvu.PrintArea" localSheetId="5" hidden="1">#REF!</definedName>
    <definedName name="Z_0E8DEF60_5D61_11D2_8EEB_0008C7BCAF29_.wvu.PrintArea" hidden="1">#REF!</definedName>
    <definedName name="Z_0E8DEF60_5D61_11D2_8EEB_0008C7BCAF29_.wvu.PrintTitles" localSheetId="5" hidden="1">#REF!,#REF!</definedName>
    <definedName name="Z_0E8DEF60_5D61_11D2_8EEB_0008C7BCAF29_.wvu.PrintTitles" hidden="1">#REF!,#REF!</definedName>
    <definedName name="Z_0E8DEF63_5D61_11D2_8EEB_0008C7BCAF29_.wvu.PrintArea" localSheetId="5" hidden="1">#REF!</definedName>
    <definedName name="Z_0E8DEF63_5D61_11D2_8EEB_0008C7BCAF29_.wvu.PrintArea" hidden="1">#REF!</definedName>
    <definedName name="Z_0E8DEF63_5D61_11D2_8EEB_0008C7BCAF29_.wvu.PrintTitles" localSheetId="5" hidden="1">#REF!</definedName>
    <definedName name="Z_0E8DEF63_5D61_11D2_8EEB_0008C7BCAF29_.wvu.PrintTitles" hidden="1">#REF!</definedName>
    <definedName name="Z_0E8DEF68_5D61_11D2_8EEB_0008C7BCAF29_.wvu.PrintArea" localSheetId="5" hidden="1">#REF!</definedName>
    <definedName name="Z_0E8DEF68_5D61_11D2_8EEB_0008C7BCAF29_.wvu.PrintArea" hidden="1">#REF!</definedName>
    <definedName name="Z_0E8DEF68_5D61_11D2_8EEB_0008C7BCAF29_.wvu.PrintTitles" localSheetId="5" hidden="1">#REF!,#REF!</definedName>
    <definedName name="Z_0E8DEF68_5D61_11D2_8EEB_0008C7BCAF29_.wvu.PrintTitles" hidden="1">#REF!,#REF!</definedName>
    <definedName name="Z_0E8DEF6A_5D61_11D2_8EEB_0008C7BCAF29_.wvu.PrintArea" localSheetId="5" hidden="1">#REF!</definedName>
    <definedName name="Z_0E8DEF6A_5D61_11D2_8EEB_0008C7BCAF29_.wvu.PrintArea" hidden="1">#REF!</definedName>
    <definedName name="Z_0E8DEF6A_5D61_11D2_8EEB_0008C7BCAF29_.wvu.PrintTitles" localSheetId="5" hidden="1">#REF!,#REF!</definedName>
    <definedName name="Z_0E8DEF6A_5D61_11D2_8EEB_0008C7BCAF29_.wvu.PrintTitles" hidden="1">#REF!,#REF!</definedName>
    <definedName name="Z_0E8DEF6D_5D61_11D2_8EEB_0008C7BCAF29_.wvu.PrintArea" localSheetId="5" hidden="1">#REF!</definedName>
    <definedName name="Z_0E8DEF6D_5D61_11D2_8EEB_0008C7BCAF29_.wvu.PrintArea" hidden="1">#REF!</definedName>
    <definedName name="Z_0E8DEF6D_5D61_11D2_8EEB_0008C7BCAF29_.wvu.PrintTitles" localSheetId="5" hidden="1">#REF!</definedName>
    <definedName name="Z_0E8DEF6D_5D61_11D2_8EEB_0008C7BCAF29_.wvu.PrintTitles" hidden="1">#REF!</definedName>
    <definedName name="Z_0E8DEF72_5D61_11D2_8EEB_0008C7BCAF29_.wvu.PrintArea" localSheetId="5" hidden="1">#REF!</definedName>
    <definedName name="Z_0E8DEF72_5D61_11D2_8EEB_0008C7BCAF29_.wvu.PrintArea" hidden="1">#REF!</definedName>
    <definedName name="Z_0E8DEF72_5D61_11D2_8EEB_0008C7BCAF29_.wvu.PrintTitles" localSheetId="5" hidden="1">#REF!,#REF!</definedName>
    <definedName name="Z_0E8DEF72_5D61_11D2_8EEB_0008C7BCAF29_.wvu.PrintTitles" hidden="1">#REF!,#REF!</definedName>
    <definedName name="Z_0E8DEF75_5D61_11D2_8EEB_0008C7BCAF29_.wvu.PrintArea" localSheetId="5" hidden="1">#REF!</definedName>
    <definedName name="Z_0E8DEF75_5D61_11D2_8EEB_0008C7BCAF29_.wvu.PrintArea" hidden="1">#REF!</definedName>
    <definedName name="Z_0E8DEF75_5D61_11D2_8EEB_0008C7BCAF29_.wvu.PrintTitles" localSheetId="5" hidden="1">#REF!,#REF!</definedName>
    <definedName name="Z_0E8DEF75_5D61_11D2_8EEB_0008C7BCAF29_.wvu.PrintTitles" hidden="1">#REF!,#REF!</definedName>
    <definedName name="Z_179EFDC8_A1B1_11D3_8FA9_0008C7809E09_.wvu.PrintArea" localSheetId="5" hidden="1">#REF!</definedName>
    <definedName name="Z_179EFDC8_A1B1_11D3_8FA9_0008C7809E09_.wvu.PrintArea" hidden="1">#REF!</definedName>
    <definedName name="Z_179EFDC8_A1B1_11D3_8FA9_0008C7809E09_.wvu.PrintTitles" localSheetId="5" hidden="1">#REF!,#REF!</definedName>
    <definedName name="Z_179EFDC8_A1B1_11D3_8FA9_0008C7809E09_.wvu.PrintTitles" hidden="1">#REF!,#REF!</definedName>
    <definedName name="Z_179EFDC9_A1B1_11D3_8FA9_0008C7809E09_.wvu.PrintArea" localSheetId="5" hidden="1">#REF!</definedName>
    <definedName name="Z_179EFDC9_A1B1_11D3_8FA9_0008C7809E09_.wvu.PrintArea" hidden="1">#REF!</definedName>
    <definedName name="Z_179EFDC9_A1B1_11D3_8FA9_0008C7809E09_.wvu.PrintTitles" localSheetId="5" hidden="1">#REF!,#REF!</definedName>
    <definedName name="Z_179EFDC9_A1B1_11D3_8FA9_0008C7809E09_.wvu.PrintTitles" hidden="1">#REF!,#REF!</definedName>
    <definedName name="Z_179EFDCA_A1B1_11D3_8FA9_0008C7809E09_.wvu.PrintArea" localSheetId="5" hidden="1">#REF!</definedName>
    <definedName name="Z_179EFDCA_A1B1_11D3_8FA9_0008C7809E09_.wvu.PrintArea" hidden="1">#REF!</definedName>
    <definedName name="Z_179EFDCA_A1B1_11D3_8FA9_0008C7809E09_.wvu.PrintTitles" localSheetId="5" hidden="1">#REF!,#REF!</definedName>
    <definedName name="Z_179EFDCA_A1B1_11D3_8FA9_0008C7809E09_.wvu.PrintTitles" hidden="1">#REF!,#REF!</definedName>
    <definedName name="Z_179EFDCB_A1B1_11D3_8FA9_0008C7809E09_.wvu.PrintArea" localSheetId="5" hidden="1">#REF!</definedName>
    <definedName name="Z_179EFDCB_A1B1_11D3_8FA9_0008C7809E09_.wvu.PrintArea" hidden="1">#REF!</definedName>
    <definedName name="Z_179EFDCB_A1B1_11D3_8FA9_0008C7809E09_.wvu.PrintTitles" localSheetId="5" hidden="1">#REF!,#REF!</definedName>
    <definedName name="Z_179EFDCB_A1B1_11D3_8FA9_0008C7809E09_.wvu.PrintTitles" hidden="1">#REF!,#REF!</definedName>
    <definedName name="Z_179EFDCC_A1B1_11D3_8FA9_0008C7809E09_.wvu.PrintArea" localSheetId="5" hidden="1">#REF!</definedName>
    <definedName name="Z_179EFDCC_A1B1_11D3_8FA9_0008C7809E09_.wvu.PrintArea" hidden="1">#REF!</definedName>
    <definedName name="Z_179EFDCC_A1B1_11D3_8FA9_0008C7809E09_.wvu.PrintTitles" localSheetId="5" hidden="1">#REF!,#REF!</definedName>
    <definedName name="Z_179EFDCC_A1B1_11D3_8FA9_0008C7809E09_.wvu.PrintTitles" hidden="1">#REF!,#REF!</definedName>
    <definedName name="Z_179EFDCD_A1B1_11D3_8FA9_0008C7809E09_.wvu.PrintArea" localSheetId="5" hidden="1">#REF!</definedName>
    <definedName name="Z_179EFDCD_A1B1_11D3_8FA9_0008C7809E09_.wvu.PrintArea" hidden="1">#REF!</definedName>
    <definedName name="Z_179EFDCD_A1B1_11D3_8FA9_0008C7809E09_.wvu.PrintTitles" localSheetId="5" hidden="1">#REF!,#REF!</definedName>
    <definedName name="Z_179EFDCD_A1B1_11D3_8FA9_0008C7809E09_.wvu.PrintTitles" hidden="1">#REF!,#REF!</definedName>
    <definedName name="Z_179EFDCE_A1B1_11D3_8FA9_0008C7809E09_.wvu.PrintArea" localSheetId="5" hidden="1">#REF!</definedName>
    <definedName name="Z_179EFDCE_A1B1_11D3_8FA9_0008C7809E09_.wvu.PrintArea" hidden="1">#REF!</definedName>
    <definedName name="Z_179EFDCE_A1B1_11D3_8FA9_0008C7809E09_.wvu.PrintTitles" localSheetId="5" hidden="1">#REF!,#REF!</definedName>
    <definedName name="Z_179EFDCE_A1B1_11D3_8FA9_0008C7809E09_.wvu.PrintTitles" hidden="1">#REF!,#REF!</definedName>
    <definedName name="Z_179EFDCF_A1B1_11D3_8FA9_0008C7809E09_.wvu.PrintArea" localSheetId="5" hidden="1">#REF!</definedName>
    <definedName name="Z_179EFDCF_A1B1_11D3_8FA9_0008C7809E09_.wvu.PrintArea" hidden="1">#REF!</definedName>
    <definedName name="Z_179EFDCF_A1B1_11D3_8FA9_0008C7809E09_.wvu.PrintTitles" localSheetId="5" hidden="1">#REF!,#REF!</definedName>
    <definedName name="Z_179EFDCF_A1B1_11D3_8FA9_0008C7809E09_.wvu.PrintTitles" hidden="1">#REF!,#REF!</definedName>
    <definedName name="Z_179EFDD0_A1B1_11D3_8FA9_0008C7809E09_.wvu.PrintArea" localSheetId="5" hidden="1">#REF!</definedName>
    <definedName name="Z_179EFDD0_A1B1_11D3_8FA9_0008C7809E09_.wvu.PrintArea" hidden="1">#REF!</definedName>
    <definedName name="Z_179EFDD0_A1B1_11D3_8FA9_0008C7809E09_.wvu.PrintTitles" localSheetId="5" hidden="1">#REF!,#REF!</definedName>
    <definedName name="Z_179EFDD0_A1B1_11D3_8FA9_0008C7809E09_.wvu.PrintTitles" hidden="1">#REF!,#REF!</definedName>
    <definedName name="Z_179EFDD1_A1B1_11D3_8FA9_0008C7809E09_.wvu.PrintArea" localSheetId="5" hidden="1">#REF!</definedName>
    <definedName name="Z_179EFDD1_A1B1_11D3_8FA9_0008C7809E09_.wvu.PrintArea" hidden="1">#REF!</definedName>
    <definedName name="Z_179EFDD1_A1B1_11D3_8FA9_0008C7809E09_.wvu.PrintTitles" localSheetId="5" hidden="1">#REF!,#REF!</definedName>
    <definedName name="Z_179EFDD1_A1B1_11D3_8FA9_0008C7809E09_.wvu.PrintTitles" hidden="1">#REF!,#REF!</definedName>
    <definedName name="Z_179EFDD2_A1B1_11D3_8FA9_0008C7809E09_.wvu.PrintArea" localSheetId="5" hidden="1">#REF!</definedName>
    <definedName name="Z_179EFDD2_A1B1_11D3_8FA9_0008C7809E09_.wvu.PrintArea" hidden="1">#REF!</definedName>
    <definedName name="Z_179EFDD2_A1B1_11D3_8FA9_0008C7809E09_.wvu.PrintTitles" localSheetId="5" hidden="1">#REF!,#REF!</definedName>
    <definedName name="Z_179EFDD2_A1B1_11D3_8FA9_0008C7809E09_.wvu.PrintTitles" hidden="1">#REF!,#REF!</definedName>
    <definedName name="Z_179EFDD3_A1B1_11D3_8FA9_0008C7809E09_.wvu.PrintArea" localSheetId="5" hidden="1">#REF!</definedName>
    <definedName name="Z_179EFDD3_A1B1_11D3_8FA9_0008C7809E09_.wvu.PrintArea" hidden="1">#REF!</definedName>
    <definedName name="Z_179EFDD3_A1B1_11D3_8FA9_0008C7809E09_.wvu.PrintTitles" localSheetId="5" hidden="1">#REF!,#REF!</definedName>
    <definedName name="Z_179EFDD3_A1B1_11D3_8FA9_0008C7809E09_.wvu.PrintTitles" hidden="1">#REF!,#REF!</definedName>
    <definedName name="Z_179EFDD4_A1B1_11D3_8FA9_0008C7809E09_.wvu.PrintArea" localSheetId="5" hidden="1">#REF!</definedName>
    <definedName name="Z_179EFDD4_A1B1_11D3_8FA9_0008C7809E09_.wvu.PrintArea" hidden="1">#REF!</definedName>
    <definedName name="Z_179EFDD4_A1B1_11D3_8FA9_0008C7809E09_.wvu.PrintTitles" localSheetId="5" hidden="1">#REF!,#REF!</definedName>
    <definedName name="Z_179EFDD4_A1B1_11D3_8FA9_0008C7809E09_.wvu.PrintTitles" hidden="1">#REF!,#REF!</definedName>
    <definedName name="Z_179EFDD5_A1B1_11D3_8FA9_0008C7809E09_.wvu.PrintArea" localSheetId="5" hidden="1">#REF!</definedName>
    <definedName name="Z_179EFDD5_A1B1_11D3_8FA9_0008C7809E09_.wvu.PrintArea" hidden="1">#REF!</definedName>
    <definedName name="Z_179EFDD5_A1B1_11D3_8FA9_0008C7809E09_.wvu.PrintTitles" localSheetId="5" hidden="1">#REF!,#REF!</definedName>
    <definedName name="Z_179EFDD5_A1B1_11D3_8FA9_0008C7809E09_.wvu.PrintTitles" hidden="1">#REF!,#REF!</definedName>
    <definedName name="Z_179EFDD6_A1B1_11D3_8FA9_0008C7809E09_.wvu.PrintArea" localSheetId="5" hidden="1">#REF!</definedName>
    <definedName name="Z_179EFDD6_A1B1_11D3_8FA9_0008C7809E09_.wvu.PrintArea" hidden="1">#REF!</definedName>
    <definedName name="Z_179EFDD6_A1B1_11D3_8FA9_0008C7809E09_.wvu.PrintTitles" localSheetId="5" hidden="1">#REF!,#REF!</definedName>
    <definedName name="Z_179EFDD6_A1B1_11D3_8FA9_0008C7809E09_.wvu.PrintTitles" hidden="1">#REF!,#REF!</definedName>
    <definedName name="Z_179EFDD7_A1B1_11D3_8FA9_0008C7809E09_.wvu.PrintArea" localSheetId="5" hidden="1">#REF!</definedName>
    <definedName name="Z_179EFDD7_A1B1_11D3_8FA9_0008C7809E09_.wvu.PrintArea" hidden="1">#REF!</definedName>
    <definedName name="Z_179EFDD7_A1B1_11D3_8FA9_0008C7809E09_.wvu.PrintTitles" localSheetId="5" hidden="1">#REF!,#REF!</definedName>
    <definedName name="Z_179EFDD7_A1B1_11D3_8FA9_0008C7809E09_.wvu.PrintTitles" hidden="1">#REF!,#REF!</definedName>
    <definedName name="Z_179EFDD8_A1B1_11D3_8FA9_0008C7809E09_.wvu.PrintArea" localSheetId="5" hidden="1">#REF!</definedName>
    <definedName name="Z_179EFDD8_A1B1_11D3_8FA9_0008C7809E09_.wvu.PrintArea" hidden="1">#REF!</definedName>
    <definedName name="Z_179EFDD8_A1B1_11D3_8FA9_0008C7809E09_.wvu.PrintTitles" localSheetId="5" hidden="1">#REF!,#REF!</definedName>
    <definedName name="Z_179EFDD8_A1B1_11D3_8FA9_0008C7809E09_.wvu.PrintTitles" hidden="1">#REF!,#REF!</definedName>
    <definedName name="Z_179EFDD9_A1B1_11D3_8FA9_0008C7809E09_.wvu.PrintArea" localSheetId="5" hidden="1">#REF!</definedName>
    <definedName name="Z_179EFDD9_A1B1_11D3_8FA9_0008C7809E09_.wvu.PrintArea" hidden="1">#REF!</definedName>
    <definedName name="Z_179EFDD9_A1B1_11D3_8FA9_0008C7809E09_.wvu.PrintTitles" localSheetId="5" hidden="1">#REF!,#REF!</definedName>
    <definedName name="Z_179EFDD9_A1B1_11D3_8FA9_0008C7809E09_.wvu.PrintTitles" hidden="1">#REF!,#REF!</definedName>
    <definedName name="Z_179EFDDA_A1B1_11D3_8FA9_0008C7809E09_.wvu.PrintArea" localSheetId="5" hidden="1">#REF!</definedName>
    <definedName name="Z_179EFDDA_A1B1_11D3_8FA9_0008C7809E09_.wvu.PrintArea" hidden="1">#REF!</definedName>
    <definedName name="Z_179EFDDA_A1B1_11D3_8FA9_0008C7809E09_.wvu.PrintTitles" localSheetId="5" hidden="1">#REF!,#REF!</definedName>
    <definedName name="Z_179EFDDA_A1B1_11D3_8FA9_0008C7809E09_.wvu.PrintTitles" hidden="1">#REF!,#REF!</definedName>
    <definedName name="Z_179EFDDB_A1B1_11D3_8FA9_0008C7809E09_.wvu.PrintArea" localSheetId="5" hidden="1">#REF!</definedName>
    <definedName name="Z_179EFDDB_A1B1_11D3_8FA9_0008C7809E09_.wvu.PrintArea" hidden="1">#REF!</definedName>
    <definedName name="Z_179EFDDB_A1B1_11D3_8FA9_0008C7809E09_.wvu.PrintTitles" localSheetId="5" hidden="1">#REF!,#REF!</definedName>
    <definedName name="Z_179EFDDB_A1B1_11D3_8FA9_0008C7809E09_.wvu.PrintTitles" hidden="1">#REF!,#REF!</definedName>
    <definedName name="Z_179EFDDC_A1B1_11D3_8FA9_0008C7809E09_.wvu.PrintArea" localSheetId="5" hidden="1">#REF!</definedName>
    <definedName name="Z_179EFDDC_A1B1_11D3_8FA9_0008C7809E09_.wvu.PrintArea" hidden="1">#REF!</definedName>
    <definedName name="Z_179EFDDC_A1B1_11D3_8FA9_0008C7809E09_.wvu.PrintTitles" localSheetId="5" hidden="1">#REF!,#REF!</definedName>
    <definedName name="Z_179EFDDC_A1B1_11D3_8FA9_0008C7809E09_.wvu.PrintTitles" hidden="1">#REF!,#REF!</definedName>
    <definedName name="Z_179EFDDD_A1B1_11D3_8FA9_0008C7809E09_.wvu.PrintArea" localSheetId="5" hidden="1">#REF!</definedName>
    <definedName name="Z_179EFDDD_A1B1_11D3_8FA9_0008C7809E09_.wvu.PrintArea" hidden="1">#REF!</definedName>
    <definedName name="Z_179EFDDD_A1B1_11D3_8FA9_0008C7809E09_.wvu.PrintTitles" localSheetId="5" hidden="1">#REF!,#REF!</definedName>
    <definedName name="Z_179EFDDD_A1B1_11D3_8FA9_0008C7809E09_.wvu.PrintTitles" hidden="1">#REF!,#REF!</definedName>
    <definedName name="Z_179EFDDE_A1B1_11D3_8FA9_0008C7809E09_.wvu.PrintArea" localSheetId="5" hidden="1">#REF!</definedName>
    <definedName name="Z_179EFDDE_A1B1_11D3_8FA9_0008C7809E09_.wvu.PrintArea" hidden="1">#REF!</definedName>
    <definedName name="Z_179EFDDE_A1B1_11D3_8FA9_0008C7809E09_.wvu.PrintTitles" localSheetId="5" hidden="1">#REF!,#REF!</definedName>
    <definedName name="Z_179EFDDE_A1B1_11D3_8FA9_0008C7809E09_.wvu.PrintTitles" hidden="1">#REF!,#REF!</definedName>
    <definedName name="Z_179EFDDF_A1B1_11D3_8FA9_0008C7809E09_.wvu.PrintArea" localSheetId="5" hidden="1">#REF!</definedName>
    <definedName name="Z_179EFDDF_A1B1_11D3_8FA9_0008C7809E09_.wvu.PrintArea" hidden="1">#REF!</definedName>
    <definedName name="Z_179EFDDF_A1B1_11D3_8FA9_0008C7809E09_.wvu.PrintTitles" localSheetId="5" hidden="1">#REF!,#REF!</definedName>
    <definedName name="Z_179EFDDF_A1B1_11D3_8FA9_0008C7809E09_.wvu.PrintTitles" hidden="1">#REF!,#REF!</definedName>
    <definedName name="Z_179EFDE0_A1B1_11D3_8FA9_0008C7809E09_.wvu.PrintArea" localSheetId="5" hidden="1">#REF!</definedName>
    <definedName name="Z_179EFDE0_A1B1_11D3_8FA9_0008C7809E09_.wvu.PrintArea" hidden="1">#REF!</definedName>
    <definedName name="Z_179EFDE0_A1B1_11D3_8FA9_0008C7809E09_.wvu.PrintTitles" localSheetId="5" hidden="1">#REF!,#REF!</definedName>
    <definedName name="Z_179EFDE0_A1B1_11D3_8FA9_0008C7809E09_.wvu.PrintTitles" hidden="1">#REF!,#REF!</definedName>
    <definedName name="Z_179EFDE1_A1B1_11D3_8FA9_0008C7809E09_.wvu.PrintArea" localSheetId="5" hidden="1">#REF!</definedName>
    <definedName name="Z_179EFDE1_A1B1_11D3_8FA9_0008C7809E09_.wvu.PrintArea" hidden="1">#REF!</definedName>
    <definedName name="Z_179EFDE1_A1B1_11D3_8FA9_0008C7809E09_.wvu.PrintTitles" localSheetId="5" hidden="1">#REF!,#REF!</definedName>
    <definedName name="Z_179EFDE1_A1B1_11D3_8FA9_0008C7809E09_.wvu.PrintTitles" hidden="1">#REF!,#REF!</definedName>
    <definedName name="Z_179EFDE2_A1B1_11D3_8FA9_0008C7809E09_.wvu.PrintArea" localSheetId="5" hidden="1">#REF!</definedName>
    <definedName name="Z_179EFDE2_A1B1_11D3_8FA9_0008C7809E09_.wvu.PrintArea" hidden="1">#REF!</definedName>
    <definedName name="Z_179EFDE2_A1B1_11D3_8FA9_0008C7809E09_.wvu.PrintTitles" localSheetId="5" hidden="1">#REF!,#REF!</definedName>
    <definedName name="Z_179EFDE2_A1B1_11D3_8FA9_0008C7809E09_.wvu.PrintTitles" hidden="1">#REF!,#REF!</definedName>
    <definedName name="Z_179EFDE3_A1B1_11D3_8FA9_0008C7809E09_.wvu.PrintArea" localSheetId="5" hidden="1">#REF!</definedName>
    <definedName name="Z_179EFDE3_A1B1_11D3_8FA9_0008C7809E09_.wvu.PrintArea" hidden="1">#REF!</definedName>
    <definedName name="Z_179EFDE3_A1B1_11D3_8FA9_0008C7809E09_.wvu.PrintTitles" localSheetId="5" hidden="1">#REF!,#REF!</definedName>
    <definedName name="Z_179EFDE3_A1B1_11D3_8FA9_0008C7809E09_.wvu.PrintTitles" hidden="1">#REF!,#REF!</definedName>
    <definedName name="Z_179EFDE4_A1B1_11D3_8FA9_0008C7809E09_.wvu.PrintArea" localSheetId="5" hidden="1">#REF!</definedName>
    <definedName name="Z_179EFDE4_A1B1_11D3_8FA9_0008C7809E09_.wvu.PrintArea" hidden="1">#REF!</definedName>
    <definedName name="Z_179EFDE4_A1B1_11D3_8FA9_0008C7809E09_.wvu.PrintTitles" localSheetId="5" hidden="1">#REF!,#REF!</definedName>
    <definedName name="Z_179EFDE4_A1B1_11D3_8FA9_0008C7809E09_.wvu.PrintTitles" hidden="1">#REF!,#REF!</definedName>
    <definedName name="Z_179EFDE5_A1B1_11D3_8FA9_0008C7809E09_.wvu.PrintArea" localSheetId="5" hidden="1">#REF!</definedName>
    <definedName name="Z_179EFDE5_A1B1_11D3_8FA9_0008C7809E09_.wvu.PrintArea" hidden="1">#REF!</definedName>
    <definedName name="Z_179EFDE5_A1B1_11D3_8FA9_0008C7809E09_.wvu.PrintTitles" localSheetId="5" hidden="1">#REF!,#REF!</definedName>
    <definedName name="Z_179EFDE5_A1B1_11D3_8FA9_0008C7809E09_.wvu.PrintTitles" hidden="1">#REF!,#REF!</definedName>
    <definedName name="Z_179EFDE6_A1B1_11D3_8FA9_0008C7809E09_.wvu.PrintArea" localSheetId="5" hidden="1">#REF!</definedName>
    <definedName name="Z_179EFDE6_A1B1_11D3_8FA9_0008C7809E09_.wvu.PrintArea" hidden="1">#REF!</definedName>
    <definedName name="Z_179EFDE6_A1B1_11D3_8FA9_0008C7809E09_.wvu.PrintTitles" localSheetId="5" hidden="1">#REF!</definedName>
    <definedName name="Z_179EFDE6_A1B1_11D3_8FA9_0008C7809E09_.wvu.PrintTitles" hidden="1">#REF!</definedName>
    <definedName name="Z_179EFDE7_A1B1_11D3_8FA9_0008C7809E09_.wvu.PrintArea" localSheetId="5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localSheetId="5" hidden="1">#REF!,#REF!</definedName>
    <definedName name="Z_179EFDF3_A1B1_11D3_8FA9_0008C7809E09_.wvu.PrintTitles" hidden="1">#REF!,#REF!</definedName>
    <definedName name="Z_179EFDF4_A1B1_11D3_8FA9_0008C7809E09_.wvu.PrintArea" localSheetId="5" hidden="1">#REF!</definedName>
    <definedName name="Z_179EFDF4_A1B1_11D3_8FA9_0008C7809E09_.wvu.PrintArea" hidden="1">#REF!</definedName>
    <definedName name="Z_179EFDF4_A1B1_11D3_8FA9_0008C7809E09_.wvu.PrintTitles" localSheetId="5" hidden="1">#REF!,#REF!</definedName>
    <definedName name="Z_179EFDF4_A1B1_11D3_8FA9_0008C7809E09_.wvu.PrintTitles" hidden="1">#REF!,#REF!</definedName>
    <definedName name="Z_179EFDF5_A1B1_11D3_8FA9_0008C7809E09_.wvu.PrintArea" localSheetId="5" hidden="1">#REF!</definedName>
    <definedName name="Z_179EFDF5_A1B1_11D3_8FA9_0008C7809E09_.wvu.PrintArea" hidden="1">#REF!</definedName>
    <definedName name="Z_179EFDF5_A1B1_11D3_8FA9_0008C7809E09_.wvu.PrintTitles" localSheetId="5" hidden="1">#REF!,#REF!</definedName>
    <definedName name="Z_179EFDF5_A1B1_11D3_8FA9_0008C7809E09_.wvu.PrintTitles" hidden="1">#REF!,#REF!</definedName>
    <definedName name="Z_179EFDF6_A1B1_11D3_8FA9_0008C7809E09_.wvu.PrintArea" localSheetId="5" hidden="1">#REF!</definedName>
    <definedName name="Z_179EFDF6_A1B1_11D3_8FA9_0008C7809E09_.wvu.PrintArea" hidden="1">#REF!</definedName>
    <definedName name="Z_179EFDF6_A1B1_11D3_8FA9_0008C7809E09_.wvu.PrintTitles" localSheetId="5" hidden="1">#REF!,#REF!</definedName>
    <definedName name="Z_179EFDF6_A1B1_11D3_8FA9_0008C7809E09_.wvu.PrintTitles" hidden="1">#REF!,#REF!</definedName>
    <definedName name="Z_179EFDF7_A1B1_11D3_8FA9_0008C7809E09_.wvu.PrintArea" localSheetId="5" hidden="1">#REF!</definedName>
    <definedName name="Z_179EFDF7_A1B1_11D3_8FA9_0008C7809E09_.wvu.PrintArea" hidden="1">#REF!</definedName>
    <definedName name="Z_179EFDF7_A1B1_11D3_8FA9_0008C7809E09_.wvu.PrintTitles" localSheetId="5" hidden="1">#REF!,#REF!</definedName>
    <definedName name="Z_179EFDF7_A1B1_11D3_8FA9_0008C7809E09_.wvu.PrintTitles" hidden="1">#REF!,#REF!</definedName>
    <definedName name="Z_179EFDF8_A1B1_11D3_8FA9_0008C7809E09_.wvu.PrintArea" localSheetId="5" hidden="1">#REF!</definedName>
    <definedName name="Z_179EFDF8_A1B1_11D3_8FA9_0008C7809E09_.wvu.PrintArea" hidden="1">#REF!</definedName>
    <definedName name="Z_179EFDF8_A1B1_11D3_8FA9_0008C7809E09_.wvu.PrintTitles" localSheetId="5" hidden="1">#REF!,#REF!</definedName>
    <definedName name="Z_179EFDF8_A1B1_11D3_8FA9_0008C7809E09_.wvu.PrintTitles" hidden="1">#REF!,#REF!</definedName>
    <definedName name="Z_179EFDF9_A1B1_11D3_8FA9_0008C7809E09_.wvu.PrintArea" localSheetId="5" hidden="1">#REF!</definedName>
    <definedName name="Z_179EFDF9_A1B1_11D3_8FA9_0008C7809E09_.wvu.PrintArea" hidden="1">#REF!</definedName>
    <definedName name="Z_179EFDF9_A1B1_11D3_8FA9_0008C7809E09_.wvu.PrintTitles" localSheetId="5" hidden="1">#REF!,#REF!</definedName>
    <definedName name="Z_179EFDF9_A1B1_11D3_8FA9_0008C7809E09_.wvu.PrintTitles" hidden="1">#REF!,#REF!</definedName>
    <definedName name="Z_179EFDFA_A1B1_11D3_8FA9_0008C7809E09_.wvu.PrintArea" localSheetId="5" hidden="1">#REF!</definedName>
    <definedName name="Z_179EFDFA_A1B1_11D3_8FA9_0008C7809E09_.wvu.PrintArea" hidden="1">#REF!</definedName>
    <definedName name="Z_179EFDFA_A1B1_11D3_8FA9_0008C7809E09_.wvu.PrintTitles" localSheetId="5" hidden="1">#REF!,#REF!</definedName>
    <definedName name="Z_179EFDFA_A1B1_11D3_8FA9_0008C7809E09_.wvu.PrintTitles" hidden="1">#REF!,#REF!</definedName>
    <definedName name="Z_179EFDFB_A1B1_11D3_8FA9_0008C7809E09_.wvu.PrintArea" localSheetId="5" hidden="1">#REF!</definedName>
    <definedName name="Z_179EFDFB_A1B1_11D3_8FA9_0008C7809E09_.wvu.PrintArea" hidden="1">#REF!</definedName>
    <definedName name="Z_179EFDFB_A1B1_11D3_8FA9_0008C7809E09_.wvu.PrintTitles" localSheetId="5" hidden="1">#REF!,#REF!</definedName>
    <definedName name="Z_179EFDFB_A1B1_11D3_8FA9_0008C7809E09_.wvu.PrintTitles" hidden="1">#REF!,#REF!</definedName>
    <definedName name="Z_179EFDFC_A1B1_11D3_8FA9_0008C7809E09_.wvu.PrintArea" localSheetId="5" hidden="1">#REF!</definedName>
    <definedName name="Z_179EFDFC_A1B1_11D3_8FA9_0008C7809E09_.wvu.PrintArea" hidden="1">#REF!</definedName>
    <definedName name="Z_179EFDFC_A1B1_11D3_8FA9_0008C7809E09_.wvu.PrintTitles" localSheetId="5" hidden="1">#REF!,#REF!</definedName>
    <definedName name="Z_179EFDFC_A1B1_11D3_8FA9_0008C7809E09_.wvu.PrintTitles" hidden="1">#REF!,#REF!</definedName>
    <definedName name="Z_179EFDFD_A1B1_11D3_8FA9_0008C7809E09_.wvu.PrintArea" localSheetId="5" hidden="1">#REF!</definedName>
    <definedName name="Z_179EFDFD_A1B1_11D3_8FA9_0008C7809E09_.wvu.PrintArea" hidden="1">#REF!</definedName>
    <definedName name="Z_179EFDFD_A1B1_11D3_8FA9_0008C7809E09_.wvu.PrintTitles" localSheetId="5" hidden="1">#REF!,#REF!</definedName>
    <definedName name="Z_179EFDFD_A1B1_11D3_8FA9_0008C7809E09_.wvu.PrintTitles" hidden="1">#REF!,#REF!</definedName>
    <definedName name="Z_179EFDFE_A1B1_11D3_8FA9_0008C7809E09_.wvu.PrintArea" localSheetId="5" hidden="1">#REF!</definedName>
    <definedName name="Z_179EFDFE_A1B1_11D3_8FA9_0008C7809E09_.wvu.PrintArea" hidden="1">#REF!</definedName>
    <definedName name="Z_179EFDFE_A1B1_11D3_8FA9_0008C7809E09_.wvu.PrintTitles" localSheetId="5" hidden="1">#REF!,#REF!</definedName>
    <definedName name="Z_179EFDFE_A1B1_11D3_8FA9_0008C7809E09_.wvu.PrintTitles" hidden="1">#REF!,#REF!</definedName>
    <definedName name="Z_179EFDFF_A1B1_11D3_8FA9_0008C7809E09_.wvu.PrintArea" localSheetId="5" hidden="1">#REF!</definedName>
    <definedName name="Z_179EFDFF_A1B1_11D3_8FA9_0008C7809E09_.wvu.PrintArea" hidden="1">#REF!</definedName>
    <definedName name="Z_179EFDFF_A1B1_11D3_8FA9_0008C7809E09_.wvu.PrintTitles" localSheetId="5" hidden="1">#REF!,#REF!</definedName>
    <definedName name="Z_179EFDFF_A1B1_11D3_8FA9_0008C7809E09_.wvu.PrintTitles" hidden="1">#REF!,#REF!</definedName>
    <definedName name="Z_179EFE00_A1B1_11D3_8FA9_0008C7809E09_.wvu.PrintArea" localSheetId="5" hidden="1">#REF!</definedName>
    <definedName name="Z_179EFE00_A1B1_11D3_8FA9_0008C7809E09_.wvu.PrintArea" hidden="1">#REF!</definedName>
    <definedName name="Z_179EFE00_A1B1_11D3_8FA9_0008C7809E09_.wvu.PrintTitles" localSheetId="5" hidden="1">#REF!,#REF!</definedName>
    <definedName name="Z_179EFE00_A1B1_11D3_8FA9_0008C7809E09_.wvu.PrintTitles" hidden="1">#REF!,#REF!</definedName>
    <definedName name="Z_179EFE01_A1B1_11D3_8FA9_0008C7809E09_.wvu.PrintArea" localSheetId="5" hidden="1">#REF!</definedName>
    <definedName name="Z_179EFE01_A1B1_11D3_8FA9_0008C7809E09_.wvu.PrintArea" hidden="1">#REF!</definedName>
    <definedName name="Z_179EFE01_A1B1_11D3_8FA9_0008C7809E09_.wvu.PrintTitles" localSheetId="5" hidden="1">#REF!,#REF!</definedName>
    <definedName name="Z_179EFE01_A1B1_11D3_8FA9_0008C7809E09_.wvu.PrintTitles" hidden="1">#REF!,#REF!</definedName>
    <definedName name="Z_179EFE02_A1B1_11D3_8FA9_0008C7809E09_.wvu.PrintArea" localSheetId="5" hidden="1">#REF!</definedName>
    <definedName name="Z_179EFE02_A1B1_11D3_8FA9_0008C7809E09_.wvu.PrintArea" hidden="1">#REF!</definedName>
    <definedName name="Z_179EFE02_A1B1_11D3_8FA9_0008C7809E09_.wvu.PrintTitles" localSheetId="5" hidden="1">#REF!,#REF!</definedName>
    <definedName name="Z_179EFE02_A1B1_11D3_8FA9_0008C7809E09_.wvu.PrintTitles" hidden="1">#REF!,#REF!</definedName>
    <definedName name="Z_179EFE03_A1B1_11D3_8FA9_0008C7809E09_.wvu.PrintArea" localSheetId="5" hidden="1">#REF!</definedName>
    <definedName name="Z_179EFE03_A1B1_11D3_8FA9_0008C7809E09_.wvu.PrintArea" hidden="1">#REF!</definedName>
    <definedName name="Z_179EFE03_A1B1_11D3_8FA9_0008C7809E09_.wvu.PrintTitles" localSheetId="5" hidden="1">#REF!,#REF!</definedName>
    <definedName name="Z_179EFE03_A1B1_11D3_8FA9_0008C7809E09_.wvu.PrintTitles" hidden="1">#REF!,#REF!</definedName>
    <definedName name="Z_179EFE04_A1B1_11D3_8FA9_0008C7809E09_.wvu.PrintArea" localSheetId="5" hidden="1">#REF!</definedName>
    <definedName name="Z_179EFE04_A1B1_11D3_8FA9_0008C7809E09_.wvu.PrintArea" hidden="1">#REF!</definedName>
    <definedName name="Z_179EFE04_A1B1_11D3_8FA9_0008C7809E09_.wvu.PrintTitles" localSheetId="5" hidden="1">#REF!,#REF!</definedName>
    <definedName name="Z_179EFE04_A1B1_11D3_8FA9_0008C7809E09_.wvu.PrintTitles" hidden="1">#REF!,#REF!</definedName>
    <definedName name="Z_179EFE05_A1B1_11D3_8FA9_0008C7809E09_.wvu.PrintArea" localSheetId="5" hidden="1">#REF!</definedName>
    <definedName name="Z_179EFE05_A1B1_11D3_8FA9_0008C7809E09_.wvu.PrintArea" hidden="1">#REF!</definedName>
    <definedName name="Z_179EFE05_A1B1_11D3_8FA9_0008C7809E09_.wvu.PrintTitles" localSheetId="5" hidden="1">#REF!,#REF!</definedName>
    <definedName name="Z_179EFE05_A1B1_11D3_8FA9_0008C7809E09_.wvu.PrintTitles" hidden="1">#REF!,#REF!</definedName>
    <definedName name="Z_179EFE06_A1B1_11D3_8FA9_0008C7809E09_.wvu.PrintArea" localSheetId="5" hidden="1">#REF!</definedName>
    <definedName name="Z_179EFE06_A1B1_11D3_8FA9_0008C7809E09_.wvu.PrintArea" hidden="1">#REF!</definedName>
    <definedName name="Z_179EFE06_A1B1_11D3_8FA9_0008C7809E09_.wvu.PrintTitles" localSheetId="5" hidden="1">#REF!,#REF!</definedName>
    <definedName name="Z_179EFE06_A1B1_11D3_8FA9_0008C7809E09_.wvu.PrintTitles" hidden="1">#REF!,#REF!</definedName>
    <definedName name="Z_179EFE07_A1B1_11D3_8FA9_0008C7809E09_.wvu.PrintArea" localSheetId="5" hidden="1">#REF!</definedName>
    <definedName name="Z_179EFE07_A1B1_11D3_8FA9_0008C7809E09_.wvu.PrintArea" hidden="1">#REF!</definedName>
    <definedName name="Z_179EFE07_A1B1_11D3_8FA9_0008C7809E09_.wvu.PrintTitles" localSheetId="5" hidden="1">#REF!,#REF!</definedName>
    <definedName name="Z_179EFE07_A1B1_11D3_8FA9_0008C7809E09_.wvu.PrintTitles" hidden="1">#REF!,#REF!</definedName>
    <definedName name="Z_179EFE08_A1B1_11D3_8FA9_0008C7809E09_.wvu.PrintArea" localSheetId="5" hidden="1">#REF!</definedName>
    <definedName name="Z_179EFE08_A1B1_11D3_8FA9_0008C7809E09_.wvu.PrintArea" hidden="1">#REF!</definedName>
    <definedName name="Z_179EFE08_A1B1_11D3_8FA9_0008C7809E09_.wvu.PrintTitles" localSheetId="5" hidden="1">#REF!,#REF!</definedName>
    <definedName name="Z_179EFE08_A1B1_11D3_8FA9_0008C7809E09_.wvu.PrintTitles" hidden="1">#REF!,#REF!</definedName>
    <definedName name="Z_179EFE09_A1B1_11D3_8FA9_0008C7809E09_.wvu.PrintArea" localSheetId="5" hidden="1">#REF!</definedName>
    <definedName name="Z_179EFE09_A1B1_11D3_8FA9_0008C7809E09_.wvu.PrintArea" hidden="1">#REF!</definedName>
    <definedName name="Z_179EFE09_A1B1_11D3_8FA9_0008C7809E09_.wvu.PrintTitles" localSheetId="5" hidden="1">#REF!,#REF!</definedName>
    <definedName name="Z_179EFE09_A1B1_11D3_8FA9_0008C7809E09_.wvu.PrintTitles" hidden="1">#REF!,#REF!</definedName>
    <definedName name="Z_179EFE0A_A1B1_11D3_8FA9_0008C7809E09_.wvu.PrintArea" localSheetId="5" hidden="1">#REF!</definedName>
    <definedName name="Z_179EFE0A_A1B1_11D3_8FA9_0008C7809E09_.wvu.PrintArea" hidden="1">#REF!</definedName>
    <definedName name="Z_179EFE0A_A1B1_11D3_8FA9_0008C7809E09_.wvu.PrintTitles" localSheetId="5" hidden="1">#REF!,#REF!</definedName>
    <definedName name="Z_179EFE0A_A1B1_11D3_8FA9_0008C7809E09_.wvu.PrintTitles" hidden="1">#REF!,#REF!</definedName>
    <definedName name="Z_179EFE0B_A1B1_11D3_8FA9_0008C7809E09_.wvu.PrintArea" localSheetId="5" hidden="1">#REF!</definedName>
    <definedName name="Z_179EFE0B_A1B1_11D3_8FA9_0008C7809E09_.wvu.PrintArea" hidden="1">#REF!</definedName>
    <definedName name="Z_179EFE0B_A1B1_11D3_8FA9_0008C7809E09_.wvu.PrintTitles" localSheetId="5" hidden="1">#REF!,#REF!</definedName>
    <definedName name="Z_179EFE0B_A1B1_11D3_8FA9_0008C7809E09_.wvu.PrintTitles" hidden="1">#REF!,#REF!</definedName>
    <definedName name="Z_179EFE0C_A1B1_11D3_8FA9_0008C7809E09_.wvu.PrintArea" localSheetId="5" hidden="1">#REF!</definedName>
    <definedName name="Z_179EFE0C_A1B1_11D3_8FA9_0008C7809E09_.wvu.PrintArea" hidden="1">#REF!</definedName>
    <definedName name="Z_179EFE0C_A1B1_11D3_8FA9_0008C7809E09_.wvu.PrintTitles" localSheetId="5" hidden="1">#REF!,#REF!</definedName>
    <definedName name="Z_179EFE0C_A1B1_11D3_8FA9_0008C7809E09_.wvu.PrintTitles" hidden="1">#REF!,#REF!</definedName>
    <definedName name="Z_179EFE0D_A1B1_11D3_8FA9_0008C7809E09_.wvu.PrintArea" localSheetId="5" hidden="1">#REF!</definedName>
    <definedName name="Z_179EFE0D_A1B1_11D3_8FA9_0008C7809E09_.wvu.PrintArea" hidden="1">#REF!</definedName>
    <definedName name="Z_179EFE0D_A1B1_11D3_8FA9_0008C7809E09_.wvu.PrintTitles" localSheetId="5" hidden="1">#REF!,#REF!</definedName>
    <definedName name="Z_179EFE0D_A1B1_11D3_8FA9_0008C7809E09_.wvu.PrintTitles" hidden="1">#REF!,#REF!</definedName>
    <definedName name="Z_179EFE0E_A1B1_11D3_8FA9_0008C7809E09_.wvu.PrintArea" localSheetId="5" hidden="1">#REF!</definedName>
    <definedName name="Z_179EFE0E_A1B1_11D3_8FA9_0008C7809E09_.wvu.PrintArea" hidden="1">#REF!</definedName>
    <definedName name="Z_179EFE0E_A1B1_11D3_8FA9_0008C7809E09_.wvu.PrintTitles" localSheetId="5" hidden="1">#REF!,#REF!</definedName>
    <definedName name="Z_179EFE0E_A1B1_11D3_8FA9_0008C7809E09_.wvu.PrintTitles" hidden="1">#REF!,#REF!</definedName>
    <definedName name="Z_179EFE0F_A1B1_11D3_8FA9_0008C7809E09_.wvu.PrintArea" localSheetId="5" hidden="1">#REF!</definedName>
    <definedName name="Z_179EFE0F_A1B1_11D3_8FA9_0008C7809E09_.wvu.PrintArea" hidden="1">#REF!</definedName>
    <definedName name="Z_179EFE0F_A1B1_11D3_8FA9_0008C7809E09_.wvu.PrintTitles" localSheetId="5" hidden="1">#REF!,#REF!</definedName>
    <definedName name="Z_179EFE0F_A1B1_11D3_8FA9_0008C7809E09_.wvu.PrintTitles" hidden="1">#REF!,#REF!</definedName>
    <definedName name="Z_179EFE10_A1B1_11D3_8FA9_0008C7809E09_.wvu.PrintArea" localSheetId="5" hidden="1">#REF!</definedName>
    <definedName name="Z_179EFE10_A1B1_11D3_8FA9_0008C7809E09_.wvu.PrintArea" hidden="1">#REF!</definedName>
    <definedName name="Z_179EFE10_A1B1_11D3_8FA9_0008C7809E09_.wvu.PrintTitles" localSheetId="5" hidden="1">#REF!,#REF!</definedName>
    <definedName name="Z_179EFE10_A1B1_11D3_8FA9_0008C7809E09_.wvu.PrintTitles" hidden="1">#REF!,#REF!</definedName>
    <definedName name="Z_179EFE11_A1B1_11D3_8FA9_0008C7809E09_.wvu.PrintArea" localSheetId="5" hidden="1">#REF!</definedName>
    <definedName name="Z_179EFE11_A1B1_11D3_8FA9_0008C7809E09_.wvu.PrintArea" hidden="1">#REF!</definedName>
    <definedName name="Z_179EFE11_A1B1_11D3_8FA9_0008C7809E09_.wvu.PrintTitles" localSheetId="5" hidden="1">#REF!,#REF!</definedName>
    <definedName name="Z_179EFE11_A1B1_11D3_8FA9_0008C7809E09_.wvu.PrintTitles" hidden="1">#REF!,#REF!</definedName>
    <definedName name="Z_179EFE12_A1B1_11D3_8FA9_0008C7809E09_.wvu.PrintArea" localSheetId="5" hidden="1">#REF!</definedName>
    <definedName name="Z_179EFE12_A1B1_11D3_8FA9_0008C7809E09_.wvu.PrintArea" hidden="1">#REF!</definedName>
    <definedName name="Z_179EFE12_A1B1_11D3_8FA9_0008C7809E09_.wvu.PrintTitles" localSheetId="5" hidden="1">#REF!,#REF!</definedName>
    <definedName name="Z_179EFE12_A1B1_11D3_8FA9_0008C7809E09_.wvu.PrintTitles" hidden="1">#REF!,#REF!</definedName>
    <definedName name="Z_179EFE13_A1B1_11D3_8FA9_0008C7809E09_.wvu.PrintArea" localSheetId="5" hidden="1">#REF!</definedName>
    <definedName name="Z_179EFE13_A1B1_11D3_8FA9_0008C7809E09_.wvu.PrintArea" hidden="1">#REF!</definedName>
    <definedName name="Z_179EFE13_A1B1_11D3_8FA9_0008C7809E09_.wvu.PrintTitles" localSheetId="5" hidden="1">#REF!,#REF!</definedName>
    <definedName name="Z_179EFE13_A1B1_11D3_8FA9_0008C7809E09_.wvu.PrintTitles" hidden="1">#REF!,#REF!</definedName>
    <definedName name="Z_179EFE14_A1B1_11D3_8FA9_0008C7809E09_.wvu.PrintArea" localSheetId="5" hidden="1">#REF!</definedName>
    <definedName name="Z_179EFE14_A1B1_11D3_8FA9_0008C7809E09_.wvu.PrintArea" hidden="1">#REF!</definedName>
    <definedName name="Z_179EFE14_A1B1_11D3_8FA9_0008C7809E09_.wvu.PrintTitles" localSheetId="5" hidden="1">#REF!,#REF!</definedName>
    <definedName name="Z_179EFE14_A1B1_11D3_8FA9_0008C7809E09_.wvu.PrintTitles" hidden="1">#REF!,#REF!</definedName>
    <definedName name="Z_179EFE15_A1B1_11D3_8FA9_0008C7809E09_.wvu.PrintArea" localSheetId="5" hidden="1">#REF!</definedName>
    <definedName name="Z_179EFE15_A1B1_11D3_8FA9_0008C7809E09_.wvu.PrintArea" hidden="1">#REF!</definedName>
    <definedName name="Z_179EFE15_A1B1_11D3_8FA9_0008C7809E09_.wvu.PrintTitles" localSheetId="5" hidden="1">#REF!,#REF!</definedName>
    <definedName name="Z_179EFE15_A1B1_11D3_8FA9_0008C7809E09_.wvu.PrintTitles" hidden="1">#REF!,#REF!</definedName>
    <definedName name="Z_179EFE16_A1B1_11D3_8FA9_0008C7809E09_.wvu.PrintArea" localSheetId="5" hidden="1">#REF!</definedName>
    <definedName name="Z_179EFE16_A1B1_11D3_8FA9_0008C7809E09_.wvu.PrintArea" hidden="1">#REF!</definedName>
    <definedName name="Z_179EFE16_A1B1_11D3_8FA9_0008C7809E09_.wvu.PrintTitles" localSheetId="5" hidden="1">#REF!,#REF!</definedName>
    <definedName name="Z_179EFE16_A1B1_11D3_8FA9_0008C7809E09_.wvu.PrintTitles" hidden="1">#REF!,#REF!</definedName>
    <definedName name="Z_179EFE17_A1B1_11D3_8FA9_0008C7809E09_.wvu.PrintArea" localSheetId="5" hidden="1">#REF!</definedName>
    <definedName name="Z_179EFE17_A1B1_11D3_8FA9_0008C7809E09_.wvu.PrintArea" hidden="1">#REF!</definedName>
    <definedName name="Z_179EFE17_A1B1_11D3_8FA9_0008C7809E09_.wvu.PrintTitles" localSheetId="5" hidden="1">#REF!,#REF!</definedName>
    <definedName name="Z_179EFE17_A1B1_11D3_8FA9_0008C7809E09_.wvu.PrintTitles" hidden="1">#REF!,#REF!</definedName>
    <definedName name="Z_179EFE18_A1B1_11D3_8FA9_0008C7809E09_.wvu.PrintArea" localSheetId="5" hidden="1">#REF!</definedName>
    <definedName name="Z_179EFE18_A1B1_11D3_8FA9_0008C7809E09_.wvu.PrintArea" hidden="1">#REF!</definedName>
    <definedName name="Z_179EFE18_A1B1_11D3_8FA9_0008C7809E09_.wvu.PrintTitles" localSheetId="5" hidden="1">#REF!,#REF!</definedName>
    <definedName name="Z_179EFE18_A1B1_11D3_8FA9_0008C7809E09_.wvu.PrintTitles" hidden="1">#REF!,#REF!</definedName>
    <definedName name="Z_179EFE19_A1B1_11D3_8FA9_0008C7809E09_.wvu.PrintArea" localSheetId="5" hidden="1">#REF!</definedName>
    <definedName name="Z_179EFE19_A1B1_11D3_8FA9_0008C7809E09_.wvu.PrintArea" hidden="1">#REF!</definedName>
    <definedName name="Z_179EFE19_A1B1_11D3_8FA9_0008C7809E09_.wvu.PrintTitles" localSheetId="5" hidden="1">#REF!,#REF!</definedName>
    <definedName name="Z_179EFE19_A1B1_11D3_8FA9_0008C7809E09_.wvu.PrintTitles" hidden="1">#REF!,#REF!</definedName>
    <definedName name="Z_179EFE1A_A1B1_11D3_8FA9_0008C7809E09_.wvu.PrintArea" localSheetId="5" hidden="1">#REF!</definedName>
    <definedName name="Z_179EFE1A_A1B1_11D3_8FA9_0008C7809E09_.wvu.PrintArea" hidden="1">#REF!</definedName>
    <definedName name="Z_179EFE1A_A1B1_11D3_8FA9_0008C7809E09_.wvu.PrintTitles" localSheetId="5" hidden="1">#REF!,#REF!</definedName>
    <definedName name="Z_179EFE1A_A1B1_11D3_8FA9_0008C7809E09_.wvu.PrintTitles" hidden="1">#REF!,#REF!</definedName>
    <definedName name="Z_179EFE1B_A1B1_11D3_8FA9_0008C7809E09_.wvu.PrintArea" localSheetId="5" hidden="1">#REF!</definedName>
    <definedName name="Z_179EFE1B_A1B1_11D3_8FA9_0008C7809E09_.wvu.PrintArea" hidden="1">#REF!</definedName>
    <definedName name="Z_179EFE1B_A1B1_11D3_8FA9_0008C7809E09_.wvu.PrintTitles" localSheetId="5" hidden="1">#REF!,#REF!</definedName>
    <definedName name="Z_179EFE1B_A1B1_11D3_8FA9_0008C7809E09_.wvu.PrintTitles" hidden="1">#REF!,#REF!</definedName>
    <definedName name="Z_179EFE1C_A1B1_11D3_8FA9_0008C7809E09_.wvu.PrintArea" localSheetId="5" hidden="1">#REF!</definedName>
    <definedName name="Z_179EFE1C_A1B1_11D3_8FA9_0008C7809E09_.wvu.PrintArea" hidden="1">#REF!</definedName>
    <definedName name="Z_179EFE1C_A1B1_11D3_8FA9_0008C7809E09_.wvu.PrintTitles" localSheetId="5" hidden="1">#REF!,#REF!</definedName>
    <definedName name="Z_179EFE1C_A1B1_11D3_8FA9_0008C7809E09_.wvu.PrintTitles" hidden="1">#REF!,#REF!</definedName>
    <definedName name="Z_179EFE1D_A1B1_11D3_8FA9_0008C7809E09_.wvu.PrintArea" localSheetId="5" hidden="1">#REF!</definedName>
    <definedName name="Z_179EFE1D_A1B1_11D3_8FA9_0008C7809E09_.wvu.PrintArea" hidden="1">#REF!</definedName>
    <definedName name="Z_179EFE1D_A1B1_11D3_8FA9_0008C7809E09_.wvu.PrintTitles" localSheetId="5" hidden="1">#REF!,#REF!</definedName>
    <definedName name="Z_179EFE1D_A1B1_11D3_8FA9_0008C7809E09_.wvu.PrintTitles" hidden="1">#REF!,#REF!</definedName>
    <definedName name="Z_179EFE1E_A1B1_11D3_8FA9_0008C7809E09_.wvu.PrintArea" localSheetId="5" hidden="1">#REF!</definedName>
    <definedName name="Z_179EFE1E_A1B1_11D3_8FA9_0008C7809E09_.wvu.PrintArea" hidden="1">#REF!</definedName>
    <definedName name="Z_179EFE1E_A1B1_11D3_8FA9_0008C7809E09_.wvu.PrintTitles" localSheetId="5" hidden="1">#REF!,#REF!</definedName>
    <definedName name="Z_179EFE1E_A1B1_11D3_8FA9_0008C7809E09_.wvu.PrintTitles" hidden="1">#REF!,#REF!</definedName>
    <definedName name="Z_179EFE1F_A1B1_11D3_8FA9_0008C7809E09_.wvu.PrintArea" localSheetId="5" hidden="1">#REF!</definedName>
    <definedName name="Z_179EFE1F_A1B1_11D3_8FA9_0008C7809E09_.wvu.PrintArea" hidden="1">#REF!</definedName>
    <definedName name="Z_179EFE1F_A1B1_11D3_8FA9_0008C7809E09_.wvu.PrintTitles" localSheetId="5" hidden="1">#REF!,#REF!</definedName>
    <definedName name="Z_179EFE1F_A1B1_11D3_8FA9_0008C7809E09_.wvu.PrintTitles" hidden="1">#REF!,#REF!</definedName>
    <definedName name="Z_179EFE20_A1B1_11D3_8FA9_0008C7809E09_.wvu.PrintArea" localSheetId="5" hidden="1">#REF!</definedName>
    <definedName name="Z_179EFE20_A1B1_11D3_8FA9_0008C7809E09_.wvu.PrintArea" hidden="1">#REF!</definedName>
    <definedName name="Z_179EFE20_A1B1_11D3_8FA9_0008C7809E09_.wvu.PrintTitles" localSheetId="5" hidden="1">#REF!,#REF!</definedName>
    <definedName name="Z_179EFE20_A1B1_11D3_8FA9_0008C7809E09_.wvu.PrintTitles" hidden="1">#REF!,#REF!</definedName>
    <definedName name="Z_179EFE21_A1B1_11D3_8FA9_0008C7809E09_.wvu.PrintArea" localSheetId="5" hidden="1">#REF!</definedName>
    <definedName name="Z_179EFE21_A1B1_11D3_8FA9_0008C7809E09_.wvu.PrintArea" hidden="1">#REF!</definedName>
    <definedName name="Z_179EFE21_A1B1_11D3_8FA9_0008C7809E09_.wvu.PrintTitles" localSheetId="5" hidden="1">#REF!,#REF!</definedName>
    <definedName name="Z_179EFE21_A1B1_11D3_8FA9_0008C7809E09_.wvu.PrintTitles" hidden="1">#REF!,#REF!</definedName>
    <definedName name="Z_179EFE22_A1B1_11D3_8FA9_0008C7809E09_.wvu.PrintArea" localSheetId="5" hidden="1">#REF!</definedName>
    <definedName name="Z_179EFE22_A1B1_11D3_8FA9_0008C7809E09_.wvu.PrintArea" hidden="1">#REF!</definedName>
    <definedName name="Z_179EFE22_A1B1_11D3_8FA9_0008C7809E09_.wvu.PrintTitles" localSheetId="5" hidden="1">#REF!,#REF!</definedName>
    <definedName name="Z_179EFE22_A1B1_11D3_8FA9_0008C7809E09_.wvu.PrintTitles" hidden="1">#REF!,#REF!</definedName>
    <definedName name="Z_179EFE23_A1B1_11D3_8FA9_0008C7809E09_.wvu.PrintArea" localSheetId="5" hidden="1">#REF!</definedName>
    <definedName name="Z_179EFE23_A1B1_11D3_8FA9_0008C7809E09_.wvu.PrintArea" hidden="1">#REF!</definedName>
    <definedName name="Z_179EFE23_A1B1_11D3_8FA9_0008C7809E09_.wvu.PrintTitles" localSheetId="5" hidden="1">#REF!,#REF!</definedName>
    <definedName name="Z_179EFE23_A1B1_11D3_8FA9_0008C7809E09_.wvu.PrintTitles" hidden="1">#REF!,#REF!</definedName>
    <definedName name="Z_179EFE24_A1B1_11D3_8FA9_0008C7809E09_.wvu.PrintArea" localSheetId="5" hidden="1">#REF!</definedName>
    <definedName name="Z_179EFE24_A1B1_11D3_8FA9_0008C7809E09_.wvu.PrintArea" hidden="1">#REF!</definedName>
    <definedName name="Z_179EFE24_A1B1_11D3_8FA9_0008C7809E09_.wvu.PrintTitles" localSheetId="5" hidden="1">#REF!,#REF!</definedName>
    <definedName name="Z_179EFE24_A1B1_11D3_8FA9_0008C7809E09_.wvu.PrintTitles" hidden="1">#REF!,#REF!</definedName>
    <definedName name="Z_179EFE25_A1B1_11D3_8FA9_0008C7809E09_.wvu.PrintArea" localSheetId="5" hidden="1">#REF!</definedName>
    <definedName name="Z_179EFE25_A1B1_11D3_8FA9_0008C7809E09_.wvu.PrintArea" hidden="1">#REF!</definedName>
    <definedName name="Z_179EFE25_A1B1_11D3_8FA9_0008C7809E09_.wvu.PrintTitles" localSheetId="5" hidden="1">#REF!,#REF!</definedName>
    <definedName name="Z_179EFE25_A1B1_11D3_8FA9_0008C7809E09_.wvu.PrintTitles" hidden="1">#REF!,#REF!</definedName>
    <definedName name="Z_179EFE26_A1B1_11D3_8FA9_0008C7809E09_.wvu.PrintArea" localSheetId="5" hidden="1">#REF!</definedName>
    <definedName name="Z_179EFE26_A1B1_11D3_8FA9_0008C7809E09_.wvu.PrintArea" hidden="1">#REF!</definedName>
    <definedName name="Z_179EFE26_A1B1_11D3_8FA9_0008C7809E09_.wvu.PrintTitles" localSheetId="5" hidden="1">#REF!,#REF!</definedName>
    <definedName name="Z_179EFE26_A1B1_11D3_8FA9_0008C7809E09_.wvu.PrintTitles" hidden="1">#REF!,#REF!</definedName>
    <definedName name="Z_179EFE27_A1B1_11D3_8FA9_0008C7809E09_.wvu.PrintArea" localSheetId="5" hidden="1">#REF!</definedName>
    <definedName name="Z_179EFE27_A1B1_11D3_8FA9_0008C7809E09_.wvu.PrintArea" hidden="1">#REF!</definedName>
    <definedName name="Z_179EFE27_A1B1_11D3_8FA9_0008C7809E09_.wvu.PrintTitles" localSheetId="5" hidden="1">#REF!,#REF!</definedName>
    <definedName name="Z_179EFE27_A1B1_11D3_8FA9_0008C7809E09_.wvu.PrintTitles" hidden="1">#REF!,#REF!</definedName>
    <definedName name="Z_179EFE28_A1B1_11D3_8FA9_0008C7809E09_.wvu.PrintArea" localSheetId="5" hidden="1">#REF!</definedName>
    <definedName name="Z_179EFE28_A1B1_11D3_8FA9_0008C7809E09_.wvu.PrintArea" hidden="1">#REF!</definedName>
    <definedName name="Z_179EFE28_A1B1_11D3_8FA9_0008C7809E09_.wvu.PrintTitles" localSheetId="5" hidden="1">#REF!,#REF!</definedName>
    <definedName name="Z_179EFE28_A1B1_11D3_8FA9_0008C7809E09_.wvu.PrintTitles" hidden="1">#REF!,#REF!</definedName>
    <definedName name="Z_179EFE29_A1B1_11D3_8FA9_0008C7809E09_.wvu.PrintArea" localSheetId="5" hidden="1">#REF!</definedName>
    <definedName name="Z_179EFE29_A1B1_11D3_8FA9_0008C7809E09_.wvu.PrintArea" hidden="1">#REF!</definedName>
    <definedName name="Z_179EFE29_A1B1_11D3_8FA9_0008C7809E09_.wvu.PrintTitles" localSheetId="5" hidden="1">#REF!,#REF!</definedName>
    <definedName name="Z_179EFE29_A1B1_11D3_8FA9_0008C7809E09_.wvu.PrintTitles" hidden="1">#REF!,#REF!</definedName>
    <definedName name="Z_179EFE2A_A1B1_11D3_8FA9_0008C7809E09_.wvu.PrintArea" localSheetId="5" hidden="1">#REF!</definedName>
    <definedName name="Z_179EFE2A_A1B1_11D3_8FA9_0008C7809E09_.wvu.PrintArea" hidden="1">#REF!</definedName>
    <definedName name="Z_179EFE2A_A1B1_11D3_8FA9_0008C7809E09_.wvu.PrintTitles" localSheetId="5" hidden="1">#REF!,#REF!</definedName>
    <definedName name="Z_179EFE2A_A1B1_11D3_8FA9_0008C7809E09_.wvu.PrintTitles" hidden="1">#REF!,#REF!</definedName>
    <definedName name="Z_179EFE2B_A1B1_11D3_8FA9_0008C7809E09_.wvu.PrintArea" localSheetId="5" hidden="1">#REF!</definedName>
    <definedName name="Z_179EFE2B_A1B1_11D3_8FA9_0008C7809E09_.wvu.PrintArea" hidden="1">#REF!</definedName>
    <definedName name="Z_179EFE2B_A1B1_11D3_8FA9_0008C7809E09_.wvu.PrintTitles" localSheetId="5" hidden="1">#REF!,#REF!</definedName>
    <definedName name="Z_179EFE2B_A1B1_11D3_8FA9_0008C7809E09_.wvu.PrintTitles" hidden="1">#REF!,#REF!</definedName>
    <definedName name="Z_179EFE2C_A1B1_11D3_8FA9_0008C7809E09_.wvu.PrintArea" localSheetId="5" hidden="1">#REF!</definedName>
    <definedName name="Z_179EFE2C_A1B1_11D3_8FA9_0008C7809E09_.wvu.PrintArea" hidden="1">#REF!</definedName>
    <definedName name="Z_179EFE2C_A1B1_11D3_8FA9_0008C7809E09_.wvu.PrintTitles" localSheetId="5" hidden="1">#REF!,#REF!</definedName>
    <definedName name="Z_179EFE2C_A1B1_11D3_8FA9_0008C7809E09_.wvu.PrintTitles" hidden="1">#REF!,#REF!</definedName>
    <definedName name="Z_179EFE2D_A1B1_11D3_8FA9_0008C7809E09_.wvu.PrintArea" localSheetId="5" hidden="1">#REF!</definedName>
    <definedName name="Z_179EFE2D_A1B1_11D3_8FA9_0008C7809E09_.wvu.PrintArea" hidden="1">#REF!</definedName>
    <definedName name="Z_179EFE2D_A1B1_11D3_8FA9_0008C7809E09_.wvu.PrintTitles" localSheetId="5" hidden="1">#REF!,#REF!</definedName>
    <definedName name="Z_179EFE2D_A1B1_11D3_8FA9_0008C7809E09_.wvu.PrintTitles" hidden="1">#REF!,#REF!</definedName>
    <definedName name="Z_179EFE2E_A1B1_11D3_8FA9_0008C7809E09_.wvu.PrintArea" localSheetId="5" hidden="1">#REF!</definedName>
    <definedName name="Z_179EFE2E_A1B1_11D3_8FA9_0008C7809E09_.wvu.PrintArea" hidden="1">#REF!</definedName>
    <definedName name="Z_179EFE2E_A1B1_11D3_8FA9_0008C7809E09_.wvu.PrintTitles" localSheetId="5" hidden="1">#REF!,#REF!</definedName>
    <definedName name="Z_179EFE2E_A1B1_11D3_8FA9_0008C7809E09_.wvu.PrintTitles" hidden="1">#REF!,#REF!</definedName>
    <definedName name="Z_179EFE2F_A1B1_11D3_8FA9_0008C7809E09_.wvu.PrintArea" localSheetId="5" hidden="1">#REF!</definedName>
    <definedName name="Z_179EFE2F_A1B1_11D3_8FA9_0008C7809E09_.wvu.PrintArea" hidden="1">#REF!</definedName>
    <definedName name="Z_179EFE2F_A1B1_11D3_8FA9_0008C7809E09_.wvu.PrintTitles" localSheetId="5" hidden="1">#REF!</definedName>
    <definedName name="Z_179EFE2F_A1B1_11D3_8FA9_0008C7809E09_.wvu.PrintTitles" hidden="1">#REF!</definedName>
    <definedName name="Z_179EFE30_A1B1_11D3_8FA9_0008C7809E09_.wvu.PrintArea" localSheetId="5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localSheetId="5" hidden="1">#REF!,#REF!</definedName>
    <definedName name="Z_179EFE3C_A1B1_11D3_8FA9_0008C7809E09_.wvu.PrintTitles" hidden="1">#REF!,#REF!</definedName>
    <definedName name="Z_179EFE3D_A1B1_11D3_8FA9_0008C7809E09_.wvu.PrintArea" localSheetId="5" hidden="1">#REF!</definedName>
    <definedName name="Z_179EFE3D_A1B1_11D3_8FA9_0008C7809E09_.wvu.PrintArea" hidden="1">#REF!</definedName>
    <definedName name="Z_179EFE3D_A1B1_11D3_8FA9_0008C7809E09_.wvu.PrintTitles" localSheetId="5" hidden="1">#REF!,#REF!</definedName>
    <definedName name="Z_179EFE3D_A1B1_11D3_8FA9_0008C7809E09_.wvu.PrintTitles" hidden="1">#REF!,#REF!</definedName>
    <definedName name="Z_179EFE3E_A1B1_11D3_8FA9_0008C7809E09_.wvu.PrintArea" localSheetId="5" hidden="1">#REF!</definedName>
    <definedName name="Z_179EFE3E_A1B1_11D3_8FA9_0008C7809E09_.wvu.PrintArea" hidden="1">#REF!</definedName>
    <definedName name="Z_179EFE3E_A1B1_11D3_8FA9_0008C7809E09_.wvu.PrintTitles" localSheetId="5" hidden="1">#REF!,#REF!</definedName>
    <definedName name="Z_179EFE3E_A1B1_11D3_8FA9_0008C7809E09_.wvu.PrintTitles" hidden="1">#REF!,#REF!</definedName>
    <definedName name="Z_179EFE3F_A1B1_11D3_8FA9_0008C7809E09_.wvu.PrintArea" localSheetId="5" hidden="1">#REF!</definedName>
    <definedName name="Z_179EFE3F_A1B1_11D3_8FA9_0008C7809E09_.wvu.PrintArea" hidden="1">#REF!</definedName>
    <definedName name="Z_179EFE3F_A1B1_11D3_8FA9_0008C7809E09_.wvu.PrintTitles" localSheetId="5" hidden="1">#REF!,#REF!</definedName>
    <definedName name="Z_179EFE3F_A1B1_11D3_8FA9_0008C7809E09_.wvu.PrintTitles" hidden="1">#REF!,#REF!</definedName>
    <definedName name="Z_179EFE40_A1B1_11D3_8FA9_0008C7809E09_.wvu.PrintArea" localSheetId="5" hidden="1">#REF!</definedName>
    <definedName name="Z_179EFE40_A1B1_11D3_8FA9_0008C7809E09_.wvu.PrintArea" hidden="1">#REF!</definedName>
    <definedName name="Z_179EFE40_A1B1_11D3_8FA9_0008C7809E09_.wvu.PrintTitles" localSheetId="5" hidden="1">#REF!,#REF!</definedName>
    <definedName name="Z_179EFE40_A1B1_11D3_8FA9_0008C7809E09_.wvu.PrintTitles" hidden="1">#REF!,#REF!</definedName>
    <definedName name="Z_179EFE41_A1B1_11D3_8FA9_0008C7809E09_.wvu.PrintArea" localSheetId="5" hidden="1">#REF!</definedName>
    <definedName name="Z_179EFE41_A1B1_11D3_8FA9_0008C7809E09_.wvu.PrintArea" hidden="1">#REF!</definedName>
    <definedName name="Z_179EFE41_A1B1_11D3_8FA9_0008C7809E09_.wvu.PrintTitles" localSheetId="5" hidden="1">#REF!,#REF!</definedName>
    <definedName name="Z_179EFE41_A1B1_11D3_8FA9_0008C7809E09_.wvu.PrintTitles" hidden="1">#REF!,#REF!</definedName>
    <definedName name="Z_179EFE42_A1B1_11D3_8FA9_0008C7809E09_.wvu.PrintArea" localSheetId="5" hidden="1">#REF!</definedName>
    <definedName name="Z_179EFE42_A1B1_11D3_8FA9_0008C7809E09_.wvu.PrintArea" hidden="1">#REF!</definedName>
    <definedName name="Z_179EFE42_A1B1_11D3_8FA9_0008C7809E09_.wvu.PrintTitles" localSheetId="5" hidden="1">#REF!,#REF!</definedName>
    <definedName name="Z_179EFE42_A1B1_11D3_8FA9_0008C7809E09_.wvu.PrintTitles" hidden="1">#REF!,#REF!</definedName>
    <definedName name="Z_179EFE43_A1B1_11D3_8FA9_0008C7809E09_.wvu.PrintArea" localSheetId="5" hidden="1">#REF!</definedName>
    <definedName name="Z_179EFE43_A1B1_11D3_8FA9_0008C7809E09_.wvu.PrintArea" hidden="1">#REF!</definedName>
    <definedName name="Z_179EFE43_A1B1_11D3_8FA9_0008C7809E09_.wvu.PrintTitles" localSheetId="5" hidden="1">#REF!,#REF!</definedName>
    <definedName name="Z_179EFE43_A1B1_11D3_8FA9_0008C7809E09_.wvu.PrintTitles" hidden="1">#REF!,#REF!</definedName>
    <definedName name="Z_179EFE44_A1B1_11D3_8FA9_0008C7809E09_.wvu.PrintArea" localSheetId="5" hidden="1">#REF!</definedName>
    <definedName name="Z_179EFE44_A1B1_11D3_8FA9_0008C7809E09_.wvu.PrintArea" hidden="1">#REF!</definedName>
    <definedName name="Z_179EFE44_A1B1_11D3_8FA9_0008C7809E09_.wvu.PrintTitles" localSheetId="5" hidden="1">#REF!,#REF!</definedName>
    <definedName name="Z_179EFE44_A1B1_11D3_8FA9_0008C7809E09_.wvu.PrintTitles" hidden="1">#REF!,#REF!</definedName>
    <definedName name="Z_179EFE45_A1B1_11D3_8FA9_0008C7809E09_.wvu.PrintArea" localSheetId="5" hidden="1">#REF!</definedName>
    <definedName name="Z_179EFE45_A1B1_11D3_8FA9_0008C7809E09_.wvu.PrintArea" hidden="1">#REF!</definedName>
    <definedName name="Z_179EFE45_A1B1_11D3_8FA9_0008C7809E09_.wvu.PrintTitles" localSheetId="5" hidden="1">#REF!,#REF!</definedName>
    <definedName name="Z_179EFE45_A1B1_11D3_8FA9_0008C7809E09_.wvu.PrintTitles" hidden="1">#REF!,#REF!</definedName>
    <definedName name="Z_179EFE46_A1B1_11D3_8FA9_0008C7809E09_.wvu.PrintArea" localSheetId="5" hidden="1">#REF!</definedName>
    <definedName name="Z_179EFE46_A1B1_11D3_8FA9_0008C7809E09_.wvu.PrintArea" hidden="1">#REF!</definedName>
    <definedName name="Z_179EFE46_A1B1_11D3_8FA9_0008C7809E09_.wvu.PrintTitles" localSheetId="5" hidden="1">#REF!,#REF!</definedName>
    <definedName name="Z_179EFE46_A1B1_11D3_8FA9_0008C7809E09_.wvu.PrintTitles" hidden="1">#REF!,#REF!</definedName>
    <definedName name="Z_179EFE47_A1B1_11D3_8FA9_0008C7809E09_.wvu.PrintArea" localSheetId="5" hidden="1">#REF!</definedName>
    <definedName name="Z_179EFE47_A1B1_11D3_8FA9_0008C7809E09_.wvu.PrintArea" hidden="1">#REF!</definedName>
    <definedName name="Z_179EFE47_A1B1_11D3_8FA9_0008C7809E09_.wvu.PrintTitles" localSheetId="5" hidden="1">#REF!,#REF!</definedName>
    <definedName name="Z_179EFE47_A1B1_11D3_8FA9_0008C7809E09_.wvu.PrintTitles" hidden="1">#REF!,#REF!</definedName>
    <definedName name="Z_179EFE48_A1B1_11D3_8FA9_0008C7809E09_.wvu.PrintArea" localSheetId="5" hidden="1">#REF!</definedName>
    <definedName name="Z_179EFE48_A1B1_11D3_8FA9_0008C7809E09_.wvu.PrintArea" hidden="1">#REF!</definedName>
    <definedName name="Z_179EFE48_A1B1_11D3_8FA9_0008C7809E09_.wvu.PrintTitles" localSheetId="5" hidden="1">#REF!,#REF!</definedName>
    <definedName name="Z_179EFE48_A1B1_11D3_8FA9_0008C7809E09_.wvu.PrintTitles" hidden="1">#REF!,#REF!</definedName>
    <definedName name="Z_179EFE49_A1B1_11D3_8FA9_0008C7809E09_.wvu.PrintArea" localSheetId="5" hidden="1">#REF!</definedName>
    <definedName name="Z_179EFE49_A1B1_11D3_8FA9_0008C7809E09_.wvu.PrintArea" hidden="1">#REF!</definedName>
    <definedName name="Z_179EFE49_A1B1_11D3_8FA9_0008C7809E09_.wvu.PrintTitles" localSheetId="5" hidden="1">#REF!,#REF!</definedName>
    <definedName name="Z_179EFE49_A1B1_11D3_8FA9_0008C7809E09_.wvu.PrintTitles" hidden="1">#REF!,#REF!</definedName>
    <definedName name="Z_179EFE4A_A1B1_11D3_8FA9_0008C7809E09_.wvu.PrintArea" localSheetId="5" hidden="1">#REF!</definedName>
    <definedName name="Z_179EFE4A_A1B1_11D3_8FA9_0008C7809E09_.wvu.PrintArea" hidden="1">#REF!</definedName>
    <definedName name="Z_179EFE4A_A1B1_11D3_8FA9_0008C7809E09_.wvu.PrintTitles" localSheetId="5" hidden="1">#REF!,#REF!</definedName>
    <definedName name="Z_179EFE4A_A1B1_11D3_8FA9_0008C7809E09_.wvu.PrintTitles" hidden="1">#REF!,#REF!</definedName>
    <definedName name="Z_179EFE4B_A1B1_11D3_8FA9_0008C7809E09_.wvu.PrintArea" localSheetId="5" hidden="1">#REF!</definedName>
    <definedName name="Z_179EFE4B_A1B1_11D3_8FA9_0008C7809E09_.wvu.PrintArea" hidden="1">#REF!</definedName>
    <definedName name="Z_179EFE4B_A1B1_11D3_8FA9_0008C7809E09_.wvu.PrintTitles" localSheetId="5" hidden="1">#REF!,#REF!</definedName>
    <definedName name="Z_179EFE4B_A1B1_11D3_8FA9_0008C7809E09_.wvu.PrintTitles" hidden="1">#REF!,#REF!</definedName>
    <definedName name="Z_179EFE4C_A1B1_11D3_8FA9_0008C7809E09_.wvu.PrintArea" localSheetId="5" hidden="1">#REF!</definedName>
    <definedName name="Z_179EFE4C_A1B1_11D3_8FA9_0008C7809E09_.wvu.PrintArea" hidden="1">#REF!</definedName>
    <definedName name="Z_179EFE4C_A1B1_11D3_8FA9_0008C7809E09_.wvu.PrintTitles" localSheetId="5" hidden="1">#REF!,#REF!</definedName>
    <definedName name="Z_179EFE4C_A1B1_11D3_8FA9_0008C7809E09_.wvu.PrintTitles" hidden="1">#REF!,#REF!</definedName>
    <definedName name="Z_179EFE4D_A1B1_11D3_8FA9_0008C7809E09_.wvu.PrintArea" localSheetId="5" hidden="1">#REF!</definedName>
    <definedName name="Z_179EFE4D_A1B1_11D3_8FA9_0008C7809E09_.wvu.PrintArea" hidden="1">#REF!</definedName>
    <definedName name="Z_179EFE4D_A1B1_11D3_8FA9_0008C7809E09_.wvu.PrintTitles" localSheetId="5" hidden="1">#REF!,#REF!</definedName>
    <definedName name="Z_179EFE4D_A1B1_11D3_8FA9_0008C7809E09_.wvu.PrintTitles" hidden="1">#REF!,#REF!</definedName>
    <definedName name="Z_179EFE4E_A1B1_11D3_8FA9_0008C7809E09_.wvu.PrintArea" localSheetId="5" hidden="1">#REF!</definedName>
    <definedName name="Z_179EFE4E_A1B1_11D3_8FA9_0008C7809E09_.wvu.PrintArea" hidden="1">#REF!</definedName>
    <definedName name="Z_179EFE4E_A1B1_11D3_8FA9_0008C7809E09_.wvu.PrintTitles" localSheetId="5" hidden="1">#REF!,#REF!</definedName>
    <definedName name="Z_179EFE4E_A1B1_11D3_8FA9_0008C7809E09_.wvu.PrintTitles" hidden="1">#REF!,#REF!</definedName>
    <definedName name="Z_179EFE4F_A1B1_11D3_8FA9_0008C7809E09_.wvu.PrintArea" localSheetId="5" hidden="1">#REF!</definedName>
    <definedName name="Z_179EFE4F_A1B1_11D3_8FA9_0008C7809E09_.wvu.PrintArea" hidden="1">#REF!</definedName>
    <definedName name="Z_179EFE4F_A1B1_11D3_8FA9_0008C7809E09_.wvu.PrintTitles" localSheetId="5" hidden="1">#REF!,#REF!</definedName>
    <definedName name="Z_179EFE4F_A1B1_11D3_8FA9_0008C7809E09_.wvu.PrintTitles" hidden="1">#REF!,#REF!</definedName>
    <definedName name="Z_179EFE50_A1B1_11D3_8FA9_0008C7809E09_.wvu.PrintArea" localSheetId="5" hidden="1">#REF!</definedName>
    <definedName name="Z_179EFE50_A1B1_11D3_8FA9_0008C7809E09_.wvu.PrintArea" hidden="1">#REF!</definedName>
    <definedName name="Z_179EFE50_A1B1_11D3_8FA9_0008C7809E09_.wvu.PrintTitles" localSheetId="5" hidden="1">#REF!,#REF!</definedName>
    <definedName name="Z_179EFE50_A1B1_11D3_8FA9_0008C7809E09_.wvu.PrintTitles" hidden="1">#REF!,#REF!</definedName>
    <definedName name="Z_179EFE51_A1B1_11D3_8FA9_0008C7809E09_.wvu.PrintArea" localSheetId="5" hidden="1">#REF!</definedName>
    <definedName name="Z_179EFE51_A1B1_11D3_8FA9_0008C7809E09_.wvu.PrintArea" hidden="1">#REF!</definedName>
    <definedName name="Z_179EFE51_A1B1_11D3_8FA9_0008C7809E09_.wvu.PrintTitles" localSheetId="5" hidden="1">#REF!,#REF!</definedName>
    <definedName name="Z_179EFE51_A1B1_11D3_8FA9_0008C7809E09_.wvu.PrintTitles" hidden="1">#REF!,#REF!</definedName>
    <definedName name="Z_179EFE52_A1B1_11D3_8FA9_0008C7809E09_.wvu.PrintArea" localSheetId="5" hidden="1">#REF!</definedName>
    <definedName name="Z_179EFE52_A1B1_11D3_8FA9_0008C7809E09_.wvu.PrintArea" hidden="1">#REF!</definedName>
    <definedName name="Z_179EFE52_A1B1_11D3_8FA9_0008C7809E09_.wvu.PrintTitles" localSheetId="5" hidden="1">#REF!,#REF!</definedName>
    <definedName name="Z_179EFE52_A1B1_11D3_8FA9_0008C7809E09_.wvu.PrintTitles" hidden="1">#REF!,#REF!</definedName>
    <definedName name="Z_179EFE53_A1B1_11D3_8FA9_0008C7809E09_.wvu.PrintArea" localSheetId="5" hidden="1">#REF!</definedName>
    <definedName name="Z_179EFE53_A1B1_11D3_8FA9_0008C7809E09_.wvu.PrintArea" hidden="1">#REF!</definedName>
    <definedName name="Z_179EFE53_A1B1_11D3_8FA9_0008C7809E09_.wvu.PrintTitles" localSheetId="5" hidden="1">#REF!,#REF!</definedName>
    <definedName name="Z_179EFE53_A1B1_11D3_8FA9_0008C7809E09_.wvu.PrintTitles" hidden="1">#REF!,#REF!</definedName>
    <definedName name="Z_179EFE54_A1B1_11D3_8FA9_0008C7809E09_.wvu.PrintArea" localSheetId="5" hidden="1">#REF!</definedName>
    <definedName name="Z_179EFE54_A1B1_11D3_8FA9_0008C7809E09_.wvu.PrintArea" hidden="1">#REF!</definedName>
    <definedName name="Z_179EFE54_A1B1_11D3_8FA9_0008C7809E09_.wvu.PrintTitles" localSheetId="5" hidden="1">#REF!,#REF!</definedName>
    <definedName name="Z_179EFE54_A1B1_11D3_8FA9_0008C7809E09_.wvu.PrintTitles" hidden="1">#REF!,#REF!</definedName>
    <definedName name="Z_179EFE55_A1B1_11D3_8FA9_0008C7809E09_.wvu.PrintArea" localSheetId="5" hidden="1">#REF!</definedName>
    <definedName name="Z_179EFE55_A1B1_11D3_8FA9_0008C7809E09_.wvu.PrintArea" hidden="1">#REF!</definedName>
    <definedName name="Z_179EFE55_A1B1_11D3_8FA9_0008C7809E09_.wvu.PrintTitles" localSheetId="5" hidden="1">#REF!</definedName>
    <definedName name="Z_179EFE55_A1B1_11D3_8FA9_0008C7809E09_.wvu.PrintTitles" hidden="1">#REF!</definedName>
    <definedName name="Z_179EFE56_A1B1_11D3_8FA9_0008C7809E09_.wvu.PrintArea" localSheetId="5" hidden="1">#REF!</definedName>
    <definedName name="Z_179EFE56_A1B1_11D3_8FA9_0008C7809E09_.wvu.PrintArea" hidden="1">#REF!</definedName>
    <definedName name="Z_179EFE56_A1B1_11D3_8FA9_0008C7809E09_.wvu.PrintTitles" localSheetId="5" hidden="1">#REF!,#REF!</definedName>
    <definedName name="Z_179EFE56_A1B1_11D3_8FA9_0008C7809E09_.wvu.PrintTitles" hidden="1">#REF!,#REF!</definedName>
    <definedName name="Z_179EFE57_A1B1_11D3_8FA9_0008C7809E09_.wvu.PrintArea" localSheetId="5" hidden="1">#REF!</definedName>
    <definedName name="Z_179EFE57_A1B1_11D3_8FA9_0008C7809E09_.wvu.PrintArea" hidden="1">#REF!</definedName>
    <definedName name="Z_179EFE57_A1B1_11D3_8FA9_0008C7809E09_.wvu.PrintTitles" localSheetId="5" hidden="1">#REF!,#REF!</definedName>
    <definedName name="Z_179EFE57_A1B1_11D3_8FA9_0008C7809E09_.wvu.PrintTitles" hidden="1">#REF!,#REF!</definedName>
    <definedName name="Z_179EFE58_A1B1_11D3_8FA9_0008C7809E09_.wvu.PrintArea" localSheetId="5" hidden="1">#REF!</definedName>
    <definedName name="Z_179EFE58_A1B1_11D3_8FA9_0008C7809E09_.wvu.PrintArea" hidden="1">#REF!</definedName>
    <definedName name="Z_179EFE58_A1B1_11D3_8FA9_0008C7809E09_.wvu.PrintTitles" localSheetId="5" hidden="1">#REF!,#REF!</definedName>
    <definedName name="Z_179EFE58_A1B1_11D3_8FA9_0008C7809E09_.wvu.PrintTitles" hidden="1">#REF!,#REF!</definedName>
    <definedName name="Z_179EFE59_A1B1_11D3_8FA9_0008C7809E09_.wvu.PrintArea" localSheetId="5" hidden="1">#REF!</definedName>
    <definedName name="Z_179EFE59_A1B1_11D3_8FA9_0008C7809E09_.wvu.PrintArea" hidden="1">#REF!</definedName>
    <definedName name="Z_179EFE59_A1B1_11D3_8FA9_0008C7809E09_.wvu.PrintTitles" localSheetId="5" hidden="1">#REF!,#REF!</definedName>
    <definedName name="Z_179EFE59_A1B1_11D3_8FA9_0008C7809E09_.wvu.PrintTitles" hidden="1">#REF!,#REF!</definedName>
    <definedName name="Z_179EFE5A_A1B1_11D3_8FA9_0008C7809E09_.wvu.PrintArea" localSheetId="5" hidden="1">#REF!</definedName>
    <definedName name="Z_179EFE5A_A1B1_11D3_8FA9_0008C7809E09_.wvu.PrintArea" hidden="1">#REF!</definedName>
    <definedName name="Z_179EFE5A_A1B1_11D3_8FA9_0008C7809E09_.wvu.PrintTitles" localSheetId="5" hidden="1">#REF!,#REF!</definedName>
    <definedName name="Z_179EFE5A_A1B1_11D3_8FA9_0008C7809E09_.wvu.PrintTitles" hidden="1">#REF!,#REF!</definedName>
    <definedName name="Z_1DA8B6E2_5DE1_11D2_8EEC_0008C7BCAF29_.wvu.PrintArea" localSheetId="5" hidden="1">#REF!</definedName>
    <definedName name="Z_1DA8B6E2_5DE1_11D2_8EEC_0008C7BCAF29_.wvu.PrintArea" hidden="1">#REF!</definedName>
    <definedName name="Z_1DA8B6E2_5DE1_11D2_8EEC_0008C7BCAF29_.wvu.PrintTitles" localSheetId="5" hidden="1">#REF!</definedName>
    <definedName name="Z_1DA8B6E2_5DE1_11D2_8EEC_0008C7BCAF29_.wvu.PrintTitles" hidden="1">#REF!</definedName>
    <definedName name="Z_1DA8B6F1_5DE1_11D2_8EEC_0008C7BCAF29_.wvu.PrintArea" localSheetId="5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localSheetId="5" hidden="1">#REF!,#REF!</definedName>
    <definedName name="Z_1DA8B6FE_5DE1_11D2_8EEC_0008C7BCAF29_.wvu.PrintTitles" hidden="1">#REF!,#REF!</definedName>
    <definedName name="Z_2DA61901_F1AB_11D2_8EBB_0008C77C0743_.wvu.PrintArea" localSheetId="5" hidden="1">#REF!</definedName>
    <definedName name="Z_2DA61901_F1AB_11D2_8EBB_0008C77C0743_.wvu.PrintArea" hidden="1">#REF!</definedName>
    <definedName name="Z_2DA61901_F1AB_11D2_8EBB_0008C77C0743_.wvu.PrintTitles" localSheetId="5" hidden="1">#REF!</definedName>
    <definedName name="Z_2DA61901_F1AB_11D2_8EBB_0008C77C0743_.wvu.PrintTitles" hidden="1">#REF!</definedName>
    <definedName name="Z_2DA61914_F1AB_11D2_8EBB_0008C77C0743_.wvu.PrintArea" localSheetId="5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localSheetId="5" hidden="1">#REF!,#REF!</definedName>
    <definedName name="Z_2DA61924_F1AB_11D2_8EBB_0008C77C0743_.wvu.PrintTitles" hidden="1">#REF!,#REF!</definedName>
    <definedName name="Z_3FBA103C_5DE2_11D2_8EE8_0008C77CC149_.wvu.PrintArea" localSheetId="5" hidden="1">#REF!</definedName>
    <definedName name="Z_3FBA103C_5DE2_11D2_8EE8_0008C77CC149_.wvu.PrintArea" hidden="1">#REF!</definedName>
    <definedName name="Z_3FBA103C_5DE2_11D2_8EE8_0008C77CC149_.wvu.PrintTitles" localSheetId="5" hidden="1">#REF!</definedName>
    <definedName name="Z_3FBA103C_5DE2_11D2_8EE8_0008C77CC149_.wvu.PrintTitles" hidden="1">#REF!</definedName>
    <definedName name="Z_3FBA104B_5DE2_11D2_8EE8_0008C77CC149_.wvu.PrintArea" localSheetId="5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localSheetId="5" hidden="1">#REF!,#REF!</definedName>
    <definedName name="Z_3FBA1058_5DE2_11D2_8EE8_0008C77CC149_.wvu.PrintTitles" hidden="1">#REF!,#REF!</definedName>
    <definedName name="Z_3FE15DB3_17FC_11D2_8E97_0008C77CC149_.wvu.PrintArea" localSheetId="5" hidden="1">#REF!</definedName>
    <definedName name="Z_3FE15DB3_17FC_11D2_8E97_0008C77CC149_.wvu.PrintArea" hidden="1">#REF!</definedName>
    <definedName name="Z_3FE15DB3_17FC_11D2_8E97_0008C77CC149_.wvu.PrintTitles" localSheetId="5" hidden="1">#REF!</definedName>
    <definedName name="Z_3FE15DB3_17FC_11D2_8E97_0008C77CC149_.wvu.PrintTitles" hidden="1">#REF!</definedName>
    <definedName name="Z_3FE15DC2_17FC_11D2_8E97_0008C77CC149_.wvu.PrintArea" localSheetId="5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localSheetId="5" hidden="1">#REF!,#REF!</definedName>
    <definedName name="Z_3FE15DCF_17FC_11D2_8E97_0008C77CC149_.wvu.PrintTitles" hidden="1">#REF!,#REF!</definedName>
    <definedName name="Z_4CC3570C_99A5_11D2_8E90_0008C7BCAF29_.wvu.PrintArea" localSheetId="5" hidden="1">#REF!</definedName>
    <definedName name="Z_4CC3570C_99A5_11D2_8E90_0008C7BCAF29_.wvu.PrintArea" hidden="1">#REF!</definedName>
    <definedName name="Z_4CC3570C_99A5_11D2_8E90_0008C7BCAF29_.wvu.PrintTitles" localSheetId="5" hidden="1">#REF!,#REF!</definedName>
    <definedName name="Z_4CC3570C_99A5_11D2_8E90_0008C7BCAF29_.wvu.PrintTitles" hidden="1">#REF!,#REF!</definedName>
    <definedName name="Z_4CC3570F_99A5_11D2_8E90_0008C7BCAF29_.wvu.PrintArea" localSheetId="5" hidden="1">#REF!</definedName>
    <definedName name="Z_4CC3570F_99A5_11D2_8E90_0008C7BCAF29_.wvu.PrintArea" hidden="1">#REF!</definedName>
    <definedName name="Z_4CC3570F_99A5_11D2_8E90_0008C7BCAF29_.wvu.PrintTitles" localSheetId="5" hidden="1">#REF!</definedName>
    <definedName name="Z_4CC3570F_99A5_11D2_8E90_0008C7BCAF29_.wvu.PrintTitles" hidden="1">#REF!</definedName>
    <definedName name="Z_4CC35714_99A5_11D2_8E90_0008C7BCAF29_.wvu.PrintArea" localSheetId="5" hidden="1">#REF!</definedName>
    <definedName name="Z_4CC35714_99A5_11D2_8E90_0008C7BCAF29_.wvu.PrintArea" hidden="1">#REF!</definedName>
    <definedName name="Z_4CC35714_99A5_11D2_8E90_0008C7BCAF29_.wvu.PrintTitles" localSheetId="5" hidden="1">#REF!,#REF!</definedName>
    <definedName name="Z_4CC35714_99A5_11D2_8E90_0008C7BCAF29_.wvu.PrintTitles" hidden="1">#REF!,#REF!</definedName>
    <definedName name="Z_4CC35716_99A5_11D2_8E90_0008C7BCAF29_.wvu.PrintArea" localSheetId="5" hidden="1">#REF!</definedName>
    <definedName name="Z_4CC35716_99A5_11D2_8E90_0008C7BCAF29_.wvu.PrintArea" hidden="1">#REF!</definedName>
    <definedName name="Z_4CC35716_99A5_11D2_8E90_0008C7BCAF29_.wvu.PrintTitles" localSheetId="5" hidden="1">#REF!,#REF!</definedName>
    <definedName name="Z_4CC35716_99A5_11D2_8E90_0008C7BCAF29_.wvu.PrintTitles" hidden="1">#REF!,#REF!</definedName>
    <definedName name="Z_4CC35719_99A5_11D2_8E90_0008C7BCAF29_.wvu.PrintArea" localSheetId="5" hidden="1">#REF!</definedName>
    <definedName name="Z_4CC35719_99A5_11D2_8E90_0008C7BCAF29_.wvu.PrintArea" hidden="1">#REF!</definedName>
    <definedName name="Z_4CC35719_99A5_11D2_8E90_0008C7BCAF29_.wvu.PrintTitles" localSheetId="5" hidden="1">#REF!</definedName>
    <definedName name="Z_4CC35719_99A5_11D2_8E90_0008C7BCAF29_.wvu.PrintTitles" hidden="1">#REF!</definedName>
    <definedName name="Z_4CC3571E_99A5_11D2_8E90_0008C7BCAF29_.wvu.PrintArea" localSheetId="5" hidden="1">#REF!</definedName>
    <definedName name="Z_4CC3571E_99A5_11D2_8E90_0008C7BCAF29_.wvu.PrintArea" hidden="1">#REF!</definedName>
    <definedName name="Z_4CC3571E_99A5_11D2_8E90_0008C7BCAF29_.wvu.PrintTitles" localSheetId="5" hidden="1">#REF!,#REF!</definedName>
    <definedName name="Z_4CC3571E_99A5_11D2_8E90_0008C7BCAF29_.wvu.PrintTitles" hidden="1">#REF!,#REF!</definedName>
    <definedName name="Z_4CC35721_99A5_11D2_8E90_0008C7BCAF29_.wvu.PrintArea" localSheetId="5" hidden="1">#REF!</definedName>
    <definedName name="Z_4CC35721_99A5_11D2_8E90_0008C7BCAF29_.wvu.PrintArea" hidden="1">#REF!</definedName>
    <definedName name="Z_4CC35721_99A5_11D2_8E90_0008C7BCAF29_.wvu.PrintTitles" localSheetId="5" hidden="1">#REF!,#REF!</definedName>
    <definedName name="Z_4CC35721_99A5_11D2_8E90_0008C7BCAF29_.wvu.PrintTitles" hidden="1">#REF!,#REF!</definedName>
    <definedName name="Z_5F95E421_892A_11D2_8E7F_0008C7809E09_.wvu.PrintArea" localSheetId="5" hidden="1">#REF!</definedName>
    <definedName name="Z_5F95E421_892A_11D2_8E7F_0008C7809E09_.wvu.PrintArea" hidden="1">#REF!</definedName>
    <definedName name="Z_5F95E421_892A_11D2_8E7F_0008C7809E09_.wvu.PrintTitles" localSheetId="5" hidden="1">#REF!,#REF!</definedName>
    <definedName name="Z_5F95E421_892A_11D2_8E7F_0008C7809E09_.wvu.PrintTitles" hidden="1">#REF!,#REF!</definedName>
    <definedName name="Z_5F95E424_892A_11D2_8E7F_0008C7809E09_.wvu.PrintArea" localSheetId="5" hidden="1">#REF!</definedName>
    <definedName name="Z_5F95E424_892A_11D2_8E7F_0008C7809E09_.wvu.PrintArea" hidden="1">#REF!</definedName>
    <definedName name="Z_5F95E424_892A_11D2_8E7F_0008C7809E09_.wvu.PrintTitles" localSheetId="5" hidden="1">#REF!</definedName>
    <definedName name="Z_5F95E424_892A_11D2_8E7F_0008C7809E09_.wvu.PrintTitles" hidden="1">#REF!</definedName>
    <definedName name="Z_5F95E429_892A_11D2_8E7F_0008C7809E09_.wvu.PrintArea" localSheetId="5" hidden="1">#REF!</definedName>
    <definedName name="Z_5F95E429_892A_11D2_8E7F_0008C7809E09_.wvu.PrintArea" hidden="1">#REF!</definedName>
    <definedName name="Z_5F95E429_892A_11D2_8E7F_0008C7809E09_.wvu.PrintTitles" localSheetId="5" hidden="1">#REF!,#REF!</definedName>
    <definedName name="Z_5F95E429_892A_11D2_8E7F_0008C7809E09_.wvu.PrintTitles" hidden="1">#REF!,#REF!</definedName>
    <definedName name="Z_5F95E42B_892A_11D2_8E7F_0008C7809E09_.wvu.PrintArea" localSheetId="5" hidden="1">#REF!</definedName>
    <definedName name="Z_5F95E42B_892A_11D2_8E7F_0008C7809E09_.wvu.PrintArea" hidden="1">#REF!</definedName>
    <definedName name="Z_5F95E42B_892A_11D2_8E7F_0008C7809E09_.wvu.PrintTitles" localSheetId="5" hidden="1">#REF!,#REF!</definedName>
    <definedName name="Z_5F95E42B_892A_11D2_8E7F_0008C7809E09_.wvu.PrintTitles" hidden="1">#REF!,#REF!</definedName>
    <definedName name="Z_5F95E42E_892A_11D2_8E7F_0008C7809E09_.wvu.PrintArea" localSheetId="5" hidden="1">#REF!</definedName>
    <definedName name="Z_5F95E42E_892A_11D2_8E7F_0008C7809E09_.wvu.PrintArea" hidden="1">#REF!</definedName>
    <definedName name="Z_5F95E42E_892A_11D2_8E7F_0008C7809E09_.wvu.PrintTitles" localSheetId="5" hidden="1">#REF!</definedName>
    <definedName name="Z_5F95E42E_892A_11D2_8E7F_0008C7809E09_.wvu.PrintTitles" hidden="1">#REF!</definedName>
    <definedName name="Z_5F95E433_892A_11D2_8E7F_0008C7809E09_.wvu.PrintArea" localSheetId="5" hidden="1">#REF!</definedName>
    <definedName name="Z_5F95E433_892A_11D2_8E7F_0008C7809E09_.wvu.PrintArea" hidden="1">#REF!</definedName>
    <definedName name="Z_5F95E433_892A_11D2_8E7F_0008C7809E09_.wvu.PrintTitles" localSheetId="5" hidden="1">#REF!,#REF!</definedName>
    <definedName name="Z_5F95E433_892A_11D2_8E7F_0008C7809E09_.wvu.PrintTitles" hidden="1">#REF!,#REF!</definedName>
    <definedName name="Z_5F95E436_892A_11D2_8E7F_0008C7809E09_.wvu.PrintArea" localSheetId="5" hidden="1">#REF!</definedName>
    <definedName name="Z_5F95E436_892A_11D2_8E7F_0008C7809E09_.wvu.PrintArea" hidden="1">#REF!</definedName>
    <definedName name="Z_5F95E436_892A_11D2_8E7F_0008C7809E09_.wvu.PrintTitles" localSheetId="5" hidden="1">#REF!,#REF!</definedName>
    <definedName name="Z_5F95E436_892A_11D2_8E7F_0008C7809E09_.wvu.PrintTitles" hidden="1">#REF!,#REF!</definedName>
    <definedName name="Z_61DB0F02_10ED_11D2_8E73_0008C77C0743_.wvu.PrintArea" localSheetId="5" hidden="1">#REF!</definedName>
    <definedName name="Z_61DB0F02_10ED_11D2_8E73_0008C77C0743_.wvu.PrintArea" hidden="1">#REF!</definedName>
    <definedName name="Z_61DB0F02_10ED_11D2_8E73_0008C77C0743_.wvu.PrintTitles" localSheetId="5" hidden="1">#REF!</definedName>
    <definedName name="Z_61DB0F02_10ED_11D2_8E73_0008C77C0743_.wvu.PrintTitles" hidden="1">#REF!</definedName>
    <definedName name="Z_61DB0F11_10ED_11D2_8E73_0008C77C0743_.wvu.PrintArea" localSheetId="5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localSheetId="5" hidden="1">#REF!,#REF!</definedName>
    <definedName name="Z_61DB0F1E_10ED_11D2_8E73_0008C77C0743_.wvu.PrintTitles" hidden="1">#REF!,#REF!</definedName>
    <definedName name="Z_6749F589_14FD_11D3_8EF9_0008C7BCAF29_.wvu.PrintArea" localSheetId="5" hidden="1">#REF!</definedName>
    <definedName name="Z_6749F589_14FD_11D3_8EF9_0008C7BCAF29_.wvu.PrintArea" hidden="1">#REF!</definedName>
    <definedName name="Z_6749F589_14FD_11D3_8EF9_0008C7BCAF29_.wvu.PrintTitles" localSheetId="5" hidden="1">#REF!</definedName>
    <definedName name="Z_6749F589_14FD_11D3_8EF9_0008C7BCAF29_.wvu.PrintTitles" hidden="1">#REF!</definedName>
    <definedName name="Z_6749F59C_14FD_11D3_8EF9_0008C7BCAF29_.wvu.PrintArea" localSheetId="5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localSheetId="5" hidden="1">#REF!,#REF!</definedName>
    <definedName name="Z_6749F5AC_14FD_11D3_8EF9_0008C7BCAF29_.wvu.PrintTitles" hidden="1">#REF!,#REF!</definedName>
    <definedName name="Z_68F84A93_5E0B_11D2_8EEE_0008C7BCAF29_.wvu.PrintArea" localSheetId="5" hidden="1">#REF!</definedName>
    <definedName name="Z_68F84A93_5E0B_11D2_8EEE_0008C7BCAF29_.wvu.PrintArea" hidden="1">#REF!</definedName>
    <definedName name="Z_68F84A93_5E0B_11D2_8EEE_0008C7BCAF29_.wvu.PrintTitles" localSheetId="5" hidden="1">#REF!</definedName>
    <definedName name="Z_68F84A93_5E0B_11D2_8EEE_0008C7BCAF29_.wvu.PrintTitles" hidden="1">#REF!</definedName>
    <definedName name="Z_68F84AA2_5E0B_11D2_8EEE_0008C7BCAF29_.wvu.PrintArea" localSheetId="5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localSheetId="5" hidden="1">#REF!,#REF!</definedName>
    <definedName name="Z_68F84AAF_5E0B_11D2_8EEE_0008C7BCAF29_.wvu.PrintTitles" hidden="1">#REF!,#REF!</definedName>
    <definedName name="Z_68F84ABA_5E0B_11D2_8EEE_0008C7BCAF29_.wvu.PrintArea" localSheetId="5" hidden="1">#REF!</definedName>
    <definedName name="Z_68F84ABA_5E0B_11D2_8EEE_0008C7BCAF29_.wvu.PrintArea" hidden="1">#REF!</definedName>
    <definedName name="Z_68F84ABA_5E0B_11D2_8EEE_0008C7BCAF29_.wvu.PrintTitles" localSheetId="5" hidden="1">#REF!,#REF!</definedName>
    <definedName name="Z_68F84ABA_5E0B_11D2_8EEE_0008C7BCAF29_.wvu.PrintTitles" hidden="1">#REF!,#REF!</definedName>
    <definedName name="Z_68F84ABC_5E0B_11D2_8EEE_0008C7BCAF29_.wvu.PrintArea" localSheetId="5" hidden="1">#REF!</definedName>
    <definedName name="Z_68F84ABC_5E0B_11D2_8EEE_0008C7BCAF29_.wvu.PrintArea" hidden="1">#REF!</definedName>
    <definedName name="Z_68F84ABC_5E0B_11D2_8EEE_0008C7BCAF29_.wvu.PrintTitles" localSheetId="5" hidden="1">#REF!</definedName>
    <definedName name="Z_68F84ABC_5E0B_11D2_8EEE_0008C7BCAF29_.wvu.PrintTitles" hidden="1">#REF!</definedName>
    <definedName name="Z_68F84ABF_5E0B_11D2_8EEE_0008C7BCAF29_.wvu.PrintArea" localSheetId="5" hidden="1">#REF!</definedName>
    <definedName name="Z_68F84ABF_5E0B_11D2_8EEE_0008C7BCAF29_.wvu.PrintArea" hidden="1">#REF!</definedName>
    <definedName name="Z_68F84ABF_5E0B_11D2_8EEE_0008C7BCAF29_.wvu.PrintTitles" localSheetId="5" hidden="1">#REF!,#REF!</definedName>
    <definedName name="Z_68F84ABF_5E0B_11D2_8EEE_0008C7BCAF29_.wvu.PrintTitles" hidden="1">#REF!,#REF!</definedName>
    <definedName name="Z_68F84AC1_5E0B_11D2_8EEE_0008C7BCAF29_.wvu.PrintArea" localSheetId="5" hidden="1">#REF!</definedName>
    <definedName name="Z_68F84AC1_5E0B_11D2_8EEE_0008C7BCAF29_.wvu.PrintArea" hidden="1">#REF!</definedName>
    <definedName name="Z_68F84AC1_5E0B_11D2_8EEE_0008C7BCAF29_.wvu.PrintTitles" localSheetId="5" hidden="1">#REF!,#REF!</definedName>
    <definedName name="Z_68F84AC1_5E0B_11D2_8EEE_0008C7BCAF29_.wvu.PrintTitles" hidden="1">#REF!,#REF!</definedName>
    <definedName name="Z_68F84AC3_5E0B_11D2_8EEE_0008C7BCAF29_.wvu.PrintArea" localSheetId="5" hidden="1">#REF!</definedName>
    <definedName name="Z_68F84AC3_5E0B_11D2_8EEE_0008C7BCAF29_.wvu.PrintArea" hidden="1">#REF!</definedName>
    <definedName name="Z_68F84AC3_5E0B_11D2_8EEE_0008C7BCAF29_.wvu.PrintTitles" localSheetId="5" hidden="1">#REF!</definedName>
    <definedName name="Z_68F84AC3_5E0B_11D2_8EEE_0008C7BCAF29_.wvu.PrintTitles" hidden="1">#REF!</definedName>
    <definedName name="Z_68F84AC6_5E0B_11D2_8EEE_0008C7BCAF29_.wvu.PrintArea" localSheetId="5" hidden="1">#REF!</definedName>
    <definedName name="Z_68F84AC6_5E0B_11D2_8EEE_0008C7BCAF29_.wvu.PrintArea" hidden="1">#REF!</definedName>
    <definedName name="Z_68F84AC6_5E0B_11D2_8EEE_0008C7BCAF29_.wvu.PrintTitles" localSheetId="5" hidden="1">#REF!,#REF!</definedName>
    <definedName name="Z_68F84AC6_5E0B_11D2_8EEE_0008C7BCAF29_.wvu.PrintTitles" hidden="1">#REF!,#REF!</definedName>
    <definedName name="Z_68F84AC8_5E0B_11D2_8EEE_0008C7BCAF29_.wvu.PrintArea" localSheetId="5" hidden="1">#REF!</definedName>
    <definedName name="Z_68F84AC8_5E0B_11D2_8EEE_0008C7BCAF29_.wvu.PrintArea" hidden="1">#REF!</definedName>
    <definedName name="Z_68F84AC8_5E0B_11D2_8EEE_0008C7BCAF29_.wvu.PrintTitles" localSheetId="5" hidden="1">#REF!,#REF!</definedName>
    <definedName name="Z_68F84AC8_5E0B_11D2_8EEE_0008C7BCAF29_.wvu.PrintTitles" hidden="1">#REF!,#REF!</definedName>
    <definedName name="Z_68F84ACE_5E0B_11D2_8EEE_0008C7BCAF29_.wvu.PrintArea" localSheetId="5" hidden="1">#REF!</definedName>
    <definedName name="Z_68F84ACE_5E0B_11D2_8EEE_0008C7BCAF29_.wvu.PrintArea" hidden="1">#REF!</definedName>
    <definedName name="Z_68F84ACE_5E0B_11D2_8EEE_0008C7BCAF29_.wvu.PrintTitles" localSheetId="5" hidden="1">#REF!</definedName>
    <definedName name="Z_68F84ACE_5E0B_11D2_8EEE_0008C7BCAF29_.wvu.PrintTitles" hidden="1">#REF!</definedName>
    <definedName name="Z_68F84ADD_5E0B_11D2_8EEE_0008C7BCAF29_.wvu.PrintArea" localSheetId="5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localSheetId="5" hidden="1">#REF!,#REF!</definedName>
    <definedName name="Z_68F84AEA_5E0B_11D2_8EEE_0008C7BCAF29_.wvu.PrintTitles" hidden="1">#REF!,#REF!</definedName>
    <definedName name="Z_68F84AF6_5E0B_11D2_8EEE_0008C7BCAF29_.wvu.PrintArea" localSheetId="5" hidden="1">#REF!</definedName>
    <definedName name="Z_68F84AF6_5E0B_11D2_8EEE_0008C7BCAF29_.wvu.PrintArea" hidden="1">#REF!</definedName>
    <definedName name="Z_68F84AF6_5E0B_11D2_8EEE_0008C7BCAF29_.wvu.PrintTitles" localSheetId="5" hidden="1">#REF!,#REF!</definedName>
    <definedName name="Z_68F84AF6_5E0B_11D2_8EEE_0008C7BCAF29_.wvu.PrintTitles" hidden="1">#REF!,#REF!</definedName>
    <definedName name="Z_68F84AF9_5E0B_11D2_8EEE_0008C7BCAF29_.wvu.PrintArea" localSheetId="5" hidden="1">#REF!</definedName>
    <definedName name="Z_68F84AF9_5E0B_11D2_8EEE_0008C7BCAF29_.wvu.PrintArea" hidden="1">#REF!</definedName>
    <definedName name="Z_68F84AF9_5E0B_11D2_8EEE_0008C7BCAF29_.wvu.PrintTitles" localSheetId="5" hidden="1">#REF!</definedName>
    <definedName name="Z_68F84AF9_5E0B_11D2_8EEE_0008C7BCAF29_.wvu.PrintTitles" hidden="1">#REF!</definedName>
    <definedName name="Z_68F84AFE_5E0B_11D2_8EEE_0008C7BCAF29_.wvu.PrintArea" localSheetId="5" hidden="1">#REF!</definedName>
    <definedName name="Z_68F84AFE_5E0B_11D2_8EEE_0008C7BCAF29_.wvu.PrintArea" hidden="1">#REF!</definedName>
    <definedName name="Z_68F84AFE_5E0B_11D2_8EEE_0008C7BCAF29_.wvu.PrintTitles" localSheetId="5" hidden="1">#REF!,#REF!</definedName>
    <definedName name="Z_68F84AFE_5E0B_11D2_8EEE_0008C7BCAF29_.wvu.PrintTitles" hidden="1">#REF!,#REF!</definedName>
    <definedName name="Z_68F84B00_5E0B_11D2_8EEE_0008C7BCAF29_.wvu.PrintArea" localSheetId="5" hidden="1">#REF!</definedName>
    <definedName name="Z_68F84B00_5E0B_11D2_8EEE_0008C7BCAF29_.wvu.PrintArea" hidden="1">#REF!</definedName>
    <definedName name="Z_68F84B00_5E0B_11D2_8EEE_0008C7BCAF29_.wvu.PrintTitles" localSheetId="5" hidden="1">#REF!,#REF!</definedName>
    <definedName name="Z_68F84B00_5E0B_11D2_8EEE_0008C7BCAF29_.wvu.PrintTitles" hidden="1">#REF!,#REF!</definedName>
    <definedName name="Z_68F84B03_5E0B_11D2_8EEE_0008C7BCAF29_.wvu.PrintArea" localSheetId="5" hidden="1">#REF!</definedName>
    <definedName name="Z_68F84B03_5E0B_11D2_8EEE_0008C7BCAF29_.wvu.PrintArea" hidden="1">#REF!</definedName>
    <definedName name="Z_68F84B03_5E0B_11D2_8EEE_0008C7BCAF29_.wvu.PrintTitles" localSheetId="5" hidden="1">#REF!</definedName>
    <definedName name="Z_68F84B03_5E0B_11D2_8EEE_0008C7BCAF29_.wvu.PrintTitles" hidden="1">#REF!</definedName>
    <definedName name="Z_68F84B08_5E0B_11D2_8EEE_0008C7BCAF29_.wvu.PrintArea" localSheetId="5" hidden="1">#REF!</definedName>
    <definedName name="Z_68F84B08_5E0B_11D2_8EEE_0008C7BCAF29_.wvu.PrintArea" hidden="1">#REF!</definedName>
    <definedName name="Z_68F84B08_5E0B_11D2_8EEE_0008C7BCAF29_.wvu.PrintTitles" localSheetId="5" hidden="1">#REF!,#REF!</definedName>
    <definedName name="Z_68F84B08_5E0B_11D2_8EEE_0008C7BCAF29_.wvu.PrintTitles" hidden="1">#REF!,#REF!</definedName>
    <definedName name="Z_68F84B0B_5E0B_11D2_8EEE_0008C7BCAF29_.wvu.PrintArea" localSheetId="5" hidden="1">#REF!</definedName>
    <definedName name="Z_68F84B0B_5E0B_11D2_8EEE_0008C7BCAF29_.wvu.PrintArea" hidden="1">#REF!</definedName>
    <definedName name="Z_68F84B0B_5E0B_11D2_8EEE_0008C7BCAF29_.wvu.PrintTitles" localSheetId="5" hidden="1">#REF!,#REF!</definedName>
    <definedName name="Z_68F84B0B_5E0B_11D2_8EEE_0008C7BCAF29_.wvu.PrintTitles" hidden="1">#REF!,#REF!</definedName>
    <definedName name="Z_68F84B11_5E0B_11D2_8EEE_0008C7BCAF29_.wvu.PrintArea" localSheetId="5" hidden="1">#REF!</definedName>
    <definedName name="Z_68F84B11_5E0B_11D2_8EEE_0008C7BCAF29_.wvu.PrintArea" hidden="1">#REF!</definedName>
    <definedName name="Z_68F84B11_5E0B_11D2_8EEE_0008C7BCAF29_.wvu.PrintTitles" localSheetId="5" hidden="1">#REF!,#REF!</definedName>
    <definedName name="Z_68F84B11_5E0B_11D2_8EEE_0008C7BCAF29_.wvu.PrintTitles" hidden="1">#REF!,#REF!</definedName>
    <definedName name="Z_68F84B14_5E0B_11D2_8EEE_0008C7BCAF29_.wvu.PrintArea" localSheetId="5" hidden="1">#REF!</definedName>
    <definedName name="Z_68F84B14_5E0B_11D2_8EEE_0008C7BCAF29_.wvu.PrintArea" hidden="1">#REF!</definedName>
    <definedName name="Z_68F84B14_5E0B_11D2_8EEE_0008C7BCAF29_.wvu.PrintTitles" localSheetId="5" hidden="1">#REF!</definedName>
    <definedName name="Z_68F84B14_5E0B_11D2_8EEE_0008C7BCAF29_.wvu.PrintTitles" hidden="1">#REF!</definedName>
    <definedName name="Z_68F84B19_5E0B_11D2_8EEE_0008C7BCAF29_.wvu.PrintArea" localSheetId="5" hidden="1">#REF!</definedName>
    <definedName name="Z_68F84B19_5E0B_11D2_8EEE_0008C7BCAF29_.wvu.PrintArea" hidden="1">#REF!</definedName>
    <definedName name="Z_68F84B19_5E0B_11D2_8EEE_0008C7BCAF29_.wvu.PrintTitles" localSheetId="5" hidden="1">#REF!,#REF!</definedName>
    <definedName name="Z_68F84B19_5E0B_11D2_8EEE_0008C7BCAF29_.wvu.PrintTitles" hidden="1">#REF!,#REF!</definedName>
    <definedName name="Z_68F84B1B_5E0B_11D2_8EEE_0008C7BCAF29_.wvu.PrintArea" localSheetId="5" hidden="1">#REF!</definedName>
    <definedName name="Z_68F84B1B_5E0B_11D2_8EEE_0008C7BCAF29_.wvu.PrintArea" hidden="1">#REF!</definedName>
    <definedName name="Z_68F84B1B_5E0B_11D2_8EEE_0008C7BCAF29_.wvu.PrintTitles" localSheetId="5" hidden="1">#REF!,#REF!</definedName>
    <definedName name="Z_68F84B1B_5E0B_11D2_8EEE_0008C7BCAF29_.wvu.PrintTitles" hidden="1">#REF!,#REF!</definedName>
    <definedName name="Z_68F84B1E_5E0B_11D2_8EEE_0008C7BCAF29_.wvu.PrintArea" localSheetId="5" hidden="1">#REF!</definedName>
    <definedName name="Z_68F84B1E_5E0B_11D2_8EEE_0008C7BCAF29_.wvu.PrintArea" hidden="1">#REF!</definedName>
    <definedName name="Z_68F84B1E_5E0B_11D2_8EEE_0008C7BCAF29_.wvu.PrintTitles" localSheetId="5" hidden="1">#REF!</definedName>
    <definedName name="Z_68F84B1E_5E0B_11D2_8EEE_0008C7BCAF29_.wvu.PrintTitles" hidden="1">#REF!</definedName>
    <definedName name="Z_68F84B23_5E0B_11D2_8EEE_0008C7BCAF29_.wvu.PrintArea" localSheetId="5" hidden="1">#REF!</definedName>
    <definedName name="Z_68F84B23_5E0B_11D2_8EEE_0008C7BCAF29_.wvu.PrintArea" hidden="1">#REF!</definedName>
    <definedName name="Z_68F84B23_5E0B_11D2_8EEE_0008C7BCAF29_.wvu.PrintTitles" localSheetId="5" hidden="1">#REF!,#REF!</definedName>
    <definedName name="Z_68F84B23_5E0B_11D2_8EEE_0008C7BCAF29_.wvu.PrintTitles" hidden="1">#REF!,#REF!</definedName>
    <definedName name="Z_68F84B26_5E0B_11D2_8EEE_0008C7BCAF29_.wvu.PrintArea" localSheetId="5" hidden="1">#REF!</definedName>
    <definedName name="Z_68F84B26_5E0B_11D2_8EEE_0008C7BCAF29_.wvu.PrintArea" hidden="1">#REF!</definedName>
    <definedName name="Z_68F84B26_5E0B_11D2_8EEE_0008C7BCAF29_.wvu.PrintTitles" localSheetId="5" hidden="1">#REF!,#REF!</definedName>
    <definedName name="Z_68F84B26_5E0B_11D2_8EEE_0008C7BCAF29_.wvu.PrintTitles" hidden="1">#REF!,#REF!</definedName>
    <definedName name="Z_76FBE7D5_5EAD_11D2_8EEF_0008C7BCAF29_.wvu.PrintArea" localSheetId="5" hidden="1">#REF!</definedName>
    <definedName name="Z_76FBE7D5_5EAD_11D2_8EEF_0008C7BCAF29_.wvu.PrintArea" hidden="1">#REF!</definedName>
    <definedName name="Z_76FBE7D5_5EAD_11D2_8EEF_0008C7BCAF29_.wvu.PrintTitles" localSheetId="5" hidden="1">#REF!,#REF!</definedName>
    <definedName name="Z_76FBE7D5_5EAD_11D2_8EEF_0008C7BCAF29_.wvu.PrintTitles" hidden="1">#REF!,#REF!</definedName>
    <definedName name="Z_76FBE7D7_5EAD_11D2_8EEF_0008C7BCAF29_.wvu.PrintArea" localSheetId="5" hidden="1">#REF!</definedName>
    <definedName name="Z_76FBE7D7_5EAD_11D2_8EEF_0008C7BCAF29_.wvu.PrintArea" hidden="1">#REF!</definedName>
    <definedName name="Z_76FBE7D7_5EAD_11D2_8EEF_0008C7BCAF29_.wvu.PrintTitles" localSheetId="5" hidden="1">#REF!</definedName>
    <definedName name="Z_76FBE7D7_5EAD_11D2_8EEF_0008C7BCAF29_.wvu.PrintTitles" hidden="1">#REF!</definedName>
    <definedName name="Z_76FBE7DA_5EAD_11D2_8EEF_0008C7BCAF29_.wvu.PrintArea" localSheetId="5" hidden="1">#REF!</definedName>
    <definedName name="Z_76FBE7DA_5EAD_11D2_8EEF_0008C7BCAF29_.wvu.PrintArea" hidden="1">#REF!</definedName>
    <definedName name="Z_76FBE7DA_5EAD_11D2_8EEF_0008C7BCAF29_.wvu.PrintTitles" localSheetId="5" hidden="1">#REF!,#REF!</definedName>
    <definedName name="Z_76FBE7DA_5EAD_11D2_8EEF_0008C7BCAF29_.wvu.PrintTitles" hidden="1">#REF!,#REF!</definedName>
    <definedName name="Z_76FBE7DC_5EAD_11D2_8EEF_0008C7BCAF29_.wvu.PrintArea" localSheetId="5" hidden="1">#REF!</definedName>
    <definedName name="Z_76FBE7DC_5EAD_11D2_8EEF_0008C7BCAF29_.wvu.PrintArea" hidden="1">#REF!</definedName>
    <definedName name="Z_76FBE7DC_5EAD_11D2_8EEF_0008C7BCAF29_.wvu.PrintTitles" localSheetId="5" hidden="1">#REF!,#REF!</definedName>
    <definedName name="Z_76FBE7DC_5EAD_11D2_8EEF_0008C7BCAF29_.wvu.PrintTitles" hidden="1">#REF!,#REF!</definedName>
    <definedName name="Z_76FBE7DE_5EAD_11D2_8EEF_0008C7BCAF29_.wvu.PrintArea" localSheetId="5" hidden="1">#REF!</definedName>
    <definedName name="Z_76FBE7DE_5EAD_11D2_8EEF_0008C7BCAF29_.wvu.PrintArea" hidden="1">#REF!</definedName>
    <definedName name="Z_76FBE7DE_5EAD_11D2_8EEF_0008C7BCAF29_.wvu.PrintTitles" localSheetId="5" hidden="1">#REF!</definedName>
    <definedName name="Z_76FBE7DE_5EAD_11D2_8EEF_0008C7BCAF29_.wvu.PrintTitles" hidden="1">#REF!</definedName>
    <definedName name="Z_76FBE7E1_5EAD_11D2_8EEF_0008C7BCAF29_.wvu.PrintArea" localSheetId="5" hidden="1">#REF!</definedName>
    <definedName name="Z_76FBE7E1_5EAD_11D2_8EEF_0008C7BCAF29_.wvu.PrintArea" hidden="1">#REF!</definedName>
    <definedName name="Z_76FBE7E1_5EAD_11D2_8EEF_0008C7BCAF29_.wvu.PrintTitles" localSheetId="5" hidden="1">#REF!,#REF!</definedName>
    <definedName name="Z_76FBE7E1_5EAD_11D2_8EEF_0008C7BCAF29_.wvu.PrintTitles" hidden="1">#REF!,#REF!</definedName>
    <definedName name="Z_76FBE7E3_5EAD_11D2_8EEF_0008C7BCAF29_.wvu.PrintArea" localSheetId="5" hidden="1">#REF!</definedName>
    <definedName name="Z_76FBE7E3_5EAD_11D2_8EEF_0008C7BCAF29_.wvu.PrintArea" hidden="1">#REF!</definedName>
    <definedName name="Z_76FBE7E3_5EAD_11D2_8EEF_0008C7BCAF29_.wvu.PrintTitles" localSheetId="5" hidden="1">#REF!,#REF!</definedName>
    <definedName name="Z_76FBE7E3_5EAD_11D2_8EEF_0008C7BCAF29_.wvu.PrintTitles" hidden="1">#REF!,#REF!</definedName>
    <definedName name="Z_974EFDB0_1051_11D2_8E71_0008C77C0743_.wvu.PrintArea" localSheetId="5" hidden="1">#REF!</definedName>
    <definedName name="Z_974EFDB0_1051_11D2_8E71_0008C77C0743_.wvu.PrintArea" hidden="1">#REF!</definedName>
    <definedName name="Z_974EFDB0_1051_11D2_8E71_0008C77C0743_.wvu.PrintTitles" localSheetId="5" hidden="1">#REF!,#REF!</definedName>
    <definedName name="Z_974EFDB0_1051_11D2_8E71_0008C77C0743_.wvu.PrintTitles" hidden="1">#REF!,#REF!</definedName>
    <definedName name="Z_974EFDB2_1051_11D2_8E71_0008C77C0743_.wvu.PrintArea" localSheetId="5" hidden="1">#REF!</definedName>
    <definedName name="Z_974EFDB2_1051_11D2_8E71_0008C77C0743_.wvu.PrintArea" hidden="1">#REF!</definedName>
    <definedName name="Z_974EFDB2_1051_11D2_8E71_0008C77C0743_.wvu.PrintTitles" localSheetId="5" hidden="1">#REF!</definedName>
    <definedName name="Z_974EFDB2_1051_11D2_8E71_0008C77C0743_.wvu.PrintTitles" hidden="1">#REF!</definedName>
    <definedName name="Z_974EFDB5_1051_11D2_8E71_0008C77C0743_.wvu.PrintArea" localSheetId="5" hidden="1">#REF!</definedName>
    <definedName name="Z_974EFDB5_1051_11D2_8E71_0008C77C0743_.wvu.PrintArea" hidden="1">#REF!</definedName>
    <definedName name="Z_974EFDB5_1051_11D2_8E71_0008C77C0743_.wvu.PrintTitles" localSheetId="5" hidden="1">#REF!,#REF!</definedName>
    <definedName name="Z_974EFDB5_1051_11D2_8E71_0008C77C0743_.wvu.PrintTitles" hidden="1">#REF!,#REF!</definedName>
    <definedName name="Z_974EFDB7_1051_11D2_8E71_0008C77C0743_.wvu.PrintArea" localSheetId="5" hidden="1">#REF!</definedName>
    <definedName name="Z_974EFDB7_1051_11D2_8E71_0008C77C0743_.wvu.PrintArea" hidden="1">#REF!</definedName>
    <definedName name="Z_974EFDB7_1051_11D2_8E71_0008C77C0743_.wvu.PrintTitles" localSheetId="5" hidden="1">#REF!,#REF!</definedName>
    <definedName name="Z_974EFDB7_1051_11D2_8E71_0008C77C0743_.wvu.PrintTitles" hidden="1">#REF!,#REF!</definedName>
    <definedName name="Z_974EFDB9_1051_11D2_8E71_0008C77C0743_.wvu.PrintArea" localSheetId="5" hidden="1">#REF!</definedName>
    <definedName name="Z_974EFDB9_1051_11D2_8E71_0008C77C0743_.wvu.PrintArea" hidden="1">#REF!</definedName>
    <definedName name="Z_974EFDB9_1051_11D2_8E71_0008C77C0743_.wvu.PrintTitles" localSheetId="5" hidden="1">#REF!</definedName>
    <definedName name="Z_974EFDB9_1051_11D2_8E71_0008C77C0743_.wvu.PrintTitles" hidden="1">#REF!</definedName>
    <definedName name="Z_974EFDBC_1051_11D2_8E71_0008C77C0743_.wvu.PrintArea" localSheetId="5" hidden="1">#REF!</definedName>
    <definedName name="Z_974EFDBC_1051_11D2_8E71_0008C77C0743_.wvu.PrintArea" hidden="1">#REF!</definedName>
    <definedName name="Z_974EFDBC_1051_11D2_8E71_0008C77C0743_.wvu.PrintTitles" localSheetId="5" hidden="1">#REF!,#REF!</definedName>
    <definedName name="Z_974EFDBC_1051_11D2_8E71_0008C77C0743_.wvu.PrintTitles" hidden="1">#REF!,#REF!</definedName>
    <definedName name="Z_974EFDBE_1051_11D2_8E71_0008C77C0743_.wvu.PrintArea" localSheetId="5" hidden="1">#REF!</definedName>
    <definedName name="Z_974EFDBE_1051_11D2_8E71_0008C77C0743_.wvu.PrintArea" hidden="1">#REF!</definedName>
    <definedName name="Z_974EFDBE_1051_11D2_8E71_0008C77C0743_.wvu.PrintTitles" localSheetId="5" hidden="1">#REF!,#REF!</definedName>
    <definedName name="Z_974EFDBE_1051_11D2_8E71_0008C77C0743_.wvu.PrintTitles" hidden="1">#REF!,#REF!</definedName>
    <definedName name="Z_A1DB4122_5E0E_11D2_8EC3_0008C77C0743_.wvu.PrintArea" localSheetId="5" hidden="1">#REF!</definedName>
    <definedName name="Z_A1DB4122_5E0E_11D2_8EC3_0008C77C0743_.wvu.PrintArea" hidden="1">#REF!</definedName>
    <definedName name="Z_A1DB4122_5E0E_11D2_8EC3_0008C77C0743_.wvu.PrintTitles" localSheetId="5" hidden="1">#REF!</definedName>
    <definedName name="Z_A1DB4122_5E0E_11D2_8EC3_0008C77C0743_.wvu.PrintTitles" hidden="1">#REF!</definedName>
    <definedName name="Z_A1DB4131_5E0E_11D2_8EC3_0008C77C0743_.wvu.PrintArea" localSheetId="5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localSheetId="5" hidden="1">#REF!,#REF!</definedName>
    <definedName name="Z_A1DB413E_5E0E_11D2_8EC3_0008C77C0743_.wvu.PrintTitles" hidden="1">#REF!,#REF!</definedName>
    <definedName name="Z_A1DB414B_5E0E_11D2_8EC3_0008C77C0743_.wvu.PrintArea" localSheetId="5" hidden="1">#REF!</definedName>
    <definedName name="Z_A1DB414B_5E0E_11D2_8EC3_0008C77C0743_.wvu.PrintArea" hidden="1">#REF!</definedName>
    <definedName name="Z_A1DB414B_5E0E_11D2_8EC3_0008C77C0743_.wvu.PrintTitles" localSheetId="5" hidden="1">#REF!</definedName>
    <definedName name="Z_A1DB414B_5E0E_11D2_8EC3_0008C77C0743_.wvu.PrintTitles" hidden="1">#REF!</definedName>
    <definedName name="Z_A1DB415A_5E0E_11D2_8EC3_0008C77C0743_.wvu.PrintArea" localSheetId="5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localSheetId="5" hidden="1">#REF!,#REF!</definedName>
    <definedName name="Z_A1DB4167_5E0E_11D2_8EC3_0008C77C0743_.wvu.PrintTitles" hidden="1">#REF!,#REF!</definedName>
    <definedName name="Z_A1DB4176_5E0E_11D2_8EC3_0008C77C0743_.wvu.PrintArea" localSheetId="5" hidden="1">#REF!</definedName>
    <definedName name="Z_A1DB4176_5E0E_11D2_8EC3_0008C77C0743_.wvu.PrintArea" hidden="1">#REF!</definedName>
    <definedName name="Z_A1DB4176_5E0E_11D2_8EC3_0008C77C0743_.wvu.PrintTitles" localSheetId="5" hidden="1">#REF!</definedName>
    <definedName name="Z_A1DB4176_5E0E_11D2_8EC3_0008C77C0743_.wvu.PrintTitles" hidden="1">#REF!</definedName>
    <definedName name="Z_A1DB4185_5E0E_11D2_8EC3_0008C77C0743_.wvu.PrintArea" localSheetId="5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localSheetId="5" hidden="1">#REF!,#REF!</definedName>
    <definedName name="Z_A1DB4192_5E0E_11D2_8EC3_0008C77C0743_.wvu.PrintTitles" hidden="1">#REF!,#REF!</definedName>
    <definedName name="Z_A1DB41A0_5E0E_11D2_8EC3_0008C77C0743_.wvu.PrintArea" localSheetId="5" hidden="1">#REF!</definedName>
    <definedName name="Z_A1DB41A0_5E0E_11D2_8EC3_0008C77C0743_.wvu.PrintArea" hidden="1">#REF!</definedName>
    <definedName name="Z_A1DB41A0_5E0E_11D2_8EC3_0008C77C0743_.wvu.PrintTitles" localSheetId="5" hidden="1">#REF!</definedName>
    <definedName name="Z_A1DB41A0_5E0E_11D2_8EC3_0008C77C0743_.wvu.PrintTitles" hidden="1">#REF!</definedName>
    <definedName name="Z_A1DB41AF_5E0E_11D2_8EC3_0008C77C0743_.wvu.PrintArea" localSheetId="5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localSheetId="5" hidden="1">#REF!,#REF!</definedName>
    <definedName name="Z_A1DB41BC_5E0E_11D2_8EC3_0008C77C0743_.wvu.PrintTitles" hidden="1">#REF!,#REF!</definedName>
    <definedName name="Z_B6FCCF30_1696_11D2_8E91_0008C77C21AF_.wvu.PrintArea" localSheetId="5" hidden="1">#REF!</definedName>
    <definedName name="Z_B6FCCF30_1696_11D2_8E91_0008C77C21AF_.wvu.PrintArea" hidden="1">#REF!</definedName>
    <definedName name="Z_B6FCCF30_1696_11D2_8E91_0008C77C21AF_.wvu.PrintTitles" localSheetId="5" hidden="1">#REF!,#REF!</definedName>
    <definedName name="Z_B6FCCF30_1696_11D2_8E91_0008C77C21AF_.wvu.PrintTitles" hidden="1">#REF!,#REF!</definedName>
    <definedName name="Z_B6FCCF32_1696_11D2_8E91_0008C77C21AF_.wvu.PrintArea" localSheetId="5" hidden="1">#REF!</definedName>
    <definedName name="Z_B6FCCF32_1696_11D2_8E91_0008C77C21AF_.wvu.PrintArea" hidden="1">#REF!</definedName>
    <definedName name="Z_B6FCCF32_1696_11D2_8E91_0008C77C21AF_.wvu.PrintTitles" localSheetId="5" hidden="1">#REF!</definedName>
    <definedName name="Z_B6FCCF32_1696_11D2_8E91_0008C77C21AF_.wvu.PrintTitles" hidden="1">#REF!</definedName>
    <definedName name="Z_B6FCCF35_1696_11D2_8E91_0008C77C21AF_.wvu.PrintArea" localSheetId="5" hidden="1">#REF!</definedName>
    <definedName name="Z_B6FCCF35_1696_11D2_8E91_0008C77C21AF_.wvu.PrintArea" hidden="1">#REF!</definedName>
    <definedName name="Z_B6FCCF35_1696_11D2_8E91_0008C77C21AF_.wvu.PrintTitles" localSheetId="5" hidden="1">#REF!,#REF!</definedName>
    <definedName name="Z_B6FCCF35_1696_11D2_8E91_0008C77C21AF_.wvu.PrintTitles" hidden="1">#REF!,#REF!</definedName>
    <definedName name="Z_B6FCCF37_1696_11D2_8E91_0008C77C21AF_.wvu.PrintArea" localSheetId="5" hidden="1">#REF!</definedName>
    <definedName name="Z_B6FCCF37_1696_11D2_8E91_0008C77C21AF_.wvu.PrintArea" hidden="1">#REF!</definedName>
    <definedName name="Z_B6FCCF37_1696_11D2_8E91_0008C77C21AF_.wvu.PrintTitles" localSheetId="5" hidden="1">#REF!,#REF!</definedName>
    <definedName name="Z_B6FCCF37_1696_11D2_8E91_0008C77C21AF_.wvu.PrintTitles" hidden="1">#REF!,#REF!</definedName>
    <definedName name="Z_B6FCCF39_1696_11D2_8E91_0008C77C21AF_.wvu.PrintArea" localSheetId="5" hidden="1">#REF!</definedName>
    <definedName name="Z_B6FCCF39_1696_11D2_8E91_0008C77C21AF_.wvu.PrintArea" hidden="1">#REF!</definedName>
    <definedName name="Z_B6FCCF39_1696_11D2_8E91_0008C77C21AF_.wvu.PrintTitles" localSheetId="5" hidden="1">#REF!</definedName>
    <definedName name="Z_B6FCCF39_1696_11D2_8E91_0008C77C21AF_.wvu.PrintTitles" hidden="1">#REF!</definedName>
    <definedName name="Z_B6FCCF3C_1696_11D2_8E91_0008C77C21AF_.wvu.PrintArea" localSheetId="5" hidden="1">#REF!</definedName>
    <definedName name="Z_B6FCCF3C_1696_11D2_8E91_0008C77C21AF_.wvu.PrintArea" hidden="1">#REF!</definedName>
    <definedName name="Z_B6FCCF3C_1696_11D2_8E91_0008C77C21AF_.wvu.PrintTitles" localSheetId="5" hidden="1">#REF!,#REF!</definedName>
    <definedName name="Z_B6FCCF3C_1696_11D2_8E91_0008C77C21AF_.wvu.PrintTitles" hidden="1">#REF!,#REF!</definedName>
    <definedName name="Z_B6FCCF3E_1696_11D2_8E91_0008C77C21AF_.wvu.PrintArea" localSheetId="5" hidden="1">#REF!</definedName>
    <definedName name="Z_B6FCCF3E_1696_11D2_8E91_0008C77C21AF_.wvu.PrintArea" hidden="1">#REF!</definedName>
    <definedName name="Z_B6FCCF3E_1696_11D2_8E91_0008C77C21AF_.wvu.PrintTitles" localSheetId="5" hidden="1">#REF!,#REF!</definedName>
    <definedName name="Z_B6FCCF3E_1696_11D2_8E91_0008C77C21AF_.wvu.PrintTitles" hidden="1">#REF!,#REF!</definedName>
    <definedName name="Z_BDFEE6B6_734C_11D2_8E68_0008C77C0743_.wvu.PrintArea" localSheetId="5" hidden="1">#REF!</definedName>
    <definedName name="Z_BDFEE6B6_734C_11D2_8E68_0008C77C0743_.wvu.PrintArea" hidden="1">#REF!</definedName>
    <definedName name="Z_BDFEE6B6_734C_11D2_8E68_0008C77C0743_.wvu.PrintTitles" localSheetId="5" hidden="1">#REF!,#REF!</definedName>
    <definedName name="Z_BDFEE6B6_734C_11D2_8E68_0008C77C0743_.wvu.PrintTitles" hidden="1">#REF!,#REF!</definedName>
    <definedName name="Z_BDFEE6B9_734C_11D2_8E68_0008C77C0743_.wvu.PrintArea" localSheetId="5" hidden="1">#REF!</definedName>
    <definedName name="Z_BDFEE6B9_734C_11D2_8E68_0008C77C0743_.wvu.PrintArea" hidden="1">#REF!</definedName>
    <definedName name="Z_BDFEE6B9_734C_11D2_8E68_0008C77C0743_.wvu.PrintTitles" localSheetId="5" hidden="1">#REF!,#REF!</definedName>
    <definedName name="Z_BDFEE6B9_734C_11D2_8E68_0008C77C0743_.wvu.PrintTitles" hidden="1">#REF!,#REF!</definedName>
    <definedName name="Z_BDFEE6BB_734C_11D2_8E68_0008C77C0743_.wvu.PrintArea" localSheetId="5" hidden="1">#REF!</definedName>
    <definedName name="Z_BDFEE6BB_734C_11D2_8E68_0008C77C0743_.wvu.PrintArea" hidden="1">#REF!</definedName>
    <definedName name="Z_BDFEE6BB_734C_11D2_8E68_0008C77C0743_.wvu.PrintTitles" localSheetId="5" hidden="1">#REF!,#REF!</definedName>
    <definedName name="Z_BDFEE6BB_734C_11D2_8E68_0008C77C0743_.wvu.PrintTitles" hidden="1">#REF!,#REF!</definedName>
    <definedName name="Z_BDFEE6C1_734C_11D2_8E68_0008C77C0743_.wvu.PrintArea" localSheetId="5" hidden="1">#REF!</definedName>
    <definedName name="Z_BDFEE6C1_734C_11D2_8E68_0008C77C0743_.wvu.PrintArea" hidden="1">#REF!</definedName>
    <definedName name="Z_BDFEE6C1_734C_11D2_8E68_0008C77C0743_.wvu.PrintTitles" localSheetId="5" hidden="1">#REF!</definedName>
    <definedName name="Z_BDFEE6C1_734C_11D2_8E68_0008C77C0743_.wvu.PrintTitles" hidden="1">#REF!</definedName>
    <definedName name="Z_BDFEE6C3_734C_11D2_8E68_0008C77C0743_.wvu.PrintArea" localSheetId="5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localSheetId="5" hidden="1">#REF!,#REF!</definedName>
    <definedName name="Z_BDFEE6CE_734C_11D2_8E68_0008C77C0743_.wvu.PrintTitles" hidden="1">#REF!,#REF!</definedName>
    <definedName name="Z_BDFEE6D1_734C_11D2_8E68_0008C77C0743_.wvu.PrintArea" localSheetId="5" hidden="1">#REF!</definedName>
    <definedName name="Z_BDFEE6D1_734C_11D2_8E68_0008C77C0743_.wvu.PrintArea" hidden="1">#REF!</definedName>
    <definedName name="Z_BDFEE6D1_734C_11D2_8E68_0008C77C0743_.wvu.PrintTitles" localSheetId="5" hidden="1">#REF!,#REF!</definedName>
    <definedName name="Z_BDFEE6D1_734C_11D2_8E68_0008C77C0743_.wvu.PrintTitles" hidden="1">#REF!,#REF!</definedName>
    <definedName name="Z_BDFEE6D3_734C_11D2_8E68_0008C77C0743_.wvu.PrintArea" localSheetId="5" hidden="1">#REF!</definedName>
    <definedName name="Z_BDFEE6D3_734C_11D2_8E68_0008C77C0743_.wvu.PrintArea" hidden="1">#REF!</definedName>
    <definedName name="Z_BDFEE6D3_734C_11D2_8E68_0008C77C0743_.wvu.PrintTitles" localSheetId="5" hidden="1">#REF!,#REF!</definedName>
    <definedName name="Z_BDFEE6D3_734C_11D2_8E68_0008C77C0743_.wvu.PrintTitles" hidden="1">#REF!,#REF!</definedName>
    <definedName name="Z_BDFEE6D7_734C_11D2_8E68_0008C77C0743_.wvu.PrintArea" localSheetId="5" hidden="1">#REF!</definedName>
    <definedName name="Z_BDFEE6D7_734C_11D2_8E68_0008C77C0743_.wvu.PrintArea" hidden="1">#REF!</definedName>
    <definedName name="Z_BDFEE6D7_734C_11D2_8E68_0008C77C0743_.wvu.PrintTitles" localSheetId="5" hidden="1">#REF!,#REF!</definedName>
    <definedName name="Z_BDFEE6D7_734C_11D2_8E68_0008C77C0743_.wvu.PrintTitles" hidden="1">#REF!,#REF!</definedName>
    <definedName name="Z_BDFEE6DA_734C_11D2_8E68_0008C77C0743_.wvu.PrintArea" localSheetId="5" hidden="1">#REF!</definedName>
    <definedName name="Z_BDFEE6DA_734C_11D2_8E68_0008C77C0743_.wvu.PrintArea" hidden="1">#REF!</definedName>
    <definedName name="Z_BDFEE6DA_734C_11D2_8E68_0008C77C0743_.wvu.PrintTitles" localSheetId="5" hidden="1">#REF!,#REF!</definedName>
    <definedName name="Z_BDFEE6DA_734C_11D2_8E68_0008C77C0743_.wvu.PrintTitles" hidden="1">#REF!,#REF!</definedName>
    <definedName name="Z_BDFEE6DC_734C_11D2_8E68_0008C77C0743_.wvu.PrintArea" localSheetId="5" hidden="1">#REF!</definedName>
    <definedName name="Z_BDFEE6DC_734C_11D2_8E68_0008C77C0743_.wvu.PrintArea" hidden="1">#REF!</definedName>
    <definedName name="Z_BDFEE6DC_734C_11D2_8E68_0008C77C0743_.wvu.PrintTitles" localSheetId="5" hidden="1">#REF!,#REF!</definedName>
    <definedName name="Z_BDFEE6DC_734C_11D2_8E68_0008C77C0743_.wvu.PrintTitles" hidden="1">#REF!,#REF!</definedName>
    <definedName name="Z_BDFEE6E2_734C_11D2_8E68_0008C77C0743_.wvu.PrintArea" localSheetId="5" hidden="1">#REF!</definedName>
    <definedName name="Z_BDFEE6E2_734C_11D2_8E68_0008C77C0743_.wvu.PrintArea" hidden="1">#REF!</definedName>
    <definedName name="Z_BDFEE6E2_734C_11D2_8E68_0008C77C0743_.wvu.PrintTitles" localSheetId="5" hidden="1">#REF!</definedName>
    <definedName name="Z_BDFEE6E2_734C_11D2_8E68_0008C77C0743_.wvu.PrintTitles" hidden="1">#REF!</definedName>
    <definedName name="Z_BDFEE6E4_734C_11D2_8E68_0008C77C0743_.wvu.PrintArea" localSheetId="5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localSheetId="5" hidden="1">#REF!,#REF!</definedName>
    <definedName name="Z_BDFEE6EF_734C_11D2_8E68_0008C77C0743_.wvu.PrintTitles" hidden="1">#REF!,#REF!</definedName>
    <definedName name="Z_BDFEE6F2_734C_11D2_8E68_0008C77C0743_.wvu.PrintArea" localSheetId="5" hidden="1">#REF!</definedName>
    <definedName name="Z_BDFEE6F2_734C_11D2_8E68_0008C77C0743_.wvu.PrintArea" hidden="1">#REF!</definedName>
    <definedName name="Z_BDFEE6F2_734C_11D2_8E68_0008C77C0743_.wvu.PrintTitles" localSheetId="5" hidden="1">#REF!,#REF!</definedName>
    <definedName name="Z_BDFEE6F2_734C_11D2_8E68_0008C77C0743_.wvu.PrintTitles" hidden="1">#REF!,#REF!</definedName>
    <definedName name="Z_BDFEE6F4_734C_11D2_8E68_0008C77C0743_.wvu.PrintArea" localSheetId="5" hidden="1">#REF!</definedName>
    <definedName name="Z_BDFEE6F4_734C_11D2_8E68_0008C77C0743_.wvu.PrintArea" hidden="1">#REF!</definedName>
    <definedName name="Z_BDFEE6F4_734C_11D2_8E68_0008C77C0743_.wvu.PrintTitles" localSheetId="5" hidden="1">#REF!,#REF!</definedName>
    <definedName name="Z_BDFEE6F4_734C_11D2_8E68_0008C77C0743_.wvu.PrintTitles" hidden="1">#REF!,#REF!</definedName>
    <definedName name="Z_BDFEE6FA_734C_11D2_8E68_0008C77C0743_.wvu.PrintArea" localSheetId="5" hidden="1">#REF!</definedName>
    <definedName name="Z_BDFEE6FA_734C_11D2_8E68_0008C77C0743_.wvu.PrintArea" hidden="1">#REF!</definedName>
    <definedName name="Z_BDFEE6FA_734C_11D2_8E68_0008C77C0743_.wvu.PrintTitles" localSheetId="5" hidden="1">#REF!,#REF!</definedName>
    <definedName name="Z_BDFEE6FA_734C_11D2_8E68_0008C77C0743_.wvu.PrintTitles" hidden="1">#REF!,#REF!</definedName>
    <definedName name="Z_BDFEE6FC_734C_11D2_8E68_0008C77C0743_.wvu.PrintArea" localSheetId="5" hidden="1">#REF!</definedName>
    <definedName name="Z_BDFEE6FC_734C_11D2_8E68_0008C77C0743_.wvu.PrintArea" hidden="1">#REF!</definedName>
    <definedName name="Z_BDFEE6FC_734C_11D2_8E68_0008C77C0743_.wvu.PrintTitles" localSheetId="5" hidden="1">#REF!,#REF!</definedName>
    <definedName name="Z_BDFEE6FC_734C_11D2_8E68_0008C77C0743_.wvu.PrintTitles" hidden="1">#REF!,#REF!</definedName>
    <definedName name="Z_BDFEE6FE_734C_11D2_8E68_0008C77C0743_.wvu.PrintArea" localSheetId="5" hidden="1">#REF!</definedName>
    <definedName name="Z_BDFEE6FE_734C_11D2_8E68_0008C77C0743_.wvu.PrintArea" hidden="1">#REF!</definedName>
    <definedName name="Z_BDFEE6FE_734C_11D2_8E68_0008C77C0743_.wvu.PrintTitles" localSheetId="5" hidden="1">#REF!,#REF!</definedName>
    <definedName name="Z_BDFEE6FE_734C_11D2_8E68_0008C77C0743_.wvu.PrintTitles" hidden="1">#REF!,#REF!</definedName>
    <definedName name="Z_BE4AA1C5_ECFE_11D2_8EB8_0008C77C0743_.wvu.PrintArea" localSheetId="5" hidden="1">#REF!</definedName>
    <definedName name="Z_BE4AA1C5_ECFE_11D2_8EB8_0008C77C0743_.wvu.PrintArea" hidden="1">#REF!</definedName>
    <definedName name="Z_BE4AA1C5_ECFE_11D2_8EB8_0008C77C0743_.wvu.PrintTitles" localSheetId="5" hidden="1">#REF!</definedName>
    <definedName name="Z_BE4AA1C5_ECFE_11D2_8EB8_0008C77C0743_.wvu.PrintTitles" hidden="1">#REF!</definedName>
    <definedName name="Z_BE4AA1D8_ECFE_11D2_8EB8_0008C77C0743_.wvu.PrintArea" localSheetId="5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localSheetId="5" hidden="1">#REF!,#REF!</definedName>
    <definedName name="Z_BE4AA1E8_ECFE_11D2_8EB8_0008C77C0743_.wvu.PrintTitles" hidden="1">#REF!,#REF!</definedName>
    <definedName name="Z_BFEBD6B7_EDBB_11D2_8EB9_0008C77C0743_.wvu.PrintArea" localSheetId="5" hidden="1">#REF!</definedName>
    <definedName name="Z_BFEBD6B7_EDBB_11D2_8EB9_0008C77C0743_.wvu.PrintArea" hidden="1">#REF!</definedName>
    <definedName name="Z_BFEBD6B7_EDBB_11D2_8EB9_0008C77C0743_.wvu.PrintTitles" localSheetId="5" hidden="1">#REF!</definedName>
    <definedName name="Z_BFEBD6B7_EDBB_11D2_8EB9_0008C77C0743_.wvu.PrintTitles" hidden="1">#REF!</definedName>
    <definedName name="Z_BFEBD6CA_EDBB_11D2_8EB9_0008C77C0743_.wvu.PrintArea" localSheetId="5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localSheetId="5" hidden="1">#REF!,#REF!</definedName>
    <definedName name="Z_BFEBD6DA_EDBB_11D2_8EB9_0008C77C0743_.wvu.PrintTitles" hidden="1">#REF!,#REF!</definedName>
    <definedName name="Z_CD050555_ECE8_11D2_8EB7_0008C77C0743_.wvu.PrintArea" localSheetId="5" hidden="1">#REF!</definedName>
    <definedName name="Z_CD050555_ECE8_11D2_8EB7_0008C77C0743_.wvu.PrintArea" hidden="1">#REF!</definedName>
    <definedName name="Z_CD050555_ECE8_11D2_8EB7_0008C77C0743_.wvu.PrintTitles" localSheetId="5" hidden="1">#REF!</definedName>
    <definedName name="Z_CD050555_ECE8_11D2_8EB7_0008C77C0743_.wvu.PrintTitles" hidden="1">#REF!</definedName>
    <definedName name="Z_CD050568_ECE8_11D2_8EB7_0008C77C0743_.wvu.PrintArea" localSheetId="5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localSheetId="5" hidden="1">#REF!,#REF!</definedName>
    <definedName name="Z_CD050578_ECE8_11D2_8EB7_0008C77C0743_.wvu.PrintTitles" hidden="1">#REF!,#REF!</definedName>
    <definedName name="Z_CF4A68D4_EB6D_11D2_8EB5_0008C77C0743_.wvu.PrintArea" localSheetId="5" hidden="1">#REF!</definedName>
    <definedName name="Z_CF4A68D4_EB6D_11D2_8EB5_0008C77C0743_.wvu.PrintArea" hidden="1">#REF!</definedName>
    <definedName name="Z_CF4A68D4_EB6D_11D2_8EB5_0008C77C0743_.wvu.PrintTitles" localSheetId="5" hidden="1">#REF!</definedName>
    <definedName name="Z_CF4A68D4_EB6D_11D2_8EB5_0008C77C0743_.wvu.PrintTitles" hidden="1">#REF!</definedName>
    <definedName name="Z_CF4A68E7_EB6D_11D2_8EB5_0008C77C0743_.wvu.PrintArea" localSheetId="5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localSheetId="5" hidden="1">#REF!,#REF!</definedName>
    <definedName name="Z_CF4A68F7_EB6D_11D2_8EB5_0008C77C0743_.wvu.PrintTitles" hidden="1">#REF!,#REF!</definedName>
    <definedName name="Z_F3D6017D_338E_11D2_8E9B_0008C77C0743_.wvu.PrintArea" localSheetId="5" hidden="1">#REF!</definedName>
    <definedName name="Z_F3D6017D_338E_11D2_8E9B_0008C77C0743_.wvu.PrintArea" hidden="1">#REF!</definedName>
    <definedName name="Z_F3D6017D_338E_11D2_8E9B_0008C77C0743_.wvu.PrintTitles" localSheetId="5" hidden="1">#REF!</definedName>
    <definedName name="Z_F3D6017D_338E_11D2_8E9B_0008C77C0743_.wvu.PrintTitles" hidden="1">#REF!</definedName>
    <definedName name="Z_F3D6018C_338E_11D2_8E9B_0008C77C0743_.wvu.PrintArea" localSheetId="5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localSheetId="5" hidden="1">#REF!,#REF!</definedName>
    <definedName name="Z_F3D60199_338E_11D2_8E9B_0008C77C0743_.wvu.PrintTitles" hidden="1">#REF!,#REF!</definedName>
    <definedName name="Zacks_Earnings_Growth" localSheetId="5">#REF!</definedName>
    <definedName name="Zacks_Earnings_Growth">#REF!</definedName>
    <definedName name="zozo" localSheetId="6" hidden="1">{"VUE95",#N/A,TRUE,"D";"VUE96",#N/A,TRUE,"E";"VUE97",#N/A,TRUE,"F";"VUE98",#N/A,TRUE,"G"}</definedName>
    <definedName name="zozo" localSheetId="5" hidden="1">{"VUE95",#N/A,TRUE,"D";"VUE96",#N/A,TRUE,"E";"VUE97",#N/A,TRUE,"F";"VUE98",#N/A,TRUE,"G"}</definedName>
    <definedName name="zozo" hidden="1">{"VUE95",#N/A,TRUE,"D";"VUE96",#N/A,TRUE,"E";"VUE97",#N/A,TRUE,"F";"VUE98",#N/A,TRUE,"G"}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56" l="1"/>
  <c r="A106" i="56"/>
  <c r="B105" i="56"/>
  <c r="A105" i="56"/>
  <c r="B104" i="56"/>
  <c r="A104" i="56"/>
  <c r="B103" i="56"/>
  <c r="A103" i="56"/>
  <c r="B102" i="56"/>
  <c r="A102" i="56"/>
  <c r="B101" i="56"/>
  <c r="A101" i="56"/>
  <c r="B100" i="56"/>
  <c r="A100" i="56"/>
  <c r="B99" i="56"/>
  <c r="A99" i="56"/>
  <c r="B98" i="56"/>
  <c r="A98" i="56"/>
  <c r="B97" i="56"/>
  <c r="A97" i="56"/>
  <c r="B96" i="56"/>
  <c r="A96" i="56"/>
  <c r="B95" i="56"/>
  <c r="A95" i="56"/>
  <c r="B94" i="56"/>
  <c r="A94" i="56"/>
  <c r="B93" i="56"/>
  <c r="A93" i="56"/>
  <c r="B92" i="56"/>
  <c r="A92" i="56"/>
  <c r="B91" i="56"/>
  <c r="A91" i="56"/>
  <c r="B90" i="56"/>
  <c r="A90" i="56"/>
  <c r="B89" i="56"/>
  <c r="A89" i="56"/>
  <c r="B88" i="56"/>
  <c r="A88" i="56"/>
  <c r="B87" i="56"/>
  <c r="A87" i="56"/>
  <c r="B86" i="56"/>
  <c r="A86" i="56"/>
  <c r="B85" i="56"/>
  <c r="A85" i="56"/>
  <c r="B84" i="56"/>
  <c r="A84" i="56"/>
  <c r="B83" i="56"/>
  <c r="A83" i="56"/>
  <c r="B82" i="56"/>
  <c r="A82" i="56"/>
  <c r="A76" i="56"/>
  <c r="A75" i="56"/>
  <c r="A74" i="56"/>
  <c r="A73" i="56"/>
  <c r="A72" i="56"/>
  <c r="A71" i="56"/>
  <c r="A70" i="56"/>
  <c r="A69" i="56"/>
  <c r="D40" i="56" l="1"/>
  <c r="C40" i="56"/>
  <c r="D31" i="56"/>
  <c r="C31" i="56"/>
  <c r="C11" i="56"/>
  <c r="D11" i="56"/>
  <c r="D82" i="56" l="1"/>
  <c r="D85" i="56"/>
  <c r="D87" i="56"/>
  <c r="D90" i="56"/>
  <c r="D93" i="56"/>
  <c r="D94" i="56"/>
  <c r="D95" i="56"/>
  <c r="D102" i="56"/>
  <c r="D103" i="56"/>
  <c r="D105" i="56"/>
  <c r="C87" i="56"/>
  <c r="C89" i="56"/>
  <c r="C90" i="56"/>
  <c r="C93" i="56"/>
  <c r="C95" i="56"/>
  <c r="C98" i="56"/>
  <c r="C101" i="56"/>
  <c r="C102" i="56"/>
  <c r="C103" i="56"/>
  <c r="D83" i="56"/>
  <c r="C85" i="56"/>
  <c r="D86" i="56"/>
  <c r="D91" i="56"/>
  <c r="D97" i="56"/>
  <c r="D99" i="56"/>
  <c r="D101" i="56"/>
  <c r="C105" i="56"/>
  <c r="D106" i="56"/>
  <c r="C82" i="56"/>
  <c r="E93" i="56" l="1"/>
  <c r="E105" i="56"/>
  <c r="E85" i="56"/>
  <c r="C97" i="56"/>
  <c r="E97" i="56" s="1"/>
  <c r="D89" i="56"/>
  <c r="E89" i="56" s="1"/>
  <c r="D98" i="56"/>
  <c r="E98" i="56" s="1"/>
  <c r="D100" i="56"/>
  <c r="C100" i="56"/>
  <c r="D92" i="56"/>
  <c r="C92" i="56"/>
  <c r="D84" i="56"/>
  <c r="C84" i="56"/>
  <c r="D104" i="56"/>
  <c r="C88" i="56"/>
  <c r="C106" i="56"/>
  <c r="E106" i="56" s="1"/>
  <c r="C96" i="56"/>
  <c r="C86" i="56"/>
  <c r="E86" i="56" s="1"/>
  <c r="D88" i="56"/>
  <c r="C104" i="56"/>
  <c r="C94" i="56"/>
  <c r="E94" i="56" s="1"/>
  <c r="D96" i="56"/>
  <c r="C99" i="56"/>
  <c r="E99" i="56" s="1"/>
  <c r="C91" i="56"/>
  <c r="E91" i="56" s="1"/>
  <c r="C83" i="56"/>
  <c r="E83" i="56" s="1"/>
  <c r="E87" i="56"/>
  <c r="E103" i="56"/>
  <c r="E90" i="56"/>
  <c r="E82" i="56"/>
  <c r="E95" i="56"/>
  <c r="E102" i="56"/>
  <c r="E101" i="56"/>
  <c r="E88" i="56" l="1"/>
  <c r="E92" i="56"/>
  <c r="E104" i="56"/>
  <c r="D107" i="56"/>
  <c r="E100" i="56"/>
  <c r="E84" i="56"/>
  <c r="C107" i="56"/>
  <c r="E96" i="56"/>
  <c r="E5" i="56"/>
  <c r="E27" i="56"/>
  <c r="E6" i="56" l="1"/>
  <c r="E7" i="56"/>
  <c r="E8" i="56"/>
  <c r="E9" i="56"/>
  <c r="E10" i="56"/>
  <c r="C60" i="56" l="1"/>
  <c r="D60" i="56"/>
  <c r="D48" i="56"/>
  <c r="D47" i="56"/>
  <c r="D46" i="56"/>
  <c r="D45" i="56"/>
  <c r="C48" i="56"/>
  <c r="C47" i="56"/>
  <c r="C46" i="56"/>
  <c r="C45" i="56"/>
  <c r="E60" i="56" l="1"/>
  <c r="E47" i="56"/>
  <c r="E46" i="56"/>
  <c r="E48" i="56"/>
  <c r="E45" i="56"/>
  <c r="D61" i="56" l="1"/>
  <c r="C61" i="56"/>
  <c r="D50" i="56"/>
  <c r="C50" i="56"/>
  <c r="C73" i="56"/>
  <c r="D73" i="56"/>
  <c r="C53" i="56"/>
  <c r="D53" i="56"/>
  <c r="D55" i="56"/>
  <c r="C55" i="56"/>
  <c r="D70" i="56"/>
  <c r="C70" i="56"/>
  <c r="C49" i="56"/>
  <c r="D49" i="56"/>
  <c r="D51" i="56"/>
  <c r="C51" i="56"/>
  <c r="C56" i="56"/>
  <c r="D56" i="56"/>
  <c r="C75" i="56"/>
  <c r="D75" i="56"/>
  <c r="D72" i="56"/>
  <c r="C72" i="56"/>
  <c r="D52" i="56"/>
  <c r="C52" i="56"/>
  <c r="D71" i="56"/>
  <c r="C71" i="56"/>
  <c r="C62" i="56"/>
  <c r="D62" i="56"/>
  <c r="C58" i="56"/>
  <c r="D58" i="56"/>
  <c r="C74" i="56"/>
  <c r="D74" i="56"/>
  <c r="C69" i="56"/>
  <c r="D69" i="56"/>
  <c r="D57" i="56"/>
  <c r="C57" i="56"/>
  <c r="C63" i="56"/>
  <c r="D63" i="56"/>
  <c r="C59" i="56"/>
  <c r="D59" i="56"/>
  <c r="D54" i="56"/>
  <c r="C54" i="56"/>
  <c r="C76" i="56"/>
  <c r="D76" i="56"/>
  <c r="D64" i="56" l="1"/>
  <c r="D77" i="56"/>
  <c r="C64" i="56"/>
  <c r="C77" i="56"/>
  <c r="E70" i="56"/>
  <c r="E61" i="56"/>
  <c r="E59" i="56"/>
  <c r="E54" i="56"/>
  <c r="E50" i="56"/>
  <c r="E52" i="56"/>
  <c r="E51" i="56"/>
  <c r="E55" i="56"/>
  <c r="E63" i="56"/>
  <c r="E57" i="56"/>
  <c r="E71" i="56"/>
  <c r="E73" i="56"/>
  <c r="E74" i="56"/>
  <c r="E75" i="56"/>
  <c r="E56" i="56"/>
  <c r="E62" i="56"/>
  <c r="E49" i="56"/>
  <c r="E58" i="56"/>
  <c r="E53" i="56"/>
  <c r="E69" i="56"/>
  <c r="E72" i="56"/>
  <c r="E76" i="56"/>
  <c r="E77" i="56" l="1"/>
  <c r="C58" i="26" l="1"/>
  <c r="D67" i="26"/>
  <c r="C50" i="26"/>
  <c r="C74" i="26"/>
  <c r="C49" i="26"/>
  <c r="C18" i="26"/>
  <c r="D41" i="26"/>
  <c r="C38" i="26"/>
  <c r="C45" i="26"/>
  <c r="C23" i="26"/>
  <c r="D18" i="26"/>
  <c r="C41" i="26"/>
  <c r="D49" i="26"/>
  <c r="D50" i="26"/>
  <c r="D74" i="26"/>
  <c r="D58" i="26"/>
  <c r="D45" i="26"/>
  <c r="C67" i="26"/>
  <c r="D38" i="26"/>
  <c r="D23" i="26"/>
  <c r="C28" i="26"/>
  <c r="D47" i="26"/>
  <c r="C27" i="26"/>
  <c r="D34" i="26"/>
  <c r="C15" i="26"/>
  <c r="D54" i="26"/>
  <c r="C44" i="26"/>
  <c r="D42" i="26"/>
  <c r="D52" i="26"/>
  <c r="C51" i="26"/>
  <c r="D51" i="26"/>
  <c r="C54" i="26"/>
  <c r="D27" i="26"/>
  <c r="C34" i="26"/>
  <c r="D15" i="26"/>
  <c r="C47" i="26"/>
  <c r="C42" i="26"/>
  <c r="D44" i="26"/>
  <c r="D28" i="26"/>
  <c r="C52" i="26"/>
  <c r="D55" i="26"/>
  <c r="D16" i="26"/>
  <c r="C11" i="26"/>
  <c r="C40" i="26"/>
  <c r="C46" i="26"/>
  <c r="C12" i="26"/>
  <c r="D25" i="26"/>
  <c r="D37" i="26"/>
  <c r="C16" i="26"/>
  <c r="D61" i="26"/>
  <c r="C25" i="26"/>
  <c r="C37" i="26"/>
  <c r="C36" i="26"/>
  <c r="C55" i="26"/>
  <c r="D40" i="26"/>
  <c r="D11" i="26"/>
  <c r="C61" i="26"/>
  <c r="D36" i="26"/>
  <c r="D46" i="26"/>
  <c r="D12" i="26"/>
  <c r="C35" i="26"/>
  <c r="D24" i="26"/>
  <c r="C20" i="26"/>
  <c r="D31" i="26"/>
  <c r="D14" i="26"/>
  <c r="D30" i="26"/>
  <c r="C26" i="26"/>
  <c r="C13" i="26"/>
  <c r="D19" i="26"/>
  <c r="C21" i="26"/>
  <c r="D13" i="26"/>
  <c r="C31" i="26"/>
  <c r="D35" i="26"/>
  <c r="C30" i="26"/>
  <c r="D21" i="26"/>
  <c r="C24" i="26"/>
  <c r="D26" i="26"/>
  <c r="C14" i="26"/>
  <c r="C19" i="26"/>
  <c r="D20" i="26"/>
  <c r="D32" i="26"/>
  <c r="D43" i="26"/>
  <c r="C66" i="26"/>
  <c r="D62" i="26"/>
  <c r="D33" i="26"/>
  <c r="C56" i="26"/>
  <c r="D17" i="26"/>
  <c r="D63" i="26"/>
  <c r="D22" i="26"/>
  <c r="D57" i="26"/>
  <c r="C33" i="26"/>
  <c r="C63" i="26"/>
  <c r="C22" i="26"/>
  <c r="C17" i="26"/>
  <c r="D56" i="26"/>
  <c r="C57" i="26"/>
  <c r="C62" i="26"/>
  <c r="D66" i="26"/>
  <c r="C43" i="26"/>
  <c r="C32" i="26"/>
  <c r="D68" i="26"/>
  <c r="D73" i="26"/>
  <c r="C75" i="26"/>
  <c r="C71" i="26"/>
  <c r="C68" i="26"/>
  <c r="C73" i="26"/>
  <c r="D71" i="26"/>
  <c r="D75" i="26"/>
  <c r="C70" i="26"/>
  <c r="C72" i="26"/>
  <c r="D70" i="26"/>
  <c r="D69" i="26"/>
  <c r="D72" i="26"/>
  <c r="C69" i="26"/>
  <c r="C53" i="26"/>
  <c r="D64" i="26"/>
  <c r="C29" i="26"/>
  <c r="D39" i="26"/>
  <c r="D65" i="26"/>
  <c r="C48" i="26"/>
  <c r="D60" i="26"/>
  <c r="C64" i="26"/>
  <c r="C65" i="26"/>
  <c r="C59" i="26"/>
  <c r="D53" i="26"/>
  <c r="D59" i="26"/>
  <c r="D29" i="26"/>
  <c r="C39" i="26"/>
  <c r="D48" i="26"/>
  <c r="C60" i="26"/>
  <c r="E39" i="56" l="1"/>
  <c r="E38" i="56"/>
  <c r="E37" i="56"/>
  <c r="E36" i="56"/>
  <c r="E40" i="56" l="1"/>
  <c r="E30" i="56" l="1"/>
  <c r="E23" i="56"/>
  <c r="E22" i="56"/>
  <c r="E21" i="56"/>
  <c r="E20" i="56"/>
  <c r="E19" i="56"/>
  <c r="E18" i="56"/>
  <c r="E16" i="56"/>
  <c r="E24" i="56" l="1"/>
  <c r="E25" i="56"/>
  <c r="E26" i="56"/>
  <c r="E28" i="56"/>
  <c r="E29" i="56"/>
  <c r="E17" i="56" l="1"/>
  <c r="E31" i="56" s="1"/>
  <c r="E11" i="56" l="1"/>
  <c r="E64" i="56" l="1"/>
  <c r="F8" i="55" l="1"/>
  <c r="G8" i="55"/>
  <c r="F33" i="55"/>
  <c r="G33" i="55"/>
  <c r="F37" i="55"/>
  <c r="G37" i="55"/>
  <c r="F41" i="55"/>
  <c r="F46" i="55"/>
  <c r="G46" i="55"/>
  <c r="G71" i="55"/>
  <c r="C95" i="55"/>
  <c r="D95" i="55"/>
  <c r="E95" i="55"/>
  <c r="F95" i="55"/>
  <c r="G95" i="55"/>
  <c r="H95" i="55"/>
  <c r="I95" i="55"/>
  <c r="M95" i="55"/>
  <c r="N95" i="55"/>
  <c r="O95" i="55"/>
  <c r="P95" i="55"/>
  <c r="C96" i="55"/>
  <c r="D96" i="55"/>
  <c r="E96" i="55"/>
  <c r="F96" i="55"/>
  <c r="G96" i="55"/>
  <c r="H96" i="55"/>
  <c r="I96" i="55"/>
  <c r="M96" i="55"/>
  <c r="N96" i="55"/>
  <c r="O96" i="55"/>
  <c r="P96" i="55"/>
  <c r="C97" i="55"/>
  <c r="D97" i="55"/>
  <c r="E97" i="55"/>
  <c r="F97" i="55"/>
  <c r="G97" i="55"/>
  <c r="H97" i="55"/>
  <c r="I97" i="55"/>
  <c r="M97" i="55"/>
  <c r="N97" i="55"/>
  <c r="O97" i="55"/>
  <c r="P97" i="55"/>
  <c r="C98" i="55"/>
  <c r="D98" i="55"/>
  <c r="E98" i="55"/>
  <c r="F98" i="55"/>
  <c r="G98" i="55"/>
  <c r="H98" i="55"/>
  <c r="I98" i="55"/>
  <c r="M98" i="55"/>
  <c r="N98" i="55"/>
  <c r="O98" i="55"/>
  <c r="P98" i="55"/>
  <c r="C99" i="55"/>
  <c r="D99" i="55"/>
  <c r="E99" i="55"/>
  <c r="F99" i="55"/>
  <c r="G99" i="55"/>
  <c r="H99" i="55"/>
  <c r="I99" i="55"/>
  <c r="M99" i="55"/>
  <c r="N99" i="55"/>
  <c r="O99" i="55"/>
  <c r="P99" i="55"/>
  <c r="C100" i="55"/>
  <c r="D100" i="55"/>
  <c r="E100" i="55"/>
  <c r="F100" i="55"/>
  <c r="G100" i="55"/>
  <c r="H100" i="55"/>
  <c r="I100" i="55"/>
  <c r="J100" i="55"/>
  <c r="K100" i="55"/>
  <c r="L100" i="55"/>
  <c r="M100" i="55"/>
  <c r="N100" i="55"/>
  <c r="O100" i="55"/>
  <c r="P100" i="55"/>
  <c r="C101" i="55"/>
  <c r="D101" i="55"/>
  <c r="E101" i="55"/>
  <c r="F101" i="55"/>
  <c r="G101" i="55"/>
  <c r="H101" i="55"/>
  <c r="I101" i="55"/>
  <c r="L101" i="55"/>
  <c r="M101" i="55"/>
  <c r="N101" i="55"/>
  <c r="O101" i="55"/>
  <c r="P101" i="55"/>
  <c r="C102" i="55"/>
  <c r="D102" i="55"/>
  <c r="E102" i="55"/>
  <c r="F102" i="55"/>
  <c r="G102" i="55"/>
  <c r="H102" i="55"/>
  <c r="I102" i="55"/>
  <c r="L102" i="55"/>
  <c r="M102" i="55"/>
  <c r="N102" i="55"/>
  <c r="O102" i="55"/>
  <c r="P102" i="55"/>
  <c r="C103" i="55"/>
  <c r="D103" i="55"/>
  <c r="E103" i="55"/>
  <c r="F103" i="55"/>
  <c r="G103" i="55"/>
  <c r="H103" i="55"/>
  <c r="I103" i="55"/>
  <c r="L103" i="55"/>
  <c r="M103" i="55"/>
  <c r="N103" i="55"/>
  <c r="O103" i="55"/>
  <c r="P103" i="55"/>
  <c r="C104" i="55"/>
  <c r="D104" i="55"/>
  <c r="E104" i="55"/>
  <c r="F104" i="55"/>
  <c r="G104" i="55"/>
  <c r="H104" i="55"/>
  <c r="I104" i="55"/>
  <c r="L104" i="55"/>
  <c r="M104" i="55"/>
  <c r="N104" i="55"/>
  <c r="O104" i="55"/>
  <c r="P104" i="55"/>
  <c r="C105" i="55"/>
  <c r="D105" i="55"/>
  <c r="E105" i="55"/>
  <c r="F105" i="55"/>
  <c r="G105" i="55"/>
  <c r="H105" i="55"/>
  <c r="I105" i="55"/>
  <c r="M105" i="55"/>
  <c r="N105" i="55"/>
  <c r="O105" i="55"/>
  <c r="P105" i="55"/>
  <c r="C2" i="26"/>
  <c r="U254" i="28"/>
  <c r="E2" i="30"/>
  <c r="I2" i="30"/>
  <c r="M2" i="30"/>
  <c r="Q2" i="30"/>
  <c r="U2" i="30"/>
  <c r="Y2" i="30"/>
  <c r="AC2" i="30"/>
  <c r="AG2" i="30"/>
  <c r="AK2" i="30"/>
  <c r="AO2" i="30"/>
  <c r="AS2" i="30"/>
  <c r="AW2" i="30"/>
  <c r="E3" i="30"/>
  <c r="I3" i="30"/>
  <c r="M3" i="30"/>
  <c r="Q3" i="30"/>
  <c r="U3" i="30"/>
  <c r="Y3" i="30"/>
  <c r="AC3" i="30"/>
  <c r="AG3" i="30"/>
  <c r="AK3" i="30"/>
  <c r="AO3" i="30"/>
  <c r="AS3" i="30"/>
  <c r="AW3" i="30"/>
  <c r="E4" i="30"/>
  <c r="I4" i="30"/>
  <c r="M4" i="30"/>
  <c r="Q4" i="30"/>
  <c r="U4" i="30"/>
  <c r="Y4" i="30"/>
  <c r="AC4" i="30"/>
  <c r="AG4" i="30"/>
  <c r="AK4" i="30"/>
  <c r="AO4" i="30"/>
  <c r="AS4" i="30"/>
  <c r="AW4" i="30"/>
  <c r="E5" i="30"/>
  <c r="I5" i="30"/>
  <c r="M5" i="30"/>
  <c r="Q5" i="30"/>
  <c r="U5" i="30"/>
  <c r="Y5" i="30"/>
  <c r="AC5" i="30"/>
  <c r="AG5" i="30"/>
  <c r="AK5" i="30"/>
  <c r="AO5" i="30"/>
  <c r="AS5" i="30"/>
  <c r="AW5" i="30"/>
  <c r="Q4" i="31"/>
  <c r="Q5" i="31"/>
  <c r="Q6" i="31"/>
  <c r="Q7" i="31"/>
  <c r="Q8" i="31"/>
  <c r="Q9" i="31"/>
  <c r="Q10" i="31"/>
  <c r="Q11" i="31"/>
  <c r="Q12" i="31"/>
  <c r="R12" i="31" s="1"/>
  <c r="Q13" i="31"/>
  <c r="Q14" i="31"/>
  <c r="Q15" i="31"/>
  <c r="Q16" i="31"/>
  <c r="R16" i="31" s="1"/>
  <c r="Q17" i="31"/>
  <c r="Q18" i="31"/>
  <c r="Q19" i="31"/>
  <c r="Q20" i="31"/>
  <c r="Q21" i="31"/>
  <c r="Q22" i="31"/>
  <c r="Q23" i="31"/>
  <c r="R23" i="31" s="1"/>
  <c r="Q24" i="31"/>
  <c r="R24" i="31" s="1"/>
  <c r="Q25" i="31"/>
  <c r="Q26" i="31"/>
  <c r="Q27" i="31"/>
  <c r="Q28" i="31"/>
  <c r="R28" i="31" s="1"/>
  <c r="Q29" i="31"/>
  <c r="Q30" i="31"/>
  <c r="Q31" i="31"/>
  <c r="Q32" i="31"/>
  <c r="R32" i="31" s="1"/>
  <c r="Q33" i="31"/>
  <c r="Q34" i="31"/>
  <c r="Q35" i="31"/>
  <c r="R35" i="31" s="1"/>
  <c r="Q36" i="31"/>
  <c r="Q37" i="31"/>
  <c r="Q38" i="31"/>
  <c r="Q39" i="31"/>
  <c r="R39" i="31" s="1"/>
  <c r="Q40" i="31"/>
  <c r="R40" i="31" s="1"/>
  <c r="Q41" i="31"/>
  <c r="Q42" i="31"/>
  <c r="Q43" i="31"/>
  <c r="Q44" i="31"/>
  <c r="R44" i="31" s="1"/>
  <c r="Q45" i="31"/>
  <c r="Q46" i="31"/>
  <c r="Q47" i="31"/>
  <c r="R47" i="31" s="1"/>
  <c r="Q48" i="31"/>
  <c r="Q49" i="31"/>
  <c r="Q50" i="31"/>
  <c r="Q51" i="31"/>
  <c r="R51" i="31" s="1"/>
  <c r="Q52" i="31"/>
  <c r="Q53" i="31"/>
  <c r="Q54" i="31"/>
  <c r="Q55" i="31"/>
  <c r="Q56" i="31"/>
  <c r="R56" i="31" s="1"/>
  <c r="Q57" i="31"/>
  <c r="Q58" i="31"/>
  <c r="Q59" i="31"/>
  <c r="Q60" i="31"/>
  <c r="Q61" i="31"/>
  <c r="Q62" i="31"/>
  <c r="Q63" i="31"/>
  <c r="R63" i="31" s="1"/>
  <c r="Q64" i="31"/>
  <c r="R64" i="31" s="1"/>
  <c r="Q65" i="31"/>
  <c r="Q66" i="31"/>
  <c r="Q67" i="31"/>
  <c r="Q68" i="31"/>
  <c r="Q69" i="31"/>
  <c r="Q70" i="31"/>
  <c r="Q71" i="31"/>
  <c r="Q72" i="31"/>
  <c r="Q73" i="31"/>
  <c r="Q74" i="31"/>
  <c r="Q75" i="31"/>
  <c r="Q76" i="31"/>
  <c r="R76" i="31" s="1"/>
  <c r="Q77" i="31"/>
  <c r="Q78" i="31"/>
  <c r="Q79" i="31"/>
  <c r="Q80" i="31"/>
  <c r="Q81" i="31"/>
  <c r="Q82" i="31"/>
  <c r="Q83" i="31"/>
  <c r="R83" i="31" s="1"/>
  <c r="Q84" i="31"/>
  <c r="Q85" i="31"/>
  <c r="Q86" i="31"/>
  <c r="Q87" i="31"/>
  <c r="R87" i="31" s="1"/>
  <c r="Q88" i="31"/>
  <c r="Q89" i="31"/>
  <c r="Q90" i="31"/>
  <c r="Q91" i="31"/>
  <c r="Q92" i="31"/>
  <c r="Q93" i="31"/>
  <c r="Q94" i="31"/>
  <c r="Q95" i="31"/>
  <c r="Q96" i="31"/>
  <c r="Q97" i="31"/>
  <c r="Q98" i="31"/>
  <c r="Q99" i="31"/>
  <c r="R99" i="31" s="1"/>
  <c r="Q100" i="31"/>
  <c r="Q101" i="31"/>
  <c r="Q102" i="31"/>
  <c r="Q103" i="31"/>
  <c r="R103" i="31" s="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R115" i="31" s="1"/>
  <c r="Q116" i="31"/>
  <c r="Q117" i="31"/>
  <c r="Q118" i="31"/>
  <c r="Q119" i="31"/>
  <c r="R119" i="31" s="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R131" i="31" s="1"/>
  <c r="Q132" i="31"/>
  <c r="Q133" i="31"/>
  <c r="Q134" i="31"/>
  <c r="Q135" i="31"/>
  <c r="R135" i="31" s="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R147" i="31" s="1"/>
  <c r="Q148" i="31"/>
  <c r="Q149" i="31"/>
  <c r="Q150" i="31"/>
  <c r="Q151" i="31"/>
  <c r="R151" i="31" s="1"/>
  <c r="Q152" i="31"/>
  <c r="Q153" i="31"/>
  <c r="Q154" i="31"/>
  <c r="Q155" i="31"/>
  <c r="Q156" i="31"/>
  <c r="Q157" i="31"/>
  <c r="Q158" i="31"/>
  <c r="Q159" i="31"/>
  <c r="Q160" i="31"/>
  <c r="Q161" i="31"/>
  <c r="Q162" i="31"/>
  <c r="Q163" i="31"/>
  <c r="R163" i="31" s="1"/>
  <c r="Q164" i="31"/>
  <c r="R164" i="31" s="1"/>
  <c r="T164" i="31" s="1"/>
  <c r="Q165" i="31"/>
  <c r="Q166" i="31"/>
  <c r="Q167" i="31"/>
  <c r="R167" i="31" s="1"/>
  <c r="Q168" i="31"/>
  <c r="R168" i="31" s="1"/>
  <c r="Q169" i="31"/>
  <c r="Q170" i="31"/>
  <c r="Q171" i="31"/>
  <c r="R171" i="31" s="1"/>
  <c r="Q172" i="31"/>
  <c r="R172" i="31" s="1"/>
  <c r="Q173" i="31"/>
  <c r="Q174" i="31"/>
  <c r="Q175" i="31"/>
  <c r="R175" i="31" s="1"/>
  <c r="Q176" i="31"/>
  <c r="R176" i="31" s="1"/>
  <c r="Q177" i="31"/>
  <c r="Q178" i="31"/>
  <c r="Q179" i="31"/>
  <c r="R179" i="31" s="1"/>
  <c r="Q180" i="31"/>
  <c r="R180" i="31" s="1"/>
  <c r="Q181" i="31"/>
  <c r="Q182" i="31"/>
  <c r="Q183" i="31"/>
  <c r="R183" i="31" s="1"/>
  <c r="Q184" i="31"/>
  <c r="R184" i="31" s="1"/>
  <c r="Q185" i="31"/>
  <c r="Q186" i="31"/>
  <c r="Q187" i="31"/>
  <c r="R187" i="31" s="1"/>
  <c r="Q188" i="31"/>
  <c r="R188" i="31" s="1"/>
  <c r="Q189" i="31"/>
  <c r="Q190" i="31"/>
  <c r="Q191" i="31"/>
  <c r="R191" i="31" s="1"/>
  <c r="Q192" i="31"/>
  <c r="R192" i="31" s="1"/>
  <c r="Q193" i="31"/>
  <c r="Q194" i="31"/>
  <c r="Q195" i="31"/>
  <c r="R195" i="31" s="1"/>
  <c r="Q196" i="31"/>
  <c r="R196" i="31" s="1"/>
  <c r="Q197" i="31"/>
  <c r="Q198" i="31"/>
  <c r="Q199" i="31"/>
  <c r="R199" i="31" s="1"/>
  <c r="Q200" i="31"/>
  <c r="R200" i="31" s="1"/>
  <c r="Q201" i="31"/>
  <c r="Q202" i="31"/>
  <c r="Q203" i="31"/>
  <c r="R203" i="31" s="1"/>
  <c r="Q204" i="31"/>
  <c r="R204" i="31" s="1"/>
  <c r="Q205" i="31"/>
  <c r="Q206" i="31"/>
  <c r="Q207" i="31"/>
  <c r="R207" i="31" s="1"/>
  <c r="Q208" i="31"/>
  <c r="R208" i="31" s="1"/>
  <c r="Q209" i="31"/>
  <c r="Q210" i="31"/>
  <c r="Q211" i="31"/>
  <c r="R211" i="31" s="1"/>
  <c r="Q212" i="31"/>
  <c r="R212" i="31" s="1"/>
  <c r="Q213" i="31"/>
  <c r="Q214" i="31"/>
  <c r="Q215" i="31"/>
  <c r="R215" i="31" s="1"/>
  <c r="Q216" i="31"/>
  <c r="R216" i="31" s="1"/>
  <c r="Q217" i="31"/>
  <c r="Q218" i="31"/>
  <c r="Q219" i="31"/>
  <c r="R219" i="31" s="1"/>
  <c r="Q220" i="31"/>
  <c r="R220" i="31" s="1"/>
  <c r="Q221" i="31"/>
  <c r="Q222" i="31"/>
  <c r="Q223" i="31"/>
  <c r="R223" i="31" s="1"/>
  <c r="Q224" i="31"/>
  <c r="R224" i="31" s="1"/>
  <c r="Q225" i="31"/>
  <c r="Q226" i="31"/>
  <c r="Q227" i="31"/>
  <c r="R227" i="31" s="1"/>
  <c r="Q228" i="31"/>
  <c r="R228" i="31" s="1"/>
  <c r="Q229" i="31"/>
  <c r="Q230" i="31"/>
  <c r="Q231" i="31"/>
  <c r="R231" i="31" s="1"/>
  <c r="Q232" i="31"/>
  <c r="R232" i="31" s="1"/>
  <c r="Q233" i="31"/>
  <c r="Q234" i="31"/>
  <c r="Q235" i="31"/>
  <c r="R235" i="31" s="1"/>
  <c r="Q236" i="31"/>
  <c r="R236" i="31" s="1"/>
  <c r="Q237" i="31"/>
  <c r="Q238" i="31"/>
  <c r="Q239" i="31"/>
  <c r="R239" i="31" s="1"/>
  <c r="Q240" i="31"/>
  <c r="R240" i="31" s="1"/>
  <c r="Q241" i="31"/>
  <c r="Q242" i="31"/>
  <c r="Q243" i="31"/>
  <c r="R243" i="31" s="1"/>
  <c r="Q244" i="31"/>
  <c r="R244" i="31" s="1"/>
  <c r="Q245" i="31"/>
  <c r="Q246" i="31"/>
  <c r="Q247" i="31"/>
  <c r="R247" i="31" s="1"/>
  <c r="Q248" i="31"/>
  <c r="R248" i="31" s="1"/>
  <c r="Q249" i="31"/>
  <c r="Q250" i="31"/>
  <c r="Q251" i="31"/>
  <c r="R251" i="31" s="1"/>
  <c r="Q252" i="31"/>
  <c r="R252" i="31" s="1"/>
  <c r="Q253" i="31"/>
  <c r="R8" i="31"/>
  <c r="S8" i="31" s="1"/>
  <c r="R10" i="31"/>
  <c r="S10" i="31" s="1"/>
  <c r="R15" i="31"/>
  <c r="T15" i="31" s="1"/>
  <c r="R22" i="31"/>
  <c r="S22" i="31" s="1"/>
  <c r="R48" i="31"/>
  <c r="S48" i="31" s="1"/>
  <c r="R55" i="31"/>
  <c r="R60" i="31"/>
  <c r="T60" i="31" s="1"/>
  <c r="R62" i="31"/>
  <c r="R67" i="31"/>
  <c r="T67" i="31" s="1"/>
  <c r="R72" i="31"/>
  <c r="S72" i="31" s="1"/>
  <c r="R74" i="31"/>
  <c r="S74" i="31" s="1"/>
  <c r="R79" i="31"/>
  <c r="S79" i="31" s="1"/>
  <c r="R86" i="31"/>
  <c r="T86" i="31" s="1"/>
  <c r="R93" i="31"/>
  <c r="S93" i="31" s="1"/>
  <c r="R95" i="31"/>
  <c r="S95" i="31" s="1"/>
  <c r="R102" i="31"/>
  <c r="T102" i="31" s="1"/>
  <c r="R109" i="31"/>
  <c r="S109" i="31" s="1"/>
  <c r="R111" i="31"/>
  <c r="S111" i="31" s="1"/>
  <c r="R118" i="31"/>
  <c r="T118" i="31" s="1"/>
  <c r="R125" i="31"/>
  <c r="S125" i="31" s="1"/>
  <c r="R127" i="31"/>
  <c r="S127" i="31" s="1"/>
  <c r="R134" i="31"/>
  <c r="T134" i="31" s="1"/>
  <c r="R141" i="31"/>
  <c r="S141" i="31" s="1"/>
  <c r="R143" i="31"/>
  <c r="S143" i="31" s="1"/>
  <c r="R150" i="31"/>
  <c r="T150" i="31" s="1"/>
  <c r="R157" i="31"/>
  <c r="S157" i="31" s="1"/>
  <c r="R159" i="31"/>
  <c r="S159" i="31" s="1"/>
  <c r="S164" i="31"/>
  <c r="R166" i="31"/>
  <c r="T166" i="31" s="1"/>
  <c r="R169" i="31"/>
  <c r="S169" i="31" s="1"/>
  <c r="R173" i="31"/>
  <c r="S173" i="31" s="1"/>
  <c r="R177" i="31"/>
  <c r="S177" i="31" s="1"/>
  <c r="R181" i="31"/>
  <c r="S181" i="31" s="1"/>
  <c r="R185" i="31"/>
  <c r="S185" i="31" s="1"/>
  <c r="R189" i="31"/>
  <c r="S189" i="31" s="1"/>
  <c r="R193" i="31"/>
  <c r="S193" i="31" s="1"/>
  <c r="R197" i="31"/>
  <c r="S197" i="31" s="1"/>
  <c r="R201" i="31"/>
  <c r="S201" i="31" s="1"/>
  <c r="R205" i="31"/>
  <c r="S205" i="31" s="1"/>
  <c r="R209" i="31"/>
  <c r="S209" i="31" s="1"/>
  <c r="R213" i="31"/>
  <c r="S213" i="31" s="1"/>
  <c r="R217" i="31"/>
  <c r="S217" i="31" s="1"/>
  <c r="R221" i="31"/>
  <c r="S221" i="31" s="1"/>
  <c r="R225" i="31"/>
  <c r="S225" i="31" s="1"/>
  <c r="R229" i="31"/>
  <c r="S229" i="31" s="1"/>
  <c r="R233" i="31"/>
  <c r="S233" i="31" s="1"/>
  <c r="R237" i="31"/>
  <c r="S237" i="31" s="1"/>
  <c r="R241" i="31"/>
  <c r="S241" i="31" s="1"/>
  <c r="R245" i="31"/>
  <c r="S245" i="31" s="1"/>
  <c r="R249" i="31"/>
  <c r="S249" i="31" s="1"/>
  <c r="R253" i="31"/>
  <c r="S253" i="31" s="1"/>
  <c r="T243" i="31" l="1"/>
  <c r="S243" i="31"/>
  <c r="T231" i="31"/>
  <c r="S231" i="31"/>
  <c r="T219" i="31"/>
  <c r="S219" i="31"/>
  <c r="S211" i="31"/>
  <c r="T211" i="31"/>
  <c r="T199" i="31"/>
  <c r="S199" i="31"/>
  <c r="T191" i="31"/>
  <c r="S191" i="31"/>
  <c r="S183" i="31"/>
  <c r="T183" i="31"/>
  <c r="S175" i="31"/>
  <c r="T175" i="31"/>
  <c r="T163" i="31"/>
  <c r="S163" i="31"/>
  <c r="T147" i="31"/>
  <c r="S147" i="31"/>
  <c r="T131" i="31"/>
  <c r="S131" i="31"/>
  <c r="S115" i="31"/>
  <c r="T115" i="31"/>
  <c r="S99" i="31"/>
  <c r="T99" i="31"/>
  <c r="S83" i="31"/>
  <c r="T83" i="31"/>
  <c r="T51" i="31"/>
  <c r="S51" i="31"/>
  <c r="T39" i="31"/>
  <c r="S39" i="31"/>
  <c r="T35" i="31"/>
  <c r="S35" i="31"/>
  <c r="S251" i="31"/>
  <c r="T251" i="31"/>
  <c r="S239" i="31"/>
  <c r="T239" i="31"/>
  <c r="T227" i="31"/>
  <c r="S227" i="31"/>
  <c r="S215" i="31"/>
  <c r="T215" i="31"/>
  <c r="S207" i="31"/>
  <c r="T207" i="31"/>
  <c r="T195" i="31"/>
  <c r="S195" i="31"/>
  <c r="S187" i="31"/>
  <c r="T187" i="31"/>
  <c r="T179" i="31"/>
  <c r="S179" i="31"/>
  <c r="S171" i="31"/>
  <c r="T171" i="31"/>
  <c r="T167" i="31"/>
  <c r="S167" i="31"/>
  <c r="T151" i="31"/>
  <c r="S151" i="31"/>
  <c r="S135" i="31"/>
  <c r="T135" i="31"/>
  <c r="S119" i="31"/>
  <c r="T119" i="31"/>
  <c r="S103" i="31"/>
  <c r="T103" i="31"/>
  <c r="T87" i="31"/>
  <c r="S87" i="31"/>
  <c r="T63" i="31"/>
  <c r="S63" i="31"/>
  <c r="T47" i="31"/>
  <c r="S47" i="31"/>
  <c r="T23" i="31"/>
  <c r="S23" i="31"/>
  <c r="S252" i="31"/>
  <c r="T252" i="31"/>
  <c r="T248" i="31"/>
  <c r="S248" i="31"/>
  <c r="T244" i="31"/>
  <c r="S244" i="31"/>
  <c r="S240" i="31"/>
  <c r="T240" i="31"/>
  <c r="T236" i="31"/>
  <c r="S236" i="31"/>
  <c r="S232" i="31"/>
  <c r="T232" i="31"/>
  <c r="T228" i="31"/>
  <c r="S228" i="31"/>
  <c r="T224" i="31"/>
  <c r="S224" i="31"/>
  <c r="S220" i="31"/>
  <c r="T220" i="31"/>
  <c r="S216" i="31"/>
  <c r="T216" i="31"/>
  <c r="T212" i="31"/>
  <c r="S212" i="31"/>
  <c r="T208" i="31"/>
  <c r="S208" i="31"/>
  <c r="T204" i="31"/>
  <c r="S204" i="31"/>
  <c r="S200" i="31"/>
  <c r="T200" i="31"/>
  <c r="T196" i="31"/>
  <c r="S196" i="31"/>
  <c r="T192" i="31"/>
  <c r="S192" i="31"/>
  <c r="T188" i="31"/>
  <c r="S188" i="31"/>
  <c r="S184" i="31"/>
  <c r="T184" i="31"/>
  <c r="S180" i="31"/>
  <c r="T180" i="31"/>
  <c r="S176" i="31"/>
  <c r="T176" i="31"/>
  <c r="S172" i="31"/>
  <c r="T172" i="31"/>
  <c r="T168" i="31"/>
  <c r="S168" i="31"/>
  <c r="T76" i="31"/>
  <c r="S76" i="31"/>
  <c r="S64" i="31"/>
  <c r="T64" i="31"/>
  <c r="S56" i="31"/>
  <c r="T56" i="31"/>
  <c r="T44" i="31"/>
  <c r="S44" i="31"/>
  <c r="S40" i="31"/>
  <c r="T40" i="31"/>
  <c r="S32" i="31"/>
  <c r="T32" i="31"/>
  <c r="T28" i="31"/>
  <c r="S28" i="31"/>
  <c r="S24" i="31"/>
  <c r="T24" i="31"/>
  <c r="S16" i="31"/>
  <c r="T16" i="31"/>
  <c r="T12" i="31"/>
  <c r="S12" i="31"/>
  <c r="S247" i="31"/>
  <c r="T247" i="31"/>
  <c r="S235" i="31"/>
  <c r="T235" i="31"/>
  <c r="S223" i="31"/>
  <c r="T223" i="31"/>
  <c r="T203" i="31"/>
  <c r="S203" i="31"/>
  <c r="R156" i="31"/>
  <c r="R144" i="31"/>
  <c r="R132" i="31"/>
  <c r="R120" i="31"/>
  <c r="R108" i="31"/>
  <c r="R100" i="31"/>
  <c r="R88" i="31"/>
  <c r="R80" i="31"/>
  <c r="R52" i="31"/>
  <c r="R36" i="31"/>
  <c r="R20" i="31"/>
  <c r="R5" i="31"/>
  <c r="R9" i="31"/>
  <c r="R13" i="31"/>
  <c r="R17" i="31"/>
  <c r="R21" i="31"/>
  <c r="R25" i="31"/>
  <c r="R29" i="31"/>
  <c r="R33" i="31"/>
  <c r="R37" i="31"/>
  <c r="R41" i="31"/>
  <c r="R45" i="31"/>
  <c r="R49" i="31"/>
  <c r="R53" i="31"/>
  <c r="R57" i="31"/>
  <c r="R61" i="31"/>
  <c r="R65" i="31"/>
  <c r="R69" i="31"/>
  <c r="R73" i="31"/>
  <c r="R77" i="31"/>
  <c r="R4" i="31"/>
  <c r="R18" i="31"/>
  <c r="R34" i="31"/>
  <c r="R50" i="31"/>
  <c r="R66" i="31"/>
  <c r="R250" i="31"/>
  <c r="R246" i="31"/>
  <c r="R238" i="31"/>
  <c r="R230" i="31"/>
  <c r="R226" i="31"/>
  <c r="R214" i="31"/>
  <c r="R206" i="31"/>
  <c r="R198" i="31"/>
  <c r="R194" i="31"/>
  <c r="R182" i="31"/>
  <c r="R170" i="31"/>
  <c r="R162" i="31"/>
  <c r="R155" i="31"/>
  <c r="R146" i="31"/>
  <c r="R139" i="31"/>
  <c r="R130" i="31"/>
  <c r="R121" i="31"/>
  <c r="R91" i="31"/>
  <c r="R31" i="31"/>
  <c r="R26" i="31"/>
  <c r="R19" i="31"/>
  <c r="R14" i="31"/>
  <c r="R75" i="31"/>
  <c r="R59" i="31"/>
  <c r="T253" i="31"/>
  <c r="T249" i="31"/>
  <c r="T245" i="31"/>
  <c r="T241" i="31"/>
  <c r="T237" i="31"/>
  <c r="T233" i="31"/>
  <c r="T229" i="31"/>
  <c r="T225" i="31"/>
  <c r="T221" i="31"/>
  <c r="T217" i="31"/>
  <c r="T213" i="31"/>
  <c r="T209" i="31"/>
  <c r="T205" i="31"/>
  <c r="T201" i="31"/>
  <c r="T197" i="31"/>
  <c r="T193" i="31"/>
  <c r="T189" i="31"/>
  <c r="T185" i="31"/>
  <c r="T181" i="31"/>
  <c r="T177" i="31"/>
  <c r="T173" i="31"/>
  <c r="T169" i="31"/>
  <c r="R165" i="31"/>
  <c r="T159" i="31"/>
  <c r="R158" i="31"/>
  <c r="R149" i="31"/>
  <c r="T143" i="31"/>
  <c r="R142" i="31"/>
  <c r="R133" i="31"/>
  <c r="T127" i="31"/>
  <c r="R126" i="31"/>
  <c r="R117" i="31"/>
  <c r="T111" i="31"/>
  <c r="R110" i="31"/>
  <c r="R101" i="31"/>
  <c r="T95" i="31"/>
  <c r="R94" i="31"/>
  <c r="R85" i="31"/>
  <c r="T79" i="31"/>
  <c r="T72" i="31"/>
  <c r="R54" i="31"/>
  <c r="R42" i="31"/>
  <c r="R30" i="31"/>
  <c r="T8" i="31"/>
  <c r="T55" i="31"/>
  <c r="S55" i="31"/>
  <c r="R152" i="31"/>
  <c r="R140" i="31"/>
  <c r="R128" i="31"/>
  <c r="R116" i="31"/>
  <c r="R96" i="31"/>
  <c r="R242" i="31"/>
  <c r="R234" i="31"/>
  <c r="R222" i="31"/>
  <c r="R218" i="31"/>
  <c r="R210" i="31"/>
  <c r="R202" i="31"/>
  <c r="R190" i="31"/>
  <c r="R186" i="31"/>
  <c r="R178" i="31"/>
  <c r="R174" i="31"/>
  <c r="R153" i="31"/>
  <c r="R137" i="31"/>
  <c r="R123" i="31"/>
  <c r="R114" i="31"/>
  <c r="R107" i="31"/>
  <c r="R105" i="31"/>
  <c r="R98" i="31"/>
  <c r="R89" i="31"/>
  <c r="R82" i="31"/>
  <c r="R78" i="31"/>
  <c r="R71" i="31"/>
  <c r="R38" i="31"/>
  <c r="R7" i="31"/>
  <c r="R43" i="31"/>
  <c r="R27" i="31"/>
  <c r="R11" i="31"/>
  <c r="S166" i="31"/>
  <c r="R161" i="31"/>
  <c r="T157" i="31"/>
  <c r="R154" i="31"/>
  <c r="S150" i="31"/>
  <c r="R145" i="31"/>
  <c r="T141" i="31"/>
  <c r="R138" i="31"/>
  <c r="S134" i="31"/>
  <c r="R129" i="31"/>
  <c r="T125" i="31"/>
  <c r="R122" i="31"/>
  <c r="S118" i="31"/>
  <c r="R113" i="31"/>
  <c r="T109" i="31"/>
  <c r="R106" i="31"/>
  <c r="S102" i="31"/>
  <c r="R97" i="31"/>
  <c r="T93" i="31"/>
  <c r="R90" i="31"/>
  <c r="S86" i="31"/>
  <c r="R81" i="31"/>
  <c r="T74" i="31"/>
  <c r="R70" i="31"/>
  <c r="S67" i="31"/>
  <c r="S60" i="31"/>
  <c r="R58" i="31"/>
  <c r="T48" i="31"/>
  <c r="R46" i="31"/>
  <c r="T22" i="31"/>
  <c r="S15" i="31"/>
  <c r="T10" i="31"/>
  <c r="R6" i="31"/>
  <c r="S62" i="31"/>
  <c r="T62" i="31"/>
  <c r="R160" i="31"/>
  <c r="R148" i="31"/>
  <c r="R136" i="31"/>
  <c r="R124" i="31"/>
  <c r="R112" i="31"/>
  <c r="R104" i="31"/>
  <c r="R92" i="31"/>
  <c r="R84" i="31"/>
  <c r="R68" i="31"/>
  <c r="S84" i="31" l="1"/>
  <c r="T84" i="31"/>
  <c r="T124" i="31"/>
  <c r="S124" i="31"/>
  <c r="S70" i="31"/>
  <c r="T70" i="31"/>
  <c r="T90" i="31"/>
  <c r="S90" i="31"/>
  <c r="T106" i="31"/>
  <c r="S106" i="31"/>
  <c r="T122" i="31"/>
  <c r="S122" i="31"/>
  <c r="T138" i="31"/>
  <c r="S138" i="31"/>
  <c r="T154" i="31"/>
  <c r="S154" i="31"/>
  <c r="T7" i="31"/>
  <c r="S7" i="31"/>
  <c r="T82" i="31"/>
  <c r="S82" i="31"/>
  <c r="T107" i="31"/>
  <c r="S107" i="31"/>
  <c r="S153" i="31"/>
  <c r="T153" i="31"/>
  <c r="T190" i="31"/>
  <c r="S190" i="31"/>
  <c r="T222" i="31"/>
  <c r="S222" i="31"/>
  <c r="T116" i="31"/>
  <c r="S116" i="31"/>
  <c r="S117" i="31"/>
  <c r="T117" i="31"/>
  <c r="T142" i="31"/>
  <c r="S142" i="31"/>
  <c r="T59" i="31"/>
  <c r="S59" i="31"/>
  <c r="S26" i="31"/>
  <c r="T26" i="31"/>
  <c r="T130" i="31"/>
  <c r="S130" i="31"/>
  <c r="T162" i="31"/>
  <c r="S162" i="31"/>
  <c r="S198" i="31"/>
  <c r="T198" i="31"/>
  <c r="S230" i="31"/>
  <c r="T230" i="31"/>
  <c r="S66" i="31"/>
  <c r="T66" i="31"/>
  <c r="S4" i="31"/>
  <c r="T4" i="31"/>
  <c r="S65" i="31"/>
  <c r="T65" i="31"/>
  <c r="T49" i="31"/>
  <c r="S49" i="31"/>
  <c r="S33" i="31"/>
  <c r="T33" i="31"/>
  <c r="T17" i="31"/>
  <c r="S17" i="31"/>
  <c r="S20" i="31"/>
  <c r="T20" i="31"/>
  <c r="S88" i="31"/>
  <c r="T88" i="31"/>
  <c r="S132" i="31"/>
  <c r="T132" i="31"/>
  <c r="T92" i="31"/>
  <c r="S92" i="31"/>
  <c r="S136" i="31"/>
  <c r="T136" i="31"/>
  <c r="S58" i="31"/>
  <c r="T58" i="31"/>
  <c r="T11" i="31"/>
  <c r="S11" i="31"/>
  <c r="S38" i="31"/>
  <c r="T38" i="31"/>
  <c r="S89" i="31"/>
  <c r="T89" i="31"/>
  <c r="T114" i="31"/>
  <c r="S114" i="31"/>
  <c r="T174" i="31"/>
  <c r="S174" i="31"/>
  <c r="S202" i="31"/>
  <c r="T202" i="31"/>
  <c r="T234" i="31"/>
  <c r="S234" i="31"/>
  <c r="S128" i="31"/>
  <c r="T128" i="31"/>
  <c r="S30" i="31"/>
  <c r="T30" i="31"/>
  <c r="S101" i="31"/>
  <c r="T101" i="31"/>
  <c r="T126" i="31"/>
  <c r="S126" i="31"/>
  <c r="S165" i="31"/>
  <c r="T165" i="31"/>
  <c r="T75" i="31"/>
  <c r="S75" i="31"/>
  <c r="T31" i="31"/>
  <c r="S31" i="31"/>
  <c r="T139" i="31"/>
  <c r="S139" i="31"/>
  <c r="T170" i="31"/>
  <c r="S170" i="31"/>
  <c r="S206" i="31"/>
  <c r="T206" i="31"/>
  <c r="T238" i="31"/>
  <c r="S238" i="31"/>
  <c r="S50" i="31"/>
  <c r="T50" i="31"/>
  <c r="S77" i="31"/>
  <c r="T77" i="31"/>
  <c r="S61" i="31"/>
  <c r="T61" i="31"/>
  <c r="T45" i="31"/>
  <c r="S45" i="31"/>
  <c r="S29" i="31"/>
  <c r="T29" i="31"/>
  <c r="S13" i="31"/>
  <c r="T13" i="31"/>
  <c r="T36" i="31"/>
  <c r="S36" i="31"/>
  <c r="S100" i="31"/>
  <c r="T100" i="31"/>
  <c r="S144" i="31"/>
  <c r="T144" i="31"/>
  <c r="S104" i="31"/>
  <c r="T104" i="31"/>
  <c r="S148" i="31"/>
  <c r="T148" i="31"/>
  <c r="S81" i="31"/>
  <c r="T81" i="31"/>
  <c r="S97" i="31"/>
  <c r="T97" i="31"/>
  <c r="S113" i="31"/>
  <c r="T113" i="31"/>
  <c r="S129" i="31"/>
  <c r="T129" i="31"/>
  <c r="S145" i="31"/>
  <c r="T145" i="31"/>
  <c r="S161" i="31"/>
  <c r="T161" i="31"/>
  <c r="T27" i="31"/>
  <c r="S27" i="31"/>
  <c r="T71" i="31"/>
  <c r="S71" i="31"/>
  <c r="T98" i="31"/>
  <c r="S98" i="31"/>
  <c r="S123" i="31"/>
  <c r="T123" i="31"/>
  <c r="S178" i="31"/>
  <c r="T178" i="31"/>
  <c r="T210" i="31"/>
  <c r="S210" i="31"/>
  <c r="S242" i="31"/>
  <c r="T242" i="31"/>
  <c r="T140" i="31"/>
  <c r="S140" i="31"/>
  <c r="S42" i="31"/>
  <c r="T42" i="31"/>
  <c r="S85" i="31"/>
  <c r="T85" i="31"/>
  <c r="T110" i="31"/>
  <c r="S110" i="31"/>
  <c r="S149" i="31"/>
  <c r="T149" i="31"/>
  <c r="S14" i="31"/>
  <c r="T14" i="31"/>
  <c r="T91" i="31"/>
  <c r="S91" i="31"/>
  <c r="T146" i="31"/>
  <c r="S146" i="31"/>
  <c r="T182" i="31"/>
  <c r="S182" i="31"/>
  <c r="T214" i="31"/>
  <c r="S214" i="31"/>
  <c r="T246" i="31"/>
  <c r="S246" i="31"/>
  <c r="S34" i="31"/>
  <c r="T34" i="31"/>
  <c r="S73" i="31"/>
  <c r="T73" i="31"/>
  <c r="S57" i="31"/>
  <c r="T57" i="31"/>
  <c r="S41" i="31"/>
  <c r="T41" i="31"/>
  <c r="S25" i="31"/>
  <c r="T25" i="31"/>
  <c r="S9" i="31"/>
  <c r="T9" i="31"/>
  <c r="T52" i="31"/>
  <c r="S52" i="31"/>
  <c r="S108" i="31"/>
  <c r="T108" i="31"/>
  <c r="S156" i="31"/>
  <c r="T156" i="31"/>
  <c r="T68" i="31"/>
  <c r="S68" i="31"/>
  <c r="S112" i="31"/>
  <c r="T112" i="31"/>
  <c r="S160" i="31"/>
  <c r="T160" i="31"/>
  <c r="S6" i="31"/>
  <c r="T6" i="31"/>
  <c r="S46" i="31"/>
  <c r="T46" i="31"/>
  <c r="T43" i="31"/>
  <c r="S43" i="31"/>
  <c r="S78" i="31"/>
  <c r="T78" i="31"/>
  <c r="S105" i="31"/>
  <c r="T105" i="31"/>
  <c r="S137" i="31"/>
  <c r="T137" i="31"/>
  <c r="T186" i="31"/>
  <c r="S186" i="31"/>
  <c r="S218" i="31"/>
  <c r="T218" i="31"/>
  <c r="S96" i="31"/>
  <c r="T96" i="31"/>
  <c r="S152" i="31"/>
  <c r="T152" i="31"/>
  <c r="S54" i="31"/>
  <c r="T54" i="31"/>
  <c r="T94" i="31"/>
  <c r="S94" i="31"/>
  <c r="S133" i="31"/>
  <c r="T133" i="31"/>
  <c r="T158" i="31"/>
  <c r="S158" i="31"/>
  <c r="T19" i="31"/>
  <c r="S19" i="31"/>
  <c r="S121" i="31"/>
  <c r="T121" i="31"/>
  <c r="T155" i="31"/>
  <c r="S155" i="31"/>
  <c r="T194" i="31"/>
  <c r="S194" i="31"/>
  <c r="T226" i="31"/>
  <c r="S226" i="31"/>
  <c r="T250" i="31"/>
  <c r="S250" i="31"/>
  <c r="S18" i="31"/>
  <c r="T18" i="31"/>
  <c r="T69" i="31"/>
  <c r="S69" i="31"/>
  <c r="T53" i="31"/>
  <c r="S53" i="31"/>
  <c r="T37" i="31"/>
  <c r="S37" i="31"/>
  <c r="T21" i="31"/>
  <c r="S21" i="31"/>
  <c r="T5" i="31"/>
  <c r="S5" i="31"/>
  <c r="T80" i="31"/>
  <c r="S80" i="31"/>
  <c r="S120" i="31"/>
  <c r="T120" i="31"/>
  <c r="S254" i="31" l="1"/>
  <c r="U254" i="31" s="1"/>
  <c r="T254" i="31"/>
</calcChain>
</file>

<file path=xl/sharedStrings.xml><?xml version="1.0" encoding="utf-8"?>
<sst xmlns="http://schemas.openxmlformats.org/spreadsheetml/2006/main" count="6267" uniqueCount="2568">
  <si>
    <t>Name</t>
  </si>
  <si>
    <t>Ticker</t>
  </si>
  <si>
    <t>Shares Outst'g</t>
  </si>
  <si>
    <t>Price</t>
  </si>
  <si>
    <t>Current Dividend Yield</t>
  </si>
  <si>
    <t>BEst Long-Term Growth</t>
  </si>
  <si>
    <t>Market Cap.</t>
  </si>
  <si>
    <t>% of Total Market Cap.</t>
  </si>
  <si>
    <t>Cap. Weighted Div. Yield</t>
  </si>
  <si>
    <t>Cap. Weighted Long-Term Growth</t>
  </si>
  <si>
    <t>SLF CT Equity</t>
  </si>
  <si>
    <t>Sun Life Financial Inc</t>
  </si>
  <si>
    <t>SLF</t>
  </si>
  <si>
    <t>HR-U CT Equity</t>
  </si>
  <si>
    <t>H&amp;R Real Estate Investment Trust</t>
  </si>
  <si>
    <t>HR-U</t>
  </si>
  <si>
    <t>n/a</t>
  </si>
  <si>
    <t>WFT CT Equity</t>
  </si>
  <si>
    <t>West Fraser Timber Co Ltd</t>
  </si>
  <si>
    <t>WFT</t>
  </si>
  <si>
    <t>BAM/A CT Equity</t>
  </si>
  <si>
    <t>Brookfield Asset Management Inc</t>
  </si>
  <si>
    <t>BAM/A</t>
  </si>
  <si>
    <t>ENF CT Equity</t>
  </si>
  <si>
    <t>Enbridge Income Fund Holdings Inc</t>
  </si>
  <si>
    <t>ENF</t>
  </si>
  <si>
    <t>SAP CT Equity</t>
  </si>
  <si>
    <t>Saputo Inc</t>
  </si>
  <si>
    <t>SAP</t>
  </si>
  <si>
    <t>PPL CT Equity</t>
  </si>
  <si>
    <t>Pembina Pipeline Corp</t>
  </si>
  <si>
    <t>PPL</t>
  </si>
  <si>
    <t>SES CT Equity</t>
  </si>
  <si>
    <t>Secure Energy Services Inc</t>
  </si>
  <si>
    <t>SES</t>
  </si>
  <si>
    <t>RBA CT Equity</t>
  </si>
  <si>
    <t>Ritchie Bros Auctioneers Inc</t>
  </si>
  <si>
    <t>RBA</t>
  </si>
  <si>
    <t>GIL CT Equity</t>
  </si>
  <si>
    <t>Gildan Activewear Inc</t>
  </si>
  <si>
    <t>GIL</t>
  </si>
  <si>
    <t>DSG CT Equity</t>
  </si>
  <si>
    <t>Descartes Systems Group Inc/The</t>
  </si>
  <si>
    <t>DSG</t>
  </si>
  <si>
    <t>IAG CT Equity</t>
  </si>
  <si>
    <t>Industrial Alliance Insurance &amp; Financial Services Inc</t>
  </si>
  <si>
    <t>IAG</t>
  </si>
  <si>
    <t>INE CT Equity</t>
  </si>
  <si>
    <t>Innergex Renewable Energy Inc</t>
  </si>
  <si>
    <t>INE</t>
  </si>
  <si>
    <t>MFC CT Equity</t>
  </si>
  <si>
    <t>Manulife Financial Corp</t>
  </si>
  <si>
    <t>MFC</t>
  </si>
  <si>
    <t>EFN CT Equity</t>
  </si>
  <si>
    <t>Element Financial Corp</t>
  </si>
  <si>
    <t>EFN</t>
  </si>
  <si>
    <t>CP CT Equity</t>
  </si>
  <si>
    <t>Canadian Pacific Railway Ltd</t>
  </si>
  <si>
    <t>CP</t>
  </si>
  <si>
    <t>HSE CT Equity</t>
  </si>
  <si>
    <t>Husky Energy Inc</t>
  </si>
  <si>
    <t>HSE</t>
  </si>
  <si>
    <t>WJX CT Equity</t>
  </si>
  <si>
    <t>Wajax Corp</t>
  </si>
  <si>
    <t>WJX</t>
  </si>
  <si>
    <t>BNP CT Equity</t>
  </si>
  <si>
    <t>Bonavista Energy Corp</t>
  </si>
  <si>
    <t>BNP</t>
  </si>
  <si>
    <t>BTE CT Equity</t>
  </si>
  <si>
    <t>Baytex Energy Corp</t>
  </si>
  <si>
    <t>BTE</t>
  </si>
  <si>
    <t>CPG CT Equity</t>
  </si>
  <si>
    <t>Crescent Point Energy Corp</t>
  </si>
  <si>
    <t>CPG</t>
  </si>
  <si>
    <t>CG CT Equity</t>
  </si>
  <si>
    <t>Centerra Gold Inc</t>
  </si>
  <si>
    <t>CG</t>
  </si>
  <si>
    <t>NAL CT Equity</t>
  </si>
  <si>
    <t>Newalta Corp</t>
  </si>
  <si>
    <t>NAL</t>
  </si>
  <si>
    <t>AD CT Equity</t>
  </si>
  <si>
    <t>Alaris Royalty Corp</t>
  </si>
  <si>
    <t>AD</t>
  </si>
  <si>
    <t>IFC CT Equity</t>
  </si>
  <si>
    <t>Intact Financial Corp</t>
  </si>
  <si>
    <t>IFC</t>
  </si>
  <si>
    <t>WN CT Equity</t>
  </si>
  <si>
    <t>George Weston Ltd</t>
  </si>
  <si>
    <t>WN</t>
  </si>
  <si>
    <t>MEG CT Equity</t>
  </si>
  <si>
    <t>MEG Energy Corp</t>
  </si>
  <si>
    <t>MEG</t>
  </si>
  <si>
    <t>DRM CT Equity</t>
  </si>
  <si>
    <t>DREAM Unlimited Corp</t>
  </si>
  <si>
    <t>DRM</t>
  </si>
  <si>
    <t>PSK CT Equity</t>
  </si>
  <si>
    <t>PrairieSky Royalty Ltd</t>
  </si>
  <si>
    <t>PSK</t>
  </si>
  <si>
    <t>CCO CT Equity</t>
  </si>
  <si>
    <t>Cameco Corp</t>
  </si>
  <si>
    <t>CCO</t>
  </si>
  <si>
    <t>TRQ CT Equity</t>
  </si>
  <si>
    <t>Turquoise Hill Resources Ltd</t>
  </si>
  <si>
    <t>TRQ</t>
  </si>
  <si>
    <t>CFP CT Equity</t>
  </si>
  <si>
    <t>Canfor Corp</t>
  </si>
  <si>
    <t>CFP</t>
  </si>
  <si>
    <t>IFP CT Equity</t>
  </si>
  <si>
    <t>Interfor Corp</t>
  </si>
  <si>
    <t>IFP</t>
  </si>
  <si>
    <t>BCB CT Equity</t>
  </si>
  <si>
    <t>Cott Corp</t>
  </si>
  <si>
    <t>BCB</t>
  </si>
  <si>
    <t>FNV CT Equity</t>
  </si>
  <si>
    <t>Franco-Nevada Corp</t>
  </si>
  <si>
    <t>FNV</t>
  </si>
  <si>
    <t>CVE CT Equity</t>
  </si>
  <si>
    <t>Cenovus Energy Inc</t>
  </si>
  <si>
    <t>CVE</t>
  </si>
  <si>
    <t>ACQ CT Equity</t>
  </si>
  <si>
    <t>AutoCanada Inc</t>
  </si>
  <si>
    <t>ACQ</t>
  </si>
  <si>
    <t>ATH CT Equity</t>
  </si>
  <si>
    <t>Athabasca Oil Corp</t>
  </si>
  <si>
    <t>ATH</t>
  </si>
  <si>
    <t>PVG CT Equity</t>
  </si>
  <si>
    <t>Pretium Resources Inc</t>
  </si>
  <si>
    <t>PVG</t>
  </si>
  <si>
    <t>EMP/A CT Equity</t>
  </si>
  <si>
    <t>Empire Co Ltd</t>
  </si>
  <si>
    <t>EMP/A</t>
  </si>
  <si>
    <t>L CT Equity</t>
  </si>
  <si>
    <t>Loblaw Cos Ltd</t>
  </si>
  <si>
    <t>L</t>
  </si>
  <si>
    <t>MRU CT Equity</t>
  </si>
  <si>
    <t>Metro Inc</t>
  </si>
  <si>
    <t>MRU</t>
  </si>
  <si>
    <t>TOU CT Equity</t>
  </si>
  <si>
    <t>Tourmaline Oil Corp</t>
  </si>
  <si>
    <t>TOU</t>
  </si>
  <si>
    <t>BMO CT Equity</t>
  </si>
  <si>
    <t>Bank of Montreal</t>
  </si>
  <si>
    <t>BMO</t>
  </si>
  <si>
    <t>BNS CT Equity</t>
  </si>
  <si>
    <t>Bank of Nova Scotia/The</t>
  </si>
  <si>
    <t>BNS</t>
  </si>
  <si>
    <t>CM CT Equity</t>
  </si>
  <si>
    <t>Canadian Imperial Bank of Commerce/Canada</t>
  </si>
  <si>
    <t>CM</t>
  </si>
  <si>
    <t>CWB CT Equity</t>
  </si>
  <si>
    <t>Canadian Western Bank</t>
  </si>
  <si>
    <t>CWB</t>
  </si>
  <si>
    <t>LB CT Equity</t>
  </si>
  <si>
    <t>Laurentian Bank of Canada</t>
  </si>
  <si>
    <t>LB</t>
  </si>
  <si>
    <t>NA CT Equity</t>
  </si>
  <si>
    <t>National Bank of Canada</t>
  </si>
  <si>
    <t>NA</t>
  </si>
  <si>
    <t>TD CT Equity</t>
  </si>
  <si>
    <t>Toronto-Dominion Bank/The</t>
  </si>
  <si>
    <t>TD</t>
  </si>
  <si>
    <t>AYA CT Equity</t>
  </si>
  <si>
    <t>Amaya Inc</t>
  </si>
  <si>
    <t>AYA</t>
  </si>
  <si>
    <t>LTS CT Equity</t>
  </si>
  <si>
    <t>Lightstream Resources Ltd</t>
  </si>
  <si>
    <t>LTS</t>
  </si>
  <si>
    <t>OR CT Equity</t>
  </si>
  <si>
    <t>Osisko Gold Royalties Ltd</t>
  </si>
  <si>
    <t>OR</t>
  </si>
  <si>
    <t>S CT Equity</t>
  </si>
  <si>
    <t>Sherritt International Corp</t>
  </si>
  <si>
    <t>S</t>
  </si>
  <si>
    <t>TOG CT Equity</t>
  </si>
  <si>
    <t>TORC Oil &amp; Gas Ltd</t>
  </si>
  <si>
    <t>TOG</t>
  </si>
  <si>
    <t>X CT Equity</t>
  </si>
  <si>
    <t>TMX Group Ltd</t>
  </si>
  <si>
    <t>X</t>
  </si>
  <si>
    <t>ESI CT Equity</t>
  </si>
  <si>
    <t>Ensign Energy Services Inc</t>
  </si>
  <si>
    <t>ESI</t>
  </si>
  <si>
    <t>PXT CT Equity</t>
  </si>
  <si>
    <t>Parex Resources Inc</t>
  </si>
  <si>
    <t>PXT</t>
  </si>
  <si>
    <t>TCW CT Equity</t>
  </si>
  <si>
    <t>Trican Well Service Ltd</t>
  </si>
  <si>
    <t>TCW</t>
  </si>
  <si>
    <t>AIM CT Equity</t>
  </si>
  <si>
    <t>Aimia Inc</t>
  </si>
  <si>
    <t>AIM</t>
  </si>
  <si>
    <t>MIC CT Equity</t>
  </si>
  <si>
    <t>Genworth MI Canada Inc</t>
  </si>
  <si>
    <t>MIC</t>
  </si>
  <si>
    <t>CHE-U CT Equity</t>
  </si>
  <si>
    <t>Chemtrade Logistics Income Fund</t>
  </si>
  <si>
    <t>CHE-U</t>
  </si>
  <si>
    <t>MBT CT Equity</t>
  </si>
  <si>
    <t>Manitoba Telecom Services Inc</t>
  </si>
  <si>
    <t>MBT</t>
  </si>
  <si>
    <t>MX CT Equity</t>
  </si>
  <si>
    <t>Methanex Corp</t>
  </si>
  <si>
    <t>MX</t>
  </si>
  <si>
    <t>QSR CT Equity</t>
  </si>
  <si>
    <t>Restaurant Brands International Inc</t>
  </si>
  <si>
    <t>QSR</t>
  </si>
  <si>
    <t>CSU CT Equity</t>
  </si>
  <si>
    <t>Constellation Software Inc/Canada</t>
  </si>
  <si>
    <t>CSU</t>
  </si>
  <si>
    <t>SU CT Equity</t>
  </si>
  <si>
    <t>Suncor Energy Inc</t>
  </si>
  <si>
    <t>SU</t>
  </si>
  <si>
    <t>PKI CT Equity</t>
  </si>
  <si>
    <t>Parkland Fuel Corp</t>
  </si>
  <si>
    <t>PKI</t>
  </si>
  <si>
    <t>LUN CT Equity</t>
  </si>
  <si>
    <t>Lundin Mining Corp</t>
  </si>
  <si>
    <t>LUN</t>
  </si>
  <si>
    <t>NG CT Equity</t>
  </si>
  <si>
    <t>NOVAGOLD RESOURCES INC</t>
  </si>
  <si>
    <t>NG</t>
  </si>
  <si>
    <t>KEL CT Equity</t>
  </si>
  <si>
    <t>Kelt Exploration Ltd</t>
  </si>
  <si>
    <t>KEL</t>
  </si>
  <si>
    <t>ARE CT Equity</t>
  </si>
  <si>
    <t>Aecon Group Inc</t>
  </si>
  <si>
    <t>ARE</t>
  </si>
  <si>
    <t>ACO/X CT Equity</t>
  </si>
  <si>
    <t>Atco Ltd/Canada</t>
  </si>
  <si>
    <t>ACO/X</t>
  </si>
  <si>
    <t>CCT CT Equity</t>
  </si>
  <si>
    <t>Catamaran Corp</t>
  </si>
  <si>
    <t>CCT</t>
  </si>
  <si>
    <t>TFI CT Equity</t>
  </si>
  <si>
    <t>TransForce Inc</t>
  </si>
  <si>
    <t>TFI</t>
  </si>
  <si>
    <t>BNE CT Equity</t>
  </si>
  <si>
    <t>Bonterra Energy Corp</t>
  </si>
  <si>
    <t>BNE</t>
  </si>
  <si>
    <t>CFW CT Equity</t>
  </si>
  <si>
    <t>Calfrac Well Services Ltd</t>
  </si>
  <si>
    <t>CFW</t>
  </si>
  <si>
    <t>DII/B CT Equity</t>
  </si>
  <si>
    <t>Dorel Industries Inc</t>
  </si>
  <si>
    <t>DII/B</t>
  </si>
  <si>
    <t>RY CT Equity</t>
  </si>
  <si>
    <t>Royal Bank of Canada</t>
  </si>
  <si>
    <t>RY</t>
  </si>
  <si>
    <t>DC/A CT Equity</t>
  </si>
  <si>
    <t>Dundee Corp</t>
  </si>
  <si>
    <t>DC/A</t>
  </si>
  <si>
    <t>CRR-U CT Equity</t>
  </si>
  <si>
    <t>Crombie Real Estate Investment Trust</t>
  </si>
  <si>
    <t>CRR-U</t>
  </si>
  <si>
    <t>RUS CT Equity</t>
  </si>
  <si>
    <t>Russel Metals Inc</t>
  </si>
  <si>
    <t>RUS</t>
  </si>
  <si>
    <t>STN CT Equity</t>
  </si>
  <si>
    <t>Stantec Inc</t>
  </si>
  <si>
    <t>STN</t>
  </si>
  <si>
    <t>TCL/A CT Equity</t>
  </si>
  <si>
    <t>Transcontinental Inc</t>
  </si>
  <si>
    <t>TCL/A</t>
  </si>
  <si>
    <t>BNK CT Equity</t>
  </si>
  <si>
    <t>Bankers Petroleum Ltd</t>
  </si>
  <si>
    <t>BNK</t>
  </si>
  <si>
    <t>HCG CT Equity</t>
  </si>
  <si>
    <t>Home Capital Group Inc</t>
  </si>
  <si>
    <t>HCG</t>
  </si>
  <si>
    <t>CS CT Equity</t>
  </si>
  <si>
    <t>Capstone Mining Corp</t>
  </si>
  <si>
    <t>CS</t>
  </si>
  <si>
    <t>GTE CT Equity</t>
  </si>
  <si>
    <t>Gran Tierra Energy Inc</t>
  </si>
  <si>
    <t>GTE</t>
  </si>
  <si>
    <t>FVI CT Equity</t>
  </si>
  <si>
    <t>Fortuna Silver Mines Inc</t>
  </si>
  <si>
    <t>FVI</t>
  </si>
  <si>
    <t>HBC CT Equity</t>
  </si>
  <si>
    <t>Hudson's Bay Co</t>
  </si>
  <si>
    <t>HBC</t>
  </si>
  <si>
    <t>FRC CT Equity</t>
  </si>
  <si>
    <t>Canyon Services Group Inc</t>
  </si>
  <si>
    <t>FRC</t>
  </si>
  <si>
    <t>PPY CT Equity</t>
  </si>
  <si>
    <t>Painted Pony Petroleum Ltd</t>
  </si>
  <si>
    <t>PPY</t>
  </si>
  <si>
    <t>LNR CT Equity</t>
  </si>
  <si>
    <t>Linamar Corp</t>
  </si>
  <si>
    <t>LNR</t>
  </si>
  <si>
    <t>NSU CT Equity</t>
  </si>
  <si>
    <t>Nevsun Resources Ltd</t>
  </si>
  <si>
    <t>NSU</t>
  </si>
  <si>
    <t>NWC CT Equity</t>
  </si>
  <si>
    <t>North West Co Inc/The</t>
  </si>
  <si>
    <t>NWC</t>
  </si>
  <si>
    <t>CLS CT Equity</t>
  </si>
  <si>
    <t>Celestica Inc</t>
  </si>
  <si>
    <t>CLS</t>
  </si>
  <si>
    <t>SMF CT Equity</t>
  </si>
  <si>
    <t>SEMAFO Inc</t>
  </si>
  <si>
    <t>SMF</t>
  </si>
  <si>
    <t>SCL CT Equity</t>
  </si>
  <si>
    <t>ShawCor Ltd</t>
  </si>
  <si>
    <t>SCL</t>
  </si>
  <si>
    <t>RON CT Equity</t>
  </si>
  <si>
    <t>RONA Inc</t>
  </si>
  <si>
    <t>RON</t>
  </si>
  <si>
    <t>SSO CT Equity</t>
  </si>
  <si>
    <t>Silver Standard Resources Inc</t>
  </si>
  <si>
    <t>SSO</t>
  </si>
  <si>
    <t>BB CT Equity</t>
  </si>
  <si>
    <t>BlackBerry Ltd</t>
  </si>
  <si>
    <t>BB</t>
  </si>
  <si>
    <t>GRT-U CT Equity</t>
  </si>
  <si>
    <t>Granite Real Estate Investment Trust</t>
  </si>
  <si>
    <t>GRT-U</t>
  </si>
  <si>
    <t>TIH CT Equity</t>
  </si>
  <si>
    <t>Toromont Industries Ltd</t>
  </si>
  <si>
    <t>TIH</t>
  </si>
  <si>
    <t>FR CT Equity</t>
  </si>
  <si>
    <t>First Majestic Silver Corp</t>
  </si>
  <si>
    <t>FR</t>
  </si>
  <si>
    <t>AAV CT Equity</t>
  </si>
  <si>
    <t>Advantage Oil &amp; Gas Ltd</t>
  </si>
  <si>
    <t>AAV</t>
  </si>
  <si>
    <t>FSV CT Equity</t>
  </si>
  <si>
    <t>FirstService Corp/Canada</t>
  </si>
  <si>
    <t>FSV</t>
  </si>
  <si>
    <t>DDC CT Equity</t>
  </si>
  <si>
    <t>Dominion Diamond Corp</t>
  </si>
  <si>
    <t>DDC</t>
  </si>
  <si>
    <t>CCA CT Equity</t>
  </si>
  <si>
    <t>Cogeco Cable Inc</t>
  </si>
  <si>
    <t>CCA</t>
  </si>
  <si>
    <t>REF-U CT Equity</t>
  </si>
  <si>
    <t>Canadian Real Estate Investment Trust</t>
  </si>
  <si>
    <t>REF-U</t>
  </si>
  <si>
    <t>FCR CT Equity</t>
  </si>
  <si>
    <t>First Capital Realty Inc</t>
  </si>
  <si>
    <t>FCR</t>
  </si>
  <si>
    <t>FM CT Equity</t>
  </si>
  <si>
    <t>First Quantum Minerals Ltd</t>
  </si>
  <si>
    <t>FM</t>
  </si>
  <si>
    <t>PSI CT Equity</t>
  </si>
  <si>
    <t>Pason Systems Inc</t>
  </si>
  <si>
    <t>PSI</t>
  </si>
  <si>
    <t>RCI/B CT Equity</t>
  </si>
  <si>
    <t>Rogers Communications Inc</t>
  </si>
  <si>
    <t>RCI/B</t>
  </si>
  <si>
    <t>PJC/A CT Equity</t>
  </si>
  <si>
    <t>Jean Coutu Group PJC Inc/The</t>
  </si>
  <si>
    <t>PJC/A</t>
  </si>
  <si>
    <t>MDI CT Equity</t>
  </si>
  <si>
    <t>Major Drilling Group International Inc</t>
  </si>
  <si>
    <t>MDI</t>
  </si>
  <si>
    <t>MTL CT Equity</t>
  </si>
  <si>
    <t>Mullen Group Ltd</t>
  </si>
  <si>
    <t>MTL</t>
  </si>
  <si>
    <t>MFI CT Equity</t>
  </si>
  <si>
    <t>Maple Leaf Foods Inc</t>
  </si>
  <si>
    <t>MFI</t>
  </si>
  <si>
    <t>HBM CT Equity</t>
  </si>
  <si>
    <t>HudBay Minerals Inc</t>
  </si>
  <si>
    <t>HBM</t>
  </si>
  <si>
    <t>LIF CT Equity</t>
  </si>
  <si>
    <t>Labrador Iron Ore Royalty Corp</t>
  </si>
  <si>
    <t>LIF</t>
  </si>
  <si>
    <t>D-U CT Equity</t>
  </si>
  <si>
    <t>Dream Office Real Estate Investment Trust</t>
  </si>
  <si>
    <t>D-U</t>
  </si>
  <si>
    <t>CCL/B CT Equity</t>
  </si>
  <si>
    <t>CCL Industries Inc</t>
  </si>
  <si>
    <t>CCL/B</t>
  </si>
  <si>
    <t>AGF/B CT Equity</t>
  </si>
  <si>
    <t>AGF Management Ltd</t>
  </si>
  <si>
    <t>AGF/B</t>
  </si>
  <si>
    <t>EXE CT Equity</t>
  </si>
  <si>
    <t>Extendicare Inc</t>
  </si>
  <si>
    <t>EXE</t>
  </si>
  <si>
    <t>AUQ CT Equity</t>
  </si>
  <si>
    <t>AuRico Gold Inc</t>
  </si>
  <si>
    <t>AUQ</t>
  </si>
  <si>
    <t>SPB CT Equity</t>
  </si>
  <si>
    <t>Superior Plus Corp</t>
  </si>
  <si>
    <t>SPB</t>
  </si>
  <si>
    <t>FRU CT Equity</t>
  </si>
  <si>
    <t>Freehold Royalties Ltd</t>
  </si>
  <si>
    <t>FRU</t>
  </si>
  <si>
    <t>ECA CT Equity</t>
  </si>
  <si>
    <t>Encana Corp</t>
  </si>
  <si>
    <t>ECA</t>
  </si>
  <si>
    <t>WTE CT Equity</t>
  </si>
  <si>
    <t>Westshore Terminals Investment Corp</t>
  </si>
  <si>
    <t>WTE</t>
  </si>
  <si>
    <t>NPI CT Equity</t>
  </si>
  <si>
    <t>Northland Power Inc</t>
  </si>
  <si>
    <t>NPI</t>
  </si>
  <si>
    <t>CAR-U CT Equity</t>
  </si>
  <si>
    <t>Canadian Apartment Properties REIT</t>
  </si>
  <si>
    <t>CAR-U</t>
  </si>
  <si>
    <t>IPL CT Equity</t>
  </si>
  <si>
    <t>Inter Pipeline Ltd</t>
  </si>
  <si>
    <t>IPL</t>
  </si>
  <si>
    <t>PEY CT Equity</t>
  </si>
  <si>
    <t>Peyto Exploration &amp; Development Corp</t>
  </si>
  <si>
    <t>PEY</t>
  </si>
  <si>
    <t>AVO CT Equity</t>
  </si>
  <si>
    <t>Avigilon Corp</t>
  </si>
  <si>
    <t>AVO</t>
  </si>
  <si>
    <t>AQN CT Equity</t>
  </si>
  <si>
    <t>Algonquin Power &amp; Utilities Corp</t>
  </si>
  <si>
    <t>AQN</t>
  </si>
  <si>
    <t>VSN CT Equity</t>
  </si>
  <si>
    <t>Veresen Inc</t>
  </si>
  <si>
    <t>VSN</t>
  </si>
  <si>
    <t>DRG-U CT Equity</t>
  </si>
  <si>
    <t>Dream Global Real Estate Investment Trust</t>
  </si>
  <si>
    <t>DRG-U</t>
  </si>
  <si>
    <t>CWT-U CT Equity</t>
  </si>
  <si>
    <t>Calloway Real Estate Investment Trust</t>
  </si>
  <si>
    <t>CWT-U</t>
  </si>
  <si>
    <t>ASR CT Equity</t>
  </si>
  <si>
    <t>Alacer Gold Corp</t>
  </si>
  <si>
    <t>ASR</t>
  </si>
  <si>
    <t>PAA CT Equity</t>
  </si>
  <si>
    <t>Pan American Silver Corp</t>
  </si>
  <si>
    <t>PAA</t>
  </si>
  <si>
    <t>ALA CT Equity</t>
  </si>
  <si>
    <t>AltaGas Ltd</t>
  </si>
  <si>
    <t>ALA</t>
  </si>
  <si>
    <t>CUF-U CT Equity</t>
  </si>
  <si>
    <t>Cominar Real Estate Investment Trust</t>
  </si>
  <si>
    <t>CUF-U</t>
  </si>
  <si>
    <t>DH CT Equity</t>
  </si>
  <si>
    <t>DH Corp</t>
  </si>
  <si>
    <t>DH</t>
  </si>
  <si>
    <t>WJA CT Equity</t>
  </si>
  <si>
    <t>WestJet Airlines Ltd</t>
  </si>
  <si>
    <t>WJA</t>
  </si>
  <si>
    <t>CJR/B CT Equity</t>
  </si>
  <si>
    <t>Corus Entertainment Inc</t>
  </si>
  <si>
    <t>CJR/B</t>
  </si>
  <si>
    <t>EMA CT Equity</t>
  </si>
  <si>
    <t>Emera Inc</t>
  </si>
  <si>
    <t>EMA</t>
  </si>
  <si>
    <t>BIR CT Equity</t>
  </si>
  <si>
    <t>Birchcliff Energy Ltd</t>
  </si>
  <si>
    <t>BIR</t>
  </si>
  <si>
    <t>MDA CT Equity</t>
  </si>
  <si>
    <t>MacDonald Dettwiler &amp; Associates Ltd</t>
  </si>
  <si>
    <t>MDA</t>
  </si>
  <si>
    <t>TXG CT Equity</t>
  </si>
  <si>
    <t>Torex Gold Resources Inc</t>
  </si>
  <si>
    <t>TXG</t>
  </si>
  <si>
    <t>TDG CT Equity</t>
  </si>
  <si>
    <t>Trinidad Drilling Ltd</t>
  </si>
  <si>
    <t>TDG</t>
  </si>
  <si>
    <t>JE CT Equity</t>
  </si>
  <si>
    <t>Just Energy Group Inc</t>
  </si>
  <si>
    <t>JE</t>
  </si>
  <si>
    <t>BIN CT Equity</t>
  </si>
  <si>
    <t>Progressive Waste Solutions Ltd</t>
  </si>
  <si>
    <t>BIN</t>
  </si>
  <si>
    <t>NPR-U CT Equity</t>
  </si>
  <si>
    <t>Northern Property Real Estate Investment Trust</t>
  </si>
  <si>
    <t>NPR-U</t>
  </si>
  <si>
    <t>CGG CT Equity</t>
  </si>
  <si>
    <t>China Gold International Resources Corp Ltd</t>
  </si>
  <si>
    <t>CGG</t>
  </si>
  <si>
    <t>AP-U CT Equity</t>
  </si>
  <si>
    <t>Allied Properties Real Estate Investment Trust</t>
  </si>
  <si>
    <t>AP-U</t>
  </si>
  <si>
    <t>AGI CT Equity</t>
  </si>
  <si>
    <t>Alamos Gold Inc</t>
  </si>
  <si>
    <t>AGI</t>
  </si>
  <si>
    <t>KEY CT Equity</t>
  </si>
  <si>
    <t>Keyera Corp</t>
  </si>
  <si>
    <t>KEY</t>
  </si>
  <si>
    <t>PWF CT Equity</t>
  </si>
  <si>
    <t>Power Financial Corp</t>
  </si>
  <si>
    <t>PWF</t>
  </si>
  <si>
    <t>NVA CT Equity</t>
  </si>
  <si>
    <t>NuVista Energy Ltd</t>
  </si>
  <si>
    <t>NVA</t>
  </si>
  <si>
    <t>CEU CT Equity</t>
  </si>
  <si>
    <t>Canadian Energy Services &amp; Technology Corp</t>
  </si>
  <si>
    <t>CEU</t>
  </si>
  <si>
    <t>ABX CT Equity</t>
  </si>
  <si>
    <t>Barrick Gold Corp</t>
  </si>
  <si>
    <t>ABX</t>
  </si>
  <si>
    <t>CR CT Equity</t>
  </si>
  <si>
    <t>Crew Energy Inc</t>
  </si>
  <si>
    <t>CR</t>
  </si>
  <si>
    <t>CGX CT Equity</t>
  </si>
  <si>
    <t>Cineplex Inc</t>
  </si>
  <si>
    <t>CGX</t>
  </si>
  <si>
    <t>BCE CT Equity</t>
  </si>
  <si>
    <t>BCE Inc</t>
  </si>
  <si>
    <t>BCE</t>
  </si>
  <si>
    <t>CSH-U CT Equity</t>
  </si>
  <si>
    <t>Chartwell Retirement Residences</t>
  </si>
  <si>
    <t>CSH-U</t>
  </si>
  <si>
    <t>TET CT Equity</t>
  </si>
  <si>
    <t>Trilogy Energy Corp</t>
  </si>
  <si>
    <t>TET</t>
  </si>
  <si>
    <t>BDI CT Equity</t>
  </si>
  <si>
    <t>Black Diamond Group Ltd</t>
  </si>
  <si>
    <t>BDI</t>
  </si>
  <si>
    <t>SGY CT Equity</t>
  </si>
  <si>
    <t>Surge Energy Inc</t>
  </si>
  <si>
    <t>SGY</t>
  </si>
  <si>
    <t>CUS CT Equity</t>
  </si>
  <si>
    <t>Canexus Corp</t>
  </si>
  <si>
    <t>CUS</t>
  </si>
  <si>
    <t>AX-U CT Equity</t>
  </si>
  <si>
    <t>Artis Real Estate Investment Trust</t>
  </si>
  <si>
    <t>AX-U</t>
  </si>
  <si>
    <t>LEG CT Equity</t>
  </si>
  <si>
    <t>Legacy Oil + Gas Inc</t>
  </si>
  <si>
    <t>LEG</t>
  </si>
  <si>
    <t>POT CT Equity</t>
  </si>
  <si>
    <t>Potash Corp of Saskatchewan Inc</t>
  </si>
  <si>
    <t>POT</t>
  </si>
  <si>
    <t>DGC CT Equity</t>
  </si>
  <si>
    <t>Detour Gold Corp</t>
  </si>
  <si>
    <t>DGC</t>
  </si>
  <si>
    <t>TRP CT Equity</t>
  </si>
  <si>
    <t>TransCanada Corp</t>
  </si>
  <si>
    <t>TRP</t>
  </si>
  <si>
    <t>OGC CT Equity</t>
  </si>
  <si>
    <t>OceanaGold Corp</t>
  </si>
  <si>
    <t>OGC</t>
  </si>
  <si>
    <t>EFX CT Equity</t>
  </si>
  <si>
    <t>Enerflex Ltd</t>
  </si>
  <si>
    <t>EFX</t>
  </si>
  <si>
    <t>BTO CT Equity</t>
  </si>
  <si>
    <t>B2Gold Corp</t>
  </si>
  <si>
    <t>BTO</t>
  </si>
  <si>
    <t>VRX CT Equity</t>
  </si>
  <si>
    <t>Valeant Pharmaceuticals International Inc</t>
  </si>
  <si>
    <t>VRX</t>
  </si>
  <si>
    <t>DOL CT Equity</t>
  </si>
  <si>
    <t>Dollarama Inc</t>
  </si>
  <si>
    <t>DOL</t>
  </si>
  <si>
    <t>CPX CT Equity</t>
  </si>
  <si>
    <t>Capital Power Corp</t>
  </si>
  <si>
    <t>CPX</t>
  </si>
  <si>
    <t>ELD CT Equity</t>
  </si>
  <si>
    <t>Eldorado Gold Corp</t>
  </si>
  <si>
    <t>ELD</t>
  </si>
  <si>
    <t>THO CT Equity</t>
  </si>
  <si>
    <t>Tahoe Resources Inc</t>
  </si>
  <si>
    <t>THO</t>
  </si>
  <si>
    <t>OCX CT Equity</t>
  </si>
  <si>
    <t>Onex Corp</t>
  </si>
  <si>
    <t>OCX</t>
  </si>
  <si>
    <t>IMO CT Equity</t>
  </si>
  <si>
    <t>Imperial Oil Ltd</t>
  </si>
  <si>
    <t>IMO</t>
  </si>
  <si>
    <t>ATA CT Equity</t>
  </si>
  <si>
    <t>ATS Automation Tooling Systems Inc</t>
  </si>
  <si>
    <t>ATA</t>
  </si>
  <si>
    <t>AC CT Equity</t>
  </si>
  <si>
    <t>Air Canada</t>
  </si>
  <si>
    <t>AC</t>
  </si>
  <si>
    <t>BEP-U CT Equity</t>
  </si>
  <si>
    <t>Brookfield Renewable Energy Partners LP/CA</t>
  </si>
  <si>
    <t>BEP-U</t>
  </si>
  <si>
    <t>ATD/B CT Equity</t>
  </si>
  <si>
    <t>Alimentation Couche-Tard Inc</t>
  </si>
  <si>
    <t>ATD/B</t>
  </si>
  <si>
    <t>BPY-U CT Equity</t>
  </si>
  <si>
    <t>Brookfield Property Partners LP</t>
  </si>
  <si>
    <t>BPY-U</t>
  </si>
  <si>
    <t>PRE CT Equity</t>
  </si>
  <si>
    <t>Pacific Rubiales Energy Corp</t>
  </si>
  <si>
    <t>PRE</t>
  </si>
  <si>
    <t>AEM CT Equity</t>
  </si>
  <si>
    <t>Agnico Eagle Mines Ltd</t>
  </si>
  <si>
    <t>AEM</t>
  </si>
  <si>
    <t>BBD/B CT Equity</t>
  </si>
  <si>
    <t>Bombardier Inc</t>
  </si>
  <si>
    <t>BBD/B</t>
  </si>
  <si>
    <t>TLM CT Equity</t>
  </si>
  <si>
    <t>Talisman Energy Inc</t>
  </si>
  <si>
    <t>TLM</t>
  </si>
  <si>
    <t>T CT Equity</t>
  </si>
  <si>
    <t>TELUS Corp</t>
  </si>
  <si>
    <t>T</t>
  </si>
  <si>
    <t>PWT CT Equity</t>
  </si>
  <si>
    <t>Penn West Petroleum Ltd</t>
  </si>
  <si>
    <t>PWT</t>
  </si>
  <si>
    <t>CAE CT Equity</t>
  </si>
  <si>
    <t>CAE Inc</t>
  </si>
  <si>
    <t>CAE</t>
  </si>
  <si>
    <t>CNQ CT Equity</t>
  </si>
  <si>
    <t>Canadian Natural Resources Ltd</t>
  </si>
  <si>
    <t>CNQ</t>
  </si>
  <si>
    <t>DHX/B CT Equity</t>
  </si>
  <si>
    <t>DHX Media Ltd</t>
  </si>
  <si>
    <t>DHX/B</t>
  </si>
  <si>
    <t>CTC/A CT Equity</t>
  </si>
  <si>
    <t>Canadian Tire Corp Ltd</t>
  </si>
  <si>
    <t>CTC/A</t>
  </si>
  <si>
    <t>P CT Equity</t>
  </si>
  <si>
    <t>Primero Mining Corp</t>
  </si>
  <si>
    <t>P</t>
  </si>
  <si>
    <t>CU CT Equity</t>
  </si>
  <si>
    <t>Canadian Utilities Ltd</t>
  </si>
  <si>
    <t>CU</t>
  </si>
  <si>
    <t>WEF CT Equity</t>
  </si>
  <si>
    <t>Western Forest Products Inc</t>
  </si>
  <si>
    <t>WEF</t>
  </si>
  <si>
    <t>GIB/A CT Equity</t>
  </si>
  <si>
    <t>CGI Group Inc</t>
  </si>
  <si>
    <t>GIB/A</t>
  </si>
  <si>
    <t>ECI CT Equity</t>
  </si>
  <si>
    <t>EnerCare Inc</t>
  </si>
  <si>
    <t>ECI</t>
  </si>
  <si>
    <t>NGD CT Equity</t>
  </si>
  <si>
    <t>New Gold Inc</t>
  </si>
  <si>
    <t>NGD</t>
  </si>
  <si>
    <t>FFH CT Equity</t>
  </si>
  <si>
    <t>Fairfax Financial Holdings Ltd</t>
  </si>
  <si>
    <t>FFH</t>
  </si>
  <si>
    <t>FTT CT Equity</t>
  </si>
  <si>
    <t>Finning International Inc</t>
  </si>
  <si>
    <t>FTT</t>
  </si>
  <si>
    <t>CF CT Equity</t>
  </si>
  <si>
    <t>Canaccord Genuity Group Inc</t>
  </si>
  <si>
    <t>CF</t>
  </si>
  <si>
    <t>BAD CT Equity</t>
  </si>
  <si>
    <t>Badger Daylighting Ltd</t>
  </si>
  <si>
    <t>BAD</t>
  </si>
  <si>
    <t>FTS CT Equity</t>
  </si>
  <si>
    <t>Fortis Inc/Canada</t>
  </si>
  <si>
    <t>FTS</t>
  </si>
  <si>
    <t>G CT Equity</t>
  </si>
  <si>
    <t>Goldcorp Inc</t>
  </si>
  <si>
    <t>G</t>
  </si>
  <si>
    <t>GWO CT Equity</t>
  </si>
  <si>
    <t>Great-West Lifeco Inc</t>
  </si>
  <si>
    <t>GWO</t>
  </si>
  <si>
    <t>DOO CT Equity</t>
  </si>
  <si>
    <t>BRP Inc/CA</t>
  </si>
  <si>
    <t>DOO</t>
  </si>
  <si>
    <t>RMP CT Equity</t>
  </si>
  <si>
    <t>RMP Energy Inc</t>
  </si>
  <si>
    <t>RMP</t>
  </si>
  <si>
    <t>ENB CT Equity</t>
  </si>
  <si>
    <t>Enbridge Inc</t>
  </si>
  <si>
    <t>ENB</t>
  </si>
  <si>
    <t>IGM CT Equity</t>
  </si>
  <si>
    <t>IGM Financial Inc</t>
  </si>
  <si>
    <t>IGM</t>
  </si>
  <si>
    <t>MG CT Equity</t>
  </si>
  <si>
    <t>Magna International Inc</t>
  </si>
  <si>
    <t>MG</t>
  </si>
  <si>
    <t>GC CT Equity</t>
  </si>
  <si>
    <t>Great Canadian Gaming Corp</t>
  </si>
  <si>
    <t>GC</t>
  </si>
  <si>
    <t>POU CT Equity</t>
  </si>
  <si>
    <t>Paramount Resources Ltd</t>
  </si>
  <si>
    <t>POU</t>
  </si>
  <si>
    <t>PD CT Equity</t>
  </si>
  <si>
    <t>Precision Drilling Corp</t>
  </si>
  <si>
    <t>PD</t>
  </si>
  <si>
    <t>SJR/B CT Equity</t>
  </si>
  <si>
    <t>Shaw Communications Inc</t>
  </si>
  <si>
    <t>SJR/B</t>
  </si>
  <si>
    <t>MRE CT Equity</t>
  </si>
  <si>
    <t>Martinrea International Inc</t>
  </si>
  <si>
    <t>MRE</t>
  </si>
  <si>
    <t>SNC CT Equity</t>
  </si>
  <si>
    <t>SNC-Lavalin Group Inc</t>
  </si>
  <si>
    <t>SNC</t>
  </si>
  <si>
    <t>BEI-U CT Equity</t>
  </si>
  <si>
    <t>Boardwalk Real Estate Investment Trust</t>
  </si>
  <si>
    <t>BEI-U</t>
  </si>
  <si>
    <t>TCK/B CT Equity</t>
  </si>
  <si>
    <t>Teck Resources Ltd</t>
  </si>
  <si>
    <t>TCK/B</t>
  </si>
  <si>
    <t>TRI CT Equity</t>
  </si>
  <si>
    <t>Thomson Reuters Corp</t>
  </si>
  <si>
    <t>TRI</t>
  </si>
  <si>
    <t>WCP CT Equity</t>
  </si>
  <si>
    <t>Whitecap Resources Inc</t>
  </si>
  <si>
    <t>WCP</t>
  </si>
  <si>
    <t>NBD CT Equity</t>
  </si>
  <si>
    <t>Norbord Inc</t>
  </si>
  <si>
    <t>NBD</t>
  </si>
  <si>
    <t>AGU CT Equity</t>
  </si>
  <si>
    <t>Agrium Inc</t>
  </si>
  <si>
    <t>AGU</t>
  </si>
  <si>
    <t>PGF CT Equity</t>
  </si>
  <si>
    <t>Pengrowth Energy Corp</t>
  </si>
  <si>
    <t>PGF</t>
  </si>
  <si>
    <t>K CT Equity</t>
  </si>
  <si>
    <t>Kinross Gold Corp</t>
  </si>
  <si>
    <t>K</t>
  </si>
  <si>
    <t>REI-U CT Equity</t>
  </si>
  <si>
    <t>RioCan Real Estate Investment Trust</t>
  </si>
  <si>
    <t>REI-U</t>
  </si>
  <si>
    <t>TA CT Equity</t>
  </si>
  <si>
    <t>TransAlta Corp</t>
  </si>
  <si>
    <t>TA</t>
  </si>
  <si>
    <t>BXE CT Equity</t>
  </si>
  <si>
    <t>Bellatrix Exploration Ltd</t>
  </si>
  <si>
    <t>BXE</t>
  </si>
  <si>
    <t>GEI CT Equity</t>
  </si>
  <si>
    <t>Gibson Energy Inc</t>
  </si>
  <si>
    <t>GEI</t>
  </si>
  <si>
    <t>VET CT Equity</t>
  </si>
  <si>
    <t>Vermilion Energy Inc</t>
  </si>
  <si>
    <t>VET</t>
  </si>
  <si>
    <t>CIX CT Equity</t>
  </si>
  <si>
    <t>CI Financial Corp</t>
  </si>
  <si>
    <t>CIX</t>
  </si>
  <si>
    <t>YRI CT Equity</t>
  </si>
  <si>
    <t>Yamana Gold Inc</t>
  </si>
  <si>
    <t>YRI</t>
  </si>
  <si>
    <t>SLW CT Equity</t>
  </si>
  <si>
    <t>Silver Wheaton Corp</t>
  </si>
  <si>
    <t>SLW</t>
  </si>
  <si>
    <t>WSP CT Equity</t>
  </si>
  <si>
    <t>WSP Global Inc</t>
  </si>
  <si>
    <t>WSP</t>
  </si>
  <si>
    <t>QBR/B CT Equity</t>
  </si>
  <si>
    <t>Quebecor Inc</t>
  </si>
  <si>
    <t>QBR/B</t>
  </si>
  <si>
    <t>ITP CT Equity</t>
  </si>
  <si>
    <t>Intertape Polymer Group Inc</t>
  </si>
  <si>
    <t>ITP</t>
  </si>
  <si>
    <t>POW CT Equity</t>
  </si>
  <si>
    <t>Power Corp of Canada</t>
  </si>
  <si>
    <t>POW</t>
  </si>
  <si>
    <t>OTC CT Equity</t>
  </si>
  <si>
    <t>Open Text Corp</t>
  </si>
  <si>
    <t>OTC</t>
  </si>
  <si>
    <t>CNR CT Equity</t>
  </si>
  <si>
    <t>Canadian National Railway Co</t>
  </si>
  <si>
    <t>CNR</t>
  </si>
  <si>
    <t>COS CT Equity</t>
  </si>
  <si>
    <t>Canadian Oil Sands Ltd</t>
  </si>
  <si>
    <t>COS</t>
  </si>
  <si>
    <t>IMG CT Equity</t>
  </si>
  <si>
    <t>IAMGOLD Corp</t>
  </si>
  <si>
    <t>IMG</t>
  </si>
  <si>
    <t>SW CT Equity</t>
  </si>
  <si>
    <t>Sierra Wireless Inc</t>
  </si>
  <si>
    <t>SW</t>
  </si>
  <si>
    <t>ARX CT Equity</t>
  </si>
  <si>
    <t>ARC Resources Ltd</t>
  </si>
  <si>
    <t>ARX</t>
  </si>
  <si>
    <t>RRX CT Equity</t>
  </si>
  <si>
    <t>Raging River Exploration Inc</t>
  </si>
  <si>
    <t>RRX</t>
  </si>
  <si>
    <t>ERF CT Equity</t>
  </si>
  <si>
    <t>Enerplus Corp</t>
  </si>
  <si>
    <t>ERF</t>
  </si>
  <si>
    <t>US Proxy Group</t>
  </si>
  <si>
    <t>ALE</t>
  </si>
  <si>
    <t>DUK</t>
  </si>
  <si>
    <t>ES</t>
  </si>
  <si>
    <t>GXP</t>
  </si>
  <si>
    <t>OGE</t>
  </si>
  <si>
    <t>PNW</t>
  </si>
  <si>
    <t>SO</t>
  </si>
  <si>
    <t>WR</t>
  </si>
  <si>
    <t>VNR</t>
  </si>
  <si>
    <t>ALE US Equity</t>
  </si>
  <si>
    <t>Dividend</t>
  </si>
  <si>
    <t>DUK US Equity</t>
  </si>
  <si>
    <t>30-Day</t>
  </si>
  <si>
    <t>ES US Equity</t>
  </si>
  <si>
    <t>90-Day</t>
  </si>
  <si>
    <t>GXP US Equity</t>
  </si>
  <si>
    <t>180-Day</t>
  </si>
  <si>
    <t>OGEEM US Equity</t>
  </si>
  <si>
    <t>PNK US Equity</t>
  </si>
  <si>
    <t>OGE US Equity</t>
  </si>
  <si>
    <t>PNW US Equity</t>
  </si>
  <si>
    <t>SO US Equity</t>
  </si>
  <si>
    <t>WR US Equity</t>
  </si>
  <si>
    <t>CU CN Equity</t>
  </si>
  <si>
    <t>EMA CN Equity</t>
  </si>
  <si>
    <t>ENB CN Equity</t>
  </si>
  <si>
    <t>VNR CN Equity</t>
  </si>
  <si>
    <t>Date</t>
  </si>
  <si>
    <t>PX_LAST</t>
  </si>
  <si>
    <t>EQY_DPS</t>
  </si>
  <si>
    <t>CA Proxy Group</t>
  </si>
  <si>
    <t>N.A. Proxy Group</t>
  </si>
  <si>
    <t>#N/A N/A</t>
  </si>
  <si>
    <t>AA UN Equity</t>
  </si>
  <si>
    <t>Alcoa Inc</t>
  </si>
  <si>
    <t>AA</t>
  </si>
  <si>
    <t>LYB UN Equity</t>
  </si>
  <si>
    <t>LyondellBasell Industries NV</t>
  </si>
  <si>
    <t>LYB</t>
  </si>
  <si>
    <t>AXP UN Equity</t>
  </si>
  <si>
    <t>American Express Co</t>
  </si>
  <si>
    <t>AXP</t>
  </si>
  <si>
    <t>VZ UN Equity</t>
  </si>
  <si>
    <t>Verizon Communications Inc</t>
  </si>
  <si>
    <t>VZ</t>
  </si>
  <si>
    <t>AVGO UW Equity</t>
  </si>
  <si>
    <t>Avago Technologies Ltd</t>
  </si>
  <si>
    <t>AVGO</t>
  </si>
  <si>
    <t>BA UN Equity</t>
  </si>
  <si>
    <t>Boeing Co/The</t>
  </si>
  <si>
    <t>BA</t>
  </si>
  <si>
    <t>CAT UN Equity</t>
  </si>
  <si>
    <t>Caterpillar Inc</t>
  </si>
  <si>
    <t>CAT</t>
  </si>
  <si>
    <t>JPM UN Equity</t>
  </si>
  <si>
    <t>JPMorgan Chase &amp; Co</t>
  </si>
  <si>
    <t>JPM</t>
  </si>
  <si>
    <t>CVX UN Equity</t>
  </si>
  <si>
    <t>Chevron Corp</t>
  </si>
  <si>
    <t>CVX</t>
  </si>
  <si>
    <t>KO UN Equity</t>
  </si>
  <si>
    <t>Coca-Cola Co/The</t>
  </si>
  <si>
    <t>KO</t>
  </si>
  <si>
    <t>ABBV UN Equity</t>
  </si>
  <si>
    <t>AbbVie Inc</t>
  </si>
  <si>
    <t>ABBV</t>
  </si>
  <si>
    <t>DIS UN Equity</t>
  </si>
  <si>
    <t>Walt Disney Co/The</t>
  </si>
  <si>
    <t>DIS</t>
  </si>
  <si>
    <t>DD UN Equity</t>
  </si>
  <si>
    <t>EI du Pont de Nemours &amp; Co</t>
  </si>
  <si>
    <t>DD</t>
  </si>
  <si>
    <t>XOM UN Equity</t>
  </si>
  <si>
    <t>Exxon Mobil Corp</t>
  </si>
  <si>
    <t>XOM</t>
  </si>
  <si>
    <t>PSX UN Equity</t>
  </si>
  <si>
    <t>Phillips 66</t>
  </si>
  <si>
    <t>PSX</t>
  </si>
  <si>
    <t>GE UN Equity</t>
  </si>
  <si>
    <t>General Electric Co</t>
  </si>
  <si>
    <t>GE</t>
  </si>
  <si>
    <t>HPQ UN Equity</t>
  </si>
  <si>
    <t>Hewlett-Packard Co</t>
  </si>
  <si>
    <t>HPQ</t>
  </si>
  <si>
    <t>HD UN Equity</t>
  </si>
  <si>
    <t>Home Depot Inc/The</t>
  </si>
  <si>
    <t>HD</t>
  </si>
  <si>
    <t>IBM UN Equity</t>
  </si>
  <si>
    <t>International Business Machines Corp</t>
  </si>
  <si>
    <t>IBM</t>
  </si>
  <si>
    <t>JNJ UN Equity</t>
  </si>
  <si>
    <t>Johnson &amp; Johnson</t>
  </si>
  <si>
    <t>JNJ</t>
  </si>
  <si>
    <t>MCD UN Equity</t>
  </si>
  <si>
    <t>McDonald's Corp</t>
  </si>
  <si>
    <t>MCD</t>
  </si>
  <si>
    <t>MRK UN Equity</t>
  </si>
  <si>
    <t>Merck &amp; Co Inc</t>
  </si>
  <si>
    <t>MRK</t>
  </si>
  <si>
    <t>MMM UN Equity</t>
  </si>
  <si>
    <t>3M Co</t>
  </si>
  <si>
    <t>MMM</t>
  </si>
  <si>
    <t>BAC UN Equity</t>
  </si>
  <si>
    <t>Bank of America Corp</t>
  </si>
  <si>
    <t>BAC</t>
  </si>
  <si>
    <t>PFE UN Equity</t>
  </si>
  <si>
    <t>Pfizer Inc</t>
  </si>
  <si>
    <t>PFE</t>
  </si>
  <si>
    <t>PG UN Equity</t>
  </si>
  <si>
    <t>Procter &amp; Gamble Co/The</t>
  </si>
  <si>
    <t>PG</t>
  </si>
  <si>
    <t>T UN Equity</t>
  </si>
  <si>
    <t>AT&amp;T Inc</t>
  </si>
  <si>
    <t>TRV UN Equity</t>
  </si>
  <si>
    <t>Travelers Cos Inc/The</t>
  </si>
  <si>
    <t>TRV</t>
  </si>
  <si>
    <t>UTX UN Equity</t>
  </si>
  <si>
    <t>United Technologies Corp</t>
  </si>
  <si>
    <t>UTX</t>
  </si>
  <si>
    <t>ADI UW Equity</t>
  </si>
  <si>
    <t>Analog Devices Inc</t>
  </si>
  <si>
    <t>ADI</t>
  </si>
  <si>
    <t>WMT UN Equity</t>
  </si>
  <si>
    <t>Wal-Mart Stores Inc</t>
  </si>
  <si>
    <t>WMT</t>
  </si>
  <si>
    <t>CSCO UW Equity</t>
  </si>
  <si>
    <t>Cisco Systems Inc</t>
  </si>
  <si>
    <t>CSCO</t>
  </si>
  <si>
    <t>INTC UW Equity</t>
  </si>
  <si>
    <t>Intel Corp</t>
  </si>
  <si>
    <t>INTC</t>
  </si>
  <si>
    <t>GM UN Equity</t>
  </si>
  <si>
    <t>General Motors Co</t>
  </si>
  <si>
    <t>GM</t>
  </si>
  <si>
    <t>MSFT UW Equity</t>
  </si>
  <si>
    <t>Microsoft Corp</t>
  </si>
  <si>
    <t>MSFT</t>
  </si>
  <si>
    <t>DG UN Equity</t>
  </si>
  <si>
    <t>Dollar General Corp</t>
  </si>
  <si>
    <t>DG</t>
  </si>
  <si>
    <t>KMI UN Equity</t>
  </si>
  <si>
    <t>Kinder Morgan Inc/DE</t>
  </si>
  <si>
    <t>KMI</t>
  </si>
  <si>
    <t>C UN Equity</t>
  </si>
  <si>
    <t>Citigroup Inc</t>
  </si>
  <si>
    <t>C</t>
  </si>
  <si>
    <t>NLSN UN Equity</t>
  </si>
  <si>
    <t>Nielsen NV</t>
  </si>
  <si>
    <t>NLSN</t>
  </si>
  <si>
    <t>AIG UN Equity</t>
  </si>
  <si>
    <t>American International Group Inc</t>
  </si>
  <si>
    <t>AIG</t>
  </si>
  <si>
    <t>HON UN Equity</t>
  </si>
  <si>
    <t>Honeywell International Inc</t>
  </si>
  <si>
    <t>HON</t>
  </si>
  <si>
    <t>MO UN Equity</t>
  </si>
  <si>
    <t>Altria Group Inc</t>
  </si>
  <si>
    <t>MO</t>
  </si>
  <si>
    <t>HCA UN Equity</t>
  </si>
  <si>
    <t>HCA Holdings Inc</t>
  </si>
  <si>
    <t>HCA</t>
  </si>
  <si>
    <t>UA UN Equity</t>
  </si>
  <si>
    <t>Under Armour Inc</t>
  </si>
  <si>
    <t>UA</t>
  </si>
  <si>
    <t>IP UN Equity</t>
  </si>
  <si>
    <t>International Paper Co</t>
  </si>
  <si>
    <t>IP</t>
  </si>
  <si>
    <t>ABT UN Equity</t>
  </si>
  <si>
    <t>Abbott Laboratories</t>
  </si>
  <si>
    <t>ABT</t>
  </si>
  <si>
    <t>AFL UN Equity</t>
  </si>
  <si>
    <t>Aflac Inc</t>
  </si>
  <si>
    <t>AFL</t>
  </si>
  <si>
    <t>APD UN Equity</t>
  </si>
  <si>
    <t>Air Products &amp; Chemicals Inc</t>
  </si>
  <si>
    <t>APD</t>
  </si>
  <si>
    <t>ARG UN Equity</t>
  </si>
  <si>
    <t>Airgas Inc</t>
  </si>
  <si>
    <t>ARG</t>
  </si>
  <si>
    <t>RCL UN Equity</t>
  </si>
  <si>
    <t>Royal Caribbean Cruises Ltd</t>
  </si>
  <si>
    <t>RCL</t>
  </si>
  <si>
    <t>AEP UN Equity</t>
  </si>
  <si>
    <t>American Electric Power Co Inc</t>
  </si>
  <si>
    <t>AEP</t>
  </si>
  <si>
    <t>HES UN Equity</t>
  </si>
  <si>
    <t>Hess Corp</t>
  </si>
  <si>
    <t>HES</t>
  </si>
  <si>
    <t>APC UN Equity</t>
  </si>
  <si>
    <t>Anadarko Petroleum Corp</t>
  </si>
  <si>
    <t>APC</t>
  </si>
  <si>
    <t>AON UN Equity</t>
  </si>
  <si>
    <t>Aon PLC</t>
  </si>
  <si>
    <t>AON</t>
  </si>
  <si>
    <t>APA UN Equity</t>
  </si>
  <si>
    <t>Apache Corp</t>
  </si>
  <si>
    <t>APA</t>
  </si>
  <si>
    <t>ADM UN Equity</t>
  </si>
  <si>
    <t>Archer-Daniels-Midland Co</t>
  </si>
  <si>
    <t>ADM</t>
  </si>
  <si>
    <t>GAS UN Equity</t>
  </si>
  <si>
    <t>AGL Resources Inc</t>
  </si>
  <si>
    <t>GAS</t>
  </si>
  <si>
    <t>ADP UW Equity</t>
  </si>
  <si>
    <t>Automatic Data Processing Inc</t>
  </si>
  <si>
    <t>ADP</t>
  </si>
  <si>
    <t>AZO UN Equity</t>
  </si>
  <si>
    <t>AutoZone Inc</t>
  </si>
  <si>
    <t>AZO</t>
  </si>
  <si>
    <t>AVY UN Equity</t>
  </si>
  <si>
    <t>Avery Dennison Corp</t>
  </si>
  <si>
    <t>AVY</t>
  </si>
  <si>
    <t>BHI UN Equity</t>
  </si>
  <si>
    <t>Baker Hughes Inc</t>
  </si>
  <si>
    <t>BHI</t>
  </si>
  <si>
    <t>BLL UN Equity</t>
  </si>
  <si>
    <t>Ball Corp</t>
  </si>
  <si>
    <t>BLL</t>
  </si>
  <si>
    <t>BK UN Equity</t>
  </si>
  <si>
    <t>Bank of New York Mellon Corp/The</t>
  </si>
  <si>
    <t>BK</t>
  </si>
  <si>
    <t>BCR UN Equity</t>
  </si>
  <si>
    <t>CR Bard Inc</t>
  </si>
  <si>
    <t>BCR</t>
  </si>
  <si>
    <t>BAX UN Equity</t>
  </si>
  <si>
    <t>Baxter International Inc</t>
  </si>
  <si>
    <t>BAX</t>
  </si>
  <si>
    <t>BDX UN Equity</t>
  </si>
  <si>
    <t>Becton Dickinson and Co</t>
  </si>
  <si>
    <t>BDX</t>
  </si>
  <si>
    <t>BRK/B UN Equity</t>
  </si>
  <si>
    <t>Berkshire Hathaway Inc</t>
  </si>
  <si>
    <t>BRK/B</t>
  </si>
  <si>
    <t>BBY UN Equity</t>
  </si>
  <si>
    <t>Best Buy Co Inc</t>
  </si>
  <si>
    <t>BBY</t>
  </si>
  <si>
    <t>HRB UN Equity</t>
  </si>
  <si>
    <t>H&amp;R Block Inc</t>
  </si>
  <si>
    <t>HRB</t>
  </si>
  <si>
    <t>BSX UN Equity</t>
  </si>
  <si>
    <t>Boston Scientific Corp</t>
  </si>
  <si>
    <t>BSX</t>
  </si>
  <si>
    <t>BMY UN Equity</t>
  </si>
  <si>
    <t>Bristol-Myers Squibb Co</t>
  </si>
  <si>
    <t>BMY</t>
  </si>
  <si>
    <t>BF/B UN Equity</t>
  </si>
  <si>
    <t>Brown-Forman Corp</t>
  </si>
  <si>
    <t>BF/B</t>
  </si>
  <si>
    <t>COG UN Equity</t>
  </si>
  <si>
    <t>Cabot Oil &amp; Gas Corp</t>
  </si>
  <si>
    <t>COG</t>
  </si>
  <si>
    <t>CPB UN Equity</t>
  </si>
  <si>
    <t>Campbell Soup Co</t>
  </si>
  <si>
    <t>CPB</t>
  </si>
  <si>
    <t>KSU UN Equity</t>
  </si>
  <si>
    <t>Kansas City Southern</t>
  </si>
  <si>
    <t>KSU</t>
  </si>
  <si>
    <t>CCL UN Equity</t>
  </si>
  <si>
    <t>Carnival Corp</t>
  </si>
  <si>
    <t>CCL</t>
  </si>
  <si>
    <t>QRVO UW Equity</t>
  </si>
  <si>
    <t>Qorvo Inc</t>
  </si>
  <si>
    <t>QRVO</t>
  </si>
  <si>
    <t>CTL UN Equity</t>
  </si>
  <si>
    <t>CenturyLink Inc</t>
  </si>
  <si>
    <t>CTL</t>
  </si>
  <si>
    <t>CB UN Equity</t>
  </si>
  <si>
    <t>Chubb Corp/The</t>
  </si>
  <si>
    <t>CB</t>
  </si>
  <si>
    <t>CI UN Equity</t>
  </si>
  <si>
    <t>Cigna Corp</t>
  </si>
  <si>
    <t>CI</t>
  </si>
  <si>
    <t>FTR UW Equity</t>
  </si>
  <si>
    <t>Frontier Communications Corp</t>
  </si>
  <si>
    <t>FTR</t>
  </si>
  <si>
    <t>CLX UN Equity</t>
  </si>
  <si>
    <t>Clorox Co/The</t>
  </si>
  <si>
    <t>CLX</t>
  </si>
  <si>
    <t>CMS UN Equity</t>
  </si>
  <si>
    <t>CMS Energy Corp</t>
  </si>
  <si>
    <t>CMS</t>
  </si>
  <si>
    <t>CCE UN Equity</t>
  </si>
  <si>
    <t>Coca-Cola Enterprises Inc</t>
  </si>
  <si>
    <t>CCE</t>
  </si>
  <si>
    <t>CL UN Equity</t>
  </si>
  <si>
    <t>Colgate-Palmolive Co</t>
  </si>
  <si>
    <t>CL</t>
  </si>
  <si>
    <t>CMA UN Equity</t>
  </si>
  <si>
    <t>Comerica Inc</t>
  </si>
  <si>
    <t>CMA</t>
  </si>
  <si>
    <t>CA UW Equity</t>
  </si>
  <si>
    <t>CA Inc</t>
  </si>
  <si>
    <t>CA</t>
  </si>
  <si>
    <t>CSC UN Equity</t>
  </si>
  <si>
    <t>Computer Sciences Corp</t>
  </si>
  <si>
    <t>CSC</t>
  </si>
  <si>
    <t>CAG UN Equity</t>
  </si>
  <si>
    <t>ConAgra Foods Inc</t>
  </si>
  <si>
    <t>CAG</t>
  </si>
  <si>
    <t>ED UN Equity</t>
  </si>
  <si>
    <t>Consolidated Edison Inc</t>
  </si>
  <si>
    <t>ED</t>
  </si>
  <si>
    <t>SLG UN Equity</t>
  </si>
  <si>
    <t>SL Green Realty Corp</t>
  </si>
  <si>
    <t>SLG</t>
  </si>
  <si>
    <t>GLW UN Equity</t>
  </si>
  <si>
    <t>Corning Inc</t>
  </si>
  <si>
    <t>GLW</t>
  </si>
  <si>
    <t>CSX UN Equity</t>
  </si>
  <si>
    <t>CSX Corp</t>
  </si>
  <si>
    <t>CSX</t>
  </si>
  <si>
    <t>CMI UN Equity</t>
  </si>
  <si>
    <t>Cummins Inc</t>
  </si>
  <si>
    <t>CMI</t>
  </si>
  <si>
    <t>DHR UN Equity</t>
  </si>
  <si>
    <t>Danaher Corp</t>
  </si>
  <si>
    <t>DHR</t>
  </si>
  <si>
    <t>TGT UN Equity</t>
  </si>
  <si>
    <t>Target Corp</t>
  </si>
  <si>
    <t>TGT</t>
  </si>
  <si>
    <t>DE UN Equity</t>
  </si>
  <si>
    <t>Deere &amp; Co</t>
  </si>
  <si>
    <t>DE</t>
  </si>
  <si>
    <t>D UN Equity</t>
  </si>
  <si>
    <t>Dominion Resources Inc/VA</t>
  </si>
  <si>
    <t>D</t>
  </si>
  <si>
    <t>DOV UN Equity</t>
  </si>
  <si>
    <t>Dover Corp</t>
  </si>
  <si>
    <t>DOV</t>
  </si>
  <si>
    <t>DOW UN Equity</t>
  </si>
  <si>
    <t>Dow Chemical Co/The</t>
  </si>
  <si>
    <t>DOW</t>
  </si>
  <si>
    <t>DUK UN Equity</t>
  </si>
  <si>
    <t>Duke Energy Corp</t>
  </si>
  <si>
    <t>ETN UN Equity</t>
  </si>
  <si>
    <t>Eaton Corp PLC</t>
  </si>
  <si>
    <t>ETN</t>
  </si>
  <si>
    <t>ECL UN Equity</t>
  </si>
  <si>
    <t>Ecolab Inc</t>
  </si>
  <si>
    <t>ECL</t>
  </si>
  <si>
    <t>PKI UN Equity</t>
  </si>
  <si>
    <t>PerkinElmer Inc</t>
  </si>
  <si>
    <t>EMC UN Equity</t>
  </si>
  <si>
    <t>EMC Corp/MA</t>
  </si>
  <si>
    <t>EMC</t>
  </si>
  <si>
    <t>EMR UN Equity</t>
  </si>
  <si>
    <t>Emerson Electric Co</t>
  </si>
  <si>
    <t>EMR</t>
  </si>
  <si>
    <t>EOG UN Equity</t>
  </si>
  <si>
    <t>EOG Resources Inc</t>
  </si>
  <si>
    <t>EOG</t>
  </si>
  <si>
    <t>ETR UN Equity</t>
  </si>
  <si>
    <t>Entergy Corp</t>
  </si>
  <si>
    <t>ETR</t>
  </si>
  <si>
    <t>EFX UN Equity</t>
  </si>
  <si>
    <t>Equifax Inc</t>
  </si>
  <si>
    <t>EQT UN Equity</t>
  </si>
  <si>
    <t>EQT Corp</t>
  </si>
  <si>
    <t>EQT</t>
  </si>
  <si>
    <t>XL UN Equity</t>
  </si>
  <si>
    <t>XL Group PLC</t>
  </si>
  <si>
    <t>XL</t>
  </si>
  <si>
    <t>FDX UN Equity</t>
  </si>
  <si>
    <t>FedEx Corp</t>
  </si>
  <si>
    <t>FDX</t>
  </si>
  <si>
    <t>M UN Equity</t>
  </si>
  <si>
    <t>Macy's Inc</t>
  </si>
  <si>
    <t>M</t>
  </si>
  <si>
    <t>FMC UN Equity</t>
  </si>
  <si>
    <t>FMC Corp</t>
  </si>
  <si>
    <t>FMC</t>
  </si>
  <si>
    <t>F UN Equity</t>
  </si>
  <si>
    <t>Ford Motor Co</t>
  </si>
  <si>
    <t>F</t>
  </si>
  <si>
    <t>NEE UN Equity</t>
  </si>
  <si>
    <t>NextEra Energy Inc</t>
  </si>
  <si>
    <t>NEE</t>
  </si>
  <si>
    <t>BEN UN Equity</t>
  </si>
  <si>
    <t>Franklin Resources Inc</t>
  </si>
  <si>
    <t>BEN</t>
  </si>
  <si>
    <t>FCX UN Equity</t>
  </si>
  <si>
    <t>Freeport-McMoRan Inc</t>
  </si>
  <si>
    <t>FCX</t>
  </si>
  <si>
    <t>TGNA UN Equity</t>
  </si>
  <si>
    <t>TEGNA Inc</t>
  </si>
  <si>
    <t>TGNA</t>
  </si>
  <si>
    <t>GPS UN Equity</t>
  </si>
  <si>
    <t>Gap Inc/The</t>
  </si>
  <si>
    <t>GPS</t>
  </si>
  <si>
    <t>GD UN Equity</t>
  </si>
  <si>
    <t>General Dynamics Corp</t>
  </si>
  <si>
    <t>GD</t>
  </si>
  <si>
    <t>GIS UN Equity</t>
  </si>
  <si>
    <t>General Mills Inc</t>
  </si>
  <si>
    <t>GIS</t>
  </si>
  <si>
    <t>GPC UN Equity</t>
  </si>
  <si>
    <t>Genuine Parts Co</t>
  </si>
  <si>
    <t>GPC</t>
  </si>
  <si>
    <t>GWW UN Equity</t>
  </si>
  <si>
    <t>WW Grainger Inc</t>
  </si>
  <si>
    <t>GWW</t>
  </si>
  <si>
    <t>HAL UN Equity</t>
  </si>
  <si>
    <t>Halliburton Co</t>
  </si>
  <si>
    <t>HAL</t>
  </si>
  <si>
    <t>HOG UN Equity</t>
  </si>
  <si>
    <t>Harley-Davidson Inc</t>
  </si>
  <si>
    <t>HOG</t>
  </si>
  <si>
    <t>HAR UN Equity</t>
  </si>
  <si>
    <t>Harman International Industries Inc</t>
  </si>
  <si>
    <t>HAR</t>
  </si>
  <si>
    <t>JOY UN Equity</t>
  </si>
  <si>
    <t>Joy Global Inc</t>
  </si>
  <si>
    <t>JOY</t>
  </si>
  <si>
    <t>HRS UN Equity</t>
  </si>
  <si>
    <t>Harris Corp</t>
  </si>
  <si>
    <t>HRS</t>
  </si>
  <si>
    <t>HCP UN Equity</t>
  </si>
  <si>
    <t>HCP Inc</t>
  </si>
  <si>
    <t>HCP</t>
  </si>
  <si>
    <t>HP UN Equity</t>
  </si>
  <si>
    <t>Helmerich &amp; Payne Inc</t>
  </si>
  <si>
    <t>HP</t>
  </si>
  <si>
    <t>HSY UN Equity</t>
  </si>
  <si>
    <t>Hershey Co/The</t>
  </si>
  <si>
    <t>HSY</t>
  </si>
  <si>
    <t>HRL UN Equity</t>
  </si>
  <si>
    <t>Hormel Foods Corp</t>
  </si>
  <si>
    <t>HRL</t>
  </si>
  <si>
    <t>HOT UN Equity</t>
  </si>
  <si>
    <t>Starwood Hotels &amp; Resorts Worldwide Inc</t>
  </si>
  <si>
    <t>HOT</t>
  </si>
  <si>
    <t>MDLZ UW Equity</t>
  </si>
  <si>
    <t>Mondelez International Inc</t>
  </si>
  <si>
    <t>MDLZ</t>
  </si>
  <si>
    <t>CNP UN Equity</t>
  </si>
  <si>
    <t>CenterPoint Energy Inc</t>
  </si>
  <si>
    <t>CNP</t>
  </si>
  <si>
    <t>HUM UN Equity</t>
  </si>
  <si>
    <t>Humana Inc</t>
  </si>
  <si>
    <t>HUM</t>
  </si>
  <si>
    <t>ITW UN Equity</t>
  </si>
  <si>
    <t>Illinois Tool Works Inc</t>
  </si>
  <si>
    <t>ITW</t>
  </si>
  <si>
    <t>IR UN Equity</t>
  </si>
  <si>
    <t>Ingersoll-Rand PLC</t>
  </si>
  <si>
    <t>IR</t>
  </si>
  <si>
    <t>IPG UN Equity</t>
  </si>
  <si>
    <t>Interpublic Group of Cos Inc/The</t>
  </si>
  <si>
    <t>IPG</t>
  </si>
  <si>
    <t>IFF UN Equity</t>
  </si>
  <si>
    <t>International Flavors &amp; Fragrances Inc</t>
  </si>
  <si>
    <t>IFF</t>
  </si>
  <si>
    <t>JEC UN Equity</t>
  </si>
  <si>
    <t>Jacobs Engineering Group Inc</t>
  </si>
  <si>
    <t>JEC</t>
  </si>
  <si>
    <t>JCI UN Equity</t>
  </si>
  <si>
    <t>Johnson Controls Inc</t>
  </si>
  <si>
    <t>JCI</t>
  </si>
  <si>
    <t>HBI UN Equity</t>
  </si>
  <si>
    <t>Hanesbrands Inc</t>
  </si>
  <si>
    <t>HBI</t>
  </si>
  <si>
    <t>K UN Equity</t>
  </si>
  <si>
    <t>Kellogg Co</t>
  </si>
  <si>
    <t>PRGO UN Equity</t>
  </si>
  <si>
    <t>Perrigo Co PLC</t>
  </si>
  <si>
    <t>PRGO</t>
  </si>
  <si>
    <t>KMB UN Equity</t>
  </si>
  <si>
    <t>Kimberly-Clark Corp</t>
  </si>
  <si>
    <t>KMB</t>
  </si>
  <si>
    <t>KIM UN Equity</t>
  </si>
  <si>
    <t>Kimco Realty Corp</t>
  </si>
  <si>
    <t>KIM</t>
  </si>
  <si>
    <t>KSS UN Equity</t>
  </si>
  <si>
    <t>Kohl's Corp</t>
  </si>
  <si>
    <t>KSS</t>
  </si>
  <si>
    <t>ORCL UN Equity</t>
  </si>
  <si>
    <t>Oracle Corp</t>
  </si>
  <si>
    <t>ORCL</t>
  </si>
  <si>
    <t>KR UN Equity</t>
  </si>
  <si>
    <t>Kroger Co/The</t>
  </si>
  <si>
    <t>KR</t>
  </si>
  <si>
    <t>LM UN Equity</t>
  </si>
  <si>
    <t>Legg Mason Inc</t>
  </si>
  <si>
    <t>LM</t>
  </si>
  <si>
    <t>LEG UN Equity</t>
  </si>
  <si>
    <t>Leggett &amp; Platt Inc</t>
  </si>
  <si>
    <t>LEN UN Equity</t>
  </si>
  <si>
    <t>Lennar Corp</t>
  </si>
  <si>
    <t>LEN</t>
  </si>
  <si>
    <t>LUK UN Equity</t>
  </si>
  <si>
    <t>Leucadia National Corp</t>
  </si>
  <si>
    <t>LUK</t>
  </si>
  <si>
    <t>LLY UN Equity</t>
  </si>
  <si>
    <t>Eli Lilly &amp; Co</t>
  </si>
  <si>
    <t>LLY</t>
  </si>
  <si>
    <t>LB UN Equity</t>
  </si>
  <si>
    <t>L Brands Inc</t>
  </si>
  <si>
    <t>LNC UN Equity</t>
  </si>
  <si>
    <t>Lincoln National Corp</t>
  </si>
  <si>
    <t>LNC</t>
  </si>
  <si>
    <t>L UN Equity</t>
  </si>
  <si>
    <t>Loews Corp</t>
  </si>
  <si>
    <t>LOW UN Equity</t>
  </si>
  <si>
    <t>Lowe's Cos Inc</t>
  </si>
  <si>
    <t>LOW</t>
  </si>
  <si>
    <t>HST UN Equity</t>
  </si>
  <si>
    <t>Host Hotels &amp; Resorts Inc</t>
  </si>
  <si>
    <t>HST</t>
  </si>
  <si>
    <t>MMC UN Equity</t>
  </si>
  <si>
    <t>Marsh &amp; McLennan Cos Inc</t>
  </si>
  <si>
    <t>MMC</t>
  </si>
  <si>
    <t>MAS UN Equity</t>
  </si>
  <si>
    <t>Masco Corp</t>
  </si>
  <si>
    <t>MAS</t>
  </si>
  <si>
    <t>MAT UW Equity</t>
  </si>
  <si>
    <t>Mattel Inc</t>
  </si>
  <si>
    <t>MAT</t>
  </si>
  <si>
    <t>MHFI UN Equity</t>
  </si>
  <si>
    <t>McGraw Hill Financial Inc</t>
  </si>
  <si>
    <t>MHFI</t>
  </si>
  <si>
    <t>MDT UN Equity</t>
  </si>
  <si>
    <t>Medtronic PLC</t>
  </si>
  <si>
    <t>MDT</t>
  </si>
  <si>
    <t>CVS UN Equity</t>
  </si>
  <si>
    <t>CVS Health Corp</t>
  </si>
  <si>
    <t>CVS</t>
  </si>
  <si>
    <t>MU UW Equity</t>
  </si>
  <si>
    <t>Micron Technology Inc</t>
  </si>
  <si>
    <t>MU</t>
  </si>
  <si>
    <t>MSI UN Equity</t>
  </si>
  <si>
    <t>Motorola Solutions Inc</t>
  </si>
  <si>
    <t>MSI</t>
  </si>
  <si>
    <t>MUR UN Equity</t>
  </si>
  <si>
    <t>Murphy Oil Corp</t>
  </si>
  <si>
    <t>MUR</t>
  </si>
  <si>
    <t>MYL UW Equity</t>
  </si>
  <si>
    <t>Mylan NV</t>
  </si>
  <si>
    <t>MYL</t>
  </si>
  <si>
    <t>LH UN Equity</t>
  </si>
  <si>
    <t>Laboratory Corp of America Holdings</t>
  </si>
  <si>
    <t>LH</t>
  </si>
  <si>
    <t>THC UN Equity</t>
  </si>
  <si>
    <t>Tenet Healthcare Corp</t>
  </si>
  <si>
    <t>THC</t>
  </si>
  <si>
    <t>NWL UN Equity</t>
  </si>
  <si>
    <t>Newell Rubbermaid Inc</t>
  </si>
  <si>
    <t>NWL</t>
  </si>
  <si>
    <t>NEM UN Equity</t>
  </si>
  <si>
    <t>Newmont Mining Corp</t>
  </si>
  <si>
    <t>NEM</t>
  </si>
  <si>
    <t>FOXA UW Equity</t>
  </si>
  <si>
    <t>Twenty-First Century Fox Inc</t>
  </si>
  <si>
    <t>FOXA</t>
  </si>
  <si>
    <t>NKE UN Equity</t>
  </si>
  <si>
    <t>NIKE Inc</t>
  </si>
  <si>
    <t>NKE</t>
  </si>
  <si>
    <t>NI UN Equity</t>
  </si>
  <si>
    <t>NiSource Inc</t>
  </si>
  <si>
    <t>NI</t>
  </si>
  <si>
    <t>NBL UN Equity</t>
  </si>
  <si>
    <t>Noble Energy Inc</t>
  </si>
  <si>
    <t>NBL</t>
  </si>
  <si>
    <t>NSC UN Equity</t>
  </si>
  <si>
    <t>Norfolk Southern Corp</t>
  </si>
  <si>
    <t>NSC</t>
  </si>
  <si>
    <t>ES UN Equity</t>
  </si>
  <si>
    <t>Eversource Energy</t>
  </si>
  <si>
    <t>NOC UN Equity</t>
  </si>
  <si>
    <t>Northrop Grumman Corp</t>
  </si>
  <si>
    <t>NOC</t>
  </si>
  <si>
    <t>WFC UN Equity</t>
  </si>
  <si>
    <t>Wells Fargo &amp; Co</t>
  </si>
  <si>
    <t>WFC</t>
  </si>
  <si>
    <t>NUE UN Equity</t>
  </si>
  <si>
    <t>Nucor Corp</t>
  </si>
  <si>
    <t>NUE</t>
  </si>
  <si>
    <t>PVH UN Equity</t>
  </si>
  <si>
    <t>PVH Corp</t>
  </si>
  <si>
    <t>PVH</t>
  </si>
  <si>
    <t>OXY UN Equity</t>
  </si>
  <si>
    <t>Occidental Petroleum Corp</t>
  </si>
  <si>
    <t>OXY</t>
  </si>
  <si>
    <t>OMC UN Equity</t>
  </si>
  <si>
    <t>Omnicom Group Inc</t>
  </si>
  <si>
    <t>OMC</t>
  </si>
  <si>
    <t>OKE UN Equity</t>
  </si>
  <si>
    <t>ONEOK Inc</t>
  </si>
  <si>
    <t>OKE</t>
  </si>
  <si>
    <t>OI UN Equity</t>
  </si>
  <si>
    <t>Owens-Illinois Inc</t>
  </si>
  <si>
    <t>OI</t>
  </si>
  <si>
    <t>PCG UN Equity</t>
  </si>
  <si>
    <t>PG&amp;E Corp</t>
  </si>
  <si>
    <t>PCG</t>
  </si>
  <si>
    <t>PH UN Equity</t>
  </si>
  <si>
    <t>Parker-Hannifin Corp</t>
  </si>
  <si>
    <t>PH</t>
  </si>
  <si>
    <t>PPL UN Equity</t>
  </si>
  <si>
    <t>PPL Corp</t>
  </si>
  <si>
    <t>PEP UN Equity</t>
  </si>
  <si>
    <t>PepsiCo Inc</t>
  </si>
  <si>
    <t>PEP</t>
  </si>
  <si>
    <t>EXC UN Equity</t>
  </si>
  <si>
    <t>Exelon Corp</t>
  </si>
  <si>
    <t>EXC</t>
  </si>
  <si>
    <t>COP UN Equity</t>
  </si>
  <si>
    <t>ConocoPhillips</t>
  </si>
  <si>
    <t>COP</t>
  </si>
  <si>
    <t>PHM UN Equity</t>
  </si>
  <si>
    <t>PulteGroup Inc</t>
  </si>
  <si>
    <t>PHM</t>
  </si>
  <si>
    <t>PNW UN Equity</t>
  </si>
  <si>
    <t>Pinnacle West Capital Corp</t>
  </si>
  <si>
    <t>PBI UN Equity</t>
  </si>
  <si>
    <t>Pitney Bowes Inc</t>
  </si>
  <si>
    <t>PBI</t>
  </si>
  <si>
    <t>PCL UN Equity</t>
  </si>
  <si>
    <t>Plum Creek Timber Co Inc</t>
  </si>
  <si>
    <t>PCL</t>
  </si>
  <si>
    <t>PNC UN Equity</t>
  </si>
  <si>
    <t>PNC Financial Services Group Inc/The</t>
  </si>
  <si>
    <t>PNC</t>
  </si>
  <si>
    <t>PPG UN Equity</t>
  </si>
  <si>
    <t>PPG Industries Inc</t>
  </si>
  <si>
    <t>PPG</t>
  </si>
  <si>
    <t>PX UN Equity</t>
  </si>
  <si>
    <t>Praxair Inc</t>
  </si>
  <si>
    <t>PX</t>
  </si>
  <si>
    <t>PCP UN Equity</t>
  </si>
  <si>
    <t>Precision Castparts Corp</t>
  </si>
  <si>
    <t>PCP</t>
  </si>
  <si>
    <t>PGR UN Equity</t>
  </si>
  <si>
    <t>Progressive Corp/The</t>
  </si>
  <si>
    <t>PGR</t>
  </si>
  <si>
    <t>PEG UN Equity</t>
  </si>
  <si>
    <t>Public Service Enterprise Group Inc</t>
  </si>
  <si>
    <t>PEG</t>
  </si>
  <si>
    <t>RTN UN Equity</t>
  </si>
  <si>
    <t>Raytheon Co</t>
  </si>
  <si>
    <t>RTN</t>
  </si>
  <si>
    <t>RHI UN Equity</t>
  </si>
  <si>
    <t>Robert Half International Inc</t>
  </si>
  <si>
    <t>RHI</t>
  </si>
  <si>
    <t>R UN Equity</t>
  </si>
  <si>
    <t>Ryder System Inc</t>
  </si>
  <si>
    <t>R</t>
  </si>
  <si>
    <t>SCG UN Equity</t>
  </si>
  <si>
    <t>SCANA Corp</t>
  </si>
  <si>
    <t>SCG</t>
  </si>
  <si>
    <t>EIX UN Equity</t>
  </si>
  <si>
    <t>Edison International</t>
  </si>
  <si>
    <t>EIX</t>
  </si>
  <si>
    <t>SLB UN Equity</t>
  </si>
  <si>
    <t>Schlumberger Ltd</t>
  </si>
  <si>
    <t>SLB</t>
  </si>
  <si>
    <t>SCHW UN Equity</t>
  </si>
  <si>
    <t>Charles Schwab Corp/The</t>
  </si>
  <si>
    <t>SCHW</t>
  </si>
  <si>
    <t>SHW UN Equity</t>
  </si>
  <si>
    <t>Sherwin-Williams Co/The</t>
  </si>
  <si>
    <t>SHW</t>
  </si>
  <si>
    <t>SJM UN Equity</t>
  </si>
  <si>
    <t>JM Smucker Co/The</t>
  </si>
  <si>
    <t>SJM</t>
  </si>
  <si>
    <t>SNA UN Equity</t>
  </si>
  <si>
    <t>Snap-on Inc</t>
  </si>
  <si>
    <t>SNA</t>
  </si>
  <si>
    <t>AME UN Equity</t>
  </si>
  <si>
    <t>AMETEK Inc</t>
  </si>
  <si>
    <t>AME</t>
  </si>
  <si>
    <t>SO UN Equity</t>
  </si>
  <si>
    <t>Southern Co/The</t>
  </si>
  <si>
    <t>BBT UN Equity</t>
  </si>
  <si>
    <t>BB&amp;T Corp</t>
  </si>
  <si>
    <t>BBT</t>
  </si>
  <si>
    <t>LUV UN Equity</t>
  </si>
  <si>
    <t>Southwest Airlines Co</t>
  </si>
  <si>
    <t>LUV</t>
  </si>
  <si>
    <t>SWN UN Equity</t>
  </si>
  <si>
    <t>Southwestern Energy Co</t>
  </si>
  <si>
    <t>SWN</t>
  </si>
  <si>
    <t>SWK UN Equity</t>
  </si>
  <si>
    <t>Stanley Black &amp; Decker Inc</t>
  </si>
  <si>
    <t>SWK</t>
  </si>
  <si>
    <t>PSA UN Equity</t>
  </si>
  <si>
    <t>Public Storage</t>
  </si>
  <si>
    <t>PSA</t>
  </si>
  <si>
    <t>STI UN Equity</t>
  </si>
  <si>
    <t>SunTrust Banks Inc</t>
  </si>
  <si>
    <t>STI</t>
  </si>
  <si>
    <t>SYY UN Equity</t>
  </si>
  <si>
    <t>Sysco Corp</t>
  </si>
  <si>
    <t>SYY</t>
  </si>
  <si>
    <t>TE UN Equity</t>
  </si>
  <si>
    <t>TECO Energy Inc</t>
  </si>
  <si>
    <t>TE</t>
  </si>
  <si>
    <t>TSO UN Equity</t>
  </si>
  <si>
    <t>Tesoro Corp</t>
  </si>
  <si>
    <t>TSO</t>
  </si>
  <si>
    <t>TXN UW Equity</t>
  </si>
  <si>
    <t>Texas Instruments Inc</t>
  </si>
  <si>
    <t>TXN</t>
  </si>
  <si>
    <t>TXT UN Equity</t>
  </si>
  <si>
    <t>Textron Inc</t>
  </si>
  <si>
    <t>TXT</t>
  </si>
  <si>
    <t>TMO UN Equity</t>
  </si>
  <si>
    <t>Thermo Fisher Scientific Inc</t>
  </si>
  <si>
    <t>TMO</t>
  </si>
  <si>
    <t>TIF UN Equity</t>
  </si>
  <si>
    <t>Tiffany &amp; Co</t>
  </si>
  <si>
    <t>TIF</t>
  </si>
  <si>
    <t>TJX UN Equity</t>
  </si>
  <si>
    <t>TJX Cos Inc/The</t>
  </si>
  <si>
    <t>TJX</t>
  </si>
  <si>
    <t>TMK UN Equity</t>
  </si>
  <si>
    <t>Torchmark Corp</t>
  </si>
  <si>
    <t>TMK</t>
  </si>
  <si>
    <t>TSS UN Equity</t>
  </si>
  <si>
    <t>Total System Services Inc</t>
  </si>
  <si>
    <t>TSS</t>
  </si>
  <si>
    <t>TYC UN Equity</t>
  </si>
  <si>
    <t>Tyco International Plc</t>
  </si>
  <si>
    <t>TYC</t>
  </si>
  <si>
    <t>UNP UN Equity</t>
  </si>
  <si>
    <t>Union Pacific Corp</t>
  </si>
  <si>
    <t>UNP</t>
  </si>
  <si>
    <t>UNH UN Equity</t>
  </si>
  <si>
    <t>UnitedHealth Group Inc</t>
  </si>
  <si>
    <t>UNH</t>
  </si>
  <si>
    <t>UNM UN Equity</t>
  </si>
  <si>
    <t>Unum Group</t>
  </si>
  <si>
    <t>UNM</t>
  </si>
  <si>
    <t>MRO UN Equity</t>
  </si>
  <si>
    <t>Marathon Oil Corp</t>
  </si>
  <si>
    <t>MRO</t>
  </si>
  <si>
    <t>VAR UN Equity</t>
  </si>
  <si>
    <t>Varian Medical Systems Inc</t>
  </si>
  <si>
    <t>VAR</t>
  </si>
  <si>
    <t>VTR UN Equity</t>
  </si>
  <si>
    <t>Ventas Inc</t>
  </si>
  <si>
    <t>VTR</t>
  </si>
  <si>
    <t>VFC UN Equity</t>
  </si>
  <si>
    <t>VF Corp</t>
  </si>
  <si>
    <t>VFC</t>
  </si>
  <si>
    <t>VNO UN Equity</t>
  </si>
  <si>
    <t>Vornado Realty Trust</t>
  </si>
  <si>
    <t>VNO</t>
  </si>
  <si>
    <t>ADT UN Equity</t>
  </si>
  <si>
    <t>ADT Corp/The</t>
  </si>
  <si>
    <t>ADT</t>
  </si>
  <si>
    <t>VMC UN Equity</t>
  </si>
  <si>
    <t>Vulcan Materials Co</t>
  </si>
  <si>
    <t>VMC</t>
  </si>
  <si>
    <t>WY UN Equity</t>
  </si>
  <si>
    <t>Weyerhaeuser Co</t>
  </si>
  <si>
    <t>WY</t>
  </si>
  <si>
    <t>WHR UN Equity</t>
  </si>
  <si>
    <t>Whirlpool Corp</t>
  </si>
  <si>
    <t>WHR</t>
  </si>
  <si>
    <t>WMB UN Equity</t>
  </si>
  <si>
    <t>Williams Cos Inc/The</t>
  </si>
  <si>
    <t>WMB</t>
  </si>
  <si>
    <t>WEC UN Equity</t>
  </si>
  <si>
    <t>WEC Energy Group Inc</t>
  </si>
  <si>
    <t>WEC</t>
  </si>
  <si>
    <t>XRX UN Equity</t>
  </si>
  <si>
    <t>Xerox Corp</t>
  </si>
  <si>
    <t>XRX</t>
  </si>
  <si>
    <t>ADBE UW Equity</t>
  </si>
  <si>
    <t>Adobe Systems Inc</t>
  </si>
  <si>
    <t>ADBE</t>
  </si>
  <si>
    <t>AES UN Equity</t>
  </si>
  <si>
    <t>AES Corp/VA</t>
  </si>
  <si>
    <t>AES</t>
  </si>
  <si>
    <t>AMGN UW Equity</t>
  </si>
  <si>
    <t>Amgen Inc</t>
  </si>
  <si>
    <t>AMGN</t>
  </si>
  <si>
    <t>AAPL UW Equity</t>
  </si>
  <si>
    <t>Apple Inc</t>
  </si>
  <si>
    <t>AAPL</t>
  </si>
  <si>
    <t>ADSK UW Equity</t>
  </si>
  <si>
    <t>Autodesk Inc</t>
  </si>
  <si>
    <t>ADSK</t>
  </si>
  <si>
    <t>CTAS UW Equity</t>
  </si>
  <si>
    <t>Cintas Corp</t>
  </si>
  <si>
    <t>CTAS</t>
  </si>
  <si>
    <t>CMCSA UW Equity</t>
  </si>
  <si>
    <t>Comcast Corp</t>
  </si>
  <si>
    <t>CMCSA</t>
  </si>
  <si>
    <t>TAP UN Equity</t>
  </si>
  <si>
    <t>Molson Coors Brewing Co</t>
  </si>
  <si>
    <t>TAP</t>
  </si>
  <si>
    <t>KLAC UW Equity</t>
  </si>
  <si>
    <t>KLA-Tencor Corp</t>
  </si>
  <si>
    <t>KLAC</t>
  </si>
  <si>
    <t>MAR UW Equity</t>
  </si>
  <si>
    <t>Marriott International Inc/MD</t>
  </si>
  <si>
    <t>MAR</t>
  </si>
  <si>
    <t>MKC UN Equity</t>
  </si>
  <si>
    <t>McCormick &amp; Co Inc/MD</t>
  </si>
  <si>
    <t>MKC</t>
  </si>
  <si>
    <t>JWN UN Equity</t>
  </si>
  <si>
    <t>Nordstrom Inc</t>
  </si>
  <si>
    <t>JWN</t>
  </si>
  <si>
    <t>PCAR UW Equity</t>
  </si>
  <si>
    <t>PACCAR Inc</t>
  </si>
  <si>
    <t>PCAR</t>
  </si>
  <si>
    <t>COST UW Equity</t>
  </si>
  <si>
    <t>Costco Wholesale Corp</t>
  </si>
  <si>
    <t>COST</t>
  </si>
  <si>
    <t>SIAL UW Equity</t>
  </si>
  <si>
    <t>Sigma-Aldrich Corp</t>
  </si>
  <si>
    <t>SIAL</t>
  </si>
  <si>
    <t>STJ UN Equity</t>
  </si>
  <si>
    <t>St Jude Medical Inc</t>
  </si>
  <si>
    <t>STJ</t>
  </si>
  <si>
    <t>SYK UN Equity</t>
  </si>
  <si>
    <t>Stryker Corp</t>
  </si>
  <si>
    <t>SYK</t>
  </si>
  <si>
    <t>TSN UN Equity</t>
  </si>
  <si>
    <t>Tyson Foods Inc</t>
  </si>
  <si>
    <t>TSN</t>
  </si>
  <si>
    <t>ALTR UW Equity</t>
  </si>
  <si>
    <t>Altera Corp</t>
  </si>
  <si>
    <t>ALTR</t>
  </si>
  <si>
    <t>AMAT UW Equity</t>
  </si>
  <si>
    <t>Applied Materials Inc</t>
  </si>
  <si>
    <t>AMAT</t>
  </si>
  <si>
    <t>TWX UN Equity</t>
  </si>
  <si>
    <t>Time Warner Inc</t>
  </si>
  <si>
    <t>TWX</t>
  </si>
  <si>
    <t>BBBY UW Equity</t>
  </si>
  <si>
    <t>Bed Bath &amp; Beyond Inc</t>
  </si>
  <si>
    <t>BBBY</t>
  </si>
  <si>
    <t>AAL UW Equity</t>
  </si>
  <si>
    <t>American Airlines Group Inc</t>
  </si>
  <si>
    <t>AAL</t>
  </si>
  <si>
    <t>CAH UN Equity</t>
  </si>
  <si>
    <t>Cardinal Health Inc</t>
  </si>
  <si>
    <t>CAH</t>
  </si>
  <si>
    <t>CELG UW Equity</t>
  </si>
  <si>
    <t>Celgene Corp</t>
  </si>
  <si>
    <t>CELG</t>
  </si>
  <si>
    <t>CERN UW Equity</t>
  </si>
  <si>
    <t>Cerner Corp</t>
  </si>
  <si>
    <t>CERN</t>
  </si>
  <si>
    <t>CINF UW Equity</t>
  </si>
  <si>
    <t>Cincinnati Financial Corp</t>
  </si>
  <si>
    <t>CINF</t>
  </si>
  <si>
    <t>CVC UN Equity</t>
  </si>
  <si>
    <t>Cablevision Systems Corp</t>
  </si>
  <si>
    <t>CVC</t>
  </si>
  <si>
    <t>DHI UN Equity</t>
  </si>
  <si>
    <t>DR Horton Inc</t>
  </si>
  <si>
    <t>DHI</t>
  </si>
  <si>
    <t>FLS UN Equity</t>
  </si>
  <si>
    <t>Flowserve Corp</t>
  </si>
  <si>
    <t>FLS</t>
  </si>
  <si>
    <t>EA UW Equity</t>
  </si>
  <si>
    <t>Electronic Arts Inc</t>
  </si>
  <si>
    <t>EA</t>
  </si>
  <si>
    <t>ESRX UW Equity</t>
  </si>
  <si>
    <t>Express Scripts Holding Co</t>
  </si>
  <si>
    <t>ESRX</t>
  </si>
  <si>
    <t>EXPD UW Equity</t>
  </si>
  <si>
    <t>Expeditors International of Washington Inc</t>
  </si>
  <si>
    <t>EXPD</t>
  </si>
  <si>
    <t>FAST UW Equity</t>
  </si>
  <si>
    <t>Fastenal Co</t>
  </si>
  <si>
    <t>FAST</t>
  </si>
  <si>
    <t>MTB UN Equity</t>
  </si>
  <si>
    <t>M&amp;T Bank Corp</t>
  </si>
  <si>
    <t>MTB</t>
  </si>
  <si>
    <t>FISV UW Equity</t>
  </si>
  <si>
    <t>Fiserv Inc</t>
  </si>
  <si>
    <t>FISV</t>
  </si>
  <si>
    <t>FITB UW Equity</t>
  </si>
  <si>
    <t>Fifth Third Bancorp</t>
  </si>
  <si>
    <t>FITB</t>
  </si>
  <si>
    <t>GILD UW Equity</t>
  </si>
  <si>
    <t>Gilead Sciences Inc</t>
  </si>
  <si>
    <t>GILD</t>
  </si>
  <si>
    <t>HAS UW Equity</t>
  </si>
  <si>
    <t>Hasbro Inc</t>
  </si>
  <si>
    <t>HAS</t>
  </si>
  <si>
    <t>HBAN UW Equity</t>
  </si>
  <si>
    <t>Huntington Bancshares Inc/OH</t>
  </si>
  <si>
    <t>HBAN</t>
  </si>
  <si>
    <t>HCN UN Equity</t>
  </si>
  <si>
    <t>Health Care REIT Inc</t>
  </si>
  <si>
    <t>HCN</t>
  </si>
  <si>
    <t>BIIB UW Equity</t>
  </si>
  <si>
    <t>Biogen Inc</t>
  </si>
  <si>
    <t>BIIB</t>
  </si>
  <si>
    <t>LLTC UW Equity</t>
  </si>
  <si>
    <t>Linear Technology Corp</t>
  </si>
  <si>
    <t>LLTC</t>
  </si>
  <si>
    <t>RRC UN Equity</t>
  </si>
  <si>
    <t>Range Resources Corp</t>
  </si>
  <si>
    <t>RRC</t>
  </si>
  <si>
    <t>NTRS UW Equity</t>
  </si>
  <si>
    <t>Northern Trust Corp</t>
  </si>
  <si>
    <t>NTRS</t>
  </si>
  <si>
    <t>PAYX UW Equity</t>
  </si>
  <si>
    <t>Paychex Inc</t>
  </si>
  <si>
    <t>PAYX</t>
  </si>
  <si>
    <t>PBCT UW Equity</t>
  </si>
  <si>
    <t>People's United Financial Inc</t>
  </si>
  <si>
    <t>PBCT</t>
  </si>
  <si>
    <t>PDCO UW Equity</t>
  </si>
  <si>
    <t>Patterson Cos Inc</t>
  </si>
  <si>
    <t>PDCO</t>
  </si>
  <si>
    <t>PLL UN Equity</t>
  </si>
  <si>
    <t>Pall Corp</t>
  </si>
  <si>
    <t>PLL</t>
  </si>
  <si>
    <t>QCOM UW Equity</t>
  </si>
  <si>
    <t>QUALCOMM Inc</t>
  </si>
  <si>
    <t>QCOM</t>
  </si>
  <si>
    <t>ROP UN Equity</t>
  </si>
  <si>
    <t>Roper Technologies Inc</t>
  </si>
  <si>
    <t>ROP</t>
  </si>
  <si>
    <t>ROST UW Equity</t>
  </si>
  <si>
    <t>Ross Stores Inc</t>
  </si>
  <si>
    <t>ROST</t>
  </si>
  <si>
    <t>AN UN Equity</t>
  </si>
  <si>
    <t>AutoNation Inc</t>
  </si>
  <si>
    <t>AN</t>
  </si>
  <si>
    <t>SBUX UW Equity</t>
  </si>
  <si>
    <t>Starbucks Corp</t>
  </si>
  <si>
    <t>SBUX</t>
  </si>
  <si>
    <t>KEY UN Equity</t>
  </si>
  <si>
    <t>KeyCorp</t>
  </si>
  <si>
    <t>SPLS UW Equity</t>
  </si>
  <si>
    <t>Staples Inc</t>
  </si>
  <si>
    <t>SPLS</t>
  </si>
  <si>
    <t>STT UN Equity</t>
  </si>
  <si>
    <t>State Street Corp</t>
  </si>
  <si>
    <t>STT</t>
  </si>
  <si>
    <t>USB UN Equity</t>
  </si>
  <si>
    <t>US Bancorp</t>
  </si>
  <si>
    <t>USB</t>
  </si>
  <si>
    <t>SYMC UW Equity</t>
  </si>
  <si>
    <t>Symantec Corp</t>
  </si>
  <si>
    <t>SYMC</t>
  </si>
  <si>
    <t>TROW UW Equity</t>
  </si>
  <si>
    <t>T Rowe Price Group Inc</t>
  </si>
  <si>
    <t>TROW</t>
  </si>
  <si>
    <t>WM UN Equity</t>
  </si>
  <si>
    <t>Waste Management Inc</t>
  </si>
  <si>
    <t>WM</t>
  </si>
  <si>
    <t>CBS UN Equity</t>
  </si>
  <si>
    <t>CBS Corp</t>
  </si>
  <si>
    <t>CBS</t>
  </si>
  <si>
    <t>AGN UN Equity</t>
  </si>
  <si>
    <t>Allergan plc</t>
  </si>
  <si>
    <t>AGN</t>
  </si>
  <si>
    <t>WFM UW Equity</t>
  </si>
  <si>
    <t>Whole Foods Market Inc</t>
  </si>
  <si>
    <t>WFM</t>
  </si>
  <si>
    <t>STZ UN Equity</t>
  </si>
  <si>
    <t>Constellation Brands Inc</t>
  </si>
  <si>
    <t>STZ</t>
  </si>
  <si>
    <t>XLNX UW Equity</t>
  </si>
  <si>
    <t>Xilinx Inc</t>
  </si>
  <si>
    <t>XLNX</t>
  </si>
  <si>
    <t>XRAY UW Equity</t>
  </si>
  <si>
    <t>DENTSPLY International Inc</t>
  </si>
  <si>
    <t>XRAY</t>
  </si>
  <si>
    <t>ZION UW Equity</t>
  </si>
  <si>
    <t>Zions Bancorporation</t>
  </si>
  <si>
    <t>ZION</t>
  </si>
  <si>
    <t>IVZ UN Equity</t>
  </si>
  <si>
    <t>Invesco Ltd</t>
  </si>
  <si>
    <t>IVZ</t>
  </si>
  <si>
    <t>INTU UW Equity</t>
  </si>
  <si>
    <t>Intuit Inc</t>
  </si>
  <si>
    <t>INTU</t>
  </si>
  <si>
    <t>MS UN Equity</t>
  </si>
  <si>
    <t>Morgan Stanley</t>
  </si>
  <si>
    <t>MS</t>
  </si>
  <si>
    <t>MCHP UW Equity</t>
  </si>
  <si>
    <t>Microchip Technology Inc</t>
  </si>
  <si>
    <t>MCHP</t>
  </si>
  <si>
    <t>ACE UN Equity</t>
  </si>
  <si>
    <t>ACE Ltd</t>
  </si>
  <si>
    <t>ACE</t>
  </si>
  <si>
    <t>CHK UN Equity</t>
  </si>
  <si>
    <t>Chesapeake Energy Corp</t>
  </si>
  <si>
    <t>CHK</t>
  </si>
  <si>
    <t>ORLY UW Equity</t>
  </si>
  <si>
    <t>O'Reilly Automotive Inc</t>
  </si>
  <si>
    <t>ORLY</t>
  </si>
  <si>
    <t>ALL UN Equity</t>
  </si>
  <si>
    <t>Allstate Corp/The</t>
  </si>
  <si>
    <t>ALL</t>
  </si>
  <si>
    <t>FLIR UW Equity</t>
  </si>
  <si>
    <t>FLIR Systems Inc</t>
  </si>
  <si>
    <t>FLIR</t>
  </si>
  <si>
    <t>EQR UN Equity</t>
  </si>
  <si>
    <t>Equity Residential</t>
  </si>
  <si>
    <t>EQR</t>
  </si>
  <si>
    <t>BWA UN Equity</t>
  </si>
  <si>
    <t>BorgWarner Inc</t>
  </si>
  <si>
    <t>BWA</t>
  </si>
  <si>
    <t>NFX UN Equity</t>
  </si>
  <si>
    <t>Newfield Exploration Co</t>
  </si>
  <si>
    <t>NFX</t>
  </si>
  <si>
    <t>URBN UW Equity</t>
  </si>
  <si>
    <t>Urban Outfitters Inc</t>
  </si>
  <si>
    <t>URBN</t>
  </si>
  <si>
    <t>SPG UN Equity</t>
  </si>
  <si>
    <t>Simon Property Group Inc</t>
  </si>
  <si>
    <t>SPG</t>
  </si>
  <si>
    <t>EMN UN Equity</t>
  </si>
  <si>
    <t>Eastman Chemical Co</t>
  </si>
  <si>
    <t>EMN</t>
  </si>
  <si>
    <t>AVB UN Equity</t>
  </si>
  <si>
    <t>AvalonBay Communities Inc</t>
  </si>
  <si>
    <t>AVB</t>
  </si>
  <si>
    <t>PRU UN Equity</t>
  </si>
  <si>
    <t>Prudential Financial Inc</t>
  </si>
  <si>
    <t>PRU</t>
  </si>
  <si>
    <t>UPS UN Equity</t>
  </si>
  <si>
    <t>United Parcel Service Inc</t>
  </si>
  <si>
    <t>UPS</t>
  </si>
  <si>
    <t>AIV UN Equity</t>
  </si>
  <si>
    <t>Apartment Investment &amp; Management Co</t>
  </si>
  <si>
    <t>AIV</t>
  </si>
  <si>
    <t>WBA UW Equity</t>
  </si>
  <si>
    <t>Walgreens Boots Alliance Inc</t>
  </si>
  <si>
    <t>WBA</t>
  </si>
  <si>
    <t>MCK UN Equity</t>
  </si>
  <si>
    <t>McKesson Corp</t>
  </si>
  <si>
    <t>MCK</t>
  </si>
  <si>
    <t>LMT UN Equity</t>
  </si>
  <si>
    <t>Lockheed Martin Corp</t>
  </si>
  <si>
    <t>LMT</t>
  </si>
  <si>
    <t>ABC UN Equity</t>
  </si>
  <si>
    <t>AmerisourceBergen Corp</t>
  </si>
  <si>
    <t>ABC</t>
  </si>
  <si>
    <t>CAM UN Equity</t>
  </si>
  <si>
    <t>Cameron International Corp</t>
  </si>
  <si>
    <t>CAM</t>
  </si>
  <si>
    <t>COF UN Equity</t>
  </si>
  <si>
    <t>Capital One Financial Corp</t>
  </si>
  <si>
    <t>COF</t>
  </si>
  <si>
    <t>WAT UN Equity</t>
  </si>
  <si>
    <t>Waters Corp</t>
  </si>
  <si>
    <t>WAT</t>
  </si>
  <si>
    <t>DLTR UW Equity</t>
  </si>
  <si>
    <t>Dollar Tree Inc</t>
  </si>
  <si>
    <t>DLTR</t>
  </si>
  <si>
    <t>DRI UN Equity</t>
  </si>
  <si>
    <t>Darden Restaurants Inc</t>
  </si>
  <si>
    <t>DRI</t>
  </si>
  <si>
    <t>SNDK UW Equity</t>
  </si>
  <si>
    <t>SanDisk Corp</t>
  </si>
  <si>
    <t>SNDK</t>
  </si>
  <si>
    <t>DO UN Equity</t>
  </si>
  <si>
    <t>Diamond Offshore Drilling Inc</t>
  </si>
  <si>
    <t>DO</t>
  </si>
  <si>
    <t>NTAP UW Equity</t>
  </si>
  <si>
    <t>NetApp Inc</t>
  </si>
  <si>
    <t>NTAP</t>
  </si>
  <si>
    <t>CTXS UW Equity</t>
  </si>
  <si>
    <t>Citrix Systems Inc</t>
  </si>
  <si>
    <t>CTXS</t>
  </si>
  <si>
    <t>GT UW Equity</t>
  </si>
  <si>
    <t>Goodyear Tire &amp; Rubber Co/The</t>
  </si>
  <si>
    <t>GT</t>
  </si>
  <si>
    <t>DVA UN Equity</t>
  </si>
  <si>
    <t>DaVita HealthCare Partners Inc</t>
  </si>
  <si>
    <t>DVA</t>
  </si>
  <si>
    <t>HIG UN Equity</t>
  </si>
  <si>
    <t>Hartford Financial Services Group Inc/The</t>
  </si>
  <si>
    <t>HIG</t>
  </si>
  <si>
    <t>IRM UN Equity</t>
  </si>
  <si>
    <t>Iron Mountain Inc</t>
  </si>
  <si>
    <t>IRM</t>
  </si>
  <si>
    <t>EL UN Equity</t>
  </si>
  <si>
    <t>Estee Lauder Cos Inc/The</t>
  </si>
  <si>
    <t>EL</t>
  </si>
  <si>
    <t>YHOO UW Equity</t>
  </si>
  <si>
    <t>Yahoo! Inc</t>
  </si>
  <si>
    <t>YHOO</t>
  </si>
  <si>
    <t>PFG UN Equity</t>
  </si>
  <si>
    <t>Principal Financial Group Inc</t>
  </si>
  <si>
    <t>PFG</t>
  </si>
  <si>
    <t>SRCL UW Equity</t>
  </si>
  <si>
    <t>Stericycle Inc</t>
  </si>
  <si>
    <t>SRCL</t>
  </si>
  <si>
    <t>UHS UN Equity</t>
  </si>
  <si>
    <t>Universal Health Services Inc</t>
  </si>
  <si>
    <t>UHS</t>
  </si>
  <si>
    <t>ETFC UW Equity</t>
  </si>
  <si>
    <t>E*TRADE Financial Corp</t>
  </si>
  <si>
    <t>ETFC</t>
  </si>
  <si>
    <t>SWKS UW Equity</t>
  </si>
  <si>
    <t>Skyworks Solutions Inc</t>
  </si>
  <si>
    <t>SWKS</t>
  </si>
  <si>
    <t>NOV UN Equity</t>
  </si>
  <si>
    <t>National Oilwell Varco Inc</t>
  </si>
  <si>
    <t>NOV</t>
  </si>
  <si>
    <t>DGX UN Equity</t>
  </si>
  <si>
    <t>Quest Diagnostics Inc</t>
  </si>
  <si>
    <t>DGX</t>
  </si>
  <si>
    <t>ROK UN Equity</t>
  </si>
  <si>
    <t>Rockwell Automation Inc</t>
  </si>
  <si>
    <t>ROK</t>
  </si>
  <si>
    <t>KHC UW Equity</t>
  </si>
  <si>
    <t>Kraft Heinz Co/The</t>
  </si>
  <si>
    <t>KHC</t>
  </si>
  <si>
    <t>AMT UN Equity</t>
  </si>
  <si>
    <t>American Tower Corp</t>
  </si>
  <si>
    <t>AMT</t>
  </si>
  <si>
    <t>REGN UW Equity</t>
  </si>
  <si>
    <t>Regeneron Pharmaceuticals Inc</t>
  </si>
  <si>
    <t>REGN</t>
  </si>
  <si>
    <t>AMZN UW Equity</t>
  </si>
  <si>
    <t>Amazon.com Inc</t>
  </si>
  <si>
    <t>AMZN</t>
  </si>
  <si>
    <t>RL UN Equity</t>
  </si>
  <si>
    <t>Ralph Lauren Corp</t>
  </si>
  <si>
    <t>RL</t>
  </si>
  <si>
    <t>BXP UN Equity</t>
  </si>
  <si>
    <t>Boston Properties Inc</t>
  </si>
  <si>
    <t>BXP</t>
  </si>
  <si>
    <t>APH UN Equity</t>
  </si>
  <si>
    <t>Amphenol Corp</t>
  </si>
  <si>
    <t>APH</t>
  </si>
  <si>
    <t>PXD UN Equity</t>
  </si>
  <si>
    <t>Pioneer Natural Resources Co</t>
  </si>
  <si>
    <t>PXD</t>
  </si>
  <si>
    <t>VLO UN Equity</t>
  </si>
  <si>
    <t>Valero Energy Corp</t>
  </si>
  <si>
    <t>VLO</t>
  </si>
  <si>
    <t>LLL UN Equity</t>
  </si>
  <si>
    <t>L-3 Communications Holdings Inc</t>
  </si>
  <si>
    <t>LLL</t>
  </si>
  <si>
    <t>WU UN Equity</t>
  </si>
  <si>
    <t>Western Union Co/The</t>
  </si>
  <si>
    <t>WU</t>
  </si>
  <si>
    <t>CHRW UW Equity</t>
  </si>
  <si>
    <t>CH Robinson Worldwide Inc</t>
  </si>
  <si>
    <t>CHRW</t>
  </si>
  <si>
    <t>ACN UN Equity</t>
  </si>
  <si>
    <t>Accenture PLC</t>
  </si>
  <si>
    <t>ACN</t>
  </si>
  <si>
    <t>YUM UN Equity</t>
  </si>
  <si>
    <t>Yum! Brands Inc</t>
  </si>
  <si>
    <t>YUM</t>
  </si>
  <si>
    <t>PLD UN Equity</t>
  </si>
  <si>
    <t>Prologis Inc</t>
  </si>
  <si>
    <t>PLD</t>
  </si>
  <si>
    <t>FE UN Equity</t>
  </si>
  <si>
    <t>FirstEnergy Corp</t>
  </si>
  <si>
    <t>FE</t>
  </si>
  <si>
    <t>VRSN UW Equity</t>
  </si>
  <si>
    <t>VeriSign Inc</t>
  </si>
  <si>
    <t>VRSN</t>
  </si>
  <si>
    <t>PWR UN Equity</t>
  </si>
  <si>
    <t>Quanta Services Inc</t>
  </si>
  <si>
    <t>PWR</t>
  </si>
  <si>
    <t>HSIC UW Equity</t>
  </si>
  <si>
    <t>Henry Schein Inc</t>
  </si>
  <si>
    <t>HSIC</t>
  </si>
  <si>
    <t>AEE UN Equity</t>
  </si>
  <si>
    <t>Ameren Corp</t>
  </si>
  <si>
    <t>AEE</t>
  </si>
  <si>
    <t>BRCM UW Equity</t>
  </si>
  <si>
    <t>Broadcom Corp</t>
  </si>
  <si>
    <t>BRCM</t>
  </si>
  <si>
    <t>NVDA UW Equity</t>
  </si>
  <si>
    <t>NVIDIA Corp</t>
  </si>
  <si>
    <t>NVDA</t>
  </si>
  <si>
    <t>SEE UN Equity</t>
  </si>
  <si>
    <t>Sealed Air Corp</t>
  </si>
  <si>
    <t>SEE</t>
  </si>
  <si>
    <t>CTSH UW Equity</t>
  </si>
  <si>
    <t>Cognizant Technology Solutions Corp</t>
  </si>
  <si>
    <t>CTSH</t>
  </si>
  <si>
    <t>ISRG UW Equity</t>
  </si>
  <si>
    <t>Intuitive Surgical Inc</t>
  </si>
  <si>
    <t>ISRG</t>
  </si>
  <si>
    <t>CNX UN Equity</t>
  </si>
  <si>
    <t>CONSOL Energy Inc</t>
  </si>
  <si>
    <t>CNX</t>
  </si>
  <si>
    <t>AMG UN Equity</t>
  </si>
  <si>
    <t>Affiliated Managers Group Inc</t>
  </si>
  <si>
    <t>AMG</t>
  </si>
  <si>
    <t>AET UN Equity</t>
  </si>
  <si>
    <t>Aetna Inc</t>
  </si>
  <si>
    <t>AET</t>
  </si>
  <si>
    <t>RSG UN Equity</t>
  </si>
  <si>
    <t>Republic Services Inc</t>
  </si>
  <si>
    <t>RSG</t>
  </si>
  <si>
    <t>EBAY UW Equity</t>
  </si>
  <si>
    <t>eBay Inc</t>
  </si>
  <si>
    <t>EBAY</t>
  </si>
  <si>
    <t>GS UN Equity</t>
  </si>
  <si>
    <t>Goldman Sachs Group Inc/The</t>
  </si>
  <si>
    <t>GS</t>
  </si>
  <si>
    <t>SRE UN Equity</t>
  </si>
  <si>
    <t>Sempra Energy</t>
  </si>
  <si>
    <t>SRE</t>
  </si>
  <si>
    <t>MCO UN Equity</t>
  </si>
  <si>
    <t>Moody's Corp</t>
  </si>
  <si>
    <t>MCO</t>
  </si>
  <si>
    <t>PCLN UW Equity</t>
  </si>
  <si>
    <t>Priceline Group Inc/The</t>
  </si>
  <si>
    <t>PCLN</t>
  </si>
  <si>
    <t>FFIV UW Equity</t>
  </si>
  <si>
    <t>F5 Networks Inc</t>
  </si>
  <si>
    <t>FFIV</t>
  </si>
  <si>
    <t>AKAM UW Equity</t>
  </si>
  <si>
    <t>Akamai Technologies Inc</t>
  </si>
  <si>
    <t>AKAM</t>
  </si>
  <si>
    <t>RAI UN Equity</t>
  </si>
  <si>
    <t>Reynolds American Inc</t>
  </si>
  <si>
    <t>RAI</t>
  </si>
  <si>
    <t>DVN UN Equity</t>
  </si>
  <si>
    <t>Devon Energy Corp</t>
  </si>
  <si>
    <t>DVN</t>
  </si>
  <si>
    <t>GOOGL UW Equity</t>
  </si>
  <si>
    <t>Google Inc</t>
  </si>
  <si>
    <t>GOOGL</t>
  </si>
  <si>
    <t>RHT UN Equity</t>
  </si>
  <si>
    <t>Red Hat Inc</t>
  </si>
  <si>
    <t>RHT</t>
  </si>
  <si>
    <t>HCBK UW Equity</t>
  </si>
  <si>
    <t>Hudson City Bancorp Inc</t>
  </si>
  <si>
    <t>HCBK</t>
  </si>
  <si>
    <t>ALLE UN Equity</t>
  </si>
  <si>
    <t>Allegion PLC</t>
  </si>
  <si>
    <t>ALLE</t>
  </si>
  <si>
    <t>NFLX UW Equity</t>
  </si>
  <si>
    <t>Netflix Inc</t>
  </si>
  <si>
    <t>NFLX</t>
  </si>
  <si>
    <t>A UN Equity</t>
  </si>
  <si>
    <t>Agilent Technologies Inc</t>
  </si>
  <si>
    <t>A</t>
  </si>
  <si>
    <t>ANTM UN Equity</t>
  </si>
  <si>
    <t>Anthem Inc</t>
  </si>
  <si>
    <t>ANTM</t>
  </si>
  <si>
    <t>CME UW Equity</t>
  </si>
  <si>
    <t>CME Group Inc/IL</t>
  </si>
  <si>
    <t>CME</t>
  </si>
  <si>
    <t>JNPR UN Equity</t>
  </si>
  <si>
    <t>Juniper Networks Inc</t>
  </si>
  <si>
    <t>JNPR</t>
  </si>
  <si>
    <t>BLK UN Equity</t>
  </si>
  <si>
    <t>BlackRock Inc</t>
  </si>
  <si>
    <t>BLK</t>
  </si>
  <si>
    <t>DTE UN Equity</t>
  </si>
  <si>
    <t>DTE Energy Co</t>
  </si>
  <si>
    <t>DTE</t>
  </si>
  <si>
    <t>NDAQ UW Equity</t>
  </si>
  <si>
    <t>NASDAQ OMX Group Inc/The</t>
  </si>
  <si>
    <t>NDAQ</t>
  </si>
  <si>
    <t>PM UN Equity</t>
  </si>
  <si>
    <t>Philip Morris International Inc</t>
  </si>
  <si>
    <t>PM</t>
  </si>
  <si>
    <t>TWC UN Equity</t>
  </si>
  <si>
    <t>Time Warner Cable Inc</t>
  </si>
  <si>
    <t>TWC</t>
  </si>
  <si>
    <t>CRM UN Equity</t>
  </si>
  <si>
    <t>salesforce.com inc</t>
  </si>
  <si>
    <t>CRM</t>
  </si>
  <si>
    <t>MET UN Equity</t>
  </si>
  <si>
    <t>MetLife Inc</t>
  </si>
  <si>
    <t>MET</t>
  </si>
  <si>
    <t>MON UN Equity</t>
  </si>
  <si>
    <t>Monsanto Co</t>
  </si>
  <si>
    <t>MON</t>
  </si>
  <si>
    <t>COH UN Equity</t>
  </si>
  <si>
    <t>Coach Inc</t>
  </si>
  <si>
    <t>COH</t>
  </si>
  <si>
    <t>FLR UN Equity</t>
  </si>
  <si>
    <t>Fluor Corp</t>
  </si>
  <si>
    <t>FLR</t>
  </si>
  <si>
    <t>DNB UN Equity</t>
  </si>
  <si>
    <t>Dun &amp; Bradstreet Corp/The</t>
  </si>
  <si>
    <t>DNB</t>
  </si>
  <si>
    <t>EW UN Equity</t>
  </si>
  <si>
    <t>Edwards Lifesciences Corp</t>
  </si>
  <si>
    <t>EW</t>
  </si>
  <si>
    <t>AMP UN Equity</t>
  </si>
  <si>
    <t>Ameriprise Financial Inc</t>
  </si>
  <si>
    <t>AMP</t>
  </si>
  <si>
    <t>XEL UN Equity</t>
  </si>
  <si>
    <t>Xcel Energy Inc</t>
  </si>
  <si>
    <t>XEL</t>
  </si>
  <si>
    <t>COL UN Equity</t>
  </si>
  <si>
    <t>Rockwell Collins Inc</t>
  </si>
  <si>
    <t>COL</t>
  </si>
  <si>
    <t>FTI UN Equity</t>
  </si>
  <si>
    <t>FMC Technologies Inc</t>
  </si>
  <si>
    <t>FTI</t>
  </si>
  <si>
    <t>ZBH UN Equity</t>
  </si>
  <si>
    <t>Zimmer Biomet Holdings Inc</t>
  </si>
  <si>
    <t>ZBH</t>
  </si>
  <si>
    <t>CBG UN Equity</t>
  </si>
  <si>
    <t>CBRE Group Inc</t>
  </si>
  <si>
    <t>CBG</t>
  </si>
  <si>
    <t>MA UN Equity</t>
  </si>
  <si>
    <t>MasterCard Inc</t>
  </si>
  <si>
    <t>MA</t>
  </si>
  <si>
    <t>SIG UN Equity</t>
  </si>
  <si>
    <t>Signet Jewelers Ltd</t>
  </si>
  <si>
    <t>SIG</t>
  </si>
  <si>
    <t>GME UN Equity</t>
  </si>
  <si>
    <t>GameStop Corp</t>
  </si>
  <si>
    <t>GME</t>
  </si>
  <si>
    <t>KMX UN Equity</t>
  </si>
  <si>
    <t>CarMax Inc</t>
  </si>
  <si>
    <t>KMX</t>
  </si>
  <si>
    <t>ICE UN Equity</t>
  </si>
  <si>
    <t>Intercontinental Exchange Inc</t>
  </si>
  <si>
    <t>ICE</t>
  </si>
  <si>
    <t>FIS UN Equity</t>
  </si>
  <si>
    <t>Fidelity National Information Services Inc</t>
  </si>
  <si>
    <t>FIS</t>
  </si>
  <si>
    <t>CMG UN Equity</t>
  </si>
  <si>
    <t>Chipotle Mexican Grill Inc</t>
  </si>
  <si>
    <t>CMG</t>
  </si>
  <si>
    <t>POM UN Equity</t>
  </si>
  <si>
    <t>Pepco Holdings Inc</t>
  </si>
  <si>
    <t>POM</t>
  </si>
  <si>
    <t>WYNN UW Equity</t>
  </si>
  <si>
    <t>Wynn Resorts Ltd</t>
  </si>
  <si>
    <t>WYNN</t>
  </si>
  <si>
    <t>HSP UN Equity</t>
  </si>
  <si>
    <t>Hospira Inc</t>
  </si>
  <si>
    <t>HSP</t>
  </si>
  <si>
    <t>AIZ UN Equity</t>
  </si>
  <si>
    <t>Assurant Inc</t>
  </si>
  <si>
    <t>AIZ</t>
  </si>
  <si>
    <t>NRG UN Equity</t>
  </si>
  <si>
    <t>NRG Energy Inc</t>
  </si>
  <si>
    <t>NRG</t>
  </si>
  <si>
    <t>GNW UN Equity</t>
  </si>
  <si>
    <t>Genworth Financial Inc</t>
  </si>
  <si>
    <t>GNW</t>
  </si>
  <si>
    <t>RF UN Equity</t>
  </si>
  <si>
    <t>Regions Financial Corp</t>
  </si>
  <si>
    <t>RF</t>
  </si>
  <si>
    <t>MNST UW Equity</t>
  </si>
  <si>
    <t>Monster Beverage Corp</t>
  </si>
  <si>
    <t>MNST</t>
  </si>
  <si>
    <t>TDC UN Equity</t>
  </si>
  <si>
    <t>Teradata Corp</t>
  </si>
  <si>
    <t>TDC</t>
  </si>
  <si>
    <t>MOS UN Equity</t>
  </si>
  <si>
    <t>Mosaic Co/The</t>
  </si>
  <si>
    <t>MOS</t>
  </si>
  <si>
    <t>EXPE UW Equity</t>
  </si>
  <si>
    <t>Expedia Inc</t>
  </si>
  <si>
    <t>EXPE</t>
  </si>
  <si>
    <t>DISCA UW Equity</t>
  </si>
  <si>
    <t>Discovery Communications Inc</t>
  </si>
  <si>
    <t>DISCA</t>
  </si>
  <si>
    <t>CF UN Equity</t>
  </si>
  <si>
    <t>CF Industries Holdings Inc</t>
  </si>
  <si>
    <t>VIAB UW Equity</t>
  </si>
  <si>
    <t>Viacom Inc</t>
  </si>
  <si>
    <t>VIAB</t>
  </si>
  <si>
    <t>WYN UN Equity</t>
  </si>
  <si>
    <t>Wyndham Worldwide Corp</t>
  </si>
  <si>
    <t>WYN</t>
  </si>
  <si>
    <t>GOOG UW Equity</t>
  </si>
  <si>
    <t>GOOG</t>
  </si>
  <si>
    <t>SE UN Equity</t>
  </si>
  <si>
    <t>Spectra Energy Corp</t>
  </si>
  <si>
    <t>SE</t>
  </si>
  <si>
    <t>FSLR UW Equity</t>
  </si>
  <si>
    <t>First Solar Inc</t>
  </si>
  <si>
    <t>FSLR</t>
  </si>
  <si>
    <t>MJN UN Equity</t>
  </si>
  <si>
    <t>Mead Johnson Nutrition Co</t>
  </si>
  <si>
    <t>MJN</t>
  </si>
  <si>
    <t>ESV UN Equity</t>
  </si>
  <si>
    <t>Ensco PLC</t>
  </si>
  <si>
    <t>ESV</t>
  </si>
  <si>
    <t>TEL UN Equity</t>
  </si>
  <si>
    <t>TE Connectivity Ltd</t>
  </si>
  <si>
    <t>TEL</t>
  </si>
  <si>
    <t>DFS UN Equity</t>
  </si>
  <si>
    <t>Discover Financial Services</t>
  </si>
  <si>
    <t>DFS</t>
  </si>
  <si>
    <t>TRIP UW Equity</t>
  </si>
  <si>
    <t>TripAdvisor Inc</t>
  </si>
  <si>
    <t>TRIP</t>
  </si>
  <si>
    <t>DPS UN Equity</t>
  </si>
  <si>
    <t>Dr Pepper Snapple Group Inc</t>
  </si>
  <si>
    <t>DPS</t>
  </si>
  <si>
    <t>SNI UN Equity</t>
  </si>
  <si>
    <t>Scripps Networks Interactive Inc</t>
  </si>
  <si>
    <t>SNI</t>
  </si>
  <si>
    <t>V UN Equity</t>
  </si>
  <si>
    <t>Visa Inc</t>
  </si>
  <si>
    <t>V</t>
  </si>
  <si>
    <t>XYL UN Equity</t>
  </si>
  <si>
    <t>Xylem Inc/NY</t>
  </si>
  <si>
    <t>XYL</t>
  </si>
  <si>
    <t>MPC UN Equity</t>
  </si>
  <si>
    <t>Marathon Petroleum Corp</t>
  </si>
  <si>
    <t>MPC</t>
  </si>
  <si>
    <t>LVLT UN Equity</t>
  </si>
  <si>
    <t>Level 3 Communications Inc</t>
  </si>
  <si>
    <t>LVLT</t>
  </si>
  <si>
    <t>TSCO UW Equity</t>
  </si>
  <si>
    <t>Tractor Supply Co</t>
  </si>
  <si>
    <t>TSCO</t>
  </si>
  <si>
    <t>RIG UN Equity</t>
  </si>
  <si>
    <t>Transocean Ltd</t>
  </si>
  <si>
    <t>RIG</t>
  </si>
  <si>
    <t>ESS UN Equity</t>
  </si>
  <si>
    <t>Essex Property Trust Inc</t>
  </si>
  <si>
    <t>ESS</t>
  </si>
  <si>
    <t>GGP UN Equity</t>
  </si>
  <si>
    <t>General Growth Properties Inc</t>
  </si>
  <si>
    <t>GGP</t>
  </si>
  <si>
    <t>O UN Equity</t>
  </si>
  <si>
    <t>Realty Income Corp</t>
  </si>
  <si>
    <t>O</t>
  </si>
  <si>
    <t>STX UW Equity</t>
  </si>
  <si>
    <t>Seagate Technology PLC</t>
  </si>
  <si>
    <t>STX</t>
  </si>
  <si>
    <t>WRK UN Equity</t>
  </si>
  <si>
    <t>WestRock Co</t>
  </si>
  <si>
    <t>WRK</t>
  </si>
  <si>
    <t>WDC UW Equity</t>
  </si>
  <si>
    <t>Western Digital Corp</t>
  </si>
  <si>
    <t>WDC</t>
  </si>
  <si>
    <t>FOSL UW Equity</t>
  </si>
  <si>
    <t>Fossil Group Inc</t>
  </si>
  <si>
    <t>FOSL</t>
  </si>
  <si>
    <t>JBHT UW Equity</t>
  </si>
  <si>
    <t>JB Hunt Transport Services Inc</t>
  </si>
  <si>
    <t>JBHT</t>
  </si>
  <si>
    <t>LRCX UW Equity</t>
  </si>
  <si>
    <t>Lam Research Corp</t>
  </si>
  <si>
    <t>LRCX</t>
  </si>
  <si>
    <t>MHK UN Equity</t>
  </si>
  <si>
    <t>Mohawk Industries Inc</t>
  </si>
  <si>
    <t>MHK</t>
  </si>
  <si>
    <t>PNR UN Equity</t>
  </si>
  <si>
    <t>Pentair PLC</t>
  </si>
  <si>
    <t>PNR</t>
  </si>
  <si>
    <t>VRTX UW Equity</t>
  </si>
  <si>
    <t>Vertex Pharmaceuticals Inc</t>
  </si>
  <si>
    <t>VRTX</t>
  </si>
  <si>
    <t>FB UW Equity</t>
  </si>
  <si>
    <t>Facebook Inc</t>
  </si>
  <si>
    <t>FB</t>
  </si>
  <si>
    <t>URI UN Equity</t>
  </si>
  <si>
    <t>United Rentals Inc</t>
  </si>
  <si>
    <t>URI</t>
  </si>
  <si>
    <t>BXLT UN Equity</t>
  </si>
  <si>
    <t>Baxalta Inc</t>
  </si>
  <si>
    <t>BXLT</t>
  </si>
  <si>
    <t>DAL UN Equity</t>
  </si>
  <si>
    <t>Delta Air Lines Inc</t>
  </si>
  <si>
    <t>DAL</t>
  </si>
  <si>
    <t>NAVI UW Equity</t>
  </si>
  <si>
    <t>Navient Corp</t>
  </si>
  <si>
    <t>NAVI</t>
  </si>
  <si>
    <t>MNK UN Equity</t>
  </si>
  <si>
    <t>Mallinckrodt PLC</t>
  </si>
  <si>
    <t>MNK</t>
  </si>
  <si>
    <t>GMCR UW Equity</t>
  </si>
  <si>
    <t>Keurig Green Mountain Inc</t>
  </si>
  <si>
    <t>GMCR</t>
  </si>
  <si>
    <t>MAC UN Equity</t>
  </si>
  <si>
    <t>Macerich Co/The</t>
  </si>
  <si>
    <t>MAC</t>
  </si>
  <si>
    <t>MLM UN Equity</t>
  </si>
  <si>
    <t>Martin Marietta Materials Inc</t>
  </si>
  <si>
    <t>MLM</t>
  </si>
  <si>
    <t>PYPL UW Equity</t>
  </si>
  <si>
    <t>PayPal Holdings Inc</t>
  </si>
  <si>
    <t>PYPL</t>
  </si>
  <si>
    <t>ALXN UW Equity</t>
  </si>
  <si>
    <t>Alexion Pharmaceuticals Inc</t>
  </si>
  <si>
    <t>ALXN</t>
  </si>
  <si>
    <t>CPGX UN Equity</t>
  </si>
  <si>
    <t>Columbia Pipeline Group Inc</t>
  </si>
  <si>
    <t>CPGX</t>
  </si>
  <si>
    <t>ENDP UW Equity</t>
  </si>
  <si>
    <t>Endo International PLC</t>
  </si>
  <si>
    <t>ENDP</t>
  </si>
  <si>
    <t>NWSA UW Equity</t>
  </si>
  <si>
    <t>News Corp</t>
  </si>
  <si>
    <t>NWSA</t>
  </si>
  <si>
    <t>CCI UN Equity</t>
  </si>
  <si>
    <t>Crown Castle International Corp</t>
  </si>
  <si>
    <t>CCI</t>
  </si>
  <si>
    <t>DLPH UN Equity</t>
  </si>
  <si>
    <t>Delphi Automotive PLC</t>
  </si>
  <si>
    <t>DLPH</t>
  </si>
  <si>
    <t>AAP UN Equity</t>
  </si>
  <si>
    <t>Advance Auto Parts Inc</t>
  </si>
  <si>
    <t>AAP</t>
  </si>
  <si>
    <t>KORS UN Equity</t>
  </si>
  <si>
    <t>Michael Kors Holdings Ltd</t>
  </si>
  <si>
    <t>KORS</t>
  </si>
  <si>
    <t>ADS UN Equity</t>
  </si>
  <si>
    <t>Alliance Data Systems Corp</t>
  </si>
  <si>
    <t>ADS</t>
  </si>
  <si>
    <t>GRMN UW Equity</t>
  </si>
  <si>
    <t>Garmin Ltd</t>
  </si>
  <si>
    <t>GRMN</t>
  </si>
  <si>
    <t>XEC UN Equity</t>
  </si>
  <si>
    <t>Cimarex Energy Co</t>
  </si>
  <si>
    <t>XEC</t>
  </si>
  <si>
    <t>ZTS UN Equity</t>
  </si>
  <si>
    <t>Zoetis Inc</t>
  </si>
  <si>
    <t>ZTS</t>
  </si>
  <si>
    <t>EQIX UW Equity</t>
  </si>
  <si>
    <t>Equinix Inc</t>
  </si>
  <si>
    <t>EQIX</t>
  </si>
  <si>
    <t>DISCK UW Equity</t>
  </si>
  <si>
    <t>DISCK</t>
  </si>
  <si>
    <t>Start Date:</t>
  </si>
  <si>
    <t>End Date:</t>
  </si>
  <si>
    <t>Relative Index (US):</t>
  </si>
  <si>
    <t>SPX</t>
  </si>
  <si>
    <t>Relative Index (CAN):</t>
  </si>
  <si>
    <t>SPTSX</t>
  </si>
  <si>
    <t>Period:</t>
  </si>
  <si>
    <t>W</t>
  </si>
  <si>
    <t>Bloomberg Beta</t>
  </si>
  <si>
    <t>Raw</t>
  </si>
  <si>
    <t>Adjusted</t>
  </si>
  <si>
    <t>GAS US Equity</t>
  </si>
  <si>
    <t>ATO US Equity</t>
  </si>
  <si>
    <t>LG US Equity</t>
  </si>
  <si>
    <t>NJR US Equity</t>
  </si>
  <si>
    <t>NI US Equity</t>
  </si>
  <si>
    <t>NWN US Equity</t>
  </si>
  <si>
    <t>PNY US Equity</t>
  </si>
  <si>
    <t>SJI US Equity</t>
  </si>
  <si>
    <t>SWX US Equity</t>
  </si>
  <si>
    <t>UGI US Equity</t>
  </si>
  <si>
    <t>WGL US Equity</t>
  </si>
  <si>
    <t>LNT US Equity</t>
  </si>
  <si>
    <t>AEE US Equity</t>
  </si>
  <si>
    <t>AEP US Equity</t>
  </si>
  <si>
    <t>AVA US Equity</t>
  </si>
  <si>
    <t>BKH US Equity</t>
  </si>
  <si>
    <t>CNP US Equity</t>
  </si>
  <si>
    <t>CNL US Equity</t>
  </si>
  <si>
    <t>CMS US Equity</t>
  </si>
  <si>
    <t>ED US Equity</t>
  </si>
  <si>
    <t>D US Equity</t>
  </si>
  <si>
    <t>DTE US Equity</t>
  </si>
  <si>
    <t>EIX US Equity</t>
  </si>
  <si>
    <t>EE US Equity</t>
  </si>
  <si>
    <t>EDE US Equity</t>
  </si>
  <si>
    <t>ETR US Equity</t>
  </si>
  <si>
    <t>EXC US Equity</t>
  </si>
  <si>
    <t>FE US Equity</t>
  </si>
  <si>
    <t>HE US Equity</t>
  </si>
  <si>
    <t>IDA US Equity</t>
  </si>
  <si>
    <t>TEG US Equity</t>
  </si>
  <si>
    <t>ITC US Equity</t>
  </si>
  <si>
    <t>MGEE US Equity</t>
  </si>
  <si>
    <t>NEE US Equity</t>
  </si>
  <si>
    <t>NWE US Equity</t>
  </si>
  <si>
    <t>OTTR US Equity</t>
  </si>
  <si>
    <t>POM US Equity</t>
  </si>
  <si>
    <t>PCG US Equity</t>
  </si>
  <si>
    <t>PNM US Equity</t>
  </si>
  <si>
    <t>POR US Equity</t>
  </si>
  <si>
    <t>PPL US Equity</t>
  </si>
  <si>
    <t>PEG US Equity</t>
  </si>
  <si>
    <t>SCG US Equity</t>
  </si>
  <si>
    <t>SRE US Equity</t>
  </si>
  <si>
    <t>TE US Equity</t>
  </si>
  <si>
    <t>UIL US Equity</t>
  </si>
  <si>
    <t>VVC US Equity</t>
  </si>
  <si>
    <t>WEC US Equity</t>
  </si>
  <si>
    <t>XEL US Equity</t>
  </si>
  <si>
    <t>FTS CN Equity</t>
  </si>
  <si>
    <t>TRP CN Equity</t>
  </si>
  <si>
    <t>S5UTIL Index</t>
  </si>
  <si>
    <t>STUTIL Index</t>
  </si>
  <si>
    <t>Updated:</t>
  </si>
  <si>
    <t>Company</t>
  </si>
  <si>
    <t>Bloomberg Earnings Growth</t>
  </si>
  <si>
    <t>Yahoo! Finance Earnings Growth</t>
  </si>
  <si>
    <t>Zacks Earnings Growth</t>
  </si>
  <si>
    <t>Value Line Earnings Growth</t>
  </si>
  <si>
    <t>Value Line Dividends Growth</t>
  </si>
  <si>
    <t>Value Line Book Value Growth</t>
  </si>
  <si>
    <t>"All Div'ds to Net Prof" Projection Year 1</t>
  </si>
  <si>
    <t>"All Div'ds to Net Prof" Projection Year 2</t>
  </si>
  <si>
    <t>"All Div'ds to Net Prof" Projection Years 3-5</t>
  </si>
  <si>
    <t>Average Retention Ratio</t>
  </si>
  <si>
    <t>"Return on Com Equity" Projection Year 1</t>
  </si>
  <si>
    <t>"Return on Com Equity" Projection Year 2</t>
  </si>
  <si>
    <t>"Return on Com Equity" Projection Years 3-5</t>
  </si>
  <si>
    <t>Average Return on Common Equity</t>
  </si>
  <si>
    <t>B x R</t>
  </si>
  <si>
    <t>"Common Shs Outst'g" Historical Year 0</t>
  </si>
  <si>
    <t>"Common Shs Outst'g" Projection Years 3-5</t>
  </si>
  <si>
    <t>Common Shares Outst'g Growth Rate</t>
  </si>
  <si>
    <t>"Price" Projection Years 3-5 High</t>
  </si>
  <si>
    <t>"Price" Projection Years 3-5 Low</t>
  </si>
  <si>
    <t>Price Projection Years 3-5 Mid</t>
  </si>
  <si>
    <t>"Book Value per sh" Projection Years 3-5</t>
  </si>
  <si>
    <t>Market-to-Book Ratio</t>
  </si>
  <si>
    <t>S x V</t>
  </si>
  <si>
    <t>BR + SV</t>
  </si>
  <si>
    <t>Value Line Date</t>
  </si>
  <si>
    <t>AGL Resources Inc.</t>
  </si>
  <si>
    <t>N/A</t>
  </si>
  <si>
    <t>Atmos Energy Corporation</t>
  </si>
  <si>
    <t>ATO</t>
  </si>
  <si>
    <t>Laclede Group, Inc. (The)</t>
  </si>
  <si>
    <t>LG</t>
  </si>
  <si>
    <t>New Jersey Resources Corporation</t>
  </si>
  <si>
    <t>NJR</t>
  </si>
  <si>
    <t>NiSource Inc.</t>
  </si>
  <si>
    <t>Negative</t>
  </si>
  <si>
    <t>Northwest Natural Gas Company</t>
  </si>
  <si>
    <t>NWN</t>
  </si>
  <si>
    <t>Piedmont Natural Gas Company, Inc.</t>
  </si>
  <si>
    <t>PNY</t>
  </si>
  <si>
    <t>South Jersey Industries, Inc.</t>
  </si>
  <si>
    <t>SJI</t>
  </si>
  <si>
    <t>Southwest Gas Corporation</t>
  </si>
  <si>
    <t>SWX</t>
  </si>
  <si>
    <t>UGI Corporation</t>
  </si>
  <si>
    <t>UGI</t>
  </si>
  <si>
    <t>WGL Holdings, Inc.</t>
  </si>
  <si>
    <t>WGL</t>
  </si>
  <si>
    <t>ALLETE, Inc.</t>
  </si>
  <si>
    <t>Alliant Energy Corporation</t>
  </si>
  <si>
    <t>LNT</t>
  </si>
  <si>
    <t>Ameren Corporation</t>
  </si>
  <si>
    <t>American Electric Power Company, Inc.</t>
  </si>
  <si>
    <t>Avista Corporation</t>
  </si>
  <si>
    <t>AVA</t>
  </si>
  <si>
    <t>Black Hills Corporation</t>
  </si>
  <si>
    <t>BKH</t>
  </si>
  <si>
    <t>CenterPoint Energy, Inc.</t>
  </si>
  <si>
    <t>Cleco Corporation</t>
  </si>
  <si>
    <t>CNL</t>
  </si>
  <si>
    <t>CMS Energy Corporation</t>
  </si>
  <si>
    <t>Consolidated Edison, Inc.</t>
  </si>
  <si>
    <t>Dominion Resources, Inc.</t>
  </si>
  <si>
    <t>DTE Energy Company</t>
  </si>
  <si>
    <t>Duke Energy Corporation</t>
  </si>
  <si>
    <t>El Paso Electric Company</t>
  </si>
  <si>
    <t>EE</t>
  </si>
  <si>
    <t>Empire District Electric Company</t>
  </si>
  <si>
    <t>EDE</t>
  </si>
  <si>
    <t>Entergy Corporation</t>
  </si>
  <si>
    <t>Exelon Corporation</t>
  </si>
  <si>
    <t>FirstEnergy Corporation</t>
  </si>
  <si>
    <t>Great Plains Energy Inc.</t>
  </si>
  <si>
    <t>Hawaiian Electric Industries, Inc.</t>
  </si>
  <si>
    <t>HE</t>
  </si>
  <si>
    <t>IDACORP, Inc.</t>
  </si>
  <si>
    <t>IDA</t>
  </si>
  <si>
    <t>ITC Holdings Corporation</t>
  </si>
  <si>
    <t>ITC</t>
  </si>
  <si>
    <t>MGE Energy, Inc.</t>
  </si>
  <si>
    <t>MGEE</t>
  </si>
  <si>
    <t>NextEra Energy, Inc.</t>
  </si>
  <si>
    <t>NorthWestern Corporation</t>
  </si>
  <si>
    <t>NWE</t>
  </si>
  <si>
    <t>OGE Energy Corporation</t>
  </si>
  <si>
    <t>Otter Tail Corporation</t>
  </si>
  <si>
    <t>OTTR</t>
  </si>
  <si>
    <t>Pepco Holdings, Inc.</t>
  </si>
  <si>
    <t>Nil</t>
  </si>
  <si>
    <t>NMF</t>
  </si>
  <si>
    <t>PG&amp;E Corporation</t>
  </si>
  <si>
    <t>Pinnacle West Capital Corporation</t>
  </si>
  <si>
    <t>PNM Resources, Inc.</t>
  </si>
  <si>
    <t>PNM</t>
  </si>
  <si>
    <t>Portland General Electric Company</t>
  </si>
  <si>
    <t>POR</t>
  </si>
  <si>
    <t>PPL Corporation</t>
  </si>
  <si>
    <t>Public Service Enterprise Group Inc.</t>
  </si>
  <si>
    <t>SCANA Corporation</t>
  </si>
  <si>
    <t>Southern Company</t>
  </si>
  <si>
    <t>TECO Energy, Inc.</t>
  </si>
  <si>
    <t>UIL Holdings Corporation</t>
  </si>
  <si>
    <t>UIL</t>
  </si>
  <si>
    <t>Vectren Corporation</t>
  </si>
  <si>
    <t>VVC</t>
  </si>
  <si>
    <t>Westar Energy, Inc.</t>
  </si>
  <si>
    <t>Wisconsin Energy Corporation</t>
  </si>
  <si>
    <t>Xcel Energy Inc.</t>
  </si>
  <si>
    <t>Canadian Utilities Limited</t>
  </si>
  <si>
    <t>Emera Inc.</t>
  </si>
  <si>
    <t>Enbridge Inc.</t>
  </si>
  <si>
    <t>Fortis Inc.</t>
  </si>
  <si>
    <t>TransCanada Corporation</t>
  </si>
  <si>
    <t>Val</t>
  </si>
  <si>
    <t>CANADIAN PROXY GROUP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</si>
  <si>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</si>
  <si>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</si>
  <si>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</si>
  <si>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</si>
  <si>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</si>
  <si>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</si>
  <si>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</si>
  <si>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</si>
  <si>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</si>
  <si>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</si>
  <si>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</si>
  <si>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</si>
  <si>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</si>
  <si>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</si>
  <si>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S&amp;P Rating</t>
  </si>
  <si>
    <t>Pays Dividends (Yes/No)</t>
  </si>
  <si>
    <t>Postive Earnings Growth by more than one Analyst (Yes/No)</t>
  </si>
  <si>
    <t>Total Electric Customers</t>
  </si>
  <si>
    <t>Total Gas Customers</t>
  </si>
  <si>
    <t>Total Assets (C$ Million)</t>
  </si>
  <si>
    <t>Market Cap (C$ Million)</t>
  </si>
  <si>
    <t>Owned Generation Assets (Yes/No)</t>
  </si>
  <si>
    <t>Regulated Generation Assets (Yes/No)</t>
  </si>
  <si>
    <t>Owned Capacity - Unregulated (MW)</t>
  </si>
  <si>
    <t>Regulated Generation/ Total Sales (2018)</t>
  </si>
  <si>
    <t>Regulated Income / Total Income (%) (SNL)</t>
  </si>
  <si>
    <t>Utility Income / Total Regulated Income (%)</t>
  </si>
  <si>
    <t>Involved in Merger (Yes/No)</t>
  </si>
  <si>
    <t>Algonquin Power &amp; Utilities Corp.</t>
  </si>
  <si>
    <t>BBB</t>
  </si>
  <si>
    <t>Yes</t>
  </si>
  <si>
    <t>Not Available</t>
  </si>
  <si>
    <t>No</t>
  </si>
  <si>
    <t>AltaGas Ltd.</t>
  </si>
  <si>
    <t>BBB-</t>
  </si>
  <si>
    <t>A-</t>
  </si>
  <si>
    <t>BBB+</t>
  </si>
  <si>
    <t>Hydro One Ltd.</t>
  </si>
  <si>
    <t>H</t>
  </si>
  <si>
    <t>Notes:</t>
  </si>
  <si>
    <t>[1] Source: S&amp;P</t>
  </si>
  <si>
    <t>[2] Source: Bloomberg Professional</t>
  </si>
  <si>
    <t xml:space="preserve">[3] Source: Value Line, Zacks and Yahoo Finance </t>
  </si>
  <si>
    <t>[4] SNL, Company websites, Annual reports, and Investor Presentations</t>
  </si>
  <si>
    <t>[5] SNL, Company websites, Annual reports, and Investor Presentations</t>
  </si>
  <si>
    <t>[6] SNL, Company websites, Annual reports, and Investor Presentations</t>
  </si>
  <si>
    <t>[7] SNL, Company websites, Annual reports, and Investor Presentations</t>
  </si>
  <si>
    <t>[8] SNL, Company websites, Annual reports, and Investor Presentations</t>
  </si>
  <si>
    <t>[9] SNL, Company websites, Annual reports, and Investor Presentations</t>
  </si>
  <si>
    <t>[10] SNL, Company websites, Annual reports, and Investor Presentations</t>
  </si>
  <si>
    <t>[11] SNL, Company websites, Annual reports, and Investor Presentations</t>
  </si>
  <si>
    <t>[12] Source: SNL Financial, 3-year Average for 2016-2018</t>
  </si>
  <si>
    <t>[13] Source: SNL Financial, 3-year Average for 2016-2018</t>
  </si>
  <si>
    <t>[14] Source: SNL Financial</t>
  </si>
  <si>
    <t>U.S. ELECTRIC PROXY GROUP</t>
  </si>
  <si>
    <t>Total Assets (USD$ Million)</t>
  </si>
  <si>
    <t>Market Cap (USD$ Million)</t>
  </si>
  <si>
    <t>Owned Generation/ Total Sales (2018)</t>
  </si>
  <si>
    <t>Utility Elect. Income / Total Regulated Income (%)</t>
  </si>
  <si>
    <t>8.900,000</t>
  </si>
  <si>
    <t>Evergy, Inc.</t>
  </si>
  <si>
    <t>EVRG</t>
  </si>
  <si>
    <t>[6] Source: Bloomberg, Quarter End 9/30/2019</t>
  </si>
  <si>
    <t>[7] Source: Bloomberg, Quarter End 9/30/2019</t>
  </si>
  <si>
    <t>[8] Source: SNL</t>
  </si>
  <si>
    <t>[9] Source: SNL</t>
  </si>
  <si>
    <t>[10] Source: SNL</t>
  </si>
  <si>
    <t>[11] Source: SNL, Data as of June 2018; Investor Presentations</t>
  </si>
  <si>
    <t>U.S. GAS PROXY GROUP</t>
  </si>
  <si>
    <t>Gas Utility Dist. Income / Total Regulated Income (%)</t>
  </si>
  <si>
    <t>A+</t>
  </si>
  <si>
    <t/>
  </si>
  <si>
    <t>ONE Gas, Inc.</t>
  </si>
  <si>
    <t>OGS</t>
  </si>
  <si>
    <t>Spire, Inc.</t>
  </si>
  <si>
    <t>SR</t>
  </si>
  <si>
    <t>NORTH AMERICA ELECTRIC PROXY GROUP</t>
  </si>
  <si>
    <t>[15]</t>
  </si>
  <si>
    <t>Total Electric/Gas Customers</t>
  </si>
  <si>
    <t>Total Assets (US/ CAD Million)</t>
  </si>
  <si>
    <t>Market Cap (US$ or CAD Million)</t>
  </si>
  <si>
    <t>Regulated Income / Total Income (%)</t>
  </si>
  <si>
    <t>Regulated Gas Income / Total Regulated Income (%)</t>
  </si>
  <si>
    <t>HydroOne Inc.</t>
  </si>
  <si>
    <t>Canadian Proxy Group</t>
  </si>
  <si>
    <t>Bloomberg</t>
  </si>
  <si>
    <t>Value Line</t>
  </si>
  <si>
    <t>Average Beta</t>
  </si>
  <si>
    <t>MEAN</t>
  </si>
  <si>
    <t>US Electric Proxy Group</t>
  </si>
  <si>
    <t>US Gas Proxy Group</t>
  </si>
  <si>
    <t>North American Electric Proxy Group</t>
  </si>
  <si>
    <t>North American Gas Proxy Group</t>
  </si>
  <si>
    <t>North American Combined Proxy Group</t>
  </si>
  <si>
    <t>[3] Equals mean of [1] and [2]</t>
  </si>
  <si>
    <t>AltaGas Limited</t>
  </si>
  <si>
    <t>Fortis, Inc.</t>
  </si>
  <si>
    <t>Hydro One, Ltd.</t>
  </si>
  <si>
    <t>Atmos Energy Corp.</t>
  </si>
  <si>
    <t>[1] Source: Bloomberg Professional as of May 31, 2024; weekly changes in equity stock price against SPX index (U.S.) or SPTSX (Canada) Index for the past five years.</t>
  </si>
  <si>
    <t>[2] Source: Value Line as of May 31, 2024.</t>
  </si>
  <si>
    <t>Value Line and Bloomberg Betas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</si>
</sst>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;;;\&lt;\ \&gt;@"/>
    <numFmt numFmtId="167" formatCode="#\ ###"/>
    <numFmt numFmtId="168" formatCode="0.0000"/>
    <numFmt numFmtId="169" formatCode="0.00000"/>
    <numFmt numFmtId="170" formatCode="&quot;$&quot;#,##0.00"/>
    <numFmt numFmtId="171" formatCode="0.0%"/>
    <numFmt numFmtId="172" formatCode="_(* #,##0_);_(* \(#,##0\);_(* &quot;-&quot;??_);_(@_)"/>
    <numFmt numFmtId="173" formatCode="_(* #,##0.0000_);_(* \(#,##0.0000\);_(* &quot;-&quot;??_);_(@_)"/>
  </numFmts>
  <fonts count="89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0"/>
      <color indexed="9"/>
      <name val="Helv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4"/>
      <name val="Geneva"/>
    </font>
    <font>
      <b/>
      <u/>
      <sz val="12"/>
      <name val="Times New Roman"/>
      <family val="1"/>
    </font>
    <font>
      <sz val="11"/>
      <color indexed="60"/>
      <name val="Calibri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0"/>
      <name val="Arial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2"/>
      <name val="Times New Roman"/>
      <family val="1"/>
    </font>
    <font>
      <sz val="10"/>
      <color rgb="FF0000FF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b/>
      <sz val="14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i/>
      <sz val="11"/>
      <color theme="1"/>
      <name val="Century Gothic"/>
      <family val="2"/>
    </font>
    <font>
      <sz val="14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91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0" fontId="22" fillId="0" borderId="0" applyNumberFormat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2" fontId="27" fillId="1" borderId="2">
      <alignment vertical="top" wrapText="1"/>
    </xf>
    <xf numFmtId="2" fontId="27" fillId="0" borderId="2">
      <alignment vertical="top" wrapText="1"/>
    </xf>
    <xf numFmtId="2" fontId="27" fillId="1" borderId="5">
      <alignment vertical="top" wrapText="1"/>
    </xf>
    <xf numFmtId="0" fontId="28" fillId="0" borderId="0" applyNumberFormat="0" applyFill="0" applyBorder="0" applyAlignment="0" applyProtection="0"/>
    <xf numFmtId="0" fontId="29" fillId="16" borderId="0"/>
    <xf numFmtId="0" fontId="29" fillId="16" borderId="0">
      <alignment horizontal="centerContinuous" wrapText="1"/>
    </xf>
    <xf numFmtId="0" fontId="30" fillId="17" borderId="6" applyNumberFormat="0" applyAlignment="0" applyProtection="0"/>
    <xf numFmtId="0" fontId="31" fillId="0" borderId="7" applyNumberFormat="0" applyFill="0" applyAlignment="0" applyProtection="0"/>
    <xf numFmtId="43" fontId="21" fillId="0" borderId="0" applyFont="0" applyFill="0" applyBorder="0" applyAlignment="0" applyProtection="0"/>
    <xf numFmtId="0" fontId="25" fillId="18" borderId="8" applyNumberFormat="0" applyFont="0" applyAlignment="0" applyProtection="0"/>
    <xf numFmtId="44" fontId="21" fillId="0" borderId="0" applyFont="0" applyFill="0" applyBorder="0" applyAlignment="0" applyProtection="0"/>
    <xf numFmtId="166" fontId="32" fillId="0" borderId="0"/>
    <xf numFmtId="1" fontId="33" fillId="19" borderId="9">
      <alignment horizontal="right"/>
    </xf>
    <xf numFmtId="0" fontId="34" fillId="7" borderId="6" applyNumberFormat="0" applyAlignment="0" applyProtection="0"/>
    <xf numFmtId="0" fontId="22" fillId="0" borderId="0" applyFont="0" applyFill="0" applyBorder="0" applyAlignment="0" applyProtection="0"/>
    <xf numFmtId="0" fontId="22" fillId="0" borderId="0" applyNumberFormat="0" applyFill="0" applyBorder="0" applyProtection="0">
      <alignment wrapText="1"/>
    </xf>
    <xf numFmtId="0" fontId="22" fillId="0" borderId="0" applyNumberFormat="0" applyFill="0" applyBorder="0" applyProtection="0">
      <alignment horizontal="justify" vertical="top" wrapText="1"/>
    </xf>
    <xf numFmtId="0" fontId="35" fillId="3" borderId="0" applyNumberFormat="0" applyBorder="0" applyAlignment="0" applyProtection="0"/>
    <xf numFmtId="0" fontId="36" fillId="0" borderId="0"/>
    <xf numFmtId="0" fontId="37" fillId="0" borderId="0">
      <alignment horizontal="center"/>
    </xf>
    <xf numFmtId="0" fontId="38" fillId="20" borderId="0" applyNumberFormat="0" applyBorder="0" applyAlignment="0" applyProtection="0"/>
    <xf numFmtId="3" fontId="39" fillId="0" borderId="0">
      <alignment horizontal="right"/>
    </xf>
    <xf numFmtId="0" fontId="21" fillId="0" borderId="0"/>
    <xf numFmtId="0" fontId="21" fillId="0" borderId="0"/>
    <xf numFmtId="167" fontId="40" fillId="0" borderId="0">
      <alignment horizontal="center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1" fillId="4" borderId="0" applyNumberFormat="0" applyBorder="0" applyAlignment="0" applyProtection="0"/>
    <xf numFmtId="0" fontId="42" fillId="17" borderId="10" applyNumberFormat="0" applyAlignment="0" applyProtection="0"/>
    <xf numFmtId="0" fontId="43" fillId="2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21" borderId="0" applyNumberFormat="0" applyBorder="0" applyAlignment="0" applyProtection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Protection="0">
      <alignment horizontal="center"/>
    </xf>
    <xf numFmtId="0" fontId="48" fillId="22" borderId="0" applyNumberFormat="0" applyBorder="0" applyAlignment="0" applyProtection="0"/>
    <xf numFmtId="0" fontId="22" fillId="0" borderId="0" applyNumberFormat="0" applyFont="0" applyFill="0" applyBorder="0" applyProtection="0">
      <alignment horizontal="right"/>
    </xf>
    <xf numFmtId="0" fontId="22" fillId="0" borderId="0" applyNumberFormat="0" applyFont="0" applyFill="0" applyBorder="0" applyProtection="0">
      <alignment horizontal="left"/>
    </xf>
    <xf numFmtId="0" fontId="3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" fillId="23" borderId="0" applyNumberFormat="0" applyFont="0" applyBorder="0" applyAlignment="0" applyProtection="0"/>
    <xf numFmtId="16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3" applyNumberFormat="0" applyFon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4" fontId="33" fillId="0" borderId="0">
      <alignment horizontal="centerContinuous"/>
    </xf>
    <xf numFmtId="4" fontId="32" fillId="0" borderId="0">
      <alignment horizontal="centerContinuous"/>
    </xf>
    <xf numFmtId="4" fontId="55" fillId="0" borderId="0">
      <alignment horizontal="centerContinuous"/>
    </xf>
    <xf numFmtId="0" fontId="56" fillId="24" borderId="14" applyNumberFormat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1" fillId="25" borderId="0" applyNumberFormat="0" applyBorder="0" applyAlignment="0" applyProtection="0"/>
    <xf numFmtId="0" fontId="62" fillId="26" borderId="0" applyNumberFormat="0" applyBorder="0" applyAlignment="0" applyProtection="0"/>
    <xf numFmtId="0" fontId="63" fillId="27" borderId="0" applyNumberFormat="0" applyBorder="0" applyAlignment="0" applyProtection="0"/>
    <xf numFmtId="0" fontId="64" fillId="28" borderId="19" applyNumberFormat="0" applyAlignment="0" applyProtection="0"/>
    <xf numFmtId="0" fontId="65" fillId="29" borderId="20" applyNumberFormat="0" applyAlignment="0" applyProtection="0"/>
    <xf numFmtId="0" fontId="66" fillId="29" borderId="19" applyNumberFormat="0" applyAlignment="0" applyProtection="0"/>
    <xf numFmtId="0" fontId="67" fillId="0" borderId="21" applyNumberFormat="0" applyFill="0" applyAlignment="0" applyProtection="0"/>
    <xf numFmtId="0" fontId="68" fillId="30" borderId="22" applyNumberFormat="0" applyAlignment="0" applyProtection="0"/>
    <xf numFmtId="0" fontId="2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7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70" fillId="35" borderId="0" applyNumberFormat="0" applyBorder="0" applyAlignment="0" applyProtection="0"/>
    <xf numFmtId="0" fontId="7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70" fillId="43" borderId="0" applyNumberFormat="0" applyBorder="0" applyAlignment="0" applyProtection="0"/>
    <xf numFmtId="0" fontId="7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70" fillId="55" borderId="0" applyNumberFormat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31" borderId="23" applyNumberFormat="0" applyFont="0" applyAlignment="0" applyProtection="0"/>
    <xf numFmtId="0" fontId="22" fillId="0" borderId="0"/>
    <xf numFmtId="0" fontId="22" fillId="0" borderId="15" applyNumberFormat="0" applyFon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71" fillId="0" borderId="0"/>
    <xf numFmtId="0" fontId="30" fillId="17" borderId="6" applyNumberFormat="0" applyAlignment="0" applyProtection="0"/>
    <xf numFmtId="43" fontId="19" fillId="0" borderId="0" applyFont="0" applyFill="0" applyBorder="0" applyAlignment="0" applyProtection="0"/>
    <xf numFmtId="0" fontId="25" fillId="18" borderId="8" applyNumberFormat="0" applyFont="0" applyAlignment="0" applyProtection="0"/>
    <xf numFmtId="44" fontId="19" fillId="0" borderId="0" applyFont="0" applyFill="0" applyBorder="0" applyAlignment="0" applyProtection="0"/>
    <xf numFmtId="1" fontId="33" fillId="19" borderId="9">
      <alignment horizontal="right"/>
    </xf>
    <xf numFmtId="0" fontId="34" fillId="7" borderId="6" applyNumberFormat="0" applyAlignment="0" applyProtection="0"/>
    <xf numFmtId="0" fontId="42" fillId="17" borderId="10" applyNumberFormat="0" applyAlignment="0" applyProtection="0"/>
    <xf numFmtId="9" fontId="18" fillId="0" borderId="0" applyFont="0" applyFill="0" applyBorder="0" applyAlignment="0" applyProtection="0"/>
    <xf numFmtId="0" fontId="22" fillId="0" borderId="0"/>
    <xf numFmtId="43" fontId="72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72" fillId="0" borderId="0"/>
    <xf numFmtId="0" fontId="22" fillId="0" borderId="0"/>
    <xf numFmtId="43" fontId="22" fillId="0" borderId="0" applyFont="0" applyFill="0" applyBorder="0" applyAlignment="0" applyProtection="0"/>
    <xf numFmtId="0" fontId="86" fillId="0" borderId="0"/>
    <xf numFmtId="0" fontId="22" fillId="0" borderId="0"/>
    <xf numFmtId="0" fontId="22" fillId="0" borderId="0"/>
    <xf numFmtId="0" fontId="86" fillId="0" borderId="0"/>
    <xf numFmtId="0" fontId="86" fillId="0" borderId="0"/>
    <xf numFmtId="0" fontId="86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72" fillId="0" borderId="0" applyFont="0" applyFill="0" applyBorder="0" applyAlignment="0" applyProtection="0"/>
    <xf numFmtId="0" fontId="12" fillId="0" borderId="0"/>
    <xf numFmtId="0" fontId="86" fillId="0" borderId="0"/>
    <xf numFmtId="0" fontId="1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88" fillId="0" borderId="0"/>
    <xf numFmtId="0" fontId="22" fillId="0" borderId="0"/>
    <xf numFmtId="0" fontId="22" fillId="0" borderId="0"/>
    <xf numFmtId="0" fontId="9" fillId="0" borderId="0"/>
    <xf numFmtId="0" fontId="72" fillId="0" borderId="0"/>
    <xf numFmtId="43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2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1" fillId="0" borderId="0"/>
  </cellStyleXfs>
  <cellXfs count="153">
    <xf numFmtId="0" fontId="0" fillId="0" borderId="0" xfId="0"/>
    <xf numFmtId="0" fontId="22" fillId="0" borderId="0" xfId="121"/>
    <xf numFmtId="14" fontId="22" fillId="0" borderId="0" xfId="121" applyNumberFormat="1" applyAlignment="1">
      <alignment horizontal="centerContinuous"/>
    </xf>
    <xf numFmtId="0" fontId="22" fillId="0" borderId="0" xfId="121" applyAlignment="1">
      <alignment horizontal="centerContinuous"/>
    </xf>
    <xf numFmtId="0" fontId="22" fillId="0" borderId="1" xfId="121" applyBorder="1" applyAlignment="1">
      <alignment horizontal="centerContinuous"/>
    </xf>
    <xf numFmtId="0" fontId="22" fillId="0" borderId="0" xfId="121" applyAlignment="1">
      <alignment horizontal="center"/>
    </xf>
    <xf numFmtId="168" fontId="22" fillId="0" borderId="0" xfId="121" quotePrefix="1" applyNumberFormat="1" applyAlignment="1">
      <alignment horizontal="center"/>
    </xf>
    <xf numFmtId="0" fontId="22" fillId="0" borderId="0" xfId="137"/>
    <xf numFmtId="0" fontId="22" fillId="0" borderId="0" xfId="137" applyAlignment="1">
      <alignment horizontal="center"/>
    </xf>
    <xf numFmtId="0" fontId="22" fillId="0" borderId="0" xfId="137" applyAlignment="1">
      <alignment horizontal="center" wrapText="1"/>
    </xf>
    <xf numFmtId="14" fontId="0" fillId="0" borderId="0" xfId="0" applyNumberFormat="1"/>
    <xf numFmtId="169" fontId="22" fillId="0" borderId="0" xfId="121" applyNumberFormat="1"/>
    <xf numFmtId="0" fontId="73" fillId="56" borderId="26" xfId="0" applyFont="1" applyFill="1" applyBorder="1"/>
    <xf numFmtId="0" fontId="73" fillId="56" borderId="27" xfId="0" applyFont="1" applyFill="1" applyBorder="1"/>
    <xf numFmtId="0" fontId="73" fillId="56" borderId="28" xfId="0" applyFont="1" applyFill="1" applyBorder="1"/>
    <xf numFmtId="0" fontId="73" fillId="56" borderId="29" xfId="0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165" fontId="22" fillId="0" borderId="0" xfId="0" applyNumberFormat="1" applyFont="1"/>
    <xf numFmtId="4" fontId="22" fillId="0" borderId="0" xfId="0" applyNumberFormat="1" applyFont="1"/>
    <xf numFmtId="4" fontId="22" fillId="0" borderId="0" xfId="0" applyNumberFormat="1" applyFont="1" applyAlignment="1">
      <alignment horizontal="right"/>
    </xf>
    <xf numFmtId="0" fontId="22" fillId="57" borderId="4" xfId="0" applyFont="1" applyFill="1" applyBorder="1" applyAlignment="1">
      <alignment horizontal="center"/>
    </xf>
    <xf numFmtId="0" fontId="22" fillId="57" borderId="4" xfId="0" applyFont="1" applyFill="1" applyBorder="1" applyAlignment="1">
      <alignment horizontal="center" wrapText="1"/>
    </xf>
    <xf numFmtId="0" fontId="22" fillId="57" borderId="31" xfId="0" applyFont="1" applyFill="1" applyBorder="1" applyAlignment="1">
      <alignment horizontal="center" wrapText="1"/>
    </xf>
    <xf numFmtId="165" fontId="22" fillId="57" borderId="39" xfId="0" applyNumberFormat="1" applyFont="1" applyFill="1" applyBorder="1"/>
    <xf numFmtId="4" fontId="22" fillId="57" borderId="39" xfId="0" applyNumberFormat="1" applyFont="1" applyFill="1" applyBorder="1"/>
    <xf numFmtId="4" fontId="22" fillId="57" borderId="39" xfId="0" applyNumberFormat="1" applyFont="1" applyFill="1" applyBorder="1" applyAlignment="1">
      <alignment horizontal="right"/>
    </xf>
    <xf numFmtId="10" fontId="22" fillId="57" borderId="39" xfId="1" applyNumberFormat="1" applyFont="1" applyFill="1" applyBorder="1"/>
    <xf numFmtId="10" fontId="22" fillId="57" borderId="39" xfId="1" applyNumberFormat="1" applyFont="1" applyFill="1" applyBorder="1" applyAlignment="1">
      <alignment horizontal="right"/>
    </xf>
    <xf numFmtId="10" fontId="22" fillId="57" borderId="40" xfId="1" applyNumberFormat="1" applyFont="1" applyFill="1" applyBorder="1" applyAlignment="1">
      <alignment horizontal="right"/>
    </xf>
    <xf numFmtId="0" fontId="22" fillId="57" borderId="30" xfId="0" applyFont="1" applyFill="1" applyBorder="1"/>
    <xf numFmtId="0" fontId="22" fillId="57" borderId="32" xfId="0" applyFont="1" applyFill="1" applyBorder="1"/>
    <xf numFmtId="0" fontId="22" fillId="57" borderId="0" xfId="0" applyFont="1" applyFill="1"/>
    <xf numFmtId="0" fontId="22" fillId="57" borderId="33" xfId="0" applyFont="1" applyFill="1" applyBorder="1"/>
    <xf numFmtId="0" fontId="22" fillId="57" borderId="34" xfId="0" applyFont="1" applyFill="1" applyBorder="1"/>
    <xf numFmtId="0" fontId="22" fillId="57" borderId="34" xfId="0" applyFont="1" applyFill="1" applyBorder="1" applyAlignment="1">
      <alignment horizontal="center"/>
    </xf>
    <xf numFmtId="165" fontId="22" fillId="57" borderId="34" xfId="0" applyNumberFormat="1" applyFont="1" applyFill="1" applyBorder="1"/>
    <xf numFmtId="4" fontId="22" fillId="57" borderId="34" xfId="0" applyNumberFormat="1" applyFont="1" applyFill="1" applyBorder="1"/>
    <xf numFmtId="4" fontId="22" fillId="57" borderId="34" xfId="0" applyNumberFormat="1" applyFont="1" applyFill="1" applyBorder="1" applyAlignment="1">
      <alignment horizontal="right"/>
    </xf>
    <xf numFmtId="10" fontId="22" fillId="57" borderId="34" xfId="1" applyNumberFormat="1" applyFont="1" applyFill="1" applyBorder="1"/>
    <xf numFmtId="10" fontId="22" fillId="57" borderId="34" xfId="1" applyNumberFormat="1" applyFont="1" applyFill="1" applyBorder="1" applyAlignment="1">
      <alignment horizontal="right"/>
    </xf>
    <xf numFmtId="10" fontId="22" fillId="57" borderId="35" xfId="1" applyNumberFormat="1" applyFont="1" applyFill="1" applyBorder="1" applyAlignment="1">
      <alignment horizontal="right"/>
    </xf>
    <xf numFmtId="0" fontId="22" fillId="57" borderId="36" xfId="0" applyFont="1" applyFill="1" applyBorder="1"/>
    <xf numFmtId="0" fontId="22" fillId="57" borderId="36" xfId="0" applyFont="1" applyFill="1" applyBorder="1" applyAlignment="1">
      <alignment horizontal="center"/>
    </xf>
    <xf numFmtId="165" fontId="22" fillId="57" borderId="36" xfId="0" applyNumberFormat="1" applyFont="1" applyFill="1" applyBorder="1"/>
    <xf numFmtId="4" fontId="22" fillId="57" borderId="36" xfId="0" applyNumberFormat="1" applyFont="1" applyFill="1" applyBorder="1"/>
    <xf numFmtId="4" fontId="22" fillId="57" borderId="36" xfId="0" applyNumberFormat="1" applyFont="1" applyFill="1" applyBorder="1" applyAlignment="1">
      <alignment horizontal="right"/>
    </xf>
    <xf numFmtId="0" fontId="22" fillId="57" borderId="39" xfId="0" applyFont="1" applyFill="1" applyBorder="1"/>
    <xf numFmtId="0" fontId="22" fillId="57" borderId="39" xfId="0" applyFont="1" applyFill="1" applyBorder="1" applyAlignment="1">
      <alignment horizontal="center"/>
    </xf>
    <xf numFmtId="10" fontId="22" fillId="0" borderId="0" xfId="1" applyNumberFormat="1" applyFont="1"/>
    <xf numFmtId="10" fontId="22" fillId="57" borderId="41" xfId="1" applyNumberFormat="1" applyFont="1" applyFill="1" applyBorder="1" applyAlignment="1">
      <alignment horizontal="right"/>
    </xf>
    <xf numFmtId="10" fontId="22" fillId="0" borderId="0" xfId="137" applyNumberFormat="1"/>
    <xf numFmtId="43" fontId="0" fillId="0" borderId="0" xfId="138" applyFont="1"/>
    <xf numFmtId="0" fontId="0" fillId="57" borderId="30" xfId="0" applyFill="1" applyBorder="1"/>
    <xf numFmtId="0" fontId="0" fillId="57" borderId="32" xfId="0" applyFill="1" applyBorder="1"/>
    <xf numFmtId="0" fontId="0" fillId="57" borderId="0" xfId="0" applyFill="1"/>
    <xf numFmtId="0" fontId="0" fillId="57" borderId="33" xfId="0" applyFill="1" applyBorder="1"/>
    <xf numFmtId="0" fontId="0" fillId="57" borderId="34" xfId="0" applyFill="1" applyBorder="1"/>
    <xf numFmtId="0" fontId="0" fillId="57" borderId="34" xfId="0" applyFill="1" applyBorder="1" applyAlignment="1">
      <alignment horizontal="center"/>
    </xf>
    <xf numFmtId="165" fontId="0" fillId="57" borderId="34" xfId="0" applyNumberFormat="1" applyFill="1" applyBorder="1"/>
    <xf numFmtId="4" fontId="0" fillId="57" borderId="34" xfId="0" applyNumberFormat="1" applyFill="1" applyBorder="1"/>
    <xf numFmtId="4" fontId="0" fillId="57" borderId="34" xfId="0" applyNumberFormat="1" applyFill="1" applyBorder="1" applyAlignment="1">
      <alignment horizontal="right"/>
    </xf>
    <xf numFmtId="10" fontId="0" fillId="57" borderId="34" xfId="1" applyNumberFormat="1" applyFont="1" applyFill="1" applyBorder="1"/>
    <xf numFmtId="10" fontId="0" fillId="57" borderId="34" xfId="1" applyNumberFormat="1" applyFont="1" applyFill="1" applyBorder="1" applyAlignment="1">
      <alignment horizontal="right"/>
    </xf>
    <xf numFmtId="10" fontId="0" fillId="57" borderId="35" xfId="1" applyNumberFormat="1" applyFont="1" applyFill="1" applyBorder="1" applyAlignment="1">
      <alignment horizontal="right"/>
    </xf>
    <xf numFmtId="0" fontId="0" fillId="57" borderId="36" xfId="0" applyFill="1" applyBorder="1"/>
    <xf numFmtId="0" fontId="0" fillId="57" borderId="36" xfId="0" applyFill="1" applyBorder="1" applyAlignment="1">
      <alignment horizontal="center"/>
    </xf>
    <xf numFmtId="165" fontId="0" fillId="57" borderId="36" xfId="0" applyNumberFormat="1" applyFill="1" applyBorder="1"/>
    <xf numFmtId="4" fontId="0" fillId="57" borderId="36" xfId="0" applyNumberFormat="1" applyFill="1" applyBorder="1"/>
    <xf numFmtId="4" fontId="0" fillId="57" borderId="36" xfId="0" applyNumberFormat="1" applyFill="1" applyBorder="1" applyAlignment="1">
      <alignment horizontal="right"/>
    </xf>
    <xf numFmtId="0" fontId="0" fillId="57" borderId="37" xfId="0" applyFill="1" applyBorder="1"/>
    <xf numFmtId="0" fontId="0" fillId="57" borderId="37" xfId="0" applyFill="1" applyBorder="1" applyAlignment="1">
      <alignment horizontal="center"/>
    </xf>
    <xf numFmtId="165" fontId="0" fillId="57" borderId="37" xfId="0" applyNumberFormat="1" applyFill="1" applyBorder="1"/>
    <xf numFmtId="4" fontId="0" fillId="57" borderId="37" xfId="0" applyNumberFormat="1" applyFill="1" applyBorder="1"/>
    <xf numFmtId="4" fontId="0" fillId="57" borderId="37" xfId="0" applyNumberFormat="1" applyFill="1" applyBorder="1" applyAlignment="1">
      <alignment horizontal="right"/>
    </xf>
    <xf numFmtId="10" fontId="0" fillId="57" borderId="37" xfId="1" applyNumberFormat="1" applyFont="1" applyFill="1" applyBorder="1" applyAlignment="1">
      <alignment horizontal="right"/>
    </xf>
    <xf numFmtId="10" fontId="0" fillId="57" borderId="38" xfId="1" applyNumberFormat="1" applyFont="1" applyFill="1" applyBorder="1" applyAlignment="1">
      <alignment horizontal="right"/>
    </xf>
    <xf numFmtId="0" fontId="0" fillId="57" borderId="39" xfId="0" applyFill="1" applyBorder="1"/>
    <xf numFmtId="0" fontId="0" fillId="57" borderId="39" xfId="0" applyFill="1" applyBorder="1" applyAlignment="1">
      <alignment horizontal="center"/>
    </xf>
    <xf numFmtId="0" fontId="0" fillId="0" borderId="0" xfId="0" applyAlignment="1">
      <alignment wrapText="1"/>
    </xf>
    <xf numFmtId="0" fontId="75" fillId="0" borderId="0" xfId="0" applyFont="1"/>
    <xf numFmtId="0" fontId="76" fillId="0" borderId="0" xfId="0" applyFont="1"/>
    <xf numFmtId="14" fontId="76" fillId="0" borderId="0" xfId="0" applyNumberFormat="1" applyFont="1"/>
    <xf numFmtId="0" fontId="78" fillId="0" borderId="0" xfId="128" applyFont="1"/>
    <xf numFmtId="0" fontId="78" fillId="0" borderId="4" xfId="128" applyFont="1" applyBorder="1" applyAlignment="1">
      <alignment horizontal="center" wrapText="1"/>
    </xf>
    <xf numFmtId="170" fontId="78" fillId="0" borderId="4" xfId="128" applyNumberFormat="1" applyFont="1" applyBorder="1" applyAlignment="1">
      <alignment horizontal="center" wrapText="1"/>
    </xf>
    <xf numFmtId="171" fontId="78" fillId="0" borderId="4" xfId="128" applyNumberFormat="1" applyFont="1" applyBorder="1" applyAlignment="1">
      <alignment horizontal="center" wrapText="1"/>
    </xf>
    <xf numFmtId="0" fontId="79" fillId="0" borderId="0" xfId="128" applyFont="1"/>
    <xf numFmtId="0" fontId="79" fillId="0" borderId="0" xfId="128" applyFont="1" applyAlignment="1">
      <alignment horizontal="center"/>
    </xf>
    <xf numFmtId="170" fontId="78" fillId="0" borderId="0" xfId="128" applyNumberFormat="1" applyFont="1" applyAlignment="1">
      <alignment horizontal="center"/>
    </xf>
    <xf numFmtId="171" fontId="78" fillId="0" borderId="42" xfId="128" applyNumberFormat="1" applyFont="1" applyBorder="1"/>
    <xf numFmtId="0" fontId="78" fillId="0" borderId="42" xfId="128" applyFont="1" applyBorder="1"/>
    <xf numFmtId="0" fontId="78" fillId="0" borderId="1" xfId="128" applyFont="1" applyBorder="1"/>
    <xf numFmtId="0" fontId="80" fillId="0" borderId="0" xfId="128" applyFont="1" applyAlignment="1">
      <alignment horizontal="centerContinuous"/>
    </xf>
    <xf numFmtId="0" fontId="80" fillId="0" borderId="0" xfId="128" applyFont="1"/>
    <xf numFmtId="0" fontId="78" fillId="0" borderId="0" xfId="128" applyFont="1" applyAlignment="1">
      <alignment horizontal="center"/>
    </xf>
    <xf numFmtId="0" fontId="78" fillId="0" borderId="0" xfId="128" applyFont="1" applyAlignment="1">
      <alignment horizontal="centerContinuous"/>
    </xf>
    <xf numFmtId="0" fontId="79" fillId="0" borderId="0" xfId="128" applyFont="1" applyAlignment="1">
      <alignment horizontal="center" wrapText="1"/>
    </xf>
    <xf numFmtId="0" fontId="79" fillId="0" borderId="0" xfId="128" applyFont="1" applyAlignment="1">
      <alignment horizontal="centerContinuous"/>
    </xf>
    <xf numFmtId="170" fontId="78" fillId="0" borderId="0" xfId="128" applyNumberFormat="1" applyFont="1" applyAlignment="1">
      <alignment horizontal="left"/>
    </xf>
    <xf numFmtId="0" fontId="84" fillId="0" borderId="0" xfId="128" applyFont="1" applyAlignment="1">
      <alignment horizontal="centerContinuous"/>
    </xf>
    <xf numFmtId="0" fontId="84" fillId="0" borderId="0" xfId="128" applyFont="1"/>
    <xf numFmtId="0" fontId="78" fillId="0" borderId="0" xfId="144" applyFont="1"/>
    <xf numFmtId="0" fontId="78" fillId="0" borderId="4" xfId="144" applyFont="1" applyBorder="1" applyAlignment="1">
      <alignment horizontal="center" wrapText="1"/>
    </xf>
    <xf numFmtId="0" fontId="87" fillId="0" borderId="0" xfId="128" applyFont="1"/>
    <xf numFmtId="0" fontId="79" fillId="0" borderId="0" xfId="128" applyFont="1" applyAlignment="1">
      <alignment horizontal="left"/>
    </xf>
    <xf numFmtId="2" fontId="78" fillId="0" borderId="0" xfId="128" applyNumberFormat="1" applyFont="1" applyAlignment="1">
      <alignment horizontal="center"/>
    </xf>
    <xf numFmtId="0" fontId="78" fillId="0" borderId="25" xfId="128" applyFont="1" applyBorder="1" applyAlignment="1">
      <alignment horizontal="center"/>
    </xf>
    <xf numFmtId="2" fontId="78" fillId="0" borderId="25" xfId="128" applyNumberFormat="1" applyFont="1" applyBorder="1" applyAlignment="1">
      <alignment horizontal="center"/>
    </xf>
    <xf numFmtId="0" fontId="79" fillId="0" borderId="1" xfId="128" applyFont="1" applyBorder="1"/>
    <xf numFmtId="0" fontId="77" fillId="0" borderId="0" xfId="128" applyFont="1" applyAlignment="1">
      <alignment horizontal="left"/>
    </xf>
    <xf numFmtId="0" fontId="77" fillId="0" borderId="0" xfId="128" applyFont="1" applyAlignment="1">
      <alignment horizontal="left" vertical="top"/>
    </xf>
    <xf numFmtId="172" fontId="79" fillId="0" borderId="0" xfId="159" applyNumberFormat="1" applyFont="1" applyAlignment="1">
      <alignment horizontal="center"/>
    </xf>
    <xf numFmtId="9" fontId="79" fillId="0" borderId="0" xfId="160" applyFont="1" applyAlignment="1">
      <alignment horizontal="center"/>
    </xf>
    <xf numFmtId="172" fontId="79" fillId="0" borderId="0" xfId="159" applyNumberFormat="1" applyFont="1" applyFill="1" applyAlignment="1">
      <alignment horizontal="center"/>
    </xf>
    <xf numFmtId="172" fontId="79" fillId="0" borderId="0" xfId="159" applyNumberFormat="1" applyFont="1" applyAlignment="1">
      <alignment horizontal="right"/>
    </xf>
    <xf numFmtId="9" fontId="79" fillId="0" borderId="0" xfId="160" applyFont="1" applyFill="1" applyAlignment="1">
      <alignment horizontal="center"/>
    </xf>
    <xf numFmtId="9" fontId="83" fillId="0" borderId="0" xfId="160" applyFont="1" applyFill="1" applyAlignment="1">
      <alignment horizontal="center"/>
    </xf>
    <xf numFmtId="2" fontId="78" fillId="0" borderId="1" xfId="128" applyNumberFormat="1" applyFont="1" applyBorder="1" applyAlignment="1">
      <alignment horizontal="center"/>
    </xf>
    <xf numFmtId="2" fontId="79" fillId="0" borderId="0" xfId="128" applyNumberFormat="1" applyFont="1" applyAlignment="1">
      <alignment horizontal="center"/>
    </xf>
    <xf numFmtId="0" fontId="81" fillId="0" borderId="0" xfId="128" applyFont="1" applyAlignment="1">
      <alignment horizontal="center"/>
    </xf>
    <xf numFmtId="0" fontId="87" fillId="0" borderId="0" xfId="128" applyFont="1" applyAlignment="1">
      <alignment horizontal="center"/>
    </xf>
    <xf numFmtId="2" fontId="78" fillId="0" borderId="3" xfId="128" applyNumberFormat="1" applyFont="1" applyBorder="1" applyAlignment="1">
      <alignment horizontal="center"/>
    </xf>
    <xf numFmtId="0" fontId="78" fillId="0" borderId="3" xfId="128" applyFont="1" applyBorder="1" applyAlignment="1">
      <alignment horizontal="center"/>
    </xf>
    <xf numFmtId="0" fontId="81" fillId="0" borderId="0" xfId="128" applyFont="1"/>
    <xf numFmtId="0" fontId="82" fillId="0" borderId="4" xfId="144" applyFont="1" applyBorder="1"/>
    <xf numFmtId="0" fontId="78" fillId="0" borderId="4" xfId="144" applyFont="1" applyBorder="1" applyAlignment="1">
      <alignment horizontal="center"/>
    </xf>
    <xf numFmtId="0" fontId="79" fillId="0" borderId="25" xfId="128" applyFont="1" applyBorder="1"/>
    <xf numFmtId="0" fontId="79" fillId="0" borderId="3" xfId="128" applyFont="1" applyBorder="1"/>
    <xf numFmtId="0" fontId="78" fillId="0" borderId="0" xfId="144" applyFont="1" applyAlignment="1">
      <alignment horizontal="center"/>
    </xf>
    <xf numFmtId="2" fontId="78" fillId="0" borderId="0" xfId="0" applyNumberFormat="1" applyFont="1" applyAlignment="1">
      <alignment horizontal="center"/>
    </xf>
    <xf numFmtId="0" fontId="78" fillId="0" borderId="1" xfId="128" applyFont="1" applyBorder="1" applyAlignment="1">
      <alignment horizontal="center"/>
    </xf>
    <xf numFmtId="43" fontId="80" fillId="0" borderId="0" xfId="138" applyFont="1" applyAlignment="1">
      <alignment horizontal="center"/>
    </xf>
    <xf numFmtId="43" fontId="80" fillId="0" borderId="0" xfId="128" applyNumberFormat="1" applyFont="1" applyAlignment="1">
      <alignment horizontal="center"/>
    </xf>
    <xf numFmtId="165" fontId="22" fillId="57" borderId="3" xfId="0" applyNumberFormat="1" applyFont="1" applyFill="1" applyBorder="1"/>
    <xf numFmtId="10" fontId="22" fillId="57" borderId="3" xfId="1" applyNumberFormat="1" applyFont="1" applyFill="1" applyBorder="1"/>
    <xf numFmtId="10" fontId="22" fillId="57" borderId="3" xfId="1" applyNumberFormat="1" applyFont="1" applyFill="1" applyBorder="1" applyAlignment="1">
      <alignment horizontal="right"/>
    </xf>
    <xf numFmtId="2" fontId="78" fillId="0" borderId="0" xfId="144" applyNumberFormat="1" applyFont="1" applyAlignment="1">
      <alignment horizontal="center" wrapText="1"/>
    </xf>
    <xf numFmtId="2" fontId="78" fillId="0" borderId="1" xfId="0" applyNumberFormat="1" applyFont="1" applyBorder="1" applyAlignment="1">
      <alignment horizontal="center"/>
    </xf>
    <xf numFmtId="0" fontId="79" fillId="0" borderId="0" xfId="128" applyFont="1" applyAlignment="1">
      <alignment horizontal="left" indent="2"/>
    </xf>
    <xf numFmtId="0" fontId="78" fillId="0" borderId="0" xfId="128" applyFont="1" applyAlignment="1">
      <alignment horizontal="left"/>
    </xf>
    <xf numFmtId="43" fontId="80" fillId="0" borderId="0" xfId="138" applyFont="1" applyFill="1" applyAlignment="1">
      <alignment horizontal="center"/>
    </xf>
    <xf numFmtId="173" fontId="80" fillId="0" borderId="0" xfId="138" applyNumberFormat="1" applyFont="1" applyFill="1" applyAlignment="1">
      <alignment horizontal="center"/>
    </xf>
    <xf numFmtId="0" fontId="78" fillId="0" borderId="0" xfId="128" applyFont="1" applyAlignment="1">
      <alignment horizontal="left" indent="2"/>
    </xf>
    <xf numFmtId="170" fontId="78" fillId="0" borderId="0" xfId="144" applyNumberFormat="1" applyFont="1"/>
    <xf numFmtId="2" fontId="79" fillId="0" borderId="1" xfId="128" applyNumberFormat="1" applyFont="1" applyBorder="1" applyAlignment="1">
      <alignment horizontal="center"/>
    </xf>
    <xf numFmtId="170" fontId="78" fillId="0" borderId="1" xfId="144" applyNumberFormat="1" applyFont="1" applyBorder="1"/>
    <xf numFmtId="170" fontId="78" fillId="0" borderId="0" xfId="144" applyNumberFormat="1" applyFont="1" applyAlignment="1">
      <alignment horizontal="center"/>
    </xf>
    <xf numFmtId="170" fontId="78" fillId="0" borderId="1" xfId="144" applyNumberFormat="1" applyFont="1" applyBorder="1" applyAlignment="1">
      <alignment horizontal="center"/>
    </xf>
    <xf numFmtId="0" fontId="79" fillId="0" borderId="43" xfId="128" applyFont="1" applyBorder="1"/>
    <xf numFmtId="0" fontId="79" fillId="0" borderId="43" xfId="128" applyFont="1" applyBorder="1" applyAlignment="1">
      <alignment horizontal="center"/>
    </xf>
    <xf numFmtId="0" fontId="74" fillId="0" borderId="0" xfId="0" applyFont="1" applyAlignment="1">
      <alignment horizontal="center"/>
    </xf>
    <xf numFmtId="0" fontId="85" fillId="0" borderId="0" xfId="128" applyFont="1" applyAlignment="1">
      <alignment horizontal="center" vertical="top"/>
    </xf>
  </cellXfs>
  <cellStyles count="191">
    <cellStyle name="# ###,0" xfId="3" xr:uid="{00000000-0005-0000-0000-000000000000}"/>
    <cellStyle name="20 % - Accent1" xfId="4" xr:uid="{00000000-0005-0000-0000-000001000000}"/>
    <cellStyle name="20 % - Accent2" xfId="5" xr:uid="{00000000-0005-0000-0000-000002000000}"/>
    <cellStyle name="20 % - Accent3" xfId="6" xr:uid="{00000000-0005-0000-0000-000003000000}"/>
    <cellStyle name="20 % - Accent4" xfId="7" xr:uid="{00000000-0005-0000-0000-000004000000}"/>
    <cellStyle name="20 % - Accent5" xfId="8" xr:uid="{00000000-0005-0000-0000-000005000000}"/>
    <cellStyle name="20 % - Accent6" xfId="9" xr:uid="{00000000-0005-0000-0000-000006000000}"/>
    <cellStyle name="20% - Accent1" xfId="95" builtinId="30" customBuiltin="1"/>
    <cellStyle name="20% - Accent2" xfId="99" builtinId="34" customBuiltin="1"/>
    <cellStyle name="20% - Accent3" xfId="103" builtinId="38" customBuiltin="1"/>
    <cellStyle name="20% - Accent4" xfId="107" builtinId="42" customBuiltin="1"/>
    <cellStyle name="20% - Accent5" xfId="111" builtinId="46" customBuiltin="1"/>
    <cellStyle name="20% - Accent6" xfId="115" builtinId="50" customBuiltin="1"/>
    <cellStyle name="40 % - Accent1" xfId="10" xr:uid="{00000000-0005-0000-0000-00000D000000}"/>
    <cellStyle name="40 % - Accent2" xfId="11" xr:uid="{00000000-0005-0000-0000-00000E000000}"/>
    <cellStyle name="40 % - Accent3" xfId="12" xr:uid="{00000000-0005-0000-0000-00000F000000}"/>
    <cellStyle name="40 % - Accent4" xfId="13" xr:uid="{00000000-0005-0000-0000-000010000000}"/>
    <cellStyle name="40 % - Accent5" xfId="14" xr:uid="{00000000-0005-0000-0000-000011000000}"/>
    <cellStyle name="40 % - Accent6" xfId="15" xr:uid="{00000000-0005-0000-0000-000012000000}"/>
    <cellStyle name="40% - Accent1" xfId="96" builtinId="31" customBuiltin="1"/>
    <cellStyle name="40% - Accent2" xfId="100" builtinId="35" customBuiltin="1"/>
    <cellStyle name="40% - Accent3" xfId="104" builtinId="39" customBuiltin="1"/>
    <cellStyle name="40% - Accent4" xfId="108" builtinId="43" customBuiltin="1"/>
    <cellStyle name="40% - Accent5" xfId="112" builtinId="47" customBuiltin="1"/>
    <cellStyle name="40% - Accent6" xfId="116" builtinId="51" customBuiltin="1"/>
    <cellStyle name="60 % - Accent1" xfId="16" xr:uid="{00000000-0005-0000-0000-000019000000}"/>
    <cellStyle name="60 % - Accent2" xfId="17" xr:uid="{00000000-0005-0000-0000-00001A000000}"/>
    <cellStyle name="60 % - Accent3" xfId="18" xr:uid="{00000000-0005-0000-0000-00001B000000}"/>
    <cellStyle name="60 % - Accent4" xfId="19" xr:uid="{00000000-0005-0000-0000-00001C000000}"/>
    <cellStyle name="60 % - Accent5" xfId="20" xr:uid="{00000000-0005-0000-0000-00001D000000}"/>
    <cellStyle name="60 % - Accent6" xfId="21" xr:uid="{00000000-0005-0000-0000-00001E000000}"/>
    <cellStyle name="60% - Accent1" xfId="97" builtinId="32" customBuiltin="1"/>
    <cellStyle name="60% - Accent2" xfId="101" builtinId="36" customBuiltin="1"/>
    <cellStyle name="60% - Accent3" xfId="105" builtinId="40" customBuiltin="1"/>
    <cellStyle name="60% - Accent4" xfId="109" builtinId="44" customBuiltin="1"/>
    <cellStyle name="60% - Accent5" xfId="113" builtinId="48" customBuiltin="1"/>
    <cellStyle name="60% - Accent6" xfId="117" builtinId="52" customBuiltin="1"/>
    <cellStyle name="A" xfId="22" xr:uid="{00000000-0005-0000-0000-000025000000}"/>
    <cellStyle name="A-" xfId="23" xr:uid="{00000000-0005-0000-0000-000026000000}"/>
    <cellStyle name="A+" xfId="24" xr:uid="{00000000-0005-0000-0000-000027000000}"/>
    <cellStyle name="Accent1" xfId="94" builtinId="29" customBuiltin="1"/>
    <cellStyle name="Accent2" xfId="98" builtinId="33" customBuiltin="1"/>
    <cellStyle name="Accent3" xfId="102" builtinId="37" customBuiltin="1"/>
    <cellStyle name="Accent4" xfId="106" builtinId="41" customBuiltin="1"/>
    <cellStyle name="Accent5" xfId="110" builtinId="45" customBuiltin="1"/>
    <cellStyle name="Accent6" xfId="114" builtinId="49" customBuiltin="1"/>
    <cellStyle name="Avertissement" xfId="25" xr:uid="{00000000-0005-0000-0000-00002E000000}"/>
    <cellStyle name="Bad" xfId="84" builtinId="27" customBuiltin="1"/>
    <cellStyle name="Blanc sur noir" xfId="26" xr:uid="{00000000-0005-0000-0000-000030000000}"/>
    <cellStyle name="Blanc/noir centré" xfId="27" xr:uid="{00000000-0005-0000-0000-000031000000}"/>
    <cellStyle name="Calcul" xfId="28" xr:uid="{00000000-0005-0000-0000-000032000000}"/>
    <cellStyle name="Calcul 2" xfId="129" xr:uid="{00000000-0005-0000-0000-000033000000}"/>
    <cellStyle name="Calculation" xfId="88" builtinId="22" customBuiltin="1"/>
    <cellStyle name="Cellule liée" xfId="29" xr:uid="{00000000-0005-0000-0000-000035000000}"/>
    <cellStyle name="Check Cell" xfId="90" builtinId="23" customBuiltin="1"/>
    <cellStyle name="Comma" xfId="138" builtinId="3"/>
    <cellStyle name="Comma 10" xfId="146" xr:uid="{1E2B5D41-8D96-4BD1-8F6C-3B9B736D39DC}"/>
    <cellStyle name="Comma 2" xfId="30" xr:uid="{00000000-0005-0000-0000-000038000000}"/>
    <cellStyle name="Comma 2 2" xfId="124" xr:uid="{00000000-0005-0000-0000-000039000000}"/>
    <cellStyle name="Comma 2 3" xfId="168" xr:uid="{B39147C7-ABFE-4DA4-A96E-78191C26E281}"/>
    <cellStyle name="Comma 3" xfId="130" xr:uid="{00000000-0005-0000-0000-00003A000000}"/>
    <cellStyle name="Comma 4" xfId="153" xr:uid="{5FCB307A-EE00-49A4-932A-7A200AA64750}"/>
    <cellStyle name="Comma 4 17 2" xfId="173" xr:uid="{4756C098-E551-464B-9F9F-69A839E0DBC0}"/>
    <cellStyle name="Comma 5" xfId="159" xr:uid="{41F8BFB5-82F9-4D0B-A392-5B87D50E85CE}"/>
    <cellStyle name="Comma 5 2" xfId="179" xr:uid="{466A05E6-2E7C-409F-A6B7-444348C63776}"/>
    <cellStyle name="Commentaire" xfId="31" xr:uid="{00000000-0005-0000-0000-00003B000000}"/>
    <cellStyle name="Commentaire 2" xfId="131" xr:uid="{00000000-0005-0000-0000-00003C000000}"/>
    <cellStyle name="Currency 2" xfId="32" xr:uid="{00000000-0005-0000-0000-00003D000000}"/>
    <cellStyle name="Currency 2 2" xfId="125" xr:uid="{00000000-0005-0000-0000-00003E000000}"/>
    <cellStyle name="Currency 2 3" xfId="155" xr:uid="{9A2331A3-F9CE-42F4-ADDC-551FBAF3CD07}"/>
    <cellStyle name="Currency 3" xfId="132" xr:uid="{00000000-0005-0000-0000-00003F000000}"/>
    <cellStyle name="Éléments" xfId="33" xr:uid="{00000000-0005-0000-0000-000040000000}"/>
    <cellStyle name="En-Têtes" xfId="34" xr:uid="{00000000-0005-0000-0000-000041000000}"/>
    <cellStyle name="En-Têtes 2" xfId="133" xr:uid="{00000000-0005-0000-0000-000042000000}"/>
    <cellStyle name="Entrée" xfId="35" xr:uid="{00000000-0005-0000-0000-000043000000}"/>
    <cellStyle name="Entrée 2" xfId="134" xr:uid="{00000000-0005-0000-0000-000044000000}"/>
    <cellStyle name="Euro" xfId="36" xr:uid="{00000000-0005-0000-0000-000045000000}"/>
    <cellStyle name="Explanatory Text" xfId="92" builtinId="53" customBuiltin="1"/>
    <cellStyle name="Good" xfId="83" builtinId="26" customBuiltin="1"/>
    <cellStyle name="Heading 1" xfId="79" builtinId="16" customBuiltin="1"/>
    <cellStyle name="Heading 2" xfId="80" builtinId="17" customBuiltin="1"/>
    <cellStyle name="Heading 3" xfId="81" builtinId="18" customBuiltin="1"/>
    <cellStyle name="Heading 4" xfId="82" builtinId="19" customBuiltin="1"/>
    <cellStyle name="HeadlineStyle" xfId="37" xr:uid="{00000000-0005-0000-0000-00004C000000}"/>
    <cellStyle name="HeadlineStyleJustified" xfId="38" xr:uid="{00000000-0005-0000-0000-00004D000000}"/>
    <cellStyle name="Input" xfId="86" builtinId="20" customBuiltin="1"/>
    <cellStyle name="Insatisfaisant" xfId="39" xr:uid="{00000000-0005-0000-0000-00004F000000}"/>
    <cellStyle name="Linked Cell" xfId="89" builtinId="24" customBuiltin="1"/>
    <cellStyle name="Main Titles" xfId="40" xr:uid="{00000000-0005-0000-0000-000051000000}"/>
    <cellStyle name="Months" xfId="41" xr:uid="{00000000-0005-0000-0000-000052000000}"/>
    <cellStyle name="Neutral" xfId="85" builtinId="28" customBuiltin="1"/>
    <cellStyle name="Neutre" xfId="42" xr:uid="{00000000-0005-0000-0000-000054000000}"/>
    <cellStyle name="nombre" xfId="43" xr:uid="{00000000-0005-0000-0000-000055000000}"/>
    <cellStyle name="Normal" xfId="0" builtinId="0"/>
    <cellStyle name="Normal 10" xfId="142" xr:uid="{00000000-0005-0000-0000-000057000000}"/>
    <cellStyle name="Normal 10 10" xfId="147" xr:uid="{3419A00D-267F-49D1-A5E5-6A09A6722605}"/>
    <cellStyle name="Normal 10 10 3 2" xfId="157" xr:uid="{F53BE15B-7DEF-44B7-AF61-AE11E67E98E7}"/>
    <cellStyle name="Normal 10 10 6" xfId="184" xr:uid="{3E88074B-FDC8-4424-B904-7E90D8FA7040}"/>
    <cellStyle name="Normal 10 11" xfId="150" xr:uid="{9C558F0D-DD8E-4E1E-82B9-E8D6E60CAFF9}"/>
    <cellStyle name="Normal 10 21 3" xfId="164" xr:uid="{5BF6A27D-145E-40D2-8EF9-642C8E378FF1}"/>
    <cellStyle name="Normal 10 23 2" xfId="149" xr:uid="{605C139E-E564-4735-AA35-AE53F69E350A}"/>
    <cellStyle name="Normal 11" xfId="163" xr:uid="{F784C477-7A39-4D6B-973C-94958DEAAF1A}"/>
    <cellStyle name="Normal 11 2" xfId="178" xr:uid="{E43476D6-BF20-4918-899F-E42EF1E5F42F}"/>
    <cellStyle name="Normal 12" xfId="175" xr:uid="{0D439F74-C319-49F6-B0DE-13C7CC03E108}"/>
    <cellStyle name="Normal 12 10" xfId="152" xr:uid="{73FAC119-EB85-48EA-A947-EDFBB617A4E2}"/>
    <cellStyle name="Normal 12 50" xfId="171" xr:uid="{F1695C51-DE52-4E13-A22B-E1EC43DDCAB7}"/>
    <cellStyle name="Normal 13" xfId="182" xr:uid="{20A84369-406A-4639-BC94-38405CA3530B}"/>
    <cellStyle name="Normal 14" xfId="137" xr:uid="{00000000-0005-0000-0000-000058000000}"/>
    <cellStyle name="Normal 14 12 10 2 2 2" xfId="190" xr:uid="{8FADB82E-FB0A-452F-8641-AB1E4F3D3D7F}"/>
    <cellStyle name="Normal 15" xfId="185" xr:uid="{63510A1C-A281-4C9A-8296-6835AC240A36}"/>
    <cellStyle name="Normal 195 2" xfId="172" xr:uid="{32478687-8F23-4CDA-895A-0F2DC71D3AC6}"/>
    <cellStyle name="Normal 199 2" xfId="187" xr:uid="{F04BBEA2-8D9A-49C9-A782-1A47164C2CBC}"/>
    <cellStyle name="Normal 2" xfId="2" xr:uid="{00000000-0005-0000-0000-000059000000}"/>
    <cellStyle name="Normal 2 10 2" xfId="161" xr:uid="{E15B3FFD-158F-495F-BD5C-5A7B7DACF7AA}"/>
    <cellStyle name="Normal 2 142" xfId="151" xr:uid="{C47486B3-1951-467C-BEF3-A655ADE0E146}"/>
    <cellStyle name="Normal 2 2" xfId="121" xr:uid="{00000000-0005-0000-0000-00005A000000}"/>
    <cellStyle name="Normal 2 3" xfId="167" xr:uid="{9F068F63-61B6-409C-A8C6-AA40DDB91A41}"/>
    <cellStyle name="Normal 2 3 2" xfId="165" xr:uid="{85A5BE7D-26F1-4143-8320-343A21539542}"/>
    <cellStyle name="Normal 246" xfId="145" xr:uid="{1A2A4F83-6CFF-4505-A4FE-2D6807BE37AE}"/>
    <cellStyle name="Normal 246 2" xfId="181" xr:uid="{8EDF06F3-369D-4862-B6A8-0F46AA034504}"/>
    <cellStyle name="Normal 3" xfId="44" xr:uid="{00000000-0005-0000-0000-00005B000000}"/>
    <cellStyle name="Normal 3 2" xfId="126" xr:uid="{00000000-0005-0000-0000-00005C000000}"/>
    <cellStyle name="Normal 3 3" xfId="189" xr:uid="{3FA586AE-7ADD-4563-AE16-C89BF61B683D}"/>
    <cellStyle name="Normal 4" xfId="45" xr:uid="{00000000-0005-0000-0000-00005D000000}"/>
    <cellStyle name="Normal 4 2" xfId="123" xr:uid="{00000000-0005-0000-0000-00005E000000}"/>
    <cellStyle name="Normal 41" xfId="148" xr:uid="{DD11B37A-16E1-4C42-9E9A-21C4778A0265}"/>
    <cellStyle name="Normal 5" xfId="118" xr:uid="{00000000-0005-0000-0000-00005F000000}"/>
    <cellStyle name="Normal 5 2" xfId="139" xr:uid="{00000000-0005-0000-0000-000060000000}"/>
    <cellStyle name="Normal 5 2 2" xfId="141" xr:uid="{00000000-0005-0000-0000-000061000000}"/>
    <cellStyle name="Normal 5 3" xfId="186" xr:uid="{48F27675-11F0-43E5-B4DA-D256AFD1C848}"/>
    <cellStyle name="Normal 6" xfId="128" xr:uid="{00000000-0005-0000-0000-000062000000}"/>
    <cellStyle name="Normal 7" xfId="140" xr:uid="{00000000-0005-0000-0000-000063000000}"/>
    <cellStyle name="Normal 7 8" xfId="144" xr:uid="{00000000-0005-0000-0000-000064000000}"/>
    <cellStyle name="Normal 8" xfId="156" xr:uid="{5AB24B41-E97C-409D-89E6-FE1E7DC50FAB}"/>
    <cellStyle name="Normal 9" xfId="158" xr:uid="{72841DEA-922B-4525-8287-8967E05D475F}"/>
    <cellStyle name="Normal 9 2" xfId="166" xr:uid="{3EE59EC4-BCC7-4832-84FE-E75AE4928E51}"/>
    <cellStyle name="Normal 9 2 2" xfId="177" xr:uid="{751D6D11-A167-457C-9AE3-96408261198B}"/>
    <cellStyle name="Note 2" xfId="120" xr:uid="{00000000-0005-0000-0000-000065000000}"/>
    <cellStyle name="Numer W/Space" xfId="46" xr:uid="{00000000-0005-0000-0000-000066000000}"/>
    <cellStyle name="Output" xfId="87" builtinId="21" customBuiltin="1"/>
    <cellStyle name="Percent" xfId="1" builtinId="5"/>
    <cellStyle name="Percent 10" xfId="188" xr:uid="{B8C39EB9-4ED4-493A-A679-A097B5B22903}"/>
    <cellStyle name="Percent 2" xfId="47" xr:uid="{00000000-0005-0000-0000-000069000000}"/>
    <cellStyle name="Percent 2 16" xfId="162" xr:uid="{A5962B97-00E5-4347-8505-5FBBEA6AECB7}"/>
    <cellStyle name="Percent 2 2" xfId="127" xr:uid="{00000000-0005-0000-0000-00006A000000}"/>
    <cellStyle name="Percent 2 3" xfId="136" xr:uid="{00000000-0005-0000-0000-00006B000000}"/>
    <cellStyle name="Percent 2 4" xfId="169" xr:uid="{F6342B5D-78E8-4C0D-BB30-825306D70EA4}"/>
    <cellStyle name="Percent 3" xfId="48" xr:uid="{00000000-0005-0000-0000-00006C000000}"/>
    <cellStyle name="Percent 4" xfId="119" xr:uid="{00000000-0005-0000-0000-00006D000000}"/>
    <cellStyle name="Percent 5" xfId="154" xr:uid="{7B8760CA-127B-4B60-9952-2303C9B4A58A}"/>
    <cellStyle name="Percent 5 2" xfId="170" xr:uid="{0F410F87-FFC9-49BB-8775-9D5CE41A194D}"/>
    <cellStyle name="Percent 6" xfId="160" xr:uid="{C4D4E2B3-82F7-4A8D-8D63-57C9806A419A}"/>
    <cellStyle name="Percent 6 2" xfId="180" xr:uid="{A8074646-01DA-4FA8-A993-4D0B70E8FD6D}"/>
    <cellStyle name="Percent 6 4 2" xfId="174" xr:uid="{E169F6A8-91DB-420D-B797-2DF643C99106}"/>
    <cellStyle name="Percent 7" xfId="176" xr:uid="{4EB0859D-88F6-4C38-BF40-2E1BF2896BF2}"/>
    <cellStyle name="Percent 8" xfId="143" xr:uid="{00000000-0005-0000-0000-00006E000000}"/>
    <cellStyle name="Percent 9" xfId="183" xr:uid="{1E222B3C-C822-4603-8C76-250F2EF05E27}"/>
    <cellStyle name="Satisfaisant" xfId="49" xr:uid="{00000000-0005-0000-0000-00006F000000}"/>
    <cellStyle name="Sortie" xfId="50" xr:uid="{00000000-0005-0000-0000-000070000000}"/>
    <cellStyle name="Sortie 2" xfId="135" xr:uid="{00000000-0005-0000-0000-000071000000}"/>
    <cellStyle name="Style 21" xfId="51" xr:uid="{00000000-0005-0000-0000-000072000000}"/>
    <cellStyle name="Style 22" xfId="52" xr:uid="{00000000-0005-0000-0000-000073000000}"/>
    <cellStyle name="Style 23" xfId="53" xr:uid="{00000000-0005-0000-0000-000074000000}"/>
    <cellStyle name="Style 24" xfId="54" xr:uid="{00000000-0005-0000-0000-000075000000}"/>
    <cellStyle name="Style 25" xfId="55" xr:uid="{00000000-0005-0000-0000-000076000000}"/>
    <cellStyle name="Style 26" xfId="56" xr:uid="{00000000-0005-0000-0000-000077000000}"/>
    <cellStyle name="Style 27" xfId="57" xr:uid="{00000000-0005-0000-0000-000078000000}"/>
    <cellStyle name="Style 28" xfId="58" xr:uid="{00000000-0005-0000-0000-000079000000}"/>
    <cellStyle name="Style 29" xfId="59" xr:uid="{00000000-0005-0000-0000-00007A000000}"/>
    <cellStyle name="Style 30" xfId="60" xr:uid="{00000000-0005-0000-0000-00007B000000}"/>
    <cellStyle name="Style 31" xfId="61" xr:uid="{00000000-0005-0000-0000-00007C000000}"/>
    <cellStyle name="Style 32" xfId="62" xr:uid="{00000000-0005-0000-0000-00007D000000}"/>
    <cellStyle name="Style 33" xfId="63" xr:uid="{00000000-0005-0000-0000-00007E000000}"/>
    <cellStyle name="Style 34" xfId="64" xr:uid="{00000000-0005-0000-0000-00007F000000}"/>
    <cellStyle name="Style 35" xfId="65" xr:uid="{00000000-0005-0000-0000-000080000000}"/>
    <cellStyle name="Style 36" xfId="66" xr:uid="{00000000-0005-0000-0000-000081000000}"/>
    <cellStyle name="Style 39" xfId="67" xr:uid="{00000000-0005-0000-0000-000082000000}"/>
    <cellStyle name="Style 39 2" xfId="122" xr:uid="{00000000-0005-0000-0000-000083000000}"/>
    <cellStyle name="Texte explicatif" xfId="68" xr:uid="{00000000-0005-0000-0000-000084000000}"/>
    <cellStyle name="Title" xfId="78" builtinId="15" customBuiltin="1"/>
    <cellStyle name="Titre" xfId="69" xr:uid="{00000000-0005-0000-0000-000086000000}"/>
    <cellStyle name="Titre 1" xfId="70" xr:uid="{00000000-0005-0000-0000-000087000000}"/>
    <cellStyle name="Titre 2" xfId="71" xr:uid="{00000000-0005-0000-0000-000088000000}"/>
    <cellStyle name="Titre 3" xfId="72" xr:uid="{00000000-0005-0000-0000-000089000000}"/>
    <cellStyle name="Titre 4" xfId="73" xr:uid="{00000000-0005-0000-0000-00008A000000}"/>
    <cellStyle name="Titre1" xfId="74" xr:uid="{00000000-0005-0000-0000-00008B000000}"/>
    <cellStyle name="Titre2" xfId="75" xr:uid="{00000000-0005-0000-0000-00008C000000}"/>
    <cellStyle name="Titre3" xfId="76" xr:uid="{00000000-0005-0000-0000-00008D000000}"/>
    <cellStyle name="Total" xfId="93" builtinId="25" customBuiltin="1"/>
    <cellStyle name="Vérification" xfId="77" xr:uid="{00000000-0005-0000-0000-00008F000000}"/>
    <cellStyle name="Warning Text" xfId="91" builtinId="11" customBuiltin="1"/>
  </cellStyles>
  <dxfs count="0"/>
  <tableStyles count="1" defaultTableStyle="TableStyleMedium9" defaultPivotStyle="PivotStyleLight16">
    <tableStyle name="Invisible" pivot="0" table="0" count="0" xr9:uid="{B8CD4D06-81B4-4667-95B0-52552DA705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/Plan%20et%20controle/Partage/PAD_CT/2001%2004/PMGI0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-Offices-GO\INCTAX\PROVIS\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FINANC\AFUDC\AFUDC%202002\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5%20-%20Maritime%20Electric%20Cost%20of%20Capital\Analysis\7.31.15%20ROE%20Exhibits%20Update\Credit%20Metrics%20Worksheet%207.31.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20%20-%20FortisBC%20Cost%20of%20Capital\Public%20Research\Capital%20Markets%20Folder\2013%20Proxy%20Group%20Credit%20Metric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(02400-02499)%20-%20Projects/02405%20-%20ATCO%20Regulatory%20Support/Analysis/Utility%20and%20Industrial%2020%20Year%20Debt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OntarioEnergyAssoc/Shared%20Documents/100568%20-%20OEA%202024%20Cost%20of%20Capital/Analysis/ROE%20Exhibits/May%20ROE%20Update/Ontario%20ROE%20Exhibits%2007.17.24.xlsx" TargetMode="External"/><Relationship Id="rId1" Type="http://schemas.openxmlformats.org/officeDocument/2006/relationships/externalLinkPath" Target="/sites/Projects-OntarioEnergyAssoc/Shared%20Documents/100568%20-%20OEA%202024%20Cost%20of%20Capital/Analysis/ROE%20Exhibits/May%20ROE%20Update/Ontario%20ROE%20Exhibits%2007.17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"/>
      <sheetName val="almg"/>
      <sheetName val="lt"/>
      <sheetName val="hyp"/>
      <sheetName val="heures"/>
      <sheetName val="gwh.m"/>
      <sheetName val="rép.m"/>
      <sheetName val="mw.m"/>
      <sheetName val="sommaire"/>
      <sheetName val="valid"/>
      <sheetName val="comp"/>
      <sheetName val="sor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B4" t="str">
            <v>2014Y</v>
          </cell>
          <cell r="BD4">
            <v>6.3631386861313866</v>
          </cell>
        </row>
        <row r="5">
          <cell r="B5" t="str">
            <v>2013Y</v>
          </cell>
          <cell r="BD5">
            <v>5.9681908548707749</v>
          </cell>
        </row>
        <row r="6">
          <cell r="B6" t="str">
            <v>2012Y</v>
          </cell>
          <cell r="BD6">
            <v>6.1164835164835161</v>
          </cell>
        </row>
        <row r="7">
          <cell r="B7" t="str">
            <v>2011Y</v>
          </cell>
          <cell r="BD7">
            <v>6.0435779816513762</v>
          </cell>
        </row>
        <row r="8">
          <cell r="B8" t="str">
            <v>2010Y</v>
          </cell>
          <cell r="BD8">
            <v>6.6403061224489797</v>
          </cell>
        </row>
        <row r="9">
          <cell r="B9" t="str">
            <v>2014Y</v>
          </cell>
          <cell r="BD9">
            <v>5.5875462392108508</v>
          </cell>
        </row>
        <row r="10">
          <cell r="B10" t="str">
            <v>2013Y</v>
          </cell>
          <cell r="BD10">
            <v>5.5716137394685674</v>
          </cell>
        </row>
        <row r="11">
          <cell r="B11" t="str">
            <v>2012Y</v>
          </cell>
          <cell r="BD11">
            <v>5.0104669887278579</v>
          </cell>
        </row>
        <row r="12">
          <cell r="B12" t="str">
            <v>2011Y</v>
          </cell>
          <cell r="BD12">
            <v>6.0558789289871946</v>
          </cell>
        </row>
        <row r="13">
          <cell r="B13" t="str">
            <v>2010Y</v>
          </cell>
          <cell r="BD13">
            <v>5.8154761904761907</v>
          </cell>
        </row>
        <row r="14">
          <cell r="B14" t="str">
            <v>2014Y</v>
          </cell>
          <cell r="BD14">
            <v>6.1949401556450319</v>
          </cell>
        </row>
        <row r="15">
          <cell r="B15" t="str">
            <v>2013Y</v>
          </cell>
          <cell r="BD15">
            <v>6.4089530822352589</v>
          </cell>
        </row>
        <row r="16">
          <cell r="B16" t="str">
            <v>2012Y</v>
          </cell>
          <cell r="BD16">
            <v>5.0622315840518874</v>
          </cell>
        </row>
        <row r="17">
          <cell r="B17" t="str">
            <v>2011Y</v>
          </cell>
          <cell r="BD17">
            <v>4.5805450733752622</v>
          </cell>
        </row>
        <row r="18">
          <cell r="B18" t="str">
            <v>2010Y</v>
          </cell>
          <cell r="BD18">
            <v>4.8044131467270148</v>
          </cell>
        </row>
        <row r="19">
          <cell r="B19" t="str">
            <v>2014Y</v>
          </cell>
          <cell r="BD19">
            <v>4.954376657824934</v>
          </cell>
        </row>
        <row r="20">
          <cell r="B20" t="str">
            <v>2013Y</v>
          </cell>
          <cell r="BD20">
            <v>4.794354838709677</v>
          </cell>
        </row>
        <row r="21">
          <cell r="B21" t="str">
            <v>2012Y</v>
          </cell>
          <cell r="BD21">
            <v>3.9515398550724639</v>
          </cell>
        </row>
        <row r="22">
          <cell r="B22" t="str">
            <v>2011Y</v>
          </cell>
          <cell r="BD22">
            <v>3.7032967032967035</v>
          </cell>
        </row>
        <row r="23">
          <cell r="B23" t="str">
            <v>2010Y</v>
          </cell>
          <cell r="BD23">
            <v>4.6829004329004329</v>
          </cell>
        </row>
        <row r="24">
          <cell r="B24" t="str">
            <v>2014Y</v>
          </cell>
          <cell r="BD24">
            <v>6.7580862533692718</v>
          </cell>
        </row>
        <row r="25">
          <cell r="B25" t="str">
            <v>2013Y</v>
          </cell>
          <cell r="BD25">
            <v>6.548474576271186</v>
          </cell>
        </row>
        <row r="26">
          <cell r="B26" t="str">
            <v>2012Y</v>
          </cell>
          <cell r="BD26">
            <v>6.505789152955515</v>
          </cell>
        </row>
        <row r="27">
          <cell r="B27" t="str">
            <v>2011Y</v>
          </cell>
          <cell r="BD27">
            <v>6.942512420156139</v>
          </cell>
        </row>
        <row r="28">
          <cell r="B28" t="str">
            <v>2010Y</v>
          </cell>
          <cell r="BD28">
            <v>6.2834645669291342</v>
          </cell>
        </row>
        <row r="29">
          <cell r="B29" t="str">
            <v>2014Y</v>
          </cell>
          <cell r="BD29">
            <v>6.9595348611537906</v>
          </cell>
        </row>
        <row r="30">
          <cell r="B30" t="str">
            <v>2013Y</v>
          </cell>
          <cell r="BD30">
            <v>7.5986515315970422</v>
          </cell>
        </row>
        <row r="31">
          <cell r="B31" t="str">
            <v>2012Y</v>
          </cell>
          <cell r="BD31">
            <v>6.6543214205214252</v>
          </cell>
        </row>
        <row r="32">
          <cell r="B32" t="str">
            <v>2011Y</v>
          </cell>
          <cell r="BD32">
            <v>5.5860479258798854</v>
          </cell>
        </row>
        <row r="33">
          <cell r="B33" t="str">
            <v>2010Y</v>
          </cell>
          <cell r="BD33">
            <v>5.7347065152945831</v>
          </cell>
        </row>
        <row r="34">
          <cell r="B34" t="str">
            <v>2014Y</v>
          </cell>
          <cell r="BD34">
            <v>7.0275449101796408</v>
          </cell>
        </row>
        <row r="35">
          <cell r="B35" t="str">
            <v>2013Y</v>
          </cell>
          <cell r="BD35">
            <v>6.4660194174757279</v>
          </cell>
        </row>
        <row r="36">
          <cell r="B36" t="str">
            <v>2012Y</v>
          </cell>
          <cell r="BD36">
            <v>7.5844004656577413</v>
          </cell>
        </row>
        <row r="37">
          <cell r="B37" t="str">
            <v>2011Y</v>
          </cell>
          <cell r="BD37">
            <v>7.3827304550758459</v>
          </cell>
        </row>
        <row r="38">
          <cell r="B38" t="str">
            <v>2010Y</v>
          </cell>
          <cell r="BD38">
            <v>6.4849162011173185</v>
          </cell>
        </row>
        <row r="39">
          <cell r="B39" t="str">
            <v>2014Y</v>
          </cell>
          <cell r="BD39">
            <v>5.2937832435915642</v>
          </cell>
        </row>
        <row r="40">
          <cell r="B40" t="str">
            <v>2013Y</v>
          </cell>
          <cell r="BD40">
            <v>4.9494145481892993</v>
          </cell>
        </row>
        <row r="41">
          <cell r="B41" t="str">
            <v>2012Y</v>
          </cell>
          <cell r="BD41">
            <v>4.9897639179525566</v>
          </cell>
        </row>
        <row r="42">
          <cell r="B42" t="str">
            <v>2011Y</v>
          </cell>
          <cell r="BD42">
            <v>4.7943639104719935</v>
          </cell>
        </row>
        <row r="43">
          <cell r="B43" t="str">
            <v>2010Y</v>
          </cell>
          <cell r="BD43">
            <v>4.5773146375063591</v>
          </cell>
        </row>
        <row r="44">
          <cell r="B44" t="str">
            <v>2014Y</v>
          </cell>
          <cell r="BD44">
            <v>5.4512987012987013</v>
          </cell>
        </row>
        <row r="45">
          <cell r="B45" t="str">
            <v>2013Y</v>
          </cell>
          <cell r="BD45">
            <v>5.2375886524822697</v>
          </cell>
        </row>
        <row r="46">
          <cell r="B46" t="str">
            <v>2012Y</v>
          </cell>
          <cell r="BD46">
            <v>4.970260223048327</v>
          </cell>
        </row>
        <row r="47">
          <cell r="B47" t="str">
            <v>2011Y</v>
          </cell>
          <cell r="BD47">
            <v>5.248908296943231</v>
          </cell>
        </row>
        <row r="48">
          <cell r="B48" t="str">
            <v>2010Y</v>
          </cell>
          <cell r="BD48">
            <v>4.836363636363636</v>
          </cell>
        </row>
        <row r="49">
          <cell r="B49" t="str">
            <v>2014Y</v>
          </cell>
          <cell r="BD49">
            <v>5.2516590096988258</v>
          </cell>
        </row>
        <row r="50">
          <cell r="B50" t="str">
            <v>2013Y</v>
          </cell>
          <cell r="BD50">
            <v>4.0928536703937777</v>
          </cell>
        </row>
        <row r="51">
          <cell r="B51" t="str">
            <v>2012Y</v>
          </cell>
          <cell r="BD51">
            <v>3.9752449716348632</v>
          </cell>
        </row>
        <row r="52">
          <cell r="B52" t="str">
            <v>2011Y</v>
          </cell>
          <cell r="BD52">
            <v>4.037974683544304</v>
          </cell>
        </row>
        <row r="53">
          <cell r="B53" t="str">
            <v>2010Y</v>
          </cell>
          <cell r="BD53">
            <v>3.860084797092671</v>
          </cell>
        </row>
        <row r="54">
          <cell r="B54" t="str">
            <v>2014Y</v>
          </cell>
          <cell r="BD54">
            <v>4.3002657218777678</v>
          </cell>
        </row>
        <row r="55">
          <cell r="B55" t="str">
            <v>2013Y</v>
          </cell>
          <cell r="BD55">
            <v>3.1024287222808868</v>
          </cell>
        </row>
        <row r="56">
          <cell r="B56" t="str">
            <v>2012Y</v>
          </cell>
          <cell r="BD56">
            <v>3.6801426872770513</v>
          </cell>
        </row>
        <row r="57">
          <cell r="B57" t="str">
            <v>2011Y</v>
          </cell>
          <cell r="BD57">
            <v>4.2155172413793105</v>
          </cell>
        </row>
        <row r="58">
          <cell r="B58" t="str">
            <v>2010Y</v>
          </cell>
          <cell r="BD58">
            <v>3.3132947976878611</v>
          </cell>
        </row>
        <row r="59">
          <cell r="B59" t="str">
            <v>2014Y</v>
          </cell>
          <cell r="BD59">
            <v>3.544490838719518</v>
          </cell>
        </row>
        <row r="60">
          <cell r="B60" t="str">
            <v>2013Y</v>
          </cell>
          <cell r="BD60">
            <v>3.7871420812264289</v>
          </cell>
        </row>
        <row r="61">
          <cell r="B61" t="str">
            <v>2012Y</v>
          </cell>
          <cell r="BD61">
            <v>3.6069529615304488</v>
          </cell>
        </row>
        <row r="62">
          <cell r="B62" t="str">
            <v>2011Y</v>
          </cell>
          <cell r="BD62">
            <v>3.9012569412813631</v>
          </cell>
        </row>
        <row r="63">
          <cell r="B63" t="str">
            <v>2010Y</v>
          </cell>
          <cell r="BD63">
            <v>3.775668647845468</v>
          </cell>
        </row>
        <row r="64">
          <cell r="B64" t="str">
            <v>2014Y</v>
          </cell>
          <cell r="BD64">
            <v>3.6675171467764058</v>
          </cell>
        </row>
        <row r="65">
          <cell r="B65" t="str">
            <v>2013Y</v>
          </cell>
          <cell r="BD65">
            <v>3.9058389298995393</v>
          </cell>
        </row>
        <row r="66">
          <cell r="B66" t="str">
            <v>2012Y</v>
          </cell>
          <cell r="BD66">
            <v>3.5254071842927264</v>
          </cell>
        </row>
        <row r="67">
          <cell r="B67" t="str">
            <v>2011Y</v>
          </cell>
          <cell r="BD67">
            <v>3.0684676162920099</v>
          </cell>
        </row>
        <row r="68">
          <cell r="B68" t="str">
            <v>2010Y</v>
          </cell>
          <cell r="BD68">
            <v>4.3708862866973748</v>
          </cell>
        </row>
        <row r="69">
          <cell r="B69" t="str">
            <v>2014Y</v>
          </cell>
          <cell r="BD69">
            <v>3.1261425959780622</v>
          </cell>
        </row>
        <row r="70">
          <cell r="B70" t="str">
            <v>2013Y</v>
          </cell>
          <cell r="BD70">
            <v>3.6118251928020566</v>
          </cell>
        </row>
        <row r="71">
          <cell r="B71" t="str">
            <v>2012Y</v>
          </cell>
          <cell r="BD71">
            <v>3.5109289617486339</v>
          </cell>
        </row>
        <row r="72">
          <cell r="B72" t="str">
            <v>2011Y</v>
          </cell>
          <cell r="BD72">
            <v>3.3223140495867769</v>
          </cell>
        </row>
        <row r="73">
          <cell r="B73" t="str">
            <v>2010Y</v>
          </cell>
          <cell r="BD73">
            <v>3.3036211699164344</v>
          </cell>
        </row>
      </sheetData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Utility 20 Year Debt"/>
      <sheetName val="Industrial 20 Year Debt"/>
      <sheetName val="Sheet3"/>
      <sheetName val="Utility and Industrial 20 Year 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&amp;P TSX Download"/>
      <sheetName val="Prices &amp; Dividends "/>
      <sheetName val="S&amp;P_500_Download"/>
      <sheetName val="Beta_Download"/>
      <sheetName val="Growth Rates"/>
      <sheetName val="JMC -2 Proxy Group Screen"/>
      <sheetName val="CEA-1 Summary"/>
      <sheetName val="CEA-2 Proxy Group"/>
      <sheetName val="CEA-3 Macroeconomic"/>
      <sheetName val="CEA-4 Constant DCF"/>
      <sheetName val="CEA-5 Multi-Stage DCF"/>
      <sheetName val="CEA-6.1 Canada Forward MRP"/>
      <sheetName val="CEA-6.2 US Forward MRP"/>
      <sheetName val="CEA-7.1 Avg CAPM"/>
      <sheetName val="CEA-7.2 Fwd CAPM"/>
      <sheetName val="CEA-7.3 Hist CAPM"/>
      <sheetName val="CEA-8.1 US Risk Premium - Elec"/>
      <sheetName val="CEA-8.2 US Risk Premium - Gas"/>
      <sheetName val="CEA-9 Canadian Risk Premium"/>
      <sheetName val="CEA-10.1 US Elec Cap Structure"/>
      <sheetName val="CEA-10.2 US Gas Cap Structure"/>
      <sheetName val="CEA-10.3 US Elec Equity Ratio "/>
      <sheetName val="CEA-10.4 US Gas Equity Ratio "/>
      <sheetName val="CEA-10.5 CA Actual Cap Str"/>
      <sheetName val="CEA-10.6 CA Auth Equity Rat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3">
          <cell r="A143" t="str">
            <v>AltaGas Limited</v>
          </cell>
        </row>
        <row r="144">
          <cell r="A144" t="str">
            <v>Canadian Utilities Limited</v>
          </cell>
        </row>
        <row r="145">
          <cell r="A145" t="str">
            <v>Enbridge Inc.</v>
          </cell>
        </row>
        <row r="146">
          <cell r="A146" t="str">
            <v>Fortis, Inc.</v>
          </cell>
        </row>
        <row r="147">
          <cell r="A147" t="str">
            <v>Atmos Energy Corp.</v>
          </cell>
        </row>
        <row r="148">
          <cell r="A148" t="str">
            <v>Northwest Natural Gas Company</v>
          </cell>
        </row>
        <row r="149">
          <cell r="A149" t="str">
            <v>ONE Gas, Inc.</v>
          </cell>
        </row>
        <row r="150">
          <cell r="A150" t="str">
            <v>Spire, Inc.</v>
          </cell>
        </row>
        <row r="176">
          <cell r="A176" t="str">
            <v>AltaGas Limited</v>
          </cell>
          <cell r="B176" t="str">
            <v>ALA</v>
          </cell>
        </row>
        <row r="177">
          <cell r="A177" t="str">
            <v>Canadian Utilities Limited</v>
          </cell>
          <cell r="B177" t="str">
            <v>CU</v>
          </cell>
        </row>
        <row r="178">
          <cell r="A178" t="str">
            <v>Emera Inc.</v>
          </cell>
          <cell r="B178" t="str">
            <v>EMA</v>
          </cell>
        </row>
        <row r="179">
          <cell r="A179" t="str">
            <v>Enbridge Inc.</v>
          </cell>
          <cell r="B179" t="str">
            <v>ENB</v>
          </cell>
        </row>
        <row r="180">
          <cell r="A180" t="str">
            <v>Fortis, Inc.</v>
          </cell>
          <cell r="B180" t="str">
            <v>FTS</v>
          </cell>
        </row>
        <row r="181">
          <cell r="A181" t="str">
            <v>Hydro One, Ltd.</v>
          </cell>
          <cell r="B181" t="str">
            <v>H</v>
          </cell>
        </row>
        <row r="182">
          <cell r="A182" t="str">
            <v>Alliant Energy Corporation</v>
          </cell>
          <cell r="B182" t="str">
            <v>LNT</v>
          </cell>
        </row>
        <row r="183">
          <cell r="A183" t="str">
            <v>Ameren Corporation</v>
          </cell>
          <cell r="B183" t="str">
            <v>AEE</v>
          </cell>
        </row>
        <row r="184">
          <cell r="A184" t="str">
            <v>American Electric Power Company, Inc.</v>
          </cell>
          <cell r="B184" t="str">
            <v>AEP</v>
          </cell>
        </row>
        <row r="185">
          <cell r="A185" t="str">
            <v>Duke Energy Corporation</v>
          </cell>
          <cell r="B185" t="str">
            <v>DUK</v>
          </cell>
        </row>
        <row r="186">
          <cell r="A186" t="str">
            <v>Entergy Corporation</v>
          </cell>
          <cell r="B186" t="str">
            <v>ETR</v>
          </cell>
        </row>
        <row r="187">
          <cell r="A187" t="str">
            <v>Eversource Energy</v>
          </cell>
          <cell r="B187" t="str">
            <v>ES</v>
          </cell>
        </row>
        <row r="188">
          <cell r="A188" t="str">
            <v>Exelon Corporation</v>
          </cell>
          <cell r="B188" t="str">
            <v>EXC</v>
          </cell>
        </row>
        <row r="189">
          <cell r="A189" t="str">
            <v>Evergy, Inc.</v>
          </cell>
          <cell r="B189" t="str">
            <v>EVRG</v>
          </cell>
        </row>
        <row r="190">
          <cell r="A190" t="str">
            <v>NextEra Energy, Inc.</v>
          </cell>
          <cell r="B190" t="str">
            <v>NEE</v>
          </cell>
        </row>
        <row r="191">
          <cell r="A191" t="str">
            <v>OGE Energy Corporation</v>
          </cell>
          <cell r="B191" t="str">
            <v>OGE</v>
          </cell>
        </row>
        <row r="192">
          <cell r="A192" t="str">
            <v>Pinnacle West Capital Corporation</v>
          </cell>
          <cell r="B192" t="str">
            <v>PNW</v>
          </cell>
        </row>
        <row r="193">
          <cell r="A193" t="str">
            <v>PPL Corporation</v>
          </cell>
          <cell r="B193" t="str">
            <v>PPL</v>
          </cell>
        </row>
        <row r="194">
          <cell r="A194" t="str">
            <v>Portland General Electric Company</v>
          </cell>
          <cell r="B194" t="str">
            <v>POR</v>
          </cell>
        </row>
        <row r="195">
          <cell r="A195" t="str">
            <v>Southern Company</v>
          </cell>
          <cell r="B195" t="str">
            <v>SO</v>
          </cell>
        </row>
        <row r="196">
          <cell r="A196" t="str">
            <v>Xcel Energy Inc.</v>
          </cell>
          <cell r="B196" t="str">
            <v>XEL</v>
          </cell>
        </row>
        <row r="197">
          <cell r="A197" t="str">
            <v>Atmos Energy Corp.</v>
          </cell>
          <cell r="B197" t="str">
            <v>ATO</v>
          </cell>
        </row>
        <row r="198">
          <cell r="A198" t="str">
            <v>Northwest Natural Gas Company</v>
          </cell>
          <cell r="B198" t="str">
            <v>NWN</v>
          </cell>
        </row>
        <row r="199">
          <cell r="A199" t="str">
            <v>ONE Gas, Inc.</v>
          </cell>
          <cell r="B199" t="str">
            <v>OGS</v>
          </cell>
        </row>
        <row r="200">
          <cell r="A200" t="str">
            <v>Spire, Inc.</v>
          </cell>
          <cell r="B200" t="str">
            <v>SR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B1:U255"/>
  <sheetViews>
    <sheetView workbookViewId="0">
      <pane ySplit="2" topLeftCell="A29" activePane="bottomLeft" state="frozen"/>
      <selection activeCell="A16" sqref="A16"/>
      <selection pane="bottomLeft" activeCell="I35" sqref="I35"/>
    </sheetView>
  </sheetViews>
  <sheetFormatPr defaultColWidth="9" defaultRowHeight="12.75"/>
  <cols>
    <col min="1" max="1" width="2.125" style="7" customWidth="1"/>
    <col min="2" max="2" width="15.375" style="7" bestFit="1" customWidth="1"/>
    <col min="3" max="3" width="32.125" style="7" bestFit="1" customWidth="1"/>
    <col min="4" max="9" width="9" style="7"/>
    <col min="10" max="10" width="13.875" style="7" bestFit="1" customWidth="1"/>
    <col min="11" max="11" width="39.875" style="7" bestFit="1" customWidth="1"/>
    <col min="12" max="12" width="6.125" style="7" bestFit="1" customWidth="1"/>
    <col min="13" max="13" width="11.625" style="7" bestFit="1" customWidth="1"/>
    <col min="14" max="14" width="6.125" style="7" bestFit="1" customWidth="1"/>
    <col min="15" max="15" width="16.87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.5" thickBot="1"/>
    <row r="2" spans="2:20" ht="51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30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>
      <c r="J3" s="31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2:20">
      <c r="B4" s="16" t="s">
        <v>10</v>
      </c>
      <c r="C4" s="16" t="s">
        <v>11</v>
      </c>
      <c r="D4" s="17" t="s">
        <v>12</v>
      </c>
      <c r="E4" s="18">
        <v>612.072</v>
      </c>
      <c r="F4" s="19">
        <v>38.61</v>
      </c>
      <c r="G4" s="20">
        <v>3.7296</v>
      </c>
      <c r="H4" s="20">
        <v>8.9</v>
      </c>
      <c r="J4" s="12" t="s">
        <v>10</v>
      </c>
      <c r="K4" s="34" t="s">
        <v>11</v>
      </c>
      <c r="L4" s="35" t="s">
        <v>12</v>
      </c>
      <c r="M4" s="36">
        <v>612.072</v>
      </c>
      <c r="N4" s="37">
        <v>38.61</v>
      </c>
      <c r="O4" s="38">
        <v>3.7296</v>
      </c>
      <c r="P4" s="38">
        <v>8.9</v>
      </c>
      <c r="Q4" s="36">
        <f>M4*N4</f>
        <v>23632.099920000001</v>
      </c>
      <c r="R4" s="39">
        <f>$Q4/SUM($Q$4:$Q$253)</f>
        <v>1.1030579832058924E-2</v>
      </c>
      <c r="S4" s="40">
        <f>IFERROR($O4/100*$R4,"n/a")</f>
        <v>4.1139650541646965E-4</v>
      </c>
      <c r="T4" s="41">
        <f>IFERROR($P4/100*$R4,"n/a")</f>
        <v>9.8172160505324434E-4</v>
      </c>
    </row>
    <row r="5" spans="2:20">
      <c r="B5" s="16" t="s">
        <v>13</v>
      </c>
      <c r="C5" s="16" t="s">
        <v>14</v>
      </c>
      <c r="D5" s="17" t="s">
        <v>15</v>
      </c>
      <c r="E5" s="18">
        <v>275.697</v>
      </c>
      <c r="F5" s="19">
        <v>23.15</v>
      </c>
      <c r="G5" s="20">
        <v>5.8315000000000001</v>
      </c>
      <c r="H5" s="20" t="s">
        <v>16</v>
      </c>
      <c r="J5" s="12" t="s">
        <v>13</v>
      </c>
      <c r="K5" s="42" t="s">
        <v>14</v>
      </c>
      <c r="L5" s="43" t="s">
        <v>15</v>
      </c>
      <c r="M5" s="44">
        <v>275.697</v>
      </c>
      <c r="N5" s="45">
        <v>23.15</v>
      </c>
      <c r="O5" s="46">
        <v>5.8315000000000001</v>
      </c>
      <c r="P5" s="46" t="s">
        <v>16</v>
      </c>
      <c r="Q5" s="36">
        <f t="shared" ref="Q5:Q68" si="0">M5*N5</f>
        <v>6382.38555</v>
      </c>
      <c r="R5" s="39">
        <f t="shared" ref="R5:R68" si="1">$Q5/SUM($Q$4:$Q$253)</f>
        <v>2.9790587195627559E-3</v>
      </c>
      <c r="S5" s="40">
        <f t="shared" ref="S5:S68" si="2">IFERROR($O5/100*$R5,"n/a")</f>
        <v>1.7372380923130212E-4</v>
      </c>
      <c r="T5" s="41" t="str">
        <f t="shared" ref="T5:T68" si="3">IFERROR($P5/100*$R5,"n/a")</f>
        <v>n/a</v>
      </c>
    </row>
    <row r="6" spans="2:20">
      <c r="B6" s="16" t="s">
        <v>17</v>
      </c>
      <c r="C6" s="16" t="s">
        <v>18</v>
      </c>
      <c r="D6" s="17" t="s">
        <v>19</v>
      </c>
      <c r="E6" s="18">
        <v>81.247</v>
      </c>
      <c r="F6" s="19">
        <v>62.08</v>
      </c>
      <c r="G6" s="20">
        <v>0.45100000000000001</v>
      </c>
      <c r="H6" s="20" t="s">
        <v>16</v>
      </c>
      <c r="J6" s="12" t="s">
        <v>17</v>
      </c>
      <c r="K6" s="42" t="s">
        <v>18</v>
      </c>
      <c r="L6" s="43" t="s">
        <v>19</v>
      </c>
      <c r="M6" s="44">
        <v>81.247</v>
      </c>
      <c r="N6" s="45">
        <v>62.08</v>
      </c>
      <c r="O6" s="46">
        <v>0.45100000000000001</v>
      </c>
      <c r="P6" s="46" t="s">
        <v>16</v>
      </c>
      <c r="Q6" s="36">
        <f t="shared" si="0"/>
        <v>5043.81376</v>
      </c>
      <c r="R6" s="39">
        <f t="shared" si="1"/>
        <v>2.3542635028651017E-3</v>
      </c>
      <c r="S6" s="40">
        <f t="shared" si="2"/>
        <v>1.061772839792161E-5</v>
      </c>
      <c r="T6" s="41" t="str">
        <f t="shared" si="3"/>
        <v>n/a</v>
      </c>
    </row>
    <row r="7" spans="2:20">
      <c r="B7" s="16" t="s">
        <v>20</v>
      </c>
      <c r="C7" s="16" t="s">
        <v>21</v>
      </c>
      <c r="D7" s="17" t="s">
        <v>22</v>
      </c>
      <c r="E7" s="18">
        <v>980.57600000000002</v>
      </c>
      <c r="F7" s="19">
        <v>43.313299999999998</v>
      </c>
      <c r="G7" s="20">
        <v>1.3329</v>
      </c>
      <c r="H7" s="20">
        <v>13</v>
      </c>
      <c r="J7" s="12" t="s">
        <v>20</v>
      </c>
      <c r="K7" s="42" t="s">
        <v>21</v>
      </c>
      <c r="L7" s="43" t="s">
        <v>22</v>
      </c>
      <c r="M7" s="44">
        <v>980.57600000000002</v>
      </c>
      <c r="N7" s="45">
        <v>43.313299999999998</v>
      </c>
      <c r="O7" s="46">
        <v>1.3329</v>
      </c>
      <c r="P7" s="46">
        <v>13</v>
      </c>
      <c r="Q7" s="36">
        <f t="shared" si="0"/>
        <v>42471.982460799998</v>
      </c>
      <c r="R7" s="39">
        <f t="shared" si="1"/>
        <v>1.9824331936036468E-2</v>
      </c>
      <c r="S7" s="40">
        <f t="shared" si="2"/>
        <v>2.6423852037543011E-4</v>
      </c>
      <c r="T7" s="41">
        <f t="shared" si="3"/>
        <v>2.5771631516847411E-3</v>
      </c>
    </row>
    <row r="8" spans="2:20">
      <c r="B8" s="16" t="s">
        <v>23</v>
      </c>
      <c r="C8" s="16" t="s">
        <v>24</v>
      </c>
      <c r="D8" s="17" t="s">
        <v>25</v>
      </c>
      <c r="E8" s="18">
        <v>70.350999999999999</v>
      </c>
      <c r="F8" s="19">
        <v>38.869999999999997</v>
      </c>
      <c r="G8" s="20">
        <v>3.9670999999999998</v>
      </c>
      <c r="H8" s="20" t="s">
        <v>16</v>
      </c>
      <c r="J8" s="12" t="s">
        <v>23</v>
      </c>
      <c r="K8" s="42" t="s">
        <v>24</v>
      </c>
      <c r="L8" s="43" t="s">
        <v>25</v>
      </c>
      <c r="M8" s="44">
        <v>70.350999999999999</v>
      </c>
      <c r="N8" s="45">
        <v>38.869999999999997</v>
      </c>
      <c r="O8" s="46">
        <v>3.9670999999999998</v>
      </c>
      <c r="P8" s="46" t="s">
        <v>16</v>
      </c>
      <c r="Q8" s="36">
        <f t="shared" si="0"/>
        <v>2734.5433699999999</v>
      </c>
      <c r="R8" s="39">
        <f t="shared" si="1"/>
        <v>1.2763825072305485E-3</v>
      </c>
      <c r="S8" s="40">
        <f t="shared" si="2"/>
        <v>5.0635370444343087E-5</v>
      </c>
      <c r="T8" s="41" t="str">
        <f t="shared" si="3"/>
        <v>n/a</v>
      </c>
    </row>
    <row r="9" spans="2:20">
      <c r="B9" s="16" t="s">
        <v>26</v>
      </c>
      <c r="C9" s="16" t="s">
        <v>27</v>
      </c>
      <c r="D9" s="17" t="s">
        <v>28</v>
      </c>
      <c r="E9" s="18">
        <v>392.22500000000002</v>
      </c>
      <c r="F9" s="19">
        <v>35.75</v>
      </c>
      <c r="G9" s="20">
        <v>1.4544999999999999</v>
      </c>
      <c r="H9" s="20">
        <v>9.66</v>
      </c>
      <c r="J9" s="12" t="s">
        <v>26</v>
      </c>
      <c r="K9" s="42" t="s">
        <v>27</v>
      </c>
      <c r="L9" s="43" t="s">
        <v>28</v>
      </c>
      <c r="M9" s="44">
        <v>392.22500000000002</v>
      </c>
      <c r="N9" s="45">
        <v>35.75</v>
      </c>
      <c r="O9" s="46">
        <v>1.4544999999999999</v>
      </c>
      <c r="P9" s="46">
        <v>9.66</v>
      </c>
      <c r="Q9" s="36">
        <f t="shared" si="0"/>
        <v>14022.043750000001</v>
      </c>
      <c r="R9" s="39">
        <f t="shared" si="1"/>
        <v>6.5449652598201227E-3</v>
      </c>
      <c r="S9" s="40">
        <f t="shared" si="2"/>
        <v>9.5196519704083684E-5</v>
      </c>
      <c r="T9" s="41">
        <f t="shared" si="3"/>
        <v>6.3224364409862394E-4</v>
      </c>
    </row>
    <row r="10" spans="2:20">
      <c r="B10" s="16" t="s">
        <v>29</v>
      </c>
      <c r="C10" s="16" t="s">
        <v>30</v>
      </c>
      <c r="D10" s="17" t="s">
        <v>31</v>
      </c>
      <c r="E10" s="18">
        <v>332.33800000000002</v>
      </c>
      <c r="F10" s="19">
        <v>41.99</v>
      </c>
      <c r="G10" s="20">
        <v>4.1437999999999997</v>
      </c>
      <c r="H10" s="20">
        <v>13.7</v>
      </c>
      <c r="J10" s="12" t="s">
        <v>29</v>
      </c>
      <c r="K10" s="42" t="s">
        <v>30</v>
      </c>
      <c r="L10" s="43" t="s">
        <v>31</v>
      </c>
      <c r="M10" s="44">
        <v>332.33800000000002</v>
      </c>
      <c r="N10" s="45">
        <v>41.99</v>
      </c>
      <c r="O10" s="46">
        <v>4.1437999999999997</v>
      </c>
      <c r="P10" s="46">
        <v>13.7</v>
      </c>
      <c r="Q10" s="36">
        <f t="shared" si="0"/>
        <v>13954.872620000002</v>
      </c>
      <c r="R10" s="39">
        <f t="shared" si="1"/>
        <v>6.5136122901567053E-3</v>
      </c>
      <c r="S10" s="40">
        <f t="shared" si="2"/>
        <v>2.6991106607951351E-4</v>
      </c>
      <c r="T10" s="41">
        <f t="shared" si="3"/>
        <v>8.9236488375146847E-4</v>
      </c>
    </row>
    <row r="11" spans="2:20">
      <c r="B11" s="16" t="s">
        <v>32</v>
      </c>
      <c r="C11" s="16" t="s">
        <v>33</v>
      </c>
      <c r="D11" s="17" t="s">
        <v>34</v>
      </c>
      <c r="E11" s="18">
        <v>135.82499999999999</v>
      </c>
      <c r="F11" s="19">
        <v>17.059999999999999</v>
      </c>
      <c r="G11" s="20">
        <v>1.4068000000000001</v>
      </c>
      <c r="H11" s="20" t="s">
        <v>16</v>
      </c>
      <c r="J11" s="12" t="s">
        <v>32</v>
      </c>
      <c r="K11" s="42" t="s">
        <v>33</v>
      </c>
      <c r="L11" s="43" t="s">
        <v>34</v>
      </c>
      <c r="M11" s="44">
        <v>135.82499999999999</v>
      </c>
      <c r="N11" s="45">
        <v>17.059999999999999</v>
      </c>
      <c r="O11" s="46">
        <v>1.4068000000000001</v>
      </c>
      <c r="P11" s="46" t="s">
        <v>16</v>
      </c>
      <c r="Q11" s="36">
        <f t="shared" si="0"/>
        <v>2317.1744999999996</v>
      </c>
      <c r="R11" s="39">
        <f t="shared" si="1"/>
        <v>1.081570338378174E-3</v>
      </c>
      <c r="S11" s="40">
        <f t="shared" si="2"/>
        <v>1.5215531520304152E-5</v>
      </c>
      <c r="T11" s="41" t="str">
        <f t="shared" si="3"/>
        <v>n/a</v>
      </c>
    </row>
    <row r="12" spans="2:20">
      <c r="B12" s="16" t="s">
        <v>35</v>
      </c>
      <c r="C12" s="16" t="s">
        <v>36</v>
      </c>
      <c r="D12" s="17" t="s">
        <v>37</v>
      </c>
      <c r="E12" s="18">
        <v>106.01300000000001</v>
      </c>
      <c r="F12" s="19">
        <v>30.53</v>
      </c>
      <c r="G12" s="20">
        <v>2.3178000000000001</v>
      </c>
      <c r="H12" s="20">
        <v>12.62</v>
      </c>
      <c r="J12" s="12" t="s">
        <v>35</v>
      </c>
      <c r="K12" s="42" t="s">
        <v>36</v>
      </c>
      <c r="L12" s="43" t="s">
        <v>37</v>
      </c>
      <c r="M12" s="44">
        <v>106.01300000000001</v>
      </c>
      <c r="N12" s="45">
        <v>30.53</v>
      </c>
      <c r="O12" s="46">
        <v>2.3178000000000001</v>
      </c>
      <c r="P12" s="46">
        <v>12.62</v>
      </c>
      <c r="Q12" s="36">
        <f t="shared" si="0"/>
        <v>3236.5768900000003</v>
      </c>
      <c r="R12" s="39">
        <f t="shared" si="1"/>
        <v>1.5107129662027088E-3</v>
      </c>
      <c r="S12" s="40">
        <f t="shared" si="2"/>
        <v>3.5015305130646386E-5</v>
      </c>
      <c r="T12" s="41">
        <f t="shared" si="3"/>
        <v>1.9065197633478181E-4</v>
      </c>
    </row>
    <row r="13" spans="2:20">
      <c r="B13" s="16" t="s">
        <v>38</v>
      </c>
      <c r="C13" s="16" t="s">
        <v>39</v>
      </c>
      <c r="D13" s="17" t="s">
        <v>40</v>
      </c>
      <c r="E13" s="18">
        <v>242.387</v>
      </c>
      <c r="F13" s="19">
        <v>38.24</v>
      </c>
      <c r="G13" s="20">
        <v>0.84289999999999998</v>
      </c>
      <c r="H13" s="20">
        <v>19.5</v>
      </c>
      <c r="J13" s="12" t="s">
        <v>38</v>
      </c>
      <c r="K13" s="42" t="s">
        <v>39</v>
      </c>
      <c r="L13" s="43" t="s">
        <v>40</v>
      </c>
      <c r="M13" s="44">
        <v>242.387</v>
      </c>
      <c r="N13" s="45">
        <v>38.24</v>
      </c>
      <c r="O13" s="46">
        <v>0.84289999999999998</v>
      </c>
      <c r="P13" s="46">
        <v>19.5</v>
      </c>
      <c r="Q13" s="36">
        <f t="shared" si="0"/>
        <v>9268.8788800000002</v>
      </c>
      <c r="R13" s="39">
        <f t="shared" si="1"/>
        <v>4.3263657815274213E-3</v>
      </c>
      <c r="S13" s="40">
        <f t="shared" si="2"/>
        <v>3.646693717249463E-5</v>
      </c>
      <c r="T13" s="41">
        <f t="shared" si="3"/>
        <v>8.4364132739784723E-4</v>
      </c>
    </row>
    <row r="14" spans="2:20">
      <c r="B14" s="16" t="s">
        <v>41</v>
      </c>
      <c r="C14" s="16" t="s">
        <v>42</v>
      </c>
      <c r="D14" s="17" t="s">
        <v>43</v>
      </c>
      <c r="E14" s="18">
        <v>75.480999999999995</v>
      </c>
      <c r="F14" s="19">
        <v>18.13</v>
      </c>
      <c r="G14" s="20" t="s">
        <v>16</v>
      </c>
      <c r="H14" s="20">
        <v>15</v>
      </c>
      <c r="J14" s="12" t="s">
        <v>41</v>
      </c>
      <c r="K14" s="42" t="s">
        <v>42</v>
      </c>
      <c r="L14" s="43" t="s">
        <v>43</v>
      </c>
      <c r="M14" s="44">
        <v>75.480999999999995</v>
      </c>
      <c r="N14" s="45">
        <v>18.13</v>
      </c>
      <c r="O14" s="46" t="s">
        <v>16</v>
      </c>
      <c r="P14" s="46">
        <v>15</v>
      </c>
      <c r="Q14" s="36">
        <f t="shared" si="0"/>
        <v>1368.4705299999998</v>
      </c>
      <c r="R14" s="39">
        <f t="shared" si="1"/>
        <v>6.387508295955523E-4</v>
      </c>
      <c r="S14" s="40" t="str">
        <f t="shared" si="2"/>
        <v>n/a</v>
      </c>
      <c r="T14" s="41">
        <f t="shared" si="3"/>
        <v>9.5812624439332839E-5</v>
      </c>
    </row>
    <row r="15" spans="2:20">
      <c r="B15" s="16" t="s">
        <v>44</v>
      </c>
      <c r="C15" s="16" t="s">
        <v>45</v>
      </c>
      <c r="D15" s="17" t="s">
        <v>46</v>
      </c>
      <c r="E15" s="18">
        <v>101.173</v>
      </c>
      <c r="F15" s="19">
        <v>43.91</v>
      </c>
      <c r="G15" s="20">
        <v>2.5507</v>
      </c>
      <c r="H15" s="20" t="s">
        <v>16</v>
      </c>
      <c r="J15" s="12" t="s">
        <v>44</v>
      </c>
      <c r="K15" s="42" t="s">
        <v>45</v>
      </c>
      <c r="L15" s="43" t="s">
        <v>46</v>
      </c>
      <c r="M15" s="44">
        <v>101.173</v>
      </c>
      <c r="N15" s="45">
        <v>43.91</v>
      </c>
      <c r="O15" s="46">
        <v>2.5507</v>
      </c>
      <c r="P15" s="46" t="s">
        <v>16</v>
      </c>
      <c r="Q15" s="36">
        <f t="shared" si="0"/>
        <v>4442.5064299999995</v>
      </c>
      <c r="R15" s="39">
        <f t="shared" si="1"/>
        <v>2.0735957446201456E-3</v>
      </c>
      <c r="S15" s="40">
        <f t="shared" si="2"/>
        <v>5.2891206658026052E-5</v>
      </c>
      <c r="T15" s="41" t="str">
        <f t="shared" si="3"/>
        <v>n/a</v>
      </c>
    </row>
    <row r="16" spans="2:20">
      <c r="B16" s="16" t="s">
        <v>47</v>
      </c>
      <c r="C16" s="16" t="s">
        <v>48</v>
      </c>
      <c r="D16" s="17" t="s">
        <v>49</v>
      </c>
      <c r="E16" s="18">
        <v>101.06100000000001</v>
      </c>
      <c r="F16" s="19">
        <v>11.22</v>
      </c>
      <c r="G16" s="20">
        <v>5.5258000000000003</v>
      </c>
      <c r="H16" s="20" t="s">
        <v>16</v>
      </c>
      <c r="J16" s="12" t="s">
        <v>47</v>
      </c>
      <c r="K16" s="42" t="s">
        <v>48</v>
      </c>
      <c r="L16" s="43" t="s">
        <v>49</v>
      </c>
      <c r="M16" s="44">
        <v>101.06100000000001</v>
      </c>
      <c r="N16" s="45">
        <v>11.22</v>
      </c>
      <c r="O16" s="46">
        <v>5.5258000000000003</v>
      </c>
      <c r="P16" s="46" t="s">
        <v>16</v>
      </c>
      <c r="Q16" s="36">
        <f t="shared" si="0"/>
        <v>1133.9044200000001</v>
      </c>
      <c r="R16" s="39">
        <f t="shared" si="1"/>
        <v>5.2926414787833522E-4</v>
      </c>
      <c r="S16" s="40">
        <f t="shared" si="2"/>
        <v>2.9246078283461047E-5</v>
      </c>
      <c r="T16" s="41" t="str">
        <f t="shared" si="3"/>
        <v>n/a</v>
      </c>
    </row>
    <row r="17" spans="2:20">
      <c r="B17" s="16" t="s">
        <v>50</v>
      </c>
      <c r="C17" s="16" t="s">
        <v>51</v>
      </c>
      <c r="D17" s="17" t="s">
        <v>52</v>
      </c>
      <c r="E17" s="18">
        <v>1970.1130000000001</v>
      </c>
      <c r="F17" s="19">
        <v>21.96</v>
      </c>
      <c r="G17" s="20">
        <v>2.8233000000000001</v>
      </c>
      <c r="H17" s="20">
        <v>7.1</v>
      </c>
      <c r="J17" s="12" t="s">
        <v>50</v>
      </c>
      <c r="K17" s="42" t="s">
        <v>51</v>
      </c>
      <c r="L17" s="43" t="s">
        <v>52</v>
      </c>
      <c r="M17" s="44">
        <v>1970.1130000000001</v>
      </c>
      <c r="N17" s="45">
        <v>21.96</v>
      </c>
      <c r="O17" s="46">
        <v>2.8233000000000001</v>
      </c>
      <c r="P17" s="46">
        <v>7.1</v>
      </c>
      <c r="Q17" s="36">
        <f t="shared" si="0"/>
        <v>43263.681479999999</v>
      </c>
      <c r="R17" s="39">
        <f t="shared" si="1"/>
        <v>2.0193867409558124E-2</v>
      </c>
      <c r="S17" s="40">
        <f t="shared" si="2"/>
        <v>5.701334585740545E-4</v>
      </c>
      <c r="T17" s="41">
        <f t="shared" si="3"/>
        <v>1.4337645860786267E-3</v>
      </c>
    </row>
    <row r="18" spans="2:20">
      <c r="B18" s="16" t="s">
        <v>53</v>
      </c>
      <c r="C18" s="16" t="s">
        <v>54</v>
      </c>
      <c r="D18" s="17" t="s">
        <v>55</v>
      </c>
      <c r="E18" s="18">
        <v>264.04899999999998</v>
      </c>
      <c r="F18" s="19">
        <v>17.3</v>
      </c>
      <c r="G18" s="20" t="s">
        <v>16</v>
      </c>
      <c r="H18" s="20" t="s">
        <v>16</v>
      </c>
      <c r="J18" s="12" t="s">
        <v>53</v>
      </c>
      <c r="K18" s="42" t="s">
        <v>54</v>
      </c>
      <c r="L18" s="43" t="s">
        <v>55</v>
      </c>
      <c r="M18" s="44">
        <v>264.04899999999998</v>
      </c>
      <c r="N18" s="45">
        <v>17.3</v>
      </c>
      <c r="O18" s="46" t="s">
        <v>16</v>
      </c>
      <c r="P18" s="46" t="s">
        <v>16</v>
      </c>
      <c r="Q18" s="36">
        <f t="shared" si="0"/>
        <v>4568.0477000000001</v>
      </c>
      <c r="R18" s="39">
        <f t="shared" si="1"/>
        <v>2.1321937111843064E-3</v>
      </c>
      <c r="S18" s="40" t="str">
        <f t="shared" si="2"/>
        <v>n/a</v>
      </c>
      <c r="T18" s="41" t="str">
        <f t="shared" si="3"/>
        <v>n/a</v>
      </c>
    </row>
    <row r="19" spans="2:20">
      <c r="B19" s="16" t="s">
        <v>56</v>
      </c>
      <c r="C19" s="16" t="s">
        <v>57</v>
      </c>
      <c r="D19" s="17" t="s">
        <v>58</v>
      </c>
      <c r="E19" s="18">
        <v>163.97499999999999</v>
      </c>
      <c r="F19" s="19">
        <v>230.03</v>
      </c>
      <c r="G19" s="20">
        <v>0.60860000000000003</v>
      </c>
      <c r="H19" s="20">
        <v>17.663</v>
      </c>
      <c r="J19" s="12" t="s">
        <v>56</v>
      </c>
      <c r="K19" s="42" t="s">
        <v>57</v>
      </c>
      <c r="L19" s="43" t="s">
        <v>58</v>
      </c>
      <c r="M19" s="44">
        <v>163.97499999999999</v>
      </c>
      <c r="N19" s="45">
        <v>230.03</v>
      </c>
      <c r="O19" s="46">
        <v>0.60860000000000003</v>
      </c>
      <c r="P19" s="46">
        <v>17.663</v>
      </c>
      <c r="Q19" s="36">
        <f t="shared" si="0"/>
        <v>37719.169249999999</v>
      </c>
      <c r="R19" s="39">
        <f t="shared" si="1"/>
        <v>1.7605896599097788E-2</v>
      </c>
      <c r="S19" s="40">
        <f t="shared" si="2"/>
        <v>1.0714948670210914E-4</v>
      </c>
      <c r="T19" s="41">
        <f t="shared" si="3"/>
        <v>3.1097295162986426E-3</v>
      </c>
    </row>
    <row r="20" spans="2:20">
      <c r="B20" s="16" t="s">
        <v>59</v>
      </c>
      <c r="C20" s="16" t="s">
        <v>60</v>
      </c>
      <c r="D20" s="17" t="s">
        <v>61</v>
      </c>
      <c r="E20" s="18">
        <v>983.84</v>
      </c>
      <c r="F20" s="19">
        <v>26.98</v>
      </c>
      <c r="G20" s="20">
        <v>4.4477000000000002</v>
      </c>
      <c r="H20" s="20">
        <v>13.3</v>
      </c>
      <c r="J20" s="12" t="s">
        <v>59</v>
      </c>
      <c r="K20" s="42" t="s">
        <v>60</v>
      </c>
      <c r="L20" s="43" t="s">
        <v>61</v>
      </c>
      <c r="M20" s="44">
        <v>983.84</v>
      </c>
      <c r="N20" s="45">
        <v>26.98</v>
      </c>
      <c r="O20" s="46">
        <v>4.4477000000000002</v>
      </c>
      <c r="P20" s="46">
        <v>13.3</v>
      </c>
      <c r="Q20" s="36">
        <f t="shared" si="0"/>
        <v>26544.003200000003</v>
      </c>
      <c r="R20" s="39">
        <f t="shared" si="1"/>
        <v>1.2389747307738515E-2</v>
      </c>
      <c r="S20" s="40">
        <f t="shared" si="2"/>
        <v>5.5105879100628597E-4</v>
      </c>
      <c r="T20" s="41">
        <f t="shared" si="3"/>
        <v>1.6478363919292225E-3</v>
      </c>
    </row>
    <row r="21" spans="2:20">
      <c r="B21" s="16" t="s">
        <v>62</v>
      </c>
      <c r="C21" s="16" t="s">
        <v>63</v>
      </c>
      <c r="D21" s="17" t="s">
        <v>64</v>
      </c>
      <c r="E21" s="18">
        <v>16.779</v>
      </c>
      <c r="F21" s="19">
        <v>25.53</v>
      </c>
      <c r="G21" s="20">
        <v>3.9169999999999998</v>
      </c>
      <c r="H21" s="20">
        <v>-17.510000000000002</v>
      </c>
      <c r="J21" s="12" t="s">
        <v>62</v>
      </c>
      <c r="K21" s="42" t="s">
        <v>63</v>
      </c>
      <c r="L21" s="43" t="s">
        <v>64</v>
      </c>
      <c r="M21" s="44">
        <v>16.779</v>
      </c>
      <c r="N21" s="45">
        <v>25.53</v>
      </c>
      <c r="O21" s="46">
        <v>3.9169999999999998</v>
      </c>
      <c r="P21" s="46">
        <v>-17.510000000000002</v>
      </c>
      <c r="Q21" s="36">
        <f t="shared" si="0"/>
        <v>428.36787000000004</v>
      </c>
      <c r="R21" s="39">
        <f t="shared" si="1"/>
        <v>1.9994609042445346E-4</v>
      </c>
      <c r="S21" s="40">
        <f t="shared" si="2"/>
        <v>7.8318883619258408E-6</v>
      </c>
      <c r="T21" s="41">
        <f t="shared" si="3"/>
        <v>-3.5010560433321805E-5</v>
      </c>
    </row>
    <row r="22" spans="2:20">
      <c r="B22" s="16" t="s">
        <v>65</v>
      </c>
      <c r="C22" s="16" t="s">
        <v>66</v>
      </c>
      <c r="D22" s="17" t="s">
        <v>67</v>
      </c>
      <c r="E22" s="18">
        <v>205.11</v>
      </c>
      <c r="F22" s="19">
        <v>8.31</v>
      </c>
      <c r="G22" s="20">
        <v>5.0541999999999998</v>
      </c>
      <c r="H22" s="20" t="s">
        <v>16</v>
      </c>
      <c r="J22" s="12" t="s">
        <v>65</v>
      </c>
      <c r="K22" s="42" t="s">
        <v>66</v>
      </c>
      <c r="L22" s="43" t="s">
        <v>67</v>
      </c>
      <c r="M22" s="44">
        <v>205.11</v>
      </c>
      <c r="N22" s="45">
        <v>8.31</v>
      </c>
      <c r="O22" s="46">
        <v>5.0541999999999998</v>
      </c>
      <c r="P22" s="46" t="s">
        <v>16</v>
      </c>
      <c r="Q22" s="36">
        <f t="shared" si="0"/>
        <v>1704.4641000000001</v>
      </c>
      <c r="R22" s="39">
        <f t="shared" si="1"/>
        <v>7.9558005380710433E-4</v>
      </c>
      <c r="S22" s="40">
        <f t="shared" si="2"/>
        <v>4.0210207079518663E-5</v>
      </c>
      <c r="T22" s="41" t="str">
        <f t="shared" si="3"/>
        <v>n/a</v>
      </c>
    </row>
    <row r="23" spans="2:20">
      <c r="B23" s="16" t="s">
        <v>68</v>
      </c>
      <c r="C23" s="16" t="s">
        <v>69</v>
      </c>
      <c r="D23" s="17" t="s">
        <v>70</v>
      </c>
      <c r="E23" s="18">
        <v>205.45699999999999</v>
      </c>
      <c r="F23" s="19">
        <v>23.57</v>
      </c>
      <c r="G23" s="20">
        <v>5.0911999999999997</v>
      </c>
      <c r="H23" s="20" t="s">
        <v>16</v>
      </c>
      <c r="J23" s="12" t="s">
        <v>68</v>
      </c>
      <c r="K23" s="42" t="s">
        <v>69</v>
      </c>
      <c r="L23" s="43" t="s">
        <v>70</v>
      </c>
      <c r="M23" s="44">
        <v>205.45699999999999</v>
      </c>
      <c r="N23" s="45">
        <v>23.57</v>
      </c>
      <c r="O23" s="46">
        <v>5.0911999999999997</v>
      </c>
      <c r="P23" s="46" t="s">
        <v>16</v>
      </c>
      <c r="Q23" s="36">
        <f t="shared" si="0"/>
        <v>4842.6214899999995</v>
      </c>
      <c r="R23" s="39">
        <f t="shared" si="1"/>
        <v>2.2603544806732152E-3</v>
      </c>
      <c r="S23" s="40">
        <f t="shared" si="2"/>
        <v>1.1507916732003473E-4</v>
      </c>
      <c r="T23" s="41" t="str">
        <f t="shared" si="3"/>
        <v>n/a</v>
      </c>
    </row>
    <row r="24" spans="2:20">
      <c r="B24" s="16" t="s">
        <v>71</v>
      </c>
      <c r="C24" s="16" t="s">
        <v>72</v>
      </c>
      <c r="D24" s="17" t="s">
        <v>73</v>
      </c>
      <c r="E24" s="18">
        <v>450.69799999999998</v>
      </c>
      <c r="F24" s="19">
        <v>31.51</v>
      </c>
      <c r="G24" s="20">
        <v>8.7591000000000001</v>
      </c>
      <c r="H24" s="20">
        <v>2</v>
      </c>
      <c r="J24" s="12" t="s">
        <v>71</v>
      </c>
      <c r="K24" s="42" t="s">
        <v>72</v>
      </c>
      <c r="L24" s="43" t="s">
        <v>73</v>
      </c>
      <c r="M24" s="44">
        <v>450.69799999999998</v>
      </c>
      <c r="N24" s="45">
        <v>31.51</v>
      </c>
      <c r="O24" s="46">
        <v>8.7591000000000001</v>
      </c>
      <c r="P24" s="46">
        <v>2</v>
      </c>
      <c r="Q24" s="36">
        <f t="shared" si="0"/>
        <v>14201.493979999999</v>
      </c>
      <c r="R24" s="39">
        <f t="shared" si="1"/>
        <v>6.6287259114167713E-3</v>
      </c>
      <c r="S24" s="40">
        <f t="shared" si="2"/>
        <v>5.8061673130690647E-4</v>
      </c>
      <c r="T24" s="41">
        <f t="shared" si="3"/>
        <v>1.3257451822833543E-4</v>
      </c>
    </row>
    <row r="25" spans="2:20">
      <c r="B25" s="16" t="s">
        <v>74</v>
      </c>
      <c r="C25" s="16" t="s">
        <v>75</v>
      </c>
      <c r="D25" s="17" t="s">
        <v>76</v>
      </c>
      <c r="E25" s="18">
        <v>236.47499999999999</v>
      </c>
      <c r="F25" s="19">
        <v>6.24</v>
      </c>
      <c r="G25" s="20">
        <v>2.5640999999999998</v>
      </c>
      <c r="H25" s="20">
        <v>3.5</v>
      </c>
      <c r="J25" s="12" t="s">
        <v>74</v>
      </c>
      <c r="K25" s="42" t="s">
        <v>75</v>
      </c>
      <c r="L25" s="43" t="s">
        <v>76</v>
      </c>
      <c r="M25" s="44">
        <v>236.47499999999999</v>
      </c>
      <c r="N25" s="45">
        <v>6.24</v>
      </c>
      <c r="O25" s="46">
        <v>2.5640999999999998</v>
      </c>
      <c r="P25" s="46">
        <v>3.5</v>
      </c>
      <c r="Q25" s="36">
        <f t="shared" si="0"/>
        <v>1475.604</v>
      </c>
      <c r="R25" s="39">
        <f t="shared" si="1"/>
        <v>6.8875672401547117E-4</v>
      </c>
      <c r="S25" s="40">
        <f t="shared" si="2"/>
        <v>1.7660411160480693E-5</v>
      </c>
      <c r="T25" s="41">
        <f t="shared" si="3"/>
        <v>2.4106485340541495E-5</v>
      </c>
    </row>
    <row r="26" spans="2:20">
      <c r="B26" s="16" t="s">
        <v>77</v>
      </c>
      <c r="C26" s="16" t="s">
        <v>78</v>
      </c>
      <c r="D26" s="17" t="s">
        <v>79</v>
      </c>
      <c r="E26" s="18">
        <v>56.21</v>
      </c>
      <c r="F26" s="19">
        <v>16.43</v>
      </c>
      <c r="G26" s="20">
        <v>3.0432000000000001</v>
      </c>
      <c r="H26" s="20" t="s">
        <v>16</v>
      </c>
      <c r="J26" s="12" t="s">
        <v>77</v>
      </c>
      <c r="K26" s="42" t="s">
        <v>78</v>
      </c>
      <c r="L26" s="43" t="s">
        <v>79</v>
      </c>
      <c r="M26" s="44">
        <v>56.21</v>
      </c>
      <c r="N26" s="45">
        <v>16.43</v>
      </c>
      <c r="O26" s="46">
        <v>3.0432000000000001</v>
      </c>
      <c r="P26" s="46" t="s">
        <v>16</v>
      </c>
      <c r="Q26" s="36">
        <f t="shared" si="0"/>
        <v>923.53030000000001</v>
      </c>
      <c r="R26" s="39">
        <f t="shared" si="1"/>
        <v>4.3106938172912603E-4</v>
      </c>
      <c r="S26" s="40">
        <f t="shared" si="2"/>
        <v>1.3118303424780763E-5</v>
      </c>
      <c r="T26" s="41" t="str">
        <f t="shared" si="3"/>
        <v>n/a</v>
      </c>
    </row>
    <row r="27" spans="2:20">
      <c r="B27" s="16" t="s">
        <v>80</v>
      </c>
      <c r="C27" s="16" t="s">
        <v>81</v>
      </c>
      <c r="D27" s="17" t="s">
        <v>82</v>
      </c>
      <c r="E27" s="18">
        <v>31.995999999999999</v>
      </c>
      <c r="F27" s="19">
        <v>34.75</v>
      </c>
      <c r="G27" s="20">
        <v>4.3164999999999996</v>
      </c>
      <c r="H27" s="20" t="s">
        <v>16</v>
      </c>
      <c r="J27" s="12" t="s">
        <v>80</v>
      </c>
      <c r="K27" s="42" t="s">
        <v>81</v>
      </c>
      <c r="L27" s="43" t="s">
        <v>82</v>
      </c>
      <c r="M27" s="44">
        <v>31.995999999999999</v>
      </c>
      <c r="N27" s="45">
        <v>34.75</v>
      </c>
      <c r="O27" s="46">
        <v>4.3164999999999996</v>
      </c>
      <c r="P27" s="46" t="s">
        <v>16</v>
      </c>
      <c r="Q27" s="36">
        <f t="shared" si="0"/>
        <v>1111.8609999999999</v>
      </c>
      <c r="R27" s="39">
        <f t="shared" si="1"/>
        <v>5.1897510437798062E-4</v>
      </c>
      <c r="S27" s="40">
        <f t="shared" si="2"/>
        <v>2.2401560380475531E-5</v>
      </c>
      <c r="T27" s="41" t="str">
        <f t="shared" si="3"/>
        <v>n/a</v>
      </c>
    </row>
    <row r="28" spans="2:20">
      <c r="B28" s="16" t="s">
        <v>83</v>
      </c>
      <c r="C28" s="16" t="s">
        <v>84</v>
      </c>
      <c r="D28" s="17" t="s">
        <v>85</v>
      </c>
      <c r="E28" s="18">
        <v>131.54300000000001</v>
      </c>
      <c r="F28" s="19">
        <v>92.93</v>
      </c>
      <c r="G28" s="20">
        <v>2.2812999999999999</v>
      </c>
      <c r="H28" s="20" t="s">
        <v>16</v>
      </c>
      <c r="J28" s="12" t="s">
        <v>83</v>
      </c>
      <c r="K28" s="42" t="s">
        <v>84</v>
      </c>
      <c r="L28" s="43" t="s">
        <v>85</v>
      </c>
      <c r="M28" s="44">
        <v>131.54300000000001</v>
      </c>
      <c r="N28" s="45">
        <v>92.93</v>
      </c>
      <c r="O28" s="46">
        <v>2.2812999999999999</v>
      </c>
      <c r="P28" s="46" t="s">
        <v>16</v>
      </c>
      <c r="Q28" s="36">
        <f t="shared" si="0"/>
        <v>12224.290990000001</v>
      </c>
      <c r="R28" s="39">
        <f t="shared" si="1"/>
        <v>5.7058415507712373E-3</v>
      </c>
      <c r="S28" s="40">
        <f t="shared" si="2"/>
        <v>1.3016736329774423E-4</v>
      </c>
      <c r="T28" s="41" t="str">
        <f t="shared" si="3"/>
        <v>n/a</v>
      </c>
    </row>
    <row r="29" spans="2:20">
      <c r="B29" s="16" t="s">
        <v>86</v>
      </c>
      <c r="C29" s="16" t="s">
        <v>87</v>
      </c>
      <c r="D29" s="17" t="s">
        <v>88</v>
      </c>
      <c r="E29" s="18">
        <v>127.90300000000001</v>
      </c>
      <c r="F29" s="19">
        <v>99.66</v>
      </c>
      <c r="G29" s="20">
        <v>1.6857</v>
      </c>
      <c r="H29" s="20">
        <v>36.1</v>
      </c>
      <c r="J29" s="12" t="s">
        <v>86</v>
      </c>
      <c r="K29" s="42" t="s">
        <v>87</v>
      </c>
      <c r="L29" s="43" t="s">
        <v>88</v>
      </c>
      <c r="M29" s="44">
        <v>127.90300000000001</v>
      </c>
      <c r="N29" s="45">
        <v>99.66</v>
      </c>
      <c r="O29" s="46">
        <v>1.6857</v>
      </c>
      <c r="P29" s="46">
        <v>36.1</v>
      </c>
      <c r="Q29" s="36">
        <f t="shared" si="0"/>
        <v>12746.812980000001</v>
      </c>
      <c r="R29" s="39">
        <f t="shared" si="1"/>
        <v>5.9497352607763903E-3</v>
      </c>
      <c r="S29" s="40">
        <f t="shared" si="2"/>
        <v>1.0029468729090762E-4</v>
      </c>
      <c r="T29" s="41">
        <f t="shared" si="3"/>
        <v>2.147854429140277E-3</v>
      </c>
    </row>
    <row r="30" spans="2:20">
      <c r="B30" s="16" t="s">
        <v>89</v>
      </c>
      <c r="C30" s="16" t="s">
        <v>90</v>
      </c>
      <c r="D30" s="17" t="s">
        <v>91</v>
      </c>
      <c r="E30" s="18">
        <v>223.84700000000001</v>
      </c>
      <c r="F30" s="19">
        <v>23.27</v>
      </c>
      <c r="G30" s="20" t="s">
        <v>16</v>
      </c>
      <c r="H30" s="20" t="s">
        <v>16</v>
      </c>
      <c r="J30" s="12" t="s">
        <v>89</v>
      </c>
      <c r="K30" s="42" t="s">
        <v>90</v>
      </c>
      <c r="L30" s="43" t="s">
        <v>91</v>
      </c>
      <c r="M30" s="44">
        <v>223.84700000000001</v>
      </c>
      <c r="N30" s="45">
        <v>23.27</v>
      </c>
      <c r="O30" s="46" t="s">
        <v>16</v>
      </c>
      <c r="P30" s="46" t="s">
        <v>16</v>
      </c>
      <c r="Q30" s="36">
        <f t="shared" si="0"/>
        <v>5208.9196899999997</v>
      </c>
      <c r="R30" s="39">
        <f t="shared" si="1"/>
        <v>2.4313287720445888E-3</v>
      </c>
      <c r="S30" s="40" t="str">
        <f t="shared" si="2"/>
        <v>n/a</v>
      </c>
      <c r="T30" s="41" t="str">
        <f t="shared" si="3"/>
        <v>n/a</v>
      </c>
    </row>
    <row r="31" spans="2:20">
      <c r="B31" s="16" t="s">
        <v>92</v>
      </c>
      <c r="C31" s="16" t="s">
        <v>93</v>
      </c>
      <c r="D31" s="17" t="s">
        <v>94</v>
      </c>
      <c r="E31" s="18">
        <v>75.992999999999995</v>
      </c>
      <c r="F31" s="19">
        <v>9.4700000000000006</v>
      </c>
      <c r="G31" s="20" t="s">
        <v>16</v>
      </c>
      <c r="H31" s="20" t="s">
        <v>16</v>
      </c>
      <c r="J31" s="12" t="s">
        <v>92</v>
      </c>
      <c r="K31" s="42" t="s">
        <v>93</v>
      </c>
      <c r="L31" s="43" t="s">
        <v>94</v>
      </c>
      <c r="M31" s="44">
        <v>75.992999999999995</v>
      </c>
      <c r="N31" s="45">
        <v>9.4700000000000006</v>
      </c>
      <c r="O31" s="46" t="s">
        <v>16</v>
      </c>
      <c r="P31" s="46" t="s">
        <v>16</v>
      </c>
      <c r="Q31" s="36">
        <f t="shared" si="0"/>
        <v>719.65371000000005</v>
      </c>
      <c r="R31" s="39">
        <f t="shared" si="1"/>
        <v>3.3590741941955966E-4</v>
      </c>
      <c r="S31" s="40" t="str">
        <f t="shared" si="2"/>
        <v>n/a</v>
      </c>
      <c r="T31" s="41" t="str">
        <f t="shared" si="3"/>
        <v>n/a</v>
      </c>
    </row>
    <row r="32" spans="2:20">
      <c r="B32" s="16" t="s">
        <v>95</v>
      </c>
      <c r="C32" s="16" t="s">
        <v>96</v>
      </c>
      <c r="D32" s="17" t="s">
        <v>97</v>
      </c>
      <c r="E32" s="18">
        <v>149.333</v>
      </c>
      <c r="F32" s="19">
        <v>33.130000000000003</v>
      </c>
      <c r="G32" s="20">
        <v>3.9238</v>
      </c>
      <c r="H32" s="20" t="s">
        <v>16</v>
      </c>
      <c r="J32" s="12" t="s">
        <v>95</v>
      </c>
      <c r="K32" s="42" t="s">
        <v>96</v>
      </c>
      <c r="L32" s="43" t="s">
        <v>97</v>
      </c>
      <c r="M32" s="44">
        <v>149.333</v>
      </c>
      <c r="N32" s="45">
        <v>33.130000000000003</v>
      </c>
      <c r="O32" s="46">
        <v>3.9238</v>
      </c>
      <c r="P32" s="46" t="s">
        <v>16</v>
      </c>
      <c r="Q32" s="36">
        <f t="shared" si="0"/>
        <v>4947.40229</v>
      </c>
      <c r="R32" s="39">
        <f t="shared" si="1"/>
        <v>2.3092622367837439E-3</v>
      </c>
      <c r="S32" s="40">
        <f t="shared" si="2"/>
        <v>9.0610831646920547E-5</v>
      </c>
      <c r="T32" s="41" t="str">
        <f t="shared" si="3"/>
        <v>n/a</v>
      </c>
    </row>
    <row r="33" spans="2:20">
      <c r="B33" s="16" t="s">
        <v>98</v>
      </c>
      <c r="C33" s="16" t="s">
        <v>99</v>
      </c>
      <c r="D33" s="17" t="s">
        <v>100</v>
      </c>
      <c r="E33" s="18">
        <v>395.79300000000001</v>
      </c>
      <c r="F33" s="19">
        <v>21.22</v>
      </c>
      <c r="G33" s="20">
        <v>1.885</v>
      </c>
      <c r="H33" s="20">
        <v>40.905000000000001</v>
      </c>
      <c r="J33" s="12" t="s">
        <v>98</v>
      </c>
      <c r="K33" s="42" t="s">
        <v>99</v>
      </c>
      <c r="L33" s="43" t="s">
        <v>100</v>
      </c>
      <c r="M33" s="44">
        <v>395.79300000000001</v>
      </c>
      <c r="N33" s="45">
        <v>21.22</v>
      </c>
      <c r="O33" s="46">
        <v>1.885</v>
      </c>
      <c r="P33" s="46">
        <v>40.905000000000001</v>
      </c>
      <c r="Q33" s="36">
        <f t="shared" si="0"/>
        <v>8398.7274600000001</v>
      </c>
      <c r="R33" s="39">
        <f t="shared" si="1"/>
        <v>3.9202116633245635E-3</v>
      </c>
      <c r="S33" s="40">
        <f t="shared" si="2"/>
        <v>7.3895989853668022E-5</v>
      </c>
      <c r="T33" s="41">
        <f t="shared" si="3"/>
        <v>1.6035625808829127E-3</v>
      </c>
    </row>
    <row r="34" spans="2:20">
      <c r="B34" s="16" t="s">
        <v>101</v>
      </c>
      <c r="C34" s="16" t="s">
        <v>102</v>
      </c>
      <c r="D34" s="17" t="s">
        <v>103</v>
      </c>
      <c r="E34" s="18">
        <v>2012.309</v>
      </c>
      <c r="F34" s="19">
        <v>5.0599999999999996</v>
      </c>
      <c r="G34" s="20" t="s">
        <v>16</v>
      </c>
      <c r="H34" s="20" t="s">
        <v>16</v>
      </c>
      <c r="J34" s="12" t="s">
        <v>101</v>
      </c>
      <c r="K34" s="42" t="s">
        <v>102</v>
      </c>
      <c r="L34" s="43" t="s">
        <v>103</v>
      </c>
      <c r="M34" s="44">
        <v>2012.309</v>
      </c>
      <c r="N34" s="45">
        <v>5.0599999999999996</v>
      </c>
      <c r="O34" s="46" t="s">
        <v>16</v>
      </c>
      <c r="P34" s="46" t="s">
        <v>16</v>
      </c>
      <c r="Q34" s="36">
        <f t="shared" si="0"/>
        <v>10182.283539999999</v>
      </c>
      <c r="R34" s="39">
        <f t="shared" si="1"/>
        <v>4.7527088934477364E-3</v>
      </c>
      <c r="S34" s="40" t="str">
        <f t="shared" si="2"/>
        <v>n/a</v>
      </c>
      <c r="T34" s="41" t="str">
        <f t="shared" si="3"/>
        <v>n/a</v>
      </c>
    </row>
    <row r="35" spans="2:20">
      <c r="B35" s="16" t="s">
        <v>104</v>
      </c>
      <c r="C35" s="16" t="s">
        <v>105</v>
      </c>
      <c r="D35" s="17" t="s">
        <v>106</v>
      </c>
      <c r="E35" s="18">
        <v>134.39500000000001</v>
      </c>
      <c r="F35" s="19">
        <v>23.91</v>
      </c>
      <c r="G35" s="20" t="s">
        <v>16</v>
      </c>
      <c r="H35" s="20" t="s">
        <v>16</v>
      </c>
      <c r="J35" s="12" t="s">
        <v>104</v>
      </c>
      <c r="K35" s="42" t="s">
        <v>105</v>
      </c>
      <c r="L35" s="43" t="s">
        <v>106</v>
      </c>
      <c r="M35" s="44">
        <v>134.39500000000001</v>
      </c>
      <c r="N35" s="45">
        <v>23.91</v>
      </c>
      <c r="O35" s="46" t="s">
        <v>16</v>
      </c>
      <c r="P35" s="46" t="s">
        <v>16</v>
      </c>
      <c r="Q35" s="36">
        <f t="shared" si="0"/>
        <v>3213.3844500000005</v>
      </c>
      <c r="R35" s="39">
        <f t="shared" si="1"/>
        <v>1.4998876031674193E-3</v>
      </c>
      <c r="S35" s="40" t="str">
        <f t="shared" si="2"/>
        <v>n/a</v>
      </c>
      <c r="T35" s="41" t="str">
        <f t="shared" si="3"/>
        <v>n/a</v>
      </c>
    </row>
    <row r="36" spans="2:20">
      <c r="B36" s="16" t="s">
        <v>107</v>
      </c>
      <c r="C36" s="16" t="s">
        <v>108</v>
      </c>
      <c r="D36" s="17" t="s">
        <v>109</v>
      </c>
      <c r="E36" s="18">
        <v>70.03</v>
      </c>
      <c r="F36" s="19">
        <v>17.27</v>
      </c>
      <c r="G36" s="20" t="s">
        <v>16</v>
      </c>
      <c r="H36" s="20" t="s">
        <v>16</v>
      </c>
      <c r="J36" s="12" t="s">
        <v>107</v>
      </c>
      <c r="K36" s="42" t="s">
        <v>108</v>
      </c>
      <c r="L36" s="43" t="s">
        <v>109</v>
      </c>
      <c r="M36" s="44">
        <v>70.03</v>
      </c>
      <c r="N36" s="45">
        <v>17.27</v>
      </c>
      <c r="O36" s="46" t="s">
        <v>16</v>
      </c>
      <c r="P36" s="46" t="s">
        <v>16</v>
      </c>
      <c r="Q36" s="36">
        <f t="shared" si="0"/>
        <v>1209.4181000000001</v>
      </c>
      <c r="R36" s="39">
        <f t="shared" si="1"/>
        <v>5.6451110766914125E-4</v>
      </c>
      <c r="S36" s="40" t="str">
        <f t="shared" si="2"/>
        <v>n/a</v>
      </c>
      <c r="T36" s="41" t="str">
        <f t="shared" si="3"/>
        <v>n/a</v>
      </c>
    </row>
    <row r="37" spans="2:20">
      <c r="B37" s="16" t="s">
        <v>110</v>
      </c>
      <c r="C37" s="16" t="s">
        <v>111</v>
      </c>
      <c r="D37" s="17" t="s">
        <v>112</v>
      </c>
      <c r="E37" s="18">
        <v>93.26</v>
      </c>
      <c r="F37" s="19">
        <v>10.52</v>
      </c>
      <c r="G37" s="20">
        <v>2.8740999999999999</v>
      </c>
      <c r="H37" s="20">
        <v>-11.5</v>
      </c>
      <c r="J37" s="12" t="s">
        <v>110</v>
      </c>
      <c r="K37" s="42" t="s">
        <v>111</v>
      </c>
      <c r="L37" s="43" t="s">
        <v>112</v>
      </c>
      <c r="M37" s="44">
        <v>93.26</v>
      </c>
      <c r="N37" s="45">
        <v>10.52</v>
      </c>
      <c r="O37" s="46">
        <v>2.8740999999999999</v>
      </c>
      <c r="P37" s="46">
        <v>-11.5</v>
      </c>
      <c r="Q37" s="36">
        <f t="shared" si="0"/>
        <v>981.09519999999998</v>
      </c>
      <c r="R37" s="39">
        <f t="shared" si="1"/>
        <v>4.579385227332695E-4</v>
      </c>
      <c r="S37" s="40">
        <f t="shared" si="2"/>
        <v>1.3161611081876898E-5</v>
      </c>
      <c r="T37" s="41">
        <f t="shared" si="3"/>
        <v>-5.2662930114325998E-5</v>
      </c>
    </row>
    <row r="38" spans="2:20">
      <c r="B38" s="16" t="s">
        <v>113</v>
      </c>
      <c r="C38" s="16" t="s">
        <v>114</v>
      </c>
      <c r="D38" s="17" t="s">
        <v>115</v>
      </c>
      <c r="E38" s="18">
        <v>156.47999999999999</v>
      </c>
      <c r="F38" s="19">
        <v>62.64</v>
      </c>
      <c r="G38" s="20">
        <v>1.613</v>
      </c>
      <c r="H38" s="20">
        <v>10.5</v>
      </c>
      <c r="J38" s="12" t="s">
        <v>113</v>
      </c>
      <c r="K38" s="42" t="s">
        <v>114</v>
      </c>
      <c r="L38" s="43" t="s">
        <v>115</v>
      </c>
      <c r="M38" s="44">
        <v>156.47999999999999</v>
      </c>
      <c r="N38" s="45">
        <v>62.64</v>
      </c>
      <c r="O38" s="46">
        <v>1.613</v>
      </c>
      <c r="P38" s="46">
        <v>10.5</v>
      </c>
      <c r="Q38" s="36">
        <f t="shared" si="0"/>
        <v>9801.9071999999996</v>
      </c>
      <c r="R38" s="39">
        <f t="shared" si="1"/>
        <v>4.5751634531863965E-3</v>
      </c>
      <c r="S38" s="40">
        <f t="shared" si="2"/>
        <v>7.3797386499896566E-5</v>
      </c>
      <c r="T38" s="41">
        <f t="shared" si="3"/>
        <v>4.8039216258457162E-4</v>
      </c>
    </row>
    <row r="39" spans="2:20">
      <c r="B39" s="16" t="s">
        <v>116</v>
      </c>
      <c r="C39" s="16" t="s">
        <v>117</v>
      </c>
      <c r="D39" s="17" t="s">
        <v>118</v>
      </c>
      <c r="E39" s="18">
        <v>828.43600000000004</v>
      </c>
      <c r="F39" s="19">
        <v>22.73</v>
      </c>
      <c r="G39" s="20">
        <v>4.6845999999999997</v>
      </c>
      <c r="H39" s="20">
        <v>13.2</v>
      </c>
      <c r="J39" s="12" t="s">
        <v>116</v>
      </c>
      <c r="K39" s="42" t="s">
        <v>117</v>
      </c>
      <c r="L39" s="43" t="s">
        <v>118</v>
      </c>
      <c r="M39" s="44">
        <v>828.43600000000004</v>
      </c>
      <c r="N39" s="45">
        <v>22.73</v>
      </c>
      <c r="O39" s="46">
        <v>4.6845999999999997</v>
      </c>
      <c r="P39" s="46">
        <v>13.2</v>
      </c>
      <c r="Q39" s="36">
        <f t="shared" si="0"/>
        <v>18830.350280000002</v>
      </c>
      <c r="R39" s="39">
        <f t="shared" si="1"/>
        <v>8.7893028013725973E-3</v>
      </c>
      <c r="S39" s="40">
        <f t="shared" si="2"/>
        <v>4.1174367903310069E-4</v>
      </c>
      <c r="T39" s="41">
        <f t="shared" si="3"/>
        <v>1.1601879697811829E-3</v>
      </c>
    </row>
    <row r="40" spans="2:20">
      <c r="B40" s="16" t="s">
        <v>119</v>
      </c>
      <c r="C40" s="16" t="s">
        <v>120</v>
      </c>
      <c r="D40" s="17" t="s">
        <v>121</v>
      </c>
      <c r="E40" s="18">
        <v>24.51</v>
      </c>
      <c r="F40" s="19">
        <v>39.950000000000003</v>
      </c>
      <c r="G40" s="20">
        <v>2.5030999999999999</v>
      </c>
      <c r="H40" s="20" t="s">
        <v>16</v>
      </c>
      <c r="J40" s="12" t="s">
        <v>119</v>
      </c>
      <c r="K40" s="42" t="s">
        <v>120</v>
      </c>
      <c r="L40" s="43" t="s">
        <v>121</v>
      </c>
      <c r="M40" s="44">
        <v>24.51</v>
      </c>
      <c r="N40" s="45">
        <v>39.950000000000003</v>
      </c>
      <c r="O40" s="46">
        <v>2.5030999999999999</v>
      </c>
      <c r="P40" s="46" t="s">
        <v>16</v>
      </c>
      <c r="Q40" s="36">
        <f t="shared" si="0"/>
        <v>979.17450000000008</v>
      </c>
      <c r="R40" s="39">
        <f t="shared" si="1"/>
        <v>4.570420118537812E-4</v>
      </c>
      <c r="S40" s="40">
        <f t="shared" si="2"/>
        <v>1.1440218598711997E-5</v>
      </c>
      <c r="T40" s="41" t="str">
        <f t="shared" si="3"/>
        <v>n/a</v>
      </c>
    </row>
    <row r="41" spans="2:20">
      <c r="B41" s="16" t="s">
        <v>122</v>
      </c>
      <c r="C41" s="16" t="s">
        <v>123</v>
      </c>
      <c r="D41" s="17" t="s">
        <v>124</v>
      </c>
      <c r="E41" s="18">
        <v>402.67899999999997</v>
      </c>
      <c r="F41" s="19">
        <v>2.21</v>
      </c>
      <c r="G41" s="20" t="s">
        <v>16</v>
      </c>
      <c r="H41" s="20" t="s">
        <v>16</v>
      </c>
      <c r="J41" s="12" t="s">
        <v>122</v>
      </c>
      <c r="K41" s="42" t="s">
        <v>123</v>
      </c>
      <c r="L41" s="43" t="s">
        <v>124</v>
      </c>
      <c r="M41" s="44">
        <v>402.67899999999997</v>
      </c>
      <c r="N41" s="45">
        <v>2.21</v>
      </c>
      <c r="O41" s="46" t="s">
        <v>16</v>
      </c>
      <c r="P41" s="46" t="s">
        <v>16</v>
      </c>
      <c r="Q41" s="36">
        <f t="shared" si="0"/>
        <v>889.92058999999995</v>
      </c>
      <c r="R41" s="39">
        <f t="shared" si="1"/>
        <v>4.153816269150227E-4</v>
      </c>
      <c r="S41" s="40" t="str">
        <f t="shared" si="2"/>
        <v>n/a</v>
      </c>
      <c r="T41" s="41" t="str">
        <f t="shared" si="3"/>
        <v>n/a</v>
      </c>
    </row>
    <row r="42" spans="2:20">
      <c r="B42" s="16" t="s">
        <v>125</v>
      </c>
      <c r="C42" s="16" t="s">
        <v>126</v>
      </c>
      <c r="D42" s="17" t="s">
        <v>127</v>
      </c>
      <c r="E42" s="18">
        <v>132.58199999999999</v>
      </c>
      <c r="F42" s="19">
        <v>6.95</v>
      </c>
      <c r="G42" s="20" t="s">
        <v>16</v>
      </c>
      <c r="H42" s="20" t="s">
        <v>16</v>
      </c>
      <c r="J42" s="12" t="s">
        <v>125</v>
      </c>
      <c r="K42" s="42" t="s">
        <v>126</v>
      </c>
      <c r="L42" s="43" t="s">
        <v>127</v>
      </c>
      <c r="M42" s="44">
        <v>132.58199999999999</v>
      </c>
      <c r="N42" s="45">
        <v>6.95</v>
      </c>
      <c r="O42" s="46" t="s">
        <v>16</v>
      </c>
      <c r="P42" s="46" t="s">
        <v>16</v>
      </c>
      <c r="Q42" s="36">
        <f t="shared" si="0"/>
        <v>921.44489999999996</v>
      </c>
      <c r="R42" s="39">
        <f t="shared" si="1"/>
        <v>4.3009599505339056E-4</v>
      </c>
      <c r="S42" s="40" t="str">
        <f t="shared" si="2"/>
        <v>n/a</v>
      </c>
      <c r="T42" s="41" t="str">
        <f t="shared" si="3"/>
        <v>n/a</v>
      </c>
    </row>
    <row r="43" spans="2:20">
      <c r="B43" s="16" t="s">
        <v>128</v>
      </c>
      <c r="C43" s="16" t="s">
        <v>129</v>
      </c>
      <c r="D43" s="17" t="s">
        <v>130</v>
      </c>
      <c r="E43" s="18">
        <v>58.048999999999999</v>
      </c>
      <c r="F43" s="19">
        <v>87.17</v>
      </c>
      <c r="G43" s="20">
        <v>1.2389999999999999</v>
      </c>
      <c r="H43" s="20">
        <v>7</v>
      </c>
      <c r="J43" s="12" t="s">
        <v>128</v>
      </c>
      <c r="K43" s="42" t="s">
        <v>129</v>
      </c>
      <c r="L43" s="43" t="s">
        <v>130</v>
      </c>
      <c r="M43" s="44">
        <v>58.048999999999999</v>
      </c>
      <c r="N43" s="45">
        <v>87.17</v>
      </c>
      <c r="O43" s="46">
        <v>1.2389999999999999</v>
      </c>
      <c r="P43" s="46">
        <v>7</v>
      </c>
      <c r="Q43" s="36">
        <f t="shared" si="0"/>
        <v>5060.1313300000002</v>
      </c>
      <c r="R43" s="39">
        <f t="shared" si="1"/>
        <v>2.3618799338703668E-3</v>
      </c>
      <c r="S43" s="40">
        <f t="shared" si="2"/>
        <v>2.9263692380653839E-5</v>
      </c>
      <c r="T43" s="41">
        <f t="shared" si="3"/>
        <v>1.6533159537092569E-4</v>
      </c>
    </row>
    <row r="44" spans="2:20">
      <c r="B44" s="16" t="s">
        <v>131</v>
      </c>
      <c r="C44" s="16" t="s">
        <v>132</v>
      </c>
      <c r="D44" s="17" t="s">
        <v>133</v>
      </c>
      <c r="E44" s="18">
        <v>412.61399999999998</v>
      </c>
      <c r="F44" s="19">
        <v>61.33</v>
      </c>
      <c r="G44" s="20">
        <v>1.5979000000000001</v>
      </c>
      <c r="H44" s="20">
        <v>16.233000000000001</v>
      </c>
      <c r="J44" s="12" t="s">
        <v>131</v>
      </c>
      <c r="K44" s="42" t="s">
        <v>132</v>
      </c>
      <c r="L44" s="43" t="s">
        <v>133</v>
      </c>
      <c r="M44" s="44">
        <v>412.61399999999998</v>
      </c>
      <c r="N44" s="45">
        <v>61.33</v>
      </c>
      <c r="O44" s="46">
        <v>1.5979000000000001</v>
      </c>
      <c r="P44" s="46">
        <v>16.233000000000001</v>
      </c>
      <c r="Q44" s="36">
        <f t="shared" si="0"/>
        <v>25305.616619999997</v>
      </c>
      <c r="R44" s="39">
        <f t="shared" si="1"/>
        <v>1.1811714797725309E-2</v>
      </c>
      <c r="S44" s="40">
        <f t="shared" si="2"/>
        <v>1.8873939075285271E-4</v>
      </c>
      <c r="T44" s="41">
        <f t="shared" si="3"/>
        <v>1.9173956631147494E-3</v>
      </c>
    </row>
    <row r="45" spans="2:20">
      <c r="B45" s="16" t="s">
        <v>134</v>
      </c>
      <c r="C45" s="16" t="s">
        <v>135</v>
      </c>
      <c r="D45" s="17" t="s">
        <v>136</v>
      </c>
      <c r="E45" s="18">
        <v>251.54400000000001</v>
      </c>
      <c r="F45" s="19">
        <v>34.880000000000003</v>
      </c>
      <c r="G45" s="20">
        <v>1.3378999999999999</v>
      </c>
      <c r="H45" s="20">
        <v>10.132999999999999</v>
      </c>
      <c r="J45" s="12" t="s">
        <v>134</v>
      </c>
      <c r="K45" s="42" t="s">
        <v>135</v>
      </c>
      <c r="L45" s="43" t="s">
        <v>136</v>
      </c>
      <c r="M45" s="44">
        <v>251.54400000000001</v>
      </c>
      <c r="N45" s="45">
        <v>34.880000000000003</v>
      </c>
      <c r="O45" s="46">
        <v>1.3378999999999999</v>
      </c>
      <c r="P45" s="46">
        <v>10.132999999999999</v>
      </c>
      <c r="Q45" s="36">
        <f t="shared" si="0"/>
        <v>8773.8547200000012</v>
      </c>
      <c r="R45" s="39">
        <f t="shared" si="1"/>
        <v>4.095307029484116E-3</v>
      </c>
      <c r="S45" s="40">
        <f t="shared" si="2"/>
        <v>5.4791112747467983E-5</v>
      </c>
      <c r="T45" s="41">
        <f t="shared" si="3"/>
        <v>4.1497746129762545E-4</v>
      </c>
    </row>
    <row r="46" spans="2:20">
      <c r="B46" s="16" t="s">
        <v>137</v>
      </c>
      <c r="C46" s="16" t="s">
        <v>138</v>
      </c>
      <c r="D46" s="17" t="s">
        <v>139</v>
      </c>
      <c r="E46" s="18">
        <v>210.68</v>
      </c>
      <c r="F46" s="19">
        <v>41.64</v>
      </c>
      <c r="G46" s="20" t="s">
        <v>16</v>
      </c>
      <c r="H46" s="20">
        <v>4.7</v>
      </c>
      <c r="J46" s="12" t="s">
        <v>137</v>
      </c>
      <c r="K46" s="42" t="s">
        <v>138</v>
      </c>
      <c r="L46" s="43" t="s">
        <v>139</v>
      </c>
      <c r="M46" s="44">
        <v>210.68</v>
      </c>
      <c r="N46" s="45">
        <v>41.64</v>
      </c>
      <c r="O46" s="46" t="s">
        <v>16</v>
      </c>
      <c r="P46" s="46">
        <v>4.7</v>
      </c>
      <c r="Q46" s="36">
        <f t="shared" si="0"/>
        <v>8772.7152000000006</v>
      </c>
      <c r="R46" s="39">
        <f t="shared" si="1"/>
        <v>4.0947751441936511E-3</v>
      </c>
      <c r="S46" s="40" t="str">
        <f t="shared" si="2"/>
        <v>n/a</v>
      </c>
      <c r="T46" s="41">
        <f t="shared" si="3"/>
        <v>1.9245443177710159E-4</v>
      </c>
    </row>
    <row r="47" spans="2:20">
      <c r="B47" s="16" t="s">
        <v>140</v>
      </c>
      <c r="C47" s="16" t="s">
        <v>141</v>
      </c>
      <c r="D47" s="17" t="s">
        <v>142</v>
      </c>
      <c r="E47" s="18">
        <v>644.22400000000005</v>
      </c>
      <c r="F47" s="19">
        <v>78.819999999999993</v>
      </c>
      <c r="G47" s="20">
        <v>4.0598999999999998</v>
      </c>
      <c r="H47" s="20">
        <v>6.9</v>
      </c>
      <c r="J47" s="12" t="s">
        <v>140</v>
      </c>
      <c r="K47" s="42" t="s">
        <v>141</v>
      </c>
      <c r="L47" s="43" t="s">
        <v>142</v>
      </c>
      <c r="M47" s="44">
        <v>644.22400000000005</v>
      </c>
      <c r="N47" s="45">
        <v>78.819999999999993</v>
      </c>
      <c r="O47" s="46">
        <v>4.0598999999999998</v>
      </c>
      <c r="P47" s="46">
        <v>6.9</v>
      </c>
      <c r="Q47" s="36">
        <f t="shared" si="0"/>
        <v>50777.735679999998</v>
      </c>
      <c r="R47" s="39">
        <f t="shared" si="1"/>
        <v>2.3701146703234945E-2</v>
      </c>
      <c r="S47" s="40">
        <f t="shared" si="2"/>
        <v>9.6224285500463543E-4</v>
      </c>
      <c r="T47" s="41">
        <f t="shared" si="3"/>
        <v>1.6353791225232114E-3</v>
      </c>
    </row>
    <row r="48" spans="2:20">
      <c r="B48" s="16" t="s">
        <v>143</v>
      </c>
      <c r="C48" s="16" t="s">
        <v>144</v>
      </c>
      <c r="D48" s="17" t="s">
        <v>145</v>
      </c>
      <c r="E48" s="18">
        <v>1209.808</v>
      </c>
      <c r="F48" s="19">
        <v>66.53</v>
      </c>
      <c r="G48" s="20">
        <v>4.0884</v>
      </c>
      <c r="H48" s="20">
        <v>5.367</v>
      </c>
      <c r="J48" s="12" t="s">
        <v>143</v>
      </c>
      <c r="K48" s="42" t="s">
        <v>144</v>
      </c>
      <c r="L48" s="43" t="s">
        <v>145</v>
      </c>
      <c r="M48" s="44">
        <v>1209.808</v>
      </c>
      <c r="N48" s="45">
        <v>66.53</v>
      </c>
      <c r="O48" s="46">
        <v>4.0884</v>
      </c>
      <c r="P48" s="46">
        <v>5.367</v>
      </c>
      <c r="Q48" s="36">
        <f t="shared" si="0"/>
        <v>80488.526240000007</v>
      </c>
      <c r="R48" s="39">
        <f t="shared" si="1"/>
        <v>3.7569031836384076E-2</v>
      </c>
      <c r="S48" s="40">
        <f t="shared" si="2"/>
        <v>1.5359722975987267E-3</v>
      </c>
      <c r="T48" s="41">
        <f t="shared" si="3"/>
        <v>2.0163299386587335E-3</v>
      </c>
    </row>
    <row r="49" spans="2:20">
      <c r="B49" s="16" t="s">
        <v>146</v>
      </c>
      <c r="C49" s="16" t="s">
        <v>147</v>
      </c>
      <c r="D49" s="17" t="s">
        <v>148</v>
      </c>
      <c r="E49" s="18">
        <v>397.21600000000001</v>
      </c>
      <c r="F49" s="19">
        <v>96.88</v>
      </c>
      <c r="G49" s="20">
        <v>4.3765000000000001</v>
      </c>
      <c r="H49" s="20">
        <v>9.0500000000000007</v>
      </c>
      <c r="J49" s="12" t="s">
        <v>146</v>
      </c>
      <c r="K49" s="42" t="s">
        <v>147</v>
      </c>
      <c r="L49" s="43" t="s">
        <v>148</v>
      </c>
      <c r="M49" s="44">
        <v>397.21600000000001</v>
      </c>
      <c r="N49" s="45">
        <v>96.88</v>
      </c>
      <c r="O49" s="46">
        <v>4.3765000000000001</v>
      </c>
      <c r="P49" s="46">
        <v>9.0500000000000007</v>
      </c>
      <c r="Q49" s="36">
        <f t="shared" si="0"/>
        <v>38482.286079999998</v>
      </c>
      <c r="R49" s="39">
        <f t="shared" si="1"/>
        <v>1.7962090976364229E-2</v>
      </c>
      <c r="S49" s="40">
        <f t="shared" si="2"/>
        <v>7.8611091158058046E-4</v>
      </c>
      <c r="T49" s="41">
        <f t="shared" si="3"/>
        <v>1.625569233360963E-3</v>
      </c>
    </row>
    <row r="50" spans="2:20">
      <c r="B50" s="16" t="s">
        <v>149</v>
      </c>
      <c r="C50" s="16" t="s">
        <v>150</v>
      </c>
      <c r="D50" s="17" t="s">
        <v>151</v>
      </c>
      <c r="E50" s="18">
        <v>80.442999999999998</v>
      </c>
      <c r="F50" s="19">
        <v>31.37</v>
      </c>
      <c r="G50" s="20">
        <v>2.6776999999999997</v>
      </c>
      <c r="H50" s="20" t="s">
        <v>16</v>
      </c>
      <c r="J50" s="12" t="s">
        <v>149</v>
      </c>
      <c r="K50" s="42" t="s">
        <v>150</v>
      </c>
      <c r="L50" s="43" t="s">
        <v>151</v>
      </c>
      <c r="M50" s="44">
        <v>80.442999999999998</v>
      </c>
      <c r="N50" s="45">
        <v>31.37</v>
      </c>
      <c r="O50" s="46">
        <v>2.6776999999999997</v>
      </c>
      <c r="P50" s="46" t="s">
        <v>16</v>
      </c>
      <c r="Q50" s="36">
        <f t="shared" si="0"/>
        <v>2523.4969099999998</v>
      </c>
      <c r="R50" s="39">
        <f t="shared" si="1"/>
        <v>1.1778739179310737E-3</v>
      </c>
      <c r="S50" s="40">
        <f t="shared" si="2"/>
        <v>3.1539929900440359E-5</v>
      </c>
      <c r="T50" s="41" t="str">
        <f t="shared" si="3"/>
        <v>n/a</v>
      </c>
    </row>
    <row r="51" spans="2:20">
      <c r="B51" s="16" t="s">
        <v>152</v>
      </c>
      <c r="C51" s="16" t="s">
        <v>153</v>
      </c>
      <c r="D51" s="17" t="s">
        <v>154</v>
      </c>
      <c r="E51" s="18">
        <v>28.945</v>
      </c>
      <c r="F51" s="19">
        <v>48.29</v>
      </c>
      <c r="G51" s="20">
        <v>4.4729999999999999</v>
      </c>
      <c r="H51" s="20" t="s">
        <v>16</v>
      </c>
      <c r="J51" s="12" t="s">
        <v>152</v>
      </c>
      <c r="K51" s="42" t="s">
        <v>153</v>
      </c>
      <c r="L51" s="43" t="s">
        <v>154</v>
      </c>
      <c r="M51" s="44">
        <v>28.945</v>
      </c>
      <c r="N51" s="45">
        <v>48.29</v>
      </c>
      <c r="O51" s="46">
        <v>4.4729999999999999</v>
      </c>
      <c r="P51" s="46" t="s">
        <v>16</v>
      </c>
      <c r="Q51" s="36">
        <f t="shared" si="0"/>
        <v>1397.75405</v>
      </c>
      <c r="R51" s="39">
        <f t="shared" si="1"/>
        <v>6.5241928082151914E-4</v>
      </c>
      <c r="S51" s="40">
        <f t="shared" si="2"/>
        <v>2.9182714431146549E-5</v>
      </c>
      <c r="T51" s="41" t="str">
        <f t="shared" si="3"/>
        <v>n/a</v>
      </c>
    </row>
    <row r="52" spans="2:20">
      <c r="B52" s="16" t="s">
        <v>155</v>
      </c>
      <c r="C52" s="16" t="s">
        <v>156</v>
      </c>
      <c r="D52" s="17" t="s">
        <v>157</v>
      </c>
      <c r="E52" s="18">
        <v>329.37900000000002</v>
      </c>
      <c r="F52" s="19">
        <v>48.75</v>
      </c>
      <c r="G52" s="20">
        <v>4.1025999999999998</v>
      </c>
      <c r="H52" s="20">
        <v>8.5500000000000007</v>
      </c>
      <c r="J52" s="12" t="s">
        <v>155</v>
      </c>
      <c r="K52" s="42" t="s">
        <v>156</v>
      </c>
      <c r="L52" s="43" t="s">
        <v>157</v>
      </c>
      <c r="M52" s="44">
        <v>329.37900000000002</v>
      </c>
      <c r="N52" s="45">
        <v>48.75</v>
      </c>
      <c r="O52" s="46">
        <v>4.1025999999999998</v>
      </c>
      <c r="P52" s="46">
        <v>8.5500000000000007</v>
      </c>
      <c r="Q52" s="36">
        <f t="shared" si="0"/>
        <v>16057.226250000002</v>
      </c>
      <c r="R52" s="39">
        <f t="shared" si="1"/>
        <v>7.4949122859013862E-3</v>
      </c>
      <c r="S52" s="40">
        <f t="shared" si="2"/>
        <v>3.0748627144139024E-4</v>
      </c>
      <c r="T52" s="41">
        <f t="shared" si="3"/>
        <v>6.4081500044456852E-4</v>
      </c>
    </row>
    <row r="53" spans="2:20">
      <c r="B53" s="16" t="s">
        <v>158</v>
      </c>
      <c r="C53" s="16" t="s">
        <v>159</v>
      </c>
      <c r="D53" s="17" t="s">
        <v>160</v>
      </c>
      <c r="E53" s="18">
        <v>1850.068</v>
      </c>
      <c r="F53" s="19">
        <v>55.7</v>
      </c>
      <c r="G53" s="20">
        <v>3.6625000000000001</v>
      </c>
      <c r="H53" s="20">
        <v>9.6</v>
      </c>
      <c r="J53" s="12" t="s">
        <v>158</v>
      </c>
      <c r="K53" s="42" t="s">
        <v>159</v>
      </c>
      <c r="L53" s="43" t="s">
        <v>160</v>
      </c>
      <c r="M53" s="44">
        <v>1850.068</v>
      </c>
      <c r="N53" s="45">
        <v>55.7</v>
      </c>
      <c r="O53" s="46">
        <v>3.6625000000000001</v>
      </c>
      <c r="P53" s="46">
        <v>9.6</v>
      </c>
      <c r="Q53" s="36">
        <f t="shared" si="0"/>
        <v>103048.78760000001</v>
      </c>
      <c r="R53" s="39">
        <f t="shared" si="1"/>
        <v>4.8099317541252337E-2</v>
      </c>
      <c r="S53" s="40">
        <f t="shared" si="2"/>
        <v>1.7616375049483667E-3</v>
      </c>
      <c r="T53" s="41">
        <f t="shared" si="3"/>
        <v>4.6175344839602247E-3</v>
      </c>
    </row>
    <row r="54" spans="2:20">
      <c r="B54" s="16" t="s">
        <v>161</v>
      </c>
      <c r="C54" s="16" t="s">
        <v>162</v>
      </c>
      <c r="D54" s="17" t="s">
        <v>163</v>
      </c>
      <c r="E54" s="18">
        <v>133.14099999999999</v>
      </c>
      <c r="F54" s="19">
        <v>28.23</v>
      </c>
      <c r="G54" s="20" t="s">
        <v>16</v>
      </c>
      <c r="H54" s="20" t="s">
        <v>16</v>
      </c>
      <c r="J54" s="12" t="s">
        <v>161</v>
      </c>
      <c r="K54" s="42" t="s">
        <v>162</v>
      </c>
      <c r="L54" s="43" t="s">
        <v>163</v>
      </c>
      <c r="M54" s="44">
        <v>133.14099999999999</v>
      </c>
      <c r="N54" s="45">
        <v>28.23</v>
      </c>
      <c r="O54" s="46" t="s">
        <v>16</v>
      </c>
      <c r="P54" s="46" t="s">
        <v>16</v>
      </c>
      <c r="Q54" s="36">
        <f t="shared" si="0"/>
        <v>3758.5704299999998</v>
      </c>
      <c r="R54" s="39">
        <f t="shared" si="1"/>
        <v>1.7543600155246397E-3</v>
      </c>
      <c r="S54" s="40" t="str">
        <f t="shared" si="2"/>
        <v>n/a</v>
      </c>
      <c r="T54" s="41" t="str">
        <f t="shared" si="3"/>
        <v>n/a</v>
      </c>
    </row>
    <row r="55" spans="2:20">
      <c r="B55" s="16" t="s">
        <v>164</v>
      </c>
      <c r="C55" s="16" t="s">
        <v>165</v>
      </c>
      <c r="D55" s="17" t="s">
        <v>166</v>
      </c>
      <c r="E55" s="18">
        <v>197.38800000000001</v>
      </c>
      <c r="F55" s="19">
        <v>1.35</v>
      </c>
      <c r="G55" s="20" t="s">
        <v>16</v>
      </c>
      <c r="H55" s="20" t="s">
        <v>16</v>
      </c>
      <c r="J55" s="12" t="s">
        <v>164</v>
      </c>
      <c r="K55" s="42" t="s">
        <v>165</v>
      </c>
      <c r="L55" s="43" t="s">
        <v>166</v>
      </c>
      <c r="M55" s="44">
        <v>197.38800000000001</v>
      </c>
      <c r="N55" s="45">
        <v>1.35</v>
      </c>
      <c r="O55" s="46" t="s">
        <v>16</v>
      </c>
      <c r="P55" s="46" t="s">
        <v>16</v>
      </c>
      <c r="Q55" s="36">
        <f t="shared" si="0"/>
        <v>266.47380000000004</v>
      </c>
      <c r="R55" s="39">
        <f t="shared" si="1"/>
        <v>1.2437999729192513E-4</v>
      </c>
      <c r="S55" s="40" t="str">
        <f t="shared" si="2"/>
        <v>n/a</v>
      </c>
      <c r="T55" s="41" t="str">
        <f t="shared" si="3"/>
        <v>n/a</v>
      </c>
    </row>
    <row r="56" spans="2:20">
      <c r="B56" s="16" t="s">
        <v>167</v>
      </c>
      <c r="C56" s="16" t="s">
        <v>168</v>
      </c>
      <c r="D56" s="17" t="s">
        <v>169</v>
      </c>
      <c r="E56" s="18">
        <v>94.043999999999997</v>
      </c>
      <c r="F56" s="19">
        <v>16.170000000000002</v>
      </c>
      <c r="G56" s="20">
        <v>0.74209999999999998</v>
      </c>
      <c r="H56" s="20" t="s">
        <v>16</v>
      </c>
      <c r="J56" s="12" t="s">
        <v>167</v>
      </c>
      <c r="K56" s="42" t="s">
        <v>168</v>
      </c>
      <c r="L56" s="43" t="s">
        <v>169</v>
      </c>
      <c r="M56" s="44">
        <v>94.043999999999997</v>
      </c>
      <c r="N56" s="45">
        <v>16.170000000000002</v>
      </c>
      <c r="O56" s="46">
        <v>0.74209999999999998</v>
      </c>
      <c r="P56" s="46" t="s">
        <v>16</v>
      </c>
      <c r="Q56" s="36">
        <f t="shared" si="0"/>
        <v>1520.6914800000002</v>
      </c>
      <c r="R56" s="39">
        <f t="shared" si="1"/>
        <v>7.0980187232010648E-4</v>
      </c>
      <c r="S56" s="40">
        <f t="shared" si="2"/>
        <v>5.2674396944875098E-6</v>
      </c>
      <c r="T56" s="41" t="str">
        <f t="shared" si="3"/>
        <v>n/a</v>
      </c>
    </row>
    <row r="57" spans="2:20">
      <c r="B57" s="16" t="s">
        <v>170</v>
      </c>
      <c r="C57" s="16" t="s">
        <v>171</v>
      </c>
      <c r="D57" s="17" t="s">
        <v>172</v>
      </c>
      <c r="E57" s="18">
        <v>297.3</v>
      </c>
      <c r="F57" s="19">
        <v>2.5</v>
      </c>
      <c r="G57" s="20">
        <v>1.6</v>
      </c>
      <c r="H57" s="20" t="s">
        <v>16</v>
      </c>
      <c r="J57" s="12" t="s">
        <v>170</v>
      </c>
      <c r="K57" s="42" t="s">
        <v>171</v>
      </c>
      <c r="L57" s="43" t="s">
        <v>172</v>
      </c>
      <c r="M57" s="44">
        <v>297.3</v>
      </c>
      <c r="N57" s="45">
        <v>2.5</v>
      </c>
      <c r="O57" s="46">
        <v>1.6</v>
      </c>
      <c r="P57" s="46" t="s">
        <v>16</v>
      </c>
      <c r="Q57" s="36">
        <f t="shared" si="0"/>
        <v>743.25</v>
      </c>
      <c r="R57" s="39">
        <f t="shared" si="1"/>
        <v>3.4692128452111737E-4</v>
      </c>
      <c r="S57" s="40">
        <f t="shared" si="2"/>
        <v>5.5507405523378778E-6</v>
      </c>
      <c r="T57" s="41" t="str">
        <f t="shared" si="3"/>
        <v>n/a</v>
      </c>
    </row>
    <row r="58" spans="2:20">
      <c r="B58" s="16" t="s">
        <v>173</v>
      </c>
      <c r="C58" s="16" t="s">
        <v>174</v>
      </c>
      <c r="D58" s="17" t="s">
        <v>175</v>
      </c>
      <c r="E58" s="18">
        <v>113.09399999999999</v>
      </c>
      <c r="F58" s="19">
        <v>10.5</v>
      </c>
      <c r="G58" s="20">
        <v>5.1429</v>
      </c>
      <c r="H58" s="20" t="s">
        <v>16</v>
      </c>
      <c r="J58" s="12" t="s">
        <v>173</v>
      </c>
      <c r="K58" s="42" t="s">
        <v>174</v>
      </c>
      <c r="L58" s="43" t="s">
        <v>175</v>
      </c>
      <c r="M58" s="44">
        <v>113.09399999999999</v>
      </c>
      <c r="N58" s="45">
        <v>10.5</v>
      </c>
      <c r="O58" s="46">
        <v>5.1429</v>
      </c>
      <c r="P58" s="46" t="s">
        <v>16</v>
      </c>
      <c r="Q58" s="36">
        <f t="shared" si="0"/>
        <v>1187.4869999999999</v>
      </c>
      <c r="R58" s="39">
        <f t="shared" si="1"/>
        <v>5.542744909413092E-4</v>
      </c>
      <c r="S58" s="40">
        <f t="shared" si="2"/>
        <v>2.8505782794620593E-5</v>
      </c>
      <c r="T58" s="41" t="str">
        <f t="shared" si="3"/>
        <v>n/a</v>
      </c>
    </row>
    <row r="59" spans="2:20">
      <c r="B59" s="16" t="s">
        <v>176</v>
      </c>
      <c r="C59" s="16" t="s">
        <v>177</v>
      </c>
      <c r="D59" s="17" t="s">
        <v>178</v>
      </c>
      <c r="E59" s="18">
        <v>54.171999999999997</v>
      </c>
      <c r="F59" s="19">
        <v>53.77</v>
      </c>
      <c r="G59" s="20">
        <v>2.9756</v>
      </c>
      <c r="H59" s="20" t="s">
        <v>16</v>
      </c>
      <c r="J59" s="12" t="s">
        <v>176</v>
      </c>
      <c r="K59" s="42" t="s">
        <v>177</v>
      </c>
      <c r="L59" s="43" t="s">
        <v>178</v>
      </c>
      <c r="M59" s="44">
        <v>54.171999999999997</v>
      </c>
      <c r="N59" s="45">
        <v>53.77</v>
      </c>
      <c r="O59" s="46">
        <v>2.9756</v>
      </c>
      <c r="P59" s="46" t="s">
        <v>16</v>
      </c>
      <c r="Q59" s="36">
        <f t="shared" si="0"/>
        <v>2912.8284400000002</v>
      </c>
      <c r="R59" s="39">
        <f t="shared" si="1"/>
        <v>1.3595993057442888E-3</v>
      </c>
      <c r="S59" s="40">
        <f t="shared" si="2"/>
        <v>4.0456236941727056E-5</v>
      </c>
      <c r="T59" s="41" t="str">
        <f t="shared" si="3"/>
        <v>n/a</v>
      </c>
    </row>
    <row r="60" spans="2:20">
      <c r="B60" s="16" t="s">
        <v>179</v>
      </c>
      <c r="C60" s="16" t="s">
        <v>180</v>
      </c>
      <c r="D60" s="17" t="s">
        <v>181</v>
      </c>
      <c r="E60" s="18">
        <v>153.06</v>
      </c>
      <c r="F60" s="19">
        <v>9.6199999999999992</v>
      </c>
      <c r="G60" s="20">
        <v>4.9896000000000003</v>
      </c>
      <c r="H60" s="20" t="s">
        <v>16</v>
      </c>
      <c r="J60" s="12" t="s">
        <v>179</v>
      </c>
      <c r="K60" s="42" t="s">
        <v>180</v>
      </c>
      <c r="L60" s="43" t="s">
        <v>181</v>
      </c>
      <c r="M60" s="44">
        <v>153.06</v>
      </c>
      <c r="N60" s="45">
        <v>9.6199999999999992</v>
      </c>
      <c r="O60" s="46">
        <v>4.9896000000000003</v>
      </c>
      <c r="P60" s="46" t="s">
        <v>16</v>
      </c>
      <c r="Q60" s="36">
        <f t="shared" si="0"/>
        <v>1472.4371999999998</v>
      </c>
      <c r="R60" s="39">
        <f t="shared" si="1"/>
        <v>6.8727858029018151E-4</v>
      </c>
      <c r="S60" s="40">
        <f t="shared" si="2"/>
        <v>3.4292452042158896E-5</v>
      </c>
      <c r="T60" s="41" t="str">
        <f t="shared" si="3"/>
        <v>n/a</v>
      </c>
    </row>
    <row r="61" spans="2:20">
      <c r="B61" s="16" t="s">
        <v>182</v>
      </c>
      <c r="C61" s="16" t="s">
        <v>183</v>
      </c>
      <c r="D61" s="17" t="s">
        <v>184</v>
      </c>
      <c r="E61" s="18">
        <v>134.779</v>
      </c>
      <c r="F61" s="19">
        <v>9.68</v>
      </c>
      <c r="G61" s="20" t="s">
        <v>16</v>
      </c>
      <c r="H61" s="20" t="s">
        <v>16</v>
      </c>
      <c r="J61" s="12" t="s">
        <v>182</v>
      </c>
      <c r="K61" s="42" t="s">
        <v>183</v>
      </c>
      <c r="L61" s="43" t="s">
        <v>184</v>
      </c>
      <c r="M61" s="44">
        <v>134.779</v>
      </c>
      <c r="N61" s="45">
        <v>9.68</v>
      </c>
      <c r="O61" s="46" t="s">
        <v>16</v>
      </c>
      <c r="P61" s="46" t="s">
        <v>16</v>
      </c>
      <c r="Q61" s="36">
        <f t="shared" si="0"/>
        <v>1304.6607199999999</v>
      </c>
      <c r="R61" s="39">
        <f t="shared" si="1"/>
        <v>6.0896679831368421E-4</v>
      </c>
      <c r="S61" s="40" t="str">
        <f t="shared" si="2"/>
        <v>n/a</v>
      </c>
      <c r="T61" s="41" t="str">
        <f t="shared" si="3"/>
        <v>n/a</v>
      </c>
    </row>
    <row r="62" spans="2:20">
      <c r="B62" s="16" t="s">
        <v>185</v>
      </c>
      <c r="C62" s="16" t="s">
        <v>186</v>
      </c>
      <c r="D62" s="17" t="s">
        <v>187</v>
      </c>
      <c r="E62" s="18">
        <v>148.91800000000001</v>
      </c>
      <c r="F62" s="19">
        <v>5.0999999999999996</v>
      </c>
      <c r="G62" s="20">
        <v>5.8823999999999996</v>
      </c>
      <c r="H62" s="20">
        <v>9.9949999999999992</v>
      </c>
      <c r="J62" s="12" t="s">
        <v>185</v>
      </c>
      <c r="K62" s="42" t="s">
        <v>186</v>
      </c>
      <c r="L62" s="43" t="s">
        <v>187</v>
      </c>
      <c r="M62" s="44">
        <v>148.91800000000001</v>
      </c>
      <c r="N62" s="45">
        <v>5.0999999999999996</v>
      </c>
      <c r="O62" s="46">
        <v>5.8823999999999996</v>
      </c>
      <c r="P62" s="46">
        <v>9.9949999999999992</v>
      </c>
      <c r="Q62" s="36">
        <f t="shared" si="0"/>
        <v>759.48180000000002</v>
      </c>
      <c r="R62" s="39">
        <f t="shared" si="1"/>
        <v>3.544976813002494E-4</v>
      </c>
      <c r="S62" s="40">
        <f t="shared" si="2"/>
        <v>2.0852971604805871E-5</v>
      </c>
      <c r="T62" s="41">
        <f t="shared" si="3"/>
        <v>3.543204324595993E-5</v>
      </c>
    </row>
    <row r="63" spans="2:20">
      <c r="B63" s="16" t="s">
        <v>188</v>
      </c>
      <c r="C63" s="16" t="s">
        <v>189</v>
      </c>
      <c r="D63" s="17" t="s">
        <v>190</v>
      </c>
      <c r="E63" s="18">
        <v>169.041</v>
      </c>
      <c r="F63" s="19">
        <v>13.4</v>
      </c>
      <c r="G63" s="20">
        <v>5.3731</v>
      </c>
      <c r="H63" s="20" t="s">
        <v>16</v>
      </c>
      <c r="J63" s="12" t="s">
        <v>188</v>
      </c>
      <c r="K63" s="42" t="s">
        <v>189</v>
      </c>
      <c r="L63" s="43" t="s">
        <v>190</v>
      </c>
      <c r="M63" s="44">
        <v>169.041</v>
      </c>
      <c r="N63" s="45">
        <v>13.4</v>
      </c>
      <c r="O63" s="46">
        <v>5.3731</v>
      </c>
      <c r="P63" s="46" t="s">
        <v>16</v>
      </c>
      <c r="Q63" s="36">
        <f t="shared" si="0"/>
        <v>2265.1494000000002</v>
      </c>
      <c r="R63" s="39">
        <f t="shared" si="1"/>
        <v>1.0572869686918782E-3</v>
      </c>
      <c r="S63" s="40">
        <f t="shared" si="2"/>
        <v>5.6809086114783305E-5</v>
      </c>
      <c r="T63" s="41" t="str">
        <f t="shared" si="3"/>
        <v>n/a</v>
      </c>
    </row>
    <row r="64" spans="2:20">
      <c r="B64" s="16" t="s">
        <v>191</v>
      </c>
      <c r="C64" s="16" t="s">
        <v>192</v>
      </c>
      <c r="D64" s="17" t="s">
        <v>193</v>
      </c>
      <c r="E64" s="18">
        <v>93.171999999999997</v>
      </c>
      <c r="F64" s="19">
        <v>35.15</v>
      </c>
      <c r="G64" s="20">
        <v>4.4381000000000004</v>
      </c>
      <c r="H64" s="20" t="s">
        <v>16</v>
      </c>
      <c r="J64" s="12" t="s">
        <v>191</v>
      </c>
      <c r="K64" s="42" t="s">
        <v>192</v>
      </c>
      <c r="L64" s="43" t="s">
        <v>193</v>
      </c>
      <c r="M64" s="44">
        <v>93.171999999999997</v>
      </c>
      <c r="N64" s="45">
        <v>35.15</v>
      </c>
      <c r="O64" s="46">
        <v>4.4381000000000004</v>
      </c>
      <c r="P64" s="46" t="s">
        <v>16</v>
      </c>
      <c r="Q64" s="36">
        <f t="shared" si="0"/>
        <v>3274.9957999999997</v>
      </c>
      <c r="R64" s="39">
        <f t="shared" si="1"/>
        <v>1.5286454755967229E-3</v>
      </c>
      <c r="S64" s="40">
        <f t="shared" si="2"/>
        <v>6.7842814852458165E-5</v>
      </c>
      <c r="T64" s="41" t="str">
        <f t="shared" si="3"/>
        <v>n/a</v>
      </c>
    </row>
    <row r="65" spans="2:20">
      <c r="B65" s="16" t="s">
        <v>194</v>
      </c>
      <c r="C65" s="16" t="s">
        <v>195</v>
      </c>
      <c r="D65" s="17" t="s">
        <v>196</v>
      </c>
      <c r="E65" s="18">
        <v>68.275000000000006</v>
      </c>
      <c r="F65" s="19">
        <v>21.45</v>
      </c>
      <c r="G65" s="20">
        <v>5.5944000000000003</v>
      </c>
      <c r="H65" s="20" t="s">
        <v>16</v>
      </c>
      <c r="J65" s="12" t="s">
        <v>194</v>
      </c>
      <c r="K65" s="42" t="s">
        <v>195</v>
      </c>
      <c r="L65" s="43" t="s">
        <v>196</v>
      </c>
      <c r="M65" s="44">
        <v>68.275000000000006</v>
      </c>
      <c r="N65" s="45">
        <v>21.45</v>
      </c>
      <c r="O65" s="46">
        <v>5.5944000000000003</v>
      </c>
      <c r="P65" s="46" t="s">
        <v>16</v>
      </c>
      <c r="Q65" s="36">
        <f t="shared" si="0"/>
        <v>1464.49875</v>
      </c>
      <c r="R65" s="39">
        <f t="shared" si="1"/>
        <v>6.8357320891970503E-4</v>
      </c>
      <c r="S65" s="40">
        <f t="shared" si="2"/>
        <v>3.8241819599803982E-5</v>
      </c>
      <c r="T65" s="41" t="str">
        <f t="shared" si="3"/>
        <v>n/a</v>
      </c>
    </row>
    <row r="66" spans="2:20">
      <c r="B66" s="16" t="s">
        <v>197</v>
      </c>
      <c r="C66" s="16" t="s">
        <v>198</v>
      </c>
      <c r="D66" s="17" t="s">
        <v>199</v>
      </c>
      <c r="E66" s="18">
        <v>78.489999999999995</v>
      </c>
      <c r="F66" s="19">
        <v>25.97</v>
      </c>
      <c r="G66" s="20">
        <v>6.5460000000000003</v>
      </c>
      <c r="H66" s="20">
        <v>4.1399999999999997</v>
      </c>
      <c r="J66" s="12" t="s">
        <v>197</v>
      </c>
      <c r="K66" s="42" t="s">
        <v>198</v>
      </c>
      <c r="L66" s="43" t="s">
        <v>199</v>
      </c>
      <c r="M66" s="44">
        <v>78.489999999999995</v>
      </c>
      <c r="N66" s="45">
        <v>25.97</v>
      </c>
      <c r="O66" s="46">
        <v>6.5460000000000003</v>
      </c>
      <c r="P66" s="46">
        <v>4.1399999999999997</v>
      </c>
      <c r="Q66" s="36">
        <f t="shared" si="0"/>
        <v>2038.3852999999997</v>
      </c>
      <c r="R66" s="39">
        <f t="shared" si="1"/>
        <v>9.5144197325928439E-4</v>
      </c>
      <c r="S66" s="40">
        <f t="shared" si="2"/>
        <v>6.2281391569552765E-5</v>
      </c>
      <c r="T66" s="41">
        <f t="shared" si="3"/>
        <v>3.9389697692934376E-5</v>
      </c>
    </row>
    <row r="67" spans="2:20">
      <c r="B67" s="16" t="s">
        <v>200</v>
      </c>
      <c r="C67" s="16" t="s">
        <v>201</v>
      </c>
      <c r="D67" s="17" t="s">
        <v>202</v>
      </c>
      <c r="E67" s="18">
        <v>91.51</v>
      </c>
      <c r="F67" s="19">
        <v>72.61</v>
      </c>
      <c r="G67" s="20">
        <v>1.8222</v>
      </c>
      <c r="H67" s="20" t="s">
        <v>16</v>
      </c>
      <c r="J67" s="12" t="s">
        <v>200</v>
      </c>
      <c r="K67" s="42" t="s">
        <v>201</v>
      </c>
      <c r="L67" s="43" t="s">
        <v>202</v>
      </c>
      <c r="M67" s="44">
        <v>91.51</v>
      </c>
      <c r="N67" s="45">
        <v>72.61</v>
      </c>
      <c r="O67" s="46">
        <v>1.8222</v>
      </c>
      <c r="P67" s="46" t="s">
        <v>16</v>
      </c>
      <c r="Q67" s="36">
        <f t="shared" si="0"/>
        <v>6644.5411000000004</v>
      </c>
      <c r="R67" s="39">
        <f t="shared" si="1"/>
        <v>3.1014231193613974E-3</v>
      </c>
      <c r="S67" s="40">
        <f t="shared" si="2"/>
        <v>5.651413208100339E-5</v>
      </c>
      <c r="T67" s="41" t="str">
        <f t="shared" si="3"/>
        <v>n/a</v>
      </c>
    </row>
    <row r="68" spans="2:20">
      <c r="B68" s="16" t="s">
        <v>203</v>
      </c>
      <c r="C68" s="16" t="s">
        <v>204</v>
      </c>
      <c r="D68" s="17" t="s">
        <v>205</v>
      </c>
      <c r="E68" s="18">
        <v>202.304</v>
      </c>
      <c r="F68" s="19">
        <v>49.23</v>
      </c>
      <c r="G68" s="20">
        <v>0.97729999999999995</v>
      </c>
      <c r="H68" s="20">
        <v>10</v>
      </c>
      <c r="J68" s="12" t="s">
        <v>203</v>
      </c>
      <c r="K68" s="42" t="s">
        <v>204</v>
      </c>
      <c r="L68" s="43" t="s">
        <v>205</v>
      </c>
      <c r="M68" s="44">
        <v>202.304</v>
      </c>
      <c r="N68" s="45">
        <v>49.23</v>
      </c>
      <c r="O68" s="46">
        <v>0.97729999999999995</v>
      </c>
      <c r="P68" s="46">
        <v>10</v>
      </c>
      <c r="Q68" s="36">
        <f t="shared" si="0"/>
        <v>9959.4259199999997</v>
      </c>
      <c r="R68" s="39">
        <f t="shared" si="1"/>
        <v>4.6486872966825582E-3</v>
      </c>
      <c r="S68" s="40">
        <f t="shared" si="2"/>
        <v>4.5431620950478637E-5</v>
      </c>
      <c r="T68" s="41">
        <f t="shared" si="3"/>
        <v>4.6486872966825584E-4</v>
      </c>
    </row>
    <row r="69" spans="2:20">
      <c r="B69" s="16" t="s">
        <v>206</v>
      </c>
      <c r="C69" s="16" t="s">
        <v>207</v>
      </c>
      <c r="D69" s="17" t="s">
        <v>208</v>
      </c>
      <c r="E69" s="18">
        <v>21.192</v>
      </c>
      <c r="F69" s="19">
        <v>473</v>
      </c>
      <c r="G69" s="20">
        <v>1.0172000000000001</v>
      </c>
      <c r="H69" s="20" t="s">
        <v>16</v>
      </c>
      <c r="J69" s="12" t="s">
        <v>206</v>
      </c>
      <c r="K69" s="42" t="s">
        <v>207</v>
      </c>
      <c r="L69" s="43" t="s">
        <v>208</v>
      </c>
      <c r="M69" s="44">
        <v>21.192</v>
      </c>
      <c r="N69" s="45">
        <v>473</v>
      </c>
      <c r="O69" s="46">
        <v>1.0172000000000001</v>
      </c>
      <c r="P69" s="46" t="s">
        <v>16</v>
      </c>
      <c r="Q69" s="36">
        <f t="shared" ref="Q69:Q132" si="4">M69*N69</f>
        <v>10023.816000000001</v>
      </c>
      <c r="R69" s="39">
        <f t="shared" ref="R69:R132" si="5">$Q69/SUM($Q$4:$Q$253)</f>
        <v>4.6787421762843314E-3</v>
      </c>
      <c r="S69" s="40">
        <f t="shared" ref="S69:S132" si="6">IFERROR($O69/100*$R69,"n/a")</f>
        <v>4.759216541716422E-5</v>
      </c>
      <c r="T69" s="41" t="str">
        <f t="shared" ref="T69:T132" si="7">IFERROR($P69/100*$R69,"n/a")</f>
        <v>n/a</v>
      </c>
    </row>
    <row r="70" spans="2:20">
      <c r="B70" s="16" t="s">
        <v>209</v>
      </c>
      <c r="C70" s="16" t="s">
        <v>210</v>
      </c>
      <c r="D70" s="17" t="s">
        <v>211</v>
      </c>
      <c r="E70" s="18">
        <v>1445.269</v>
      </c>
      <c r="F70" s="19">
        <v>39.29</v>
      </c>
      <c r="G70" s="20">
        <v>2.8506</v>
      </c>
      <c r="H70" s="20">
        <v>16.899999999999999</v>
      </c>
      <c r="J70" s="12" t="s">
        <v>209</v>
      </c>
      <c r="K70" s="42" t="s">
        <v>210</v>
      </c>
      <c r="L70" s="43" t="s">
        <v>211</v>
      </c>
      <c r="M70" s="44">
        <v>1445.269</v>
      </c>
      <c r="N70" s="45">
        <v>39.29</v>
      </c>
      <c r="O70" s="46">
        <v>2.8506</v>
      </c>
      <c r="P70" s="46">
        <v>16.899999999999999</v>
      </c>
      <c r="Q70" s="36">
        <f t="shared" si="4"/>
        <v>56784.619010000002</v>
      </c>
      <c r="R70" s="39">
        <f t="shared" si="5"/>
        <v>2.65049350393427E-2</v>
      </c>
      <c r="S70" s="40">
        <f t="shared" si="6"/>
        <v>7.5554967823150297E-4</v>
      </c>
      <c r="T70" s="41">
        <f t="shared" si="7"/>
        <v>4.4793340216489159E-3</v>
      </c>
    </row>
    <row r="71" spans="2:20">
      <c r="B71" s="16" t="s">
        <v>212</v>
      </c>
      <c r="C71" s="16" t="s">
        <v>213</v>
      </c>
      <c r="D71" s="17" t="s">
        <v>214</v>
      </c>
      <c r="E71" s="18">
        <v>82.912999999999997</v>
      </c>
      <c r="F71" s="19">
        <v>26.34</v>
      </c>
      <c r="G71" s="20">
        <v>4.1002000000000001</v>
      </c>
      <c r="H71" s="20" t="s">
        <v>16</v>
      </c>
      <c r="J71" s="12" t="s">
        <v>212</v>
      </c>
      <c r="K71" s="42" t="s">
        <v>213</v>
      </c>
      <c r="L71" s="43" t="s">
        <v>214</v>
      </c>
      <c r="M71" s="44">
        <v>82.912999999999997</v>
      </c>
      <c r="N71" s="45">
        <v>26.34</v>
      </c>
      <c r="O71" s="46">
        <v>4.1002000000000001</v>
      </c>
      <c r="P71" s="46" t="s">
        <v>16</v>
      </c>
      <c r="Q71" s="36">
        <f t="shared" si="4"/>
        <v>2183.9284199999997</v>
      </c>
      <c r="R71" s="39">
        <f t="shared" si="5"/>
        <v>1.0193760548517648E-3</v>
      </c>
      <c r="S71" s="40">
        <f t="shared" si="6"/>
        <v>4.1796457001032067E-5</v>
      </c>
      <c r="T71" s="41" t="str">
        <f t="shared" si="7"/>
        <v>n/a</v>
      </c>
    </row>
    <row r="72" spans="2:20">
      <c r="B72" s="16" t="s">
        <v>215</v>
      </c>
      <c r="C72" s="16" t="s">
        <v>216</v>
      </c>
      <c r="D72" s="17" t="s">
        <v>217</v>
      </c>
      <c r="E72" s="18">
        <v>718.38900000000001</v>
      </c>
      <c r="F72" s="19">
        <v>6</v>
      </c>
      <c r="G72" s="20" t="s">
        <v>16</v>
      </c>
      <c r="H72" s="20">
        <v>22.574999999999999</v>
      </c>
      <c r="J72" s="12" t="s">
        <v>215</v>
      </c>
      <c r="K72" s="42" t="s">
        <v>216</v>
      </c>
      <c r="L72" s="43" t="s">
        <v>217</v>
      </c>
      <c r="M72" s="44">
        <v>718.38900000000001</v>
      </c>
      <c r="N72" s="45">
        <v>6</v>
      </c>
      <c r="O72" s="46" t="s">
        <v>16</v>
      </c>
      <c r="P72" s="46">
        <v>22.574999999999999</v>
      </c>
      <c r="Q72" s="36">
        <f t="shared" si="4"/>
        <v>4310.3339999999998</v>
      </c>
      <c r="R72" s="39">
        <f t="shared" si="5"/>
        <v>2.011902600733328E-3</v>
      </c>
      <c r="S72" s="40" t="str">
        <f t="shared" si="6"/>
        <v>n/a</v>
      </c>
      <c r="T72" s="41">
        <f t="shared" si="7"/>
        <v>4.5418701211554879E-4</v>
      </c>
    </row>
    <row r="73" spans="2:20">
      <c r="B73" s="16" t="s">
        <v>218</v>
      </c>
      <c r="C73" s="16" t="s">
        <v>219</v>
      </c>
      <c r="D73" s="17" t="s">
        <v>220</v>
      </c>
      <c r="E73" s="18">
        <v>317.86200000000002</v>
      </c>
      <c r="F73" s="19">
        <v>4.62</v>
      </c>
      <c r="G73" s="20" t="s">
        <v>16</v>
      </c>
      <c r="H73" s="20" t="s">
        <v>16</v>
      </c>
      <c r="J73" s="12" t="s">
        <v>218</v>
      </c>
      <c r="K73" s="42" t="s">
        <v>219</v>
      </c>
      <c r="L73" s="43" t="s">
        <v>220</v>
      </c>
      <c r="M73" s="44">
        <v>317.86200000000002</v>
      </c>
      <c r="N73" s="45">
        <v>4.62</v>
      </c>
      <c r="O73" s="46" t="s">
        <v>16</v>
      </c>
      <c r="P73" s="46" t="s">
        <v>16</v>
      </c>
      <c r="Q73" s="36">
        <f t="shared" si="4"/>
        <v>1468.5224400000002</v>
      </c>
      <c r="R73" s="39">
        <f t="shared" si="5"/>
        <v>6.8545131682863853E-4</v>
      </c>
      <c r="S73" s="40" t="str">
        <f t="shared" si="6"/>
        <v>n/a</v>
      </c>
      <c r="T73" s="41" t="str">
        <f t="shared" si="7"/>
        <v>n/a</v>
      </c>
    </row>
    <row r="74" spans="2:20">
      <c r="B74" s="16" t="s">
        <v>221</v>
      </c>
      <c r="C74" s="16" t="s">
        <v>222</v>
      </c>
      <c r="D74" s="17" t="s">
        <v>223</v>
      </c>
      <c r="E74" s="18">
        <v>158.42400000000001</v>
      </c>
      <c r="F74" s="19">
        <v>9.31</v>
      </c>
      <c r="G74" s="20" t="s">
        <v>16</v>
      </c>
      <c r="H74" s="20" t="s">
        <v>16</v>
      </c>
      <c r="J74" s="12" t="s">
        <v>221</v>
      </c>
      <c r="K74" s="42" t="s">
        <v>222</v>
      </c>
      <c r="L74" s="43" t="s">
        <v>223</v>
      </c>
      <c r="M74" s="44">
        <v>158.42400000000001</v>
      </c>
      <c r="N74" s="45">
        <v>9.31</v>
      </c>
      <c r="O74" s="46" t="s">
        <v>16</v>
      </c>
      <c r="P74" s="46" t="s">
        <v>16</v>
      </c>
      <c r="Q74" s="36">
        <f t="shared" si="4"/>
        <v>1474.9274400000002</v>
      </c>
      <c r="R74" s="39">
        <f t="shared" si="5"/>
        <v>6.8844093112713537E-4</v>
      </c>
      <c r="S74" s="40" t="str">
        <f t="shared" si="6"/>
        <v>n/a</v>
      </c>
      <c r="T74" s="41" t="str">
        <f t="shared" si="7"/>
        <v>n/a</v>
      </c>
    </row>
    <row r="75" spans="2:20">
      <c r="B75" s="16" t="s">
        <v>224</v>
      </c>
      <c r="C75" s="16" t="s">
        <v>225</v>
      </c>
      <c r="D75" s="17" t="s">
        <v>226</v>
      </c>
      <c r="E75" s="18">
        <v>56.448</v>
      </c>
      <c r="F75" s="19">
        <v>13.11</v>
      </c>
      <c r="G75" s="20">
        <v>3.0510999999999999</v>
      </c>
      <c r="H75" s="20">
        <v>-2</v>
      </c>
      <c r="J75" s="12" t="s">
        <v>224</v>
      </c>
      <c r="K75" s="42" t="s">
        <v>225</v>
      </c>
      <c r="L75" s="43" t="s">
        <v>226</v>
      </c>
      <c r="M75" s="44">
        <v>56.448</v>
      </c>
      <c r="N75" s="45">
        <v>13.11</v>
      </c>
      <c r="O75" s="46">
        <v>3.0510999999999999</v>
      </c>
      <c r="P75" s="46">
        <v>-2</v>
      </c>
      <c r="Q75" s="36">
        <f t="shared" si="4"/>
        <v>740.03327999999999</v>
      </c>
      <c r="R75" s="39">
        <f t="shared" si="5"/>
        <v>3.4541984000803998E-4</v>
      </c>
      <c r="S75" s="40">
        <f t="shared" si="6"/>
        <v>1.0539104738485307E-5</v>
      </c>
      <c r="T75" s="41">
        <f t="shared" si="7"/>
        <v>-6.9083968001607999E-6</v>
      </c>
    </row>
    <row r="76" spans="2:20">
      <c r="B76" s="16" t="s">
        <v>227</v>
      </c>
      <c r="C76" s="16" t="s">
        <v>228</v>
      </c>
      <c r="D76" s="17" t="s">
        <v>229</v>
      </c>
      <c r="E76" s="18">
        <v>101.502</v>
      </c>
      <c r="F76" s="19">
        <v>45.73</v>
      </c>
      <c r="G76" s="20">
        <v>2.1648999999999998</v>
      </c>
      <c r="H76" s="20" t="s">
        <v>16</v>
      </c>
      <c r="J76" s="12" t="s">
        <v>227</v>
      </c>
      <c r="K76" s="42" t="s">
        <v>228</v>
      </c>
      <c r="L76" s="43" t="s">
        <v>229</v>
      </c>
      <c r="M76" s="44">
        <v>101.502</v>
      </c>
      <c r="N76" s="45">
        <v>45.73</v>
      </c>
      <c r="O76" s="46">
        <v>2.1648999999999998</v>
      </c>
      <c r="P76" s="46" t="s">
        <v>16</v>
      </c>
      <c r="Q76" s="36">
        <f t="shared" si="4"/>
        <v>4641.6864599999999</v>
      </c>
      <c r="R76" s="39">
        <f t="shared" si="5"/>
        <v>2.1665655284863481E-3</v>
      </c>
      <c r="S76" s="40">
        <f t="shared" si="6"/>
        <v>4.6903977126200944E-5</v>
      </c>
      <c r="T76" s="41" t="str">
        <f t="shared" si="7"/>
        <v>n/a</v>
      </c>
    </row>
    <row r="77" spans="2:20">
      <c r="B77" s="16" t="s">
        <v>230</v>
      </c>
      <c r="C77" s="16" t="s">
        <v>231</v>
      </c>
      <c r="D77" s="17" t="s">
        <v>232</v>
      </c>
      <c r="E77" s="18">
        <v>207.49299999999999</v>
      </c>
      <c r="F77" s="19">
        <v>71.64</v>
      </c>
      <c r="G77" s="20" t="s">
        <v>16</v>
      </c>
      <c r="H77" s="20">
        <v>20.100000000000001</v>
      </c>
      <c r="J77" s="12" t="s">
        <v>230</v>
      </c>
      <c r="K77" s="42" t="s">
        <v>231</v>
      </c>
      <c r="L77" s="43" t="s">
        <v>232</v>
      </c>
      <c r="M77" s="44">
        <v>207.49299999999999</v>
      </c>
      <c r="N77" s="45">
        <v>71.64</v>
      </c>
      <c r="O77" s="46" t="s">
        <v>16</v>
      </c>
      <c r="P77" s="46">
        <v>20.100000000000001</v>
      </c>
      <c r="Q77" s="36">
        <f t="shared" si="4"/>
        <v>14864.79852</v>
      </c>
      <c r="R77" s="39">
        <f t="shared" si="5"/>
        <v>6.9383316470985603E-3</v>
      </c>
      <c r="S77" s="40" t="str">
        <f t="shared" si="6"/>
        <v>n/a</v>
      </c>
      <c r="T77" s="41">
        <f t="shared" si="7"/>
        <v>1.3946046610668107E-3</v>
      </c>
    </row>
    <row r="78" spans="2:20">
      <c r="B78" s="16" t="s">
        <v>233</v>
      </c>
      <c r="C78" s="16" t="s">
        <v>234</v>
      </c>
      <c r="D78" s="17" t="s">
        <v>235</v>
      </c>
      <c r="E78" s="18">
        <v>102.42700000000001</v>
      </c>
      <c r="F78" s="19">
        <v>27.25</v>
      </c>
      <c r="G78" s="20">
        <v>2.4954000000000001</v>
      </c>
      <c r="H78" s="20" t="s">
        <v>16</v>
      </c>
      <c r="J78" s="12" t="s">
        <v>233</v>
      </c>
      <c r="K78" s="42" t="s">
        <v>234</v>
      </c>
      <c r="L78" s="43" t="s">
        <v>235</v>
      </c>
      <c r="M78" s="44">
        <v>102.42700000000001</v>
      </c>
      <c r="N78" s="45">
        <v>27.25</v>
      </c>
      <c r="O78" s="46">
        <v>2.4954000000000001</v>
      </c>
      <c r="P78" s="46" t="s">
        <v>16</v>
      </c>
      <c r="Q78" s="36">
        <f t="shared" si="4"/>
        <v>2791.1357500000004</v>
      </c>
      <c r="R78" s="39">
        <f t="shared" si="5"/>
        <v>1.3027977122943995E-3</v>
      </c>
      <c r="S78" s="40">
        <f t="shared" si="6"/>
        <v>3.2510014112594447E-5</v>
      </c>
      <c r="T78" s="41" t="str">
        <f t="shared" si="7"/>
        <v>n/a</v>
      </c>
    </row>
    <row r="79" spans="2:20">
      <c r="B79" s="16" t="s">
        <v>236</v>
      </c>
      <c r="C79" s="16" t="s">
        <v>237</v>
      </c>
      <c r="D79" s="17" t="s">
        <v>238</v>
      </c>
      <c r="E79" s="18">
        <v>32.17</v>
      </c>
      <c r="F79" s="19">
        <v>38.57</v>
      </c>
      <c r="G79" s="20">
        <v>4.6668000000000003</v>
      </c>
      <c r="H79" s="20" t="s">
        <v>16</v>
      </c>
      <c r="J79" s="12" t="s">
        <v>236</v>
      </c>
      <c r="K79" s="42" t="s">
        <v>237</v>
      </c>
      <c r="L79" s="43" t="s">
        <v>238</v>
      </c>
      <c r="M79" s="44">
        <v>32.17</v>
      </c>
      <c r="N79" s="45">
        <v>38.57</v>
      </c>
      <c r="O79" s="46">
        <v>4.6668000000000003</v>
      </c>
      <c r="P79" s="46" t="s">
        <v>16</v>
      </c>
      <c r="Q79" s="36">
        <f t="shared" si="4"/>
        <v>1240.7969000000001</v>
      </c>
      <c r="R79" s="39">
        <f t="shared" si="5"/>
        <v>5.7915755718509316E-4</v>
      </c>
      <c r="S79" s="40">
        <f t="shared" si="6"/>
        <v>2.702812487871393E-5</v>
      </c>
      <c r="T79" s="41" t="str">
        <f t="shared" si="7"/>
        <v>n/a</v>
      </c>
    </row>
    <row r="80" spans="2:20">
      <c r="B80" s="16" t="s">
        <v>239</v>
      </c>
      <c r="C80" s="16" t="s">
        <v>240</v>
      </c>
      <c r="D80" s="17" t="s">
        <v>241</v>
      </c>
      <c r="E80" s="18">
        <v>95.525999999999996</v>
      </c>
      <c r="F80" s="19">
        <v>10.039999999999999</v>
      </c>
      <c r="G80" s="20">
        <v>4.9801000000000002</v>
      </c>
      <c r="H80" s="20" t="s">
        <v>16</v>
      </c>
      <c r="J80" s="12" t="s">
        <v>239</v>
      </c>
      <c r="K80" s="42" t="s">
        <v>240</v>
      </c>
      <c r="L80" s="43" t="s">
        <v>241</v>
      </c>
      <c r="M80" s="44">
        <v>95.525999999999996</v>
      </c>
      <c r="N80" s="45">
        <v>10.039999999999999</v>
      </c>
      <c r="O80" s="46">
        <v>4.9801000000000002</v>
      </c>
      <c r="P80" s="46" t="s">
        <v>16</v>
      </c>
      <c r="Q80" s="36">
        <f t="shared" si="4"/>
        <v>959.08103999999992</v>
      </c>
      <c r="R80" s="39">
        <f t="shared" si="5"/>
        <v>4.4766313670588516E-4</v>
      </c>
      <c r="S80" s="40">
        <f t="shared" si="6"/>
        <v>2.2294071871089789E-5</v>
      </c>
      <c r="T80" s="41" t="str">
        <f t="shared" si="7"/>
        <v>n/a</v>
      </c>
    </row>
    <row r="81" spans="2:20">
      <c r="B81" s="16" t="s">
        <v>242</v>
      </c>
      <c r="C81" s="16" t="s">
        <v>243</v>
      </c>
      <c r="D81" s="17" t="s">
        <v>244</v>
      </c>
      <c r="E81" s="18">
        <v>28.126999999999999</v>
      </c>
      <c r="F81" s="19">
        <v>35.5</v>
      </c>
      <c r="G81" s="20">
        <v>4.3179999999999996</v>
      </c>
      <c r="H81" s="20">
        <v>10</v>
      </c>
      <c r="J81" s="12" t="s">
        <v>242</v>
      </c>
      <c r="K81" s="42" t="s">
        <v>243</v>
      </c>
      <c r="L81" s="43" t="s">
        <v>244</v>
      </c>
      <c r="M81" s="44">
        <v>28.126999999999999</v>
      </c>
      <c r="N81" s="45">
        <v>35.5</v>
      </c>
      <c r="O81" s="46">
        <v>4.3179999999999996</v>
      </c>
      <c r="P81" s="46">
        <v>10</v>
      </c>
      <c r="Q81" s="36">
        <f t="shared" si="4"/>
        <v>998.50849999999991</v>
      </c>
      <c r="R81" s="39">
        <f t="shared" si="5"/>
        <v>4.6606639949580103E-4</v>
      </c>
      <c r="S81" s="40">
        <f t="shared" si="6"/>
        <v>2.0124747130228686E-5</v>
      </c>
      <c r="T81" s="41">
        <f t="shared" si="7"/>
        <v>4.6606639949580104E-5</v>
      </c>
    </row>
    <row r="82" spans="2:20">
      <c r="B82" s="16" t="s">
        <v>245</v>
      </c>
      <c r="C82" s="16" t="s">
        <v>246</v>
      </c>
      <c r="D82" s="17" t="s">
        <v>247</v>
      </c>
      <c r="E82" s="18">
        <v>1443.0619999999999</v>
      </c>
      <c r="F82" s="19">
        <v>80.11</v>
      </c>
      <c r="G82" s="20">
        <v>3.8447</v>
      </c>
      <c r="H82" s="20">
        <v>9.0500000000000007</v>
      </c>
      <c r="J82" s="12" t="s">
        <v>245</v>
      </c>
      <c r="K82" s="42" t="s">
        <v>246</v>
      </c>
      <c r="L82" s="43" t="s">
        <v>247</v>
      </c>
      <c r="M82" s="44">
        <v>1443.0619999999999</v>
      </c>
      <c r="N82" s="45">
        <v>80.11</v>
      </c>
      <c r="O82" s="46">
        <v>3.8447</v>
      </c>
      <c r="P82" s="46">
        <v>9.0500000000000007</v>
      </c>
      <c r="Q82" s="36">
        <f t="shared" si="4"/>
        <v>115603.69682</v>
      </c>
      <c r="R82" s="39">
        <f t="shared" si="5"/>
        <v>5.3959479308690501E-2</v>
      </c>
      <c r="S82" s="40">
        <f t="shared" si="6"/>
        <v>2.0745801009812237E-3</v>
      </c>
      <c r="T82" s="41">
        <f t="shared" si="7"/>
        <v>4.8833328774364913E-3</v>
      </c>
    </row>
    <row r="83" spans="2:20">
      <c r="B83" s="16" t="s">
        <v>248</v>
      </c>
      <c r="C83" s="16" t="s">
        <v>249</v>
      </c>
      <c r="D83" s="17" t="s">
        <v>250</v>
      </c>
      <c r="E83" s="18">
        <v>55.542000000000002</v>
      </c>
      <c r="F83" s="19">
        <v>11.62</v>
      </c>
      <c r="G83" s="20" t="s">
        <v>16</v>
      </c>
      <c r="H83" s="20" t="s">
        <v>16</v>
      </c>
      <c r="J83" s="12" t="s">
        <v>248</v>
      </c>
      <c r="K83" s="42" t="s">
        <v>249</v>
      </c>
      <c r="L83" s="43" t="s">
        <v>250</v>
      </c>
      <c r="M83" s="44">
        <v>55.542000000000002</v>
      </c>
      <c r="N83" s="45">
        <v>11.62</v>
      </c>
      <c r="O83" s="46" t="s">
        <v>16</v>
      </c>
      <c r="P83" s="46" t="s">
        <v>16</v>
      </c>
      <c r="Q83" s="36">
        <f t="shared" si="4"/>
        <v>645.39803999999992</v>
      </c>
      <c r="R83" s="39">
        <f t="shared" si="5"/>
        <v>3.0124765161683345E-4</v>
      </c>
      <c r="S83" s="40" t="str">
        <f t="shared" si="6"/>
        <v>n/a</v>
      </c>
      <c r="T83" s="41" t="str">
        <f t="shared" si="7"/>
        <v>n/a</v>
      </c>
    </row>
    <row r="84" spans="2:20">
      <c r="B84" s="16" t="s">
        <v>251</v>
      </c>
      <c r="C84" s="16" t="s">
        <v>252</v>
      </c>
      <c r="D84" s="17" t="s">
        <v>253</v>
      </c>
      <c r="E84" s="18">
        <v>77.248000000000005</v>
      </c>
      <c r="F84" s="19">
        <v>13.24</v>
      </c>
      <c r="G84" s="20">
        <v>6.7224000000000004</v>
      </c>
      <c r="H84" s="20" t="s">
        <v>16</v>
      </c>
      <c r="J84" s="12" t="s">
        <v>251</v>
      </c>
      <c r="K84" s="42" t="s">
        <v>252</v>
      </c>
      <c r="L84" s="43" t="s">
        <v>253</v>
      </c>
      <c r="M84" s="44">
        <v>77.248000000000005</v>
      </c>
      <c r="N84" s="45">
        <v>13.24</v>
      </c>
      <c r="O84" s="46">
        <v>6.7224000000000004</v>
      </c>
      <c r="P84" s="46" t="s">
        <v>16</v>
      </c>
      <c r="Q84" s="36">
        <f t="shared" si="4"/>
        <v>1022.7635200000001</v>
      </c>
      <c r="R84" s="39">
        <f t="shared" si="5"/>
        <v>4.7738773510896677E-4</v>
      </c>
      <c r="S84" s="40">
        <f t="shared" si="6"/>
        <v>3.2091913104965182E-5</v>
      </c>
      <c r="T84" s="41" t="str">
        <f t="shared" si="7"/>
        <v>n/a</v>
      </c>
    </row>
    <row r="85" spans="2:20">
      <c r="B85" s="16" t="s">
        <v>254</v>
      </c>
      <c r="C85" s="16" t="s">
        <v>255</v>
      </c>
      <c r="D85" s="17" t="s">
        <v>256</v>
      </c>
      <c r="E85" s="18">
        <v>61.701999999999998</v>
      </c>
      <c r="F85" s="19">
        <v>27.6</v>
      </c>
      <c r="G85" s="20">
        <v>5.5072000000000001</v>
      </c>
      <c r="H85" s="20">
        <v>10.6</v>
      </c>
      <c r="J85" s="12" t="s">
        <v>254</v>
      </c>
      <c r="K85" s="42" t="s">
        <v>255</v>
      </c>
      <c r="L85" s="43" t="s">
        <v>256</v>
      </c>
      <c r="M85" s="44">
        <v>61.701999999999998</v>
      </c>
      <c r="N85" s="45">
        <v>27.6</v>
      </c>
      <c r="O85" s="46">
        <v>5.5072000000000001</v>
      </c>
      <c r="P85" s="46">
        <v>10.6</v>
      </c>
      <c r="Q85" s="36">
        <f t="shared" si="4"/>
        <v>1702.9752000000001</v>
      </c>
      <c r="R85" s="39">
        <f t="shared" si="5"/>
        <v>7.9488509100788E-4</v>
      </c>
      <c r="S85" s="40">
        <f t="shared" si="6"/>
        <v>4.377591173198597E-5</v>
      </c>
      <c r="T85" s="41">
        <f t="shared" si="7"/>
        <v>8.4257819646835284E-5</v>
      </c>
    </row>
    <row r="86" spans="2:20">
      <c r="B86" s="16" t="s">
        <v>257</v>
      </c>
      <c r="C86" s="16" t="s">
        <v>258</v>
      </c>
      <c r="D86" s="17" t="s">
        <v>259</v>
      </c>
      <c r="E86" s="18">
        <v>93.932000000000002</v>
      </c>
      <c r="F86" s="19">
        <v>32.590000000000003</v>
      </c>
      <c r="G86" s="20">
        <v>1.2887</v>
      </c>
      <c r="H86" s="20">
        <v>18</v>
      </c>
      <c r="J86" s="12" t="s">
        <v>257</v>
      </c>
      <c r="K86" s="42" t="s">
        <v>258</v>
      </c>
      <c r="L86" s="43" t="s">
        <v>259</v>
      </c>
      <c r="M86" s="44">
        <v>93.932000000000002</v>
      </c>
      <c r="N86" s="45">
        <v>32.590000000000003</v>
      </c>
      <c r="O86" s="46">
        <v>1.2887</v>
      </c>
      <c r="P86" s="46">
        <v>18</v>
      </c>
      <c r="Q86" s="36">
        <f t="shared" si="4"/>
        <v>3061.2438800000004</v>
      </c>
      <c r="R86" s="39">
        <f t="shared" si="5"/>
        <v>1.4288740788187145E-3</v>
      </c>
      <c r="S86" s="40">
        <f t="shared" si="6"/>
        <v>1.8413900253736773E-5</v>
      </c>
      <c r="T86" s="41">
        <f t="shared" si="7"/>
        <v>2.5719733418736861E-4</v>
      </c>
    </row>
    <row r="87" spans="2:20">
      <c r="B87" s="16" t="s">
        <v>260</v>
      </c>
      <c r="C87" s="16" t="s">
        <v>261</v>
      </c>
      <c r="D87" s="17" t="s">
        <v>262</v>
      </c>
      <c r="E87" s="18">
        <v>63.244</v>
      </c>
      <c r="F87" s="19">
        <v>18.579999999999998</v>
      </c>
      <c r="G87" s="20">
        <v>3.6598000000000002</v>
      </c>
      <c r="H87" s="20">
        <v>1.65</v>
      </c>
      <c r="J87" s="12" t="s">
        <v>260</v>
      </c>
      <c r="K87" s="42" t="s">
        <v>261</v>
      </c>
      <c r="L87" s="43" t="s">
        <v>262</v>
      </c>
      <c r="M87" s="44">
        <v>63.244</v>
      </c>
      <c r="N87" s="45">
        <v>18.579999999999998</v>
      </c>
      <c r="O87" s="46">
        <v>3.6598000000000002</v>
      </c>
      <c r="P87" s="46">
        <v>1.65</v>
      </c>
      <c r="Q87" s="36">
        <f t="shared" si="4"/>
        <v>1175.0735199999999</v>
      </c>
      <c r="R87" s="39">
        <f t="shared" si="5"/>
        <v>5.484803430409026E-4</v>
      </c>
      <c r="S87" s="40">
        <f t="shared" si="6"/>
        <v>2.0073283594610952E-5</v>
      </c>
      <c r="T87" s="41">
        <f t="shared" si="7"/>
        <v>9.0499256601748935E-6</v>
      </c>
    </row>
    <row r="88" spans="2:20">
      <c r="B88" s="16" t="s">
        <v>263</v>
      </c>
      <c r="C88" s="16" t="s">
        <v>264</v>
      </c>
      <c r="D88" s="17" t="s">
        <v>265</v>
      </c>
      <c r="E88" s="18">
        <v>261.18400000000003</v>
      </c>
      <c r="F88" s="19">
        <v>3.59</v>
      </c>
      <c r="G88" s="20" t="s">
        <v>16</v>
      </c>
      <c r="H88" s="20" t="s">
        <v>16</v>
      </c>
      <c r="J88" s="12" t="s">
        <v>263</v>
      </c>
      <c r="K88" s="42" t="s">
        <v>264</v>
      </c>
      <c r="L88" s="43" t="s">
        <v>265</v>
      </c>
      <c r="M88" s="44">
        <v>261.18400000000003</v>
      </c>
      <c r="N88" s="45">
        <v>3.59</v>
      </c>
      <c r="O88" s="46" t="s">
        <v>16</v>
      </c>
      <c r="P88" s="46" t="s">
        <v>16</v>
      </c>
      <c r="Q88" s="36">
        <f t="shared" si="4"/>
        <v>937.65056000000004</v>
      </c>
      <c r="R88" s="39">
        <f t="shared" si="5"/>
        <v>4.3766019065878919E-4</v>
      </c>
      <c r="S88" s="40" t="str">
        <f t="shared" si="6"/>
        <v>n/a</v>
      </c>
      <c r="T88" s="41" t="str">
        <f t="shared" si="7"/>
        <v>n/a</v>
      </c>
    </row>
    <row r="89" spans="2:20">
      <c r="B89" s="16" t="s">
        <v>266</v>
      </c>
      <c r="C89" s="16" t="s">
        <v>267</v>
      </c>
      <c r="D89" s="17" t="s">
        <v>268</v>
      </c>
      <c r="E89" s="18">
        <v>70.225999999999999</v>
      </c>
      <c r="F89" s="19">
        <v>47.62</v>
      </c>
      <c r="G89" s="20">
        <v>1.8479999999999999</v>
      </c>
      <c r="H89" s="20" t="s">
        <v>16</v>
      </c>
      <c r="J89" s="12" t="s">
        <v>266</v>
      </c>
      <c r="K89" s="42" t="s">
        <v>267</v>
      </c>
      <c r="L89" s="43" t="s">
        <v>268</v>
      </c>
      <c r="M89" s="44">
        <v>70.225999999999999</v>
      </c>
      <c r="N89" s="45">
        <v>47.62</v>
      </c>
      <c r="O89" s="46">
        <v>1.8479999999999999</v>
      </c>
      <c r="P89" s="46" t="s">
        <v>16</v>
      </c>
      <c r="Q89" s="36">
        <f t="shared" si="4"/>
        <v>3344.16212</v>
      </c>
      <c r="R89" s="39">
        <f t="shared" si="5"/>
        <v>1.560929725283906E-3</v>
      </c>
      <c r="S89" s="40">
        <f t="shared" si="6"/>
        <v>2.8845981323246583E-5</v>
      </c>
      <c r="T89" s="41" t="str">
        <f t="shared" si="7"/>
        <v>n/a</v>
      </c>
    </row>
    <row r="90" spans="2:20">
      <c r="B90" s="16" t="s">
        <v>269</v>
      </c>
      <c r="C90" s="16" t="s">
        <v>270</v>
      </c>
      <c r="D90" s="17" t="s">
        <v>271</v>
      </c>
      <c r="E90" s="18">
        <v>382.04399999999998</v>
      </c>
      <c r="F90" s="19">
        <v>1.6800000000000002</v>
      </c>
      <c r="G90" s="20" t="s">
        <v>16</v>
      </c>
      <c r="H90" s="20" t="s">
        <v>16</v>
      </c>
      <c r="J90" s="12" t="s">
        <v>269</v>
      </c>
      <c r="K90" s="42" t="s">
        <v>270</v>
      </c>
      <c r="L90" s="43" t="s">
        <v>271</v>
      </c>
      <c r="M90" s="44">
        <v>382.04399999999998</v>
      </c>
      <c r="N90" s="45">
        <v>1.6800000000000002</v>
      </c>
      <c r="O90" s="46" t="s">
        <v>16</v>
      </c>
      <c r="P90" s="46" t="s">
        <v>16</v>
      </c>
      <c r="Q90" s="36">
        <f t="shared" si="4"/>
        <v>641.83392000000003</v>
      </c>
      <c r="R90" s="39">
        <f t="shared" si="5"/>
        <v>2.9958405378489622E-4</v>
      </c>
      <c r="S90" s="40" t="str">
        <f t="shared" si="6"/>
        <v>n/a</v>
      </c>
      <c r="T90" s="41" t="str">
        <f t="shared" si="7"/>
        <v>n/a</v>
      </c>
    </row>
    <row r="91" spans="2:20">
      <c r="B91" s="16" t="s">
        <v>272</v>
      </c>
      <c r="C91" s="16" t="s">
        <v>273</v>
      </c>
      <c r="D91" s="17" t="s">
        <v>274</v>
      </c>
      <c r="E91" s="18">
        <v>276.10899999999998</v>
      </c>
      <c r="F91" s="19">
        <v>4.51</v>
      </c>
      <c r="G91" s="20" t="s">
        <v>16</v>
      </c>
      <c r="H91" s="20">
        <v>13.5</v>
      </c>
      <c r="J91" s="12" t="s">
        <v>272</v>
      </c>
      <c r="K91" s="42" t="s">
        <v>273</v>
      </c>
      <c r="L91" s="43" t="s">
        <v>274</v>
      </c>
      <c r="M91" s="44">
        <v>276.10899999999998</v>
      </c>
      <c r="N91" s="45">
        <v>4.51</v>
      </c>
      <c r="O91" s="46" t="s">
        <v>16</v>
      </c>
      <c r="P91" s="46">
        <v>13.5</v>
      </c>
      <c r="Q91" s="36">
        <f t="shared" si="4"/>
        <v>1245.2515899999999</v>
      </c>
      <c r="R91" s="39">
        <f t="shared" si="5"/>
        <v>5.8123683976422978E-4</v>
      </c>
      <c r="S91" s="40" t="str">
        <f t="shared" si="6"/>
        <v>n/a</v>
      </c>
      <c r="T91" s="41">
        <f t="shared" si="7"/>
        <v>7.8466973368171021E-5</v>
      </c>
    </row>
    <row r="92" spans="2:20">
      <c r="B92" s="16" t="s">
        <v>275</v>
      </c>
      <c r="C92" s="16" t="s">
        <v>276</v>
      </c>
      <c r="D92" s="17" t="s">
        <v>277</v>
      </c>
      <c r="E92" s="18">
        <v>128.846</v>
      </c>
      <c r="F92" s="19">
        <v>4.57</v>
      </c>
      <c r="G92" s="20" t="s">
        <v>16</v>
      </c>
      <c r="H92" s="20" t="s">
        <v>16</v>
      </c>
      <c r="J92" s="12" t="s">
        <v>275</v>
      </c>
      <c r="K92" s="42" t="s">
        <v>276</v>
      </c>
      <c r="L92" s="43" t="s">
        <v>277</v>
      </c>
      <c r="M92" s="44">
        <v>128.846</v>
      </c>
      <c r="N92" s="45">
        <v>4.57</v>
      </c>
      <c r="O92" s="46" t="s">
        <v>16</v>
      </c>
      <c r="P92" s="46" t="s">
        <v>16</v>
      </c>
      <c r="Q92" s="36">
        <f t="shared" si="4"/>
        <v>588.82622000000003</v>
      </c>
      <c r="R92" s="39">
        <f t="shared" si="5"/>
        <v>2.7484204319154265E-4</v>
      </c>
      <c r="S92" s="40" t="str">
        <f t="shared" si="6"/>
        <v>n/a</v>
      </c>
      <c r="T92" s="41" t="str">
        <f t="shared" si="7"/>
        <v>n/a</v>
      </c>
    </row>
    <row r="93" spans="2:20">
      <c r="B93" s="16" t="s">
        <v>278</v>
      </c>
      <c r="C93" s="16" t="s">
        <v>279</v>
      </c>
      <c r="D93" s="17" t="s">
        <v>280</v>
      </c>
      <c r="E93" s="18">
        <v>182.1</v>
      </c>
      <c r="F93" s="19">
        <v>26.37</v>
      </c>
      <c r="G93" s="20">
        <v>0.75839999999999996</v>
      </c>
      <c r="H93" s="20">
        <v>21.79</v>
      </c>
      <c r="J93" s="12" t="s">
        <v>278</v>
      </c>
      <c r="K93" s="42" t="s">
        <v>279</v>
      </c>
      <c r="L93" s="43" t="s">
        <v>280</v>
      </c>
      <c r="M93" s="44">
        <v>182.1</v>
      </c>
      <c r="N93" s="45">
        <v>26.37</v>
      </c>
      <c r="O93" s="46">
        <v>0.75839999999999996</v>
      </c>
      <c r="P93" s="46">
        <v>21.79</v>
      </c>
      <c r="Q93" s="36">
        <f t="shared" si="4"/>
        <v>4801.9769999999999</v>
      </c>
      <c r="R93" s="39">
        <f t="shared" si="5"/>
        <v>2.241383153825579E-3</v>
      </c>
      <c r="S93" s="40">
        <f t="shared" si="6"/>
        <v>1.699864983861319E-5</v>
      </c>
      <c r="T93" s="41">
        <f t="shared" si="7"/>
        <v>4.8839738921859367E-4</v>
      </c>
    </row>
    <row r="94" spans="2:20">
      <c r="B94" s="16" t="s">
        <v>281</v>
      </c>
      <c r="C94" s="16" t="s">
        <v>282</v>
      </c>
      <c r="D94" s="17" t="s">
        <v>283</v>
      </c>
      <c r="E94" s="18">
        <v>68.852000000000004</v>
      </c>
      <c r="F94" s="19">
        <v>8.2200000000000006</v>
      </c>
      <c r="G94" s="20">
        <v>7.2992999999999997</v>
      </c>
      <c r="H94" s="20" t="s">
        <v>16</v>
      </c>
      <c r="J94" s="12" t="s">
        <v>281</v>
      </c>
      <c r="K94" s="42" t="s">
        <v>282</v>
      </c>
      <c r="L94" s="43" t="s">
        <v>283</v>
      </c>
      <c r="M94" s="44">
        <v>68.852000000000004</v>
      </c>
      <c r="N94" s="45">
        <v>8.2200000000000006</v>
      </c>
      <c r="O94" s="46">
        <v>7.2992999999999997</v>
      </c>
      <c r="P94" s="46" t="s">
        <v>16</v>
      </c>
      <c r="Q94" s="36">
        <f t="shared" si="4"/>
        <v>565.96344000000011</v>
      </c>
      <c r="R94" s="39">
        <f t="shared" si="5"/>
        <v>2.6417055310701699E-4</v>
      </c>
      <c r="S94" s="40">
        <f t="shared" si="6"/>
        <v>1.9282601182940492E-5</v>
      </c>
      <c r="T94" s="41" t="str">
        <f t="shared" si="7"/>
        <v>n/a</v>
      </c>
    </row>
    <row r="95" spans="2:20">
      <c r="B95" s="16" t="s">
        <v>284</v>
      </c>
      <c r="C95" s="16" t="s">
        <v>285</v>
      </c>
      <c r="D95" s="17" t="s">
        <v>286</v>
      </c>
      <c r="E95" s="18">
        <v>99.650999999999996</v>
      </c>
      <c r="F95" s="19">
        <v>7.47</v>
      </c>
      <c r="G95" s="20" t="s">
        <v>16</v>
      </c>
      <c r="H95" s="20" t="s">
        <v>16</v>
      </c>
      <c r="J95" s="12" t="s">
        <v>284</v>
      </c>
      <c r="K95" s="42" t="s">
        <v>285</v>
      </c>
      <c r="L95" s="43" t="s">
        <v>286</v>
      </c>
      <c r="M95" s="44">
        <v>99.650999999999996</v>
      </c>
      <c r="N95" s="45">
        <v>7.47</v>
      </c>
      <c r="O95" s="46" t="s">
        <v>16</v>
      </c>
      <c r="P95" s="46" t="s">
        <v>16</v>
      </c>
      <c r="Q95" s="36">
        <f t="shared" si="4"/>
        <v>744.39296999999999</v>
      </c>
      <c r="R95" s="39">
        <f t="shared" si="5"/>
        <v>3.4745478014246834E-4</v>
      </c>
      <c r="S95" s="40" t="str">
        <f t="shared" si="6"/>
        <v>n/a</v>
      </c>
      <c r="T95" s="41" t="str">
        <f t="shared" si="7"/>
        <v>n/a</v>
      </c>
    </row>
    <row r="96" spans="2:20">
      <c r="B96" s="16" t="s">
        <v>287</v>
      </c>
      <c r="C96" s="16" t="s">
        <v>288</v>
      </c>
      <c r="D96" s="17" t="s">
        <v>289</v>
      </c>
      <c r="E96" s="18">
        <v>65.111999999999995</v>
      </c>
      <c r="F96" s="19">
        <v>71.66</v>
      </c>
      <c r="G96" s="20">
        <v>0.55820000000000003</v>
      </c>
      <c r="H96" s="20" t="s">
        <v>16</v>
      </c>
      <c r="J96" s="12" t="s">
        <v>287</v>
      </c>
      <c r="K96" s="42" t="s">
        <v>288</v>
      </c>
      <c r="L96" s="43" t="s">
        <v>289</v>
      </c>
      <c r="M96" s="44">
        <v>65.111999999999995</v>
      </c>
      <c r="N96" s="45">
        <v>71.66</v>
      </c>
      <c r="O96" s="46">
        <v>0.55820000000000003</v>
      </c>
      <c r="P96" s="46" t="s">
        <v>16</v>
      </c>
      <c r="Q96" s="36">
        <f t="shared" si="4"/>
        <v>4665.9259199999997</v>
      </c>
      <c r="R96" s="39">
        <f t="shared" si="5"/>
        <v>2.177879601273833E-3</v>
      </c>
      <c r="S96" s="40">
        <f t="shared" si="6"/>
        <v>1.2156923934310536E-5</v>
      </c>
      <c r="T96" s="41" t="str">
        <f t="shared" si="7"/>
        <v>n/a</v>
      </c>
    </row>
    <row r="97" spans="2:20">
      <c r="B97" s="16" t="s">
        <v>290</v>
      </c>
      <c r="C97" s="16" t="s">
        <v>291</v>
      </c>
      <c r="D97" s="17" t="s">
        <v>292</v>
      </c>
      <c r="E97" s="18">
        <v>199.65799999999999</v>
      </c>
      <c r="F97" s="19">
        <v>4.76</v>
      </c>
      <c r="G97" s="20">
        <v>4.2279</v>
      </c>
      <c r="H97" s="20" t="s">
        <v>16</v>
      </c>
      <c r="J97" s="12" t="s">
        <v>290</v>
      </c>
      <c r="K97" s="42" t="s">
        <v>291</v>
      </c>
      <c r="L97" s="43" t="s">
        <v>292</v>
      </c>
      <c r="M97" s="44">
        <v>199.65799999999999</v>
      </c>
      <c r="N97" s="45">
        <v>4.76</v>
      </c>
      <c r="O97" s="46">
        <v>4.2279</v>
      </c>
      <c r="P97" s="46" t="s">
        <v>16</v>
      </c>
      <c r="Q97" s="36">
        <f t="shared" si="4"/>
        <v>950.37207999999987</v>
      </c>
      <c r="R97" s="39">
        <f t="shared" si="5"/>
        <v>4.4359812010306905E-4</v>
      </c>
      <c r="S97" s="40">
        <f t="shared" si="6"/>
        <v>1.8754884919837657E-5</v>
      </c>
      <c r="T97" s="41" t="str">
        <f t="shared" si="7"/>
        <v>n/a</v>
      </c>
    </row>
    <row r="98" spans="2:20">
      <c r="B98" s="16" t="s">
        <v>293</v>
      </c>
      <c r="C98" s="16" t="s">
        <v>294</v>
      </c>
      <c r="D98" s="17" t="s">
        <v>295</v>
      </c>
      <c r="E98" s="18">
        <v>48.430999999999997</v>
      </c>
      <c r="F98" s="19">
        <v>24.76</v>
      </c>
      <c r="G98" s="20">
        <v>4.6850000000000005</v>
      </c>
      <c r="H98" s="20" t="s">
        <v>16</v>
      </c>
      <c r="J98" s="12" t="s">
        <v>293</v>
      </c>
      <c r="K98" s="42" t="s">
        <v>294</v>
      </c>
      <c r="L98" s="43" t="s">
        <v>295</v>
      </c>
      <c r="M98" s="44">
        <v>48.430999999999997</v>
      </c>
      <c r="N98" s="45">
        <v>24.76</v>
      </c>
      <c r="O98" s="46">
        <v>4.6850000000000005</v>
      </c>
      <c r="P98" s="46" t="s">
        <v>16</v>
      </c>
      <c r="Q98" s="36">
        <f t="shared" si="4"/>
        <v>1199.15156</v>
      </c>
      <c r="R98" s="39">
        <f t="shared" si="5"/>
        <v>5.5971907101338958E-4</v>
      </c>
      <c r="S98" s="40">
        <f t="shared" si="6"/>
        <v>2.6222838476977303E-5</v>
      </c>
      <c r="T98" s="41" t="str">
        <f t="shared" si="7"/>
        <v>n/a</v>
      </c>
    </row>
    <row r="99" spans="2:20">
      <c r="B99" s="16" t="s">
        <v>296</v>
      </c>
      <c r="C99" s="16" t="s">
        <v>297</v>
      </c>
      <c r="D99" s="17" t="s">
        <v>298</v>
      </c>
      <c r="E99" s="18">
        <v>150.238</v>
      </c>
      <c r="F99" s="19">
        <v>14.73</v>
      </c>
      <c r="G99" s="20" t="s">
        <v>16</v>
      </c>
      <c r="H99" s="20" t="s">
        <v>16</v>
      </c>
      <c r="J99" s="12" t="s">
        <v>296</v>
      </c>
      <c r="K99" s="42" t="s">
        <v>297</v>
      </c>
      <c r="L99" s="43" t="s">
        <v>298</v>
      </c>
      <c r="M99" s="44">
        <v>150.238</v>
      </c>
      <c r="N99" s="45">
        <v>14.73</v>
      </c>
      <c r="O99" s="46" t="s">
        <v>16</v>
      </c>
      <c r="P99" s="46" t="s">
        <v>16</v>
      </c>
      <c r="Q99" s="36">
        <f t="shared" si="4"/>
        <v>2213.0057400000001</v>
      </c>
      <c r="R99" s="39">
        <f t="shared" si="5"/>
        <v>1.0329482596345859E-3</v>
      </c>
      <c r="S99" s="40" t="str">
        <f t="shared" si="6"/>
        <v>n/a</v>
      </c>
      <c r="T99" s="41" t="str">
        <f t="shared" si="7"/>
        <v>n/a</v>
      </c>
    </row>
    <row r="100" spans="2:20">
      <c r="B100" s="16" t="s">
        <v>299</v>
      </c>
      <c r="C100" s="16" t="s">
        <v>300</v>
      </c>
      <c r="D100" s="17" t="s">
        <v>301</v>
      </c>
      <c r="E100" s="18">
        <v>294.08600000000001</v>
      </c>
      <c r="F100" s="19">
        <v>3.71</v>
      </c>
      <c r="G100" s="20" t="s">
        <v>16</v>
      </c>
      <c r="H100" s="20" t="s">
        <v>16</v>
      </c>
      <c r="J100" s="12" t="s">
        <v>299</v>
      </c>
      <c r="K100" s="42" t="s">
        <v>300</v>
      </c>
      <c r="L100" s="43" t="s">
        <v>301</v>
      </c>
      <c r="M100" s="44">
        <v>294.08600000000001</v>
      </c>
      <c r="N100" s="45">
        <v>3.71</v>
      </c>
      <c r="O100" s="46" t="s">
        <v>16</v>
      </c>
      <c r="P100" s="46" t="s">
        <v>16</v>
      </c>
      <c r="Q100" s="36">
        <f t="shared" si="4"/>
        <v>1091.05906</v>
      </c>
      <c r="R100" s="39">
        <f t="shared" si="5"/>
        <v>5.0926553728032685E-4</v>
      </c>
      <c r="S100" s="40" t="str">
        <f t="shared" si="6"/>
        <v>n/a</v>
      </c>
      <c r="T100" s="41" t="str">
        <f t="shared" si="7"/>
        <v>n/a</v>
      </c>
    </row>
    <row r="101" spans="2:20">
      <c r="B101" s="16" t="s">
        <v>302</v>
      </c>
      <c r="C101" s="16" t="s">
        <v>303</v>
      </c>
      <c r="D101" s="17" t="s">
        <v>304</v>
      </c>
      <c r="E101" s="18">
        <v>64.497</v>
      </c>
      <c r="F101" s="19">
        <v>40.85</v>
      </c>
      <c r="G101" s="20">
        <v>1.4687999999999999</v>
      </c>
      <c r="H101" s="20" t="s">
        <v>16</v>
      </c>
      <c r="J101" s="12" t="s">
        <v>302</v>
      </c>
      <c r="K101" s="42" t="s">
        <v>303</v>
      </c>
      <c r="L101" s="43" t="s">
        <v>304</v>
      </c>
      <c r="M101" s="44">
        <v>64.497</v>
      </c>
      <c r="N101" s="45">
        <v>40.85</v>
      </c>
      <c r="O101" s="46">
        <v>1.4687999999999999</v>
      </c>
      <c r="P101" s="46" t="s">
        <v>16</v>
      </c>
      <c r="Q101" s="36">
        <f t="shared" si="4"/>
        <v>2634.7024500000002</v>
      </c>
      <c r="R101" s="39">
        <f t="shared" si="5"/>
        <v>1.2297805022333469E-3</v>
      </c>
      <c r="S101" s="40">
        <f t="shared" si="6"/>
        <v>1.8063016016803399E-5</v>
      </c>
      <c r="T101" s="41" t="str">
        <f t="shared" si="7"/>
        <v>n/a</v>
      </c>
    </row>
    <row r="102" spans="2:20">
      <c r="B102" s="16" t="s">
        <v>305</v>
      </c>
      <c r="C102" s="16" t="s">
        <v>306</v>
      </c>
      <c r="D102" s="17" t="s">
        <v>307</v>
      </c>
      <c r="E102" s="18">
        <v>108.03100000000001</v>
      </c>
      <c r="F102" s="19">
        <v>15.88</v>
      </c>
      <c r="G102" s="20">
        <v>0.88160000000000005</v>
      </c>
      <c r="H102" s="20">
        <v>0.38</v>
      </c>
      <c r="J102" s="12" t="s">
        <v>305</v>
      </c>
      <c r="K102" s="42" t="s">
        <v>306</v>
      </c>
      <c r="L102" s="43" t="s">
        <v>307</v>
      </c>
      <c r="M102" s="44">
        <v>108.03100000000001</v>
      </c>
      <c r="N102" s="45">
        <v>15.88</v>
      </c>
      <c r="O102" s="46">
        <v>0.88160000000000005</v>
      </c>
      <c r="P102" s="46">
        <v>0.38</v>
      </c>
      <c r="Q102" s="36">
        <f t="shared" si="4"/>
        <v>1715.5322800000001</v>
      </c>
      <c r="R102" s="39">
        <f t="shared" si="5"/>
        <v>8.0074626601418265E-4</v>
      </c>
      <c r="S102" s="40">
        <f t="shared" si="6"/>
        <v>7.059379081181035E-6</v>
      </c>
      <c r="T102" s="41">
        <f t="shared" si="7"/>
        <v>3.0428358108538939E-6</v>
      </c>
    </row>
    <row r="103" spans="2:20">
      <c r="B103" s="16" t="s">
        <v>308</v>
      </c>
      <c r="C103" s="16" t="s">
        <v>309</v>
      </c>
      <c r="D103" s="17" t="s">
        <v>310</v>
      </c>
      <c r="E103" s="18">
        <v>80.754000000000005</v>
      </c>
      <c r="F103" s="19">
        <v>6.5600000000000005</v>
      </c>
      <c r="G103" s="20" t="s">
        <v>16</v>
      </c>
      <c r="H103" s="20" t="s">
        <v>16</v>
      </c>
      <c r="J103" s="12" t="s">
        <v>308</v>
      </c>
      <c r="K103" s="42" t="s">
        <v>309</v>
      </c>
      <c r="L103" s="43" t="s">
        <v>310</v>
      </c>
      <c r="M103" s="44">
        <v>80.754000000000005</v>
      </c>
      <c r="N103" s="45">
        <v>6.5600000000000005</v>
      </c>
      <c r="O103" s="46" t="s">
        <v>16</v>
      </c>
      <c r="P103" s="46" t="s">
        <v>16</v>
      </c>
      <c r="Q103" s="36">
        <f t="shared" si="4"/>
        <v>529.74624000000006</v>
      </c>
      <c r="R103" s="39">
        <f t="shared" si="5"/>
        <v>2.4726571954393831E-4</v>
      </c>
      <c r="S103" s="40" t="str">
        <f t="shared" si="6"/>
        <v>n/a</v>
      </c>
      <c r="T103" s="41" t="str">
        <f t="shared" si="7"/>
        <v>n/a</v>
      </c>
    </row>
    <row r="104" spans="2:20">
      <c r="B104" s="16" t="s">
        <v>311</v>
      </c>
      <c r="C104" s="16" t="s">
        <v>312</v>
      </c>
      <c r="D104" s="17" t="s">
        <v>313</v>
      </c>
      <c r="E104" s="18">
        <v>528.99800000000005</v>
      </c>
      <c r="F104" s="19">
        <v>12.25</v>
      </c>
      <c r="G104" s="20" t="s">
        <v>16</v>
      </c>
      <c r="H104" s="20">
        <v>13.548</v>
      </c>
      <c r="J104" s="12" t="s">
        <v>311</v>
      </c>
      <c r="K104" s="42" t="s">
        <v>312</v>
      </c>
      <c r="L104" s="43" t="s">
        <v>313</v>
      </c>
      <c r="M104" s="44">
        <v>528.99800000000005</v>
      </c>
      <c r="N104" s="45">
        <v>12.25</v>
      </c>
      <c r="O104" s="46" t="s">
        <v>16</v>
      </c>
      <c r="P104" s="46">
        <v>13.548</v>
      </c>
      <c r="Q104" s="36">
        <f t="shared" si="4"/>
        <v>6480.2255000000005</v>
      </c>
      <c r="R104" s="39">
        <f t="shared" si="5"/>
        <v>3.0247267466485036E-3</v>
      </c>
      <c r="S104" s="40" t="str">
        <f t="shared" si="6"/>
        <v>n/a</v>
      </c>
      <c r="T104" s="41">
        <f t="shared" si="7"/>
        <v>4.0978997963593924E-4</v>
      </c>
    </row>
    <row r="105" spans="2:20">
      <c r="B105" s="16" t="s">
        <v>314</v>
      </c>
      <c r="C105" s="16" t="s">
        <v>315</v>
      </c>
      <c r="D105" s="17" t="s">
        <v>316</v>
      </c>
      <c r="E105" s="18">
        <v>47.014000000000003</v>
      </c>
      <c r="F105" s="19">
        <v>41.84</v>
      </c>
      <c r="G105" s="20">
        <v>5.5067000000000004</v>
      </c>
      <c r="H105" s="20" t="s">
        <v>16</v>
      </c>
      <c r="J105" s="12" t="s">
        <v>314</v>
      </c>
      <c r="K105" s="42" t="s">
        <v>315</v>
      </c>
      <c r="L105" s="43" t="s">
        <v>316</v>
      </c>
      <c r="M105" s="44">
        <v>47.014000000000003</v>
      </c>
      <c r="N105" s="45">
        <v>41.84</v>
      </c>
      <c r="O105" s="46">
        <v>5.5067000000000004</v>
      </c>
      <c r="P105" s="46" t="s">
        <v>16</v>
      </c>
      <c r="Q105" s="36">
        <f t="shared" si="4"/>
        <v>1967.0657600000002</v>
      </c>
      <c r="R105" s="39">
        <f t="shared" si="5"/>
        <v>9.1815268105847035E-4</v>
      </c>
      <c r="S105" s="40">
        <f t="shared" si="6"/>
        <v>5.0559913687846792E-5</v>
      </c>
      <c r="T105" s="41" t="str">
        <f t="shared" si="7"/>
        <v>n/a</v>
      </c>
    </row>
    <row r="106" spans="2:20">
      <c r="B106" s="16" t="s">
        <v>317</v>
      </c>
      <c r="C106" s="16" t="s">
        <v>318</v>
      </c>
      <c r="D106" s="17" t="s">
        <v>319</v>
      </c>
      <c r="E106" s="18">
        <v>77.575999999999993</v>
      </c>
      <c r="F106" s="19">
        <v>31.41</v>
      </c>
      <c r="G106" s="20">
        <v>2.1648999999999998</v>
      </c>
      <c r="H106" s="20" t="s">
        <v>16</v>
      </c>
      <c r="J106" s="12" t="s">
        <v>317</v>
      </c>
      <c r="K106" s="42" t="s">
        <v>318</v>
      </c>
      <c r="L106" s="43" t="s">
        <v>319</v>
      </c>
      <c r="M106" s="44">
        <v>77.575999999999993</v>
      </c>
      <c r="N106" s="45">
        <v>31.41</v>
      </c>
      <c r="O106" s="46">
        <v>2.1648999999999998</v>
      </c>
      <c r="P106" s="46" t="s">
        <v>16</v>
      </c>
      <c r="Q106" s="36">
        <f t="shared" si="4"/>
        <v>2436.6621599999999</v>
      </c>
      <c r="R106" s="39">
        <f t="shared" si="5"/>
        <v>1.1373427063453756E-3</v>
      </c>
      <c r="S106" s="40">
        <f t="shared" si="6"/>
        <v>2.4622332249671032E-5</v>
      </c>
      <c r="T106" s="41" t="str">
        <f t="shared" si="7"/>
        <v>n/a</v>
      </c>
    </row>
    <row r="107" spans="2:20">
      <c r="B107" s="16" t="s">
        <v>320</v>
      </c>
      <c r="C107" s="16" t="s">
        <v>321</v>
      </c>
      <c r="D107" s="17" t="s">
        <v>322</v>
      </c>
      <c r="E107" s="18">
        <v>122.215</v>
      </c>
      <c r="F107" s="19">
        <v>5.88</v>
      </c>
      <c r="G107" s="20" t="s">
        <v>16</v>
      </c>
      <c r="H107" s="20" t="s">
        <v>16</v>
      </c>
      <c r="J107" s="12" t="s">
        <v>320</v>
      </c>
      <c r="K107" s="42" t="s">
        <v>321</v>
      </c>
      <c r="L107" s="43" t="s">
        <v>322</v>
      </c>
      <c r="M107" s="44">
        <v>122.215</v>
      </c>
      <c r="N107" s="45">
        <v>5.88</v>
      </c>
      <c r="O107" s="46" t="s">
        <v>16</v>
      </c>
      <c r="P107" s="46" t="s">
        <v>16</v>
      </c>
      <c r="Q107" s="36">
        <f t="shared" si="4"/>
        <v>718.62419999999997</v>
      </c>
      <c r="R107" s="39">
        <f t="shared" si="5"/>
        <v>3.3542688268006776E-4</v>
      </c>
      <c r="S107" s="40" t="str">
        <f t="shared" si="6"/>
        <v>n/a</v>
      </c>
      <c r="T107" s="41" t="str">
        <f t="shared" si="7"/>
        <v>n/a</v>
      </c>
    </row>
    <row r="108" spans="2:20">
      <c r="B108" s="16" t="s">
        <v>323</v>
      </c>
      <c r="C108" s="16" t="s">
        <v>324</v>
      </c>
      <c r="D108" s="17" t="s">
        <v>325</v>
      </c>
      <c r="E108" s="18">
        <v>170.31800000000001</v>
      </c>
      <c r="F108" s="19">
        <v>7.47</v>
      </c>
      <c r="G108" s="20" t="s">
        <v>16</v>
      </c>
      <c r="H108" s="20" t="s">
        <v>16</v>
      </c>
      <c r="J108" s="12" t="s">
        <v>323</v>
      </c>
      <c r="K108" s="42" t="s">
        <v>324</v>
      </c>
      <c r="L108" s="43" t="s">
        <v>325</v>
      </c>
      <c r="M108" s="44">
        <v>170.31800000000001</v>
      </c>
      <c r="N108" s="45">
        <v>7.47</v>
      </c>
      <c r="O108" s="46" t="s">
        <v>16</v>
      </c>
      <c r="P108" s="46" t="s">
        <v>16</v>
      </c>
      <c r="Q108" s="36">
        <f t="shared" si="4"/>
        <v>1272.2754600000001</v>
      </c>
      <c r="R108" s="39">
        <f t="shared" si="5"/>
        <v>5.9385057093561458E-4</v>
      </c>
      <c r="S108" s="40" t="str">
        <f t="shared" si="6"/>
        <v>n/a</v>
      </c>
      <c r="T108" s="41" t="str">
        <f t="shared" si="7"/>
        <v>n/a</v>
      </c>
    </row>
    <row r="109" spans="2:20">
      <c r="B109" s="16" t="s">
        <v>326</v>
      </c>
      <c r="C109" s="16" t="s">
        <v>327</v>
      </c>
      <c r="D109" s="17" t="s">
        <v>328</v>
      </c>
      <c r="E109" s="18">
        <v>34.645000000000003</v>
      </c>
      <c r="F109" s="19">
        <v>78.98</v>
      </c>
      <c r="G109" s="20">
        <v>0.63700000000000001</v>
      </c>
      <c r="H109" s="20">
        <v>17.5</v>
      </c>
      <c r="J109" s="12" t="s">
        <v>326</v>
      </c>
      <c r="K109" s="42" t="s">
        <v>327</v>
      </c>
      <c r="L109" s="43" t="s">
        <v>328</v>
      </c>
      <c r="M109" s="44">
        <v>34.645000000000003</v>
      </c>
      <c r="N109" s="45">
        <v>78.98</v>
      </c>
      <c r="O109" s="46">
        <v>0.63700000000000001</v>
      </c>
      <c r="P109" s="46">
        <v>17.5</v>
      </c>
      <c r="Q109" s="36">
        <f t="shared" si="4"/>
        <v>2736.2621000000004</v>
      </c>
      <c r="R109" s="39">
        <f t="shared" si="5"/>
        <v>1.277184746072587E-3</v>
      </c>
      <c r="S109" s="40">
        <f t="shared" si="6"/>
        <v>8.1356668324823792E-6</v>
      </c>
      <c r="T109" s="41">
        <f t="shared" si="7"/>
        <v>2.2350733056270271E-4</v>
      </c>
    </row>
    <row r="110" spans="2:20">
      <c r="B110" s="16" t="s">
        <v>329</v>
      </c>
      <c r="C110" s="16" t="s">
        <v>330</v>
      </c>
      <c r="D110" s="17" t="s">
        <v>331</v>
      </c>
      <c r="E110" s="18">
        <v>85.153000000000006</v>
      </c>
      <c r="F110" s="19">
        <v>23.78</v>
      </c>
      <c r="G110" s="20">
        <v>2.0226999999999999</v>
      </c>
      <c r="H110" s="20" t="s">
        <v>16</v>
      </c>
      <c r="J110" s="12" t="s">
        <v>329</v>
      </c>
      <c r="K110" s="42" t="s">
        <v>330</v>
      </c>
      <c r="L110" s="43" t="s">
        <v>331</v>
      </c>
      <c r="M110" s="44">
        <v>85.153000000000006</v>
      </c>
      <c r="N110" s="45">
        <v>23.78</v>
      </c>
      <c r="O110" s="46">
        <v>2.0226999999999999</v>
      </c>
      <c r="P110" s="46" t="s">
        <v>16</v>
      </c>
      <c r="Q110" s="36">
        <f t="shared" si="4"/>
        <v>2024.9383400000002</v>
      </c>
      <c r="R110" s="39">
        <f t="shared" si="5"/>
        <v>9.4516543557195988E-4</v>
      </c>
      <c r="S110" s="40">
        <f t="shared" si="6"/>
        <v>1.9117861265314031E-5</v>
      </c>
      <c r="T110" s="41" t="str">
        <f t="shared" si="7"/>
        <v>n/a</v>
      </c>
    </row>
    <row r="111" spans="2:20">
      <c r="B111" s="16" t="s">
        <v>332</v>
      </c>
      <c r="C111" s="16" t="s">
        <v>333</v>
      </c>
      <c r="D111" s="17" t="s">
        <v>334</v>
      </c>
      <c r="E111" s="18">
        <v>33.531999999999996</v>
      </c>
      <c r="F111" s="19">
        <v>69.11</v>
      </c>
      <c r="G111" s="20">
        <v>2.0257999999999998</v>
      </c>
      <c r="H111" s="20">
        <v>13.645</v>
      </c>
      <c r="J111" s="12" t="s">
        <v>332</v>
      </c>
      <c r="K111" s="42" t="s">
        <v>333</v>
      </c>
      <c r="L111" s="43" t="s">
        <v>334</v>
      </c>
      <c r="M111" s="44">
        <v>33.531999999999996</v>
      </c>
      <c r="N111" s="45">
        <v>69.11</v>
      </c>
      <c r="O111" s="46">
        <v>2.0257999999999998</v>
      </c>
      <c r="P111" s="46">
        <v>13.645</v>
      </c>
      <c r="Q111" s="36">
        <f t="shared" si="4"/>
        <v>2317.3965199999998</v>
      </c>
      <c r="R111" s="39">
        <f t="shared" si="5"/>
        <v>1.0816739690052703E-3</v>
      </c>
      <c r="S111" s="40">
        <f t="shared" si="6"/>
        <v>2.1912551264108766E-5</v>
      </c>
      <c r="T111" s="41">
        <f t="shared" si="7"/>
        <v>1.4759441307076913E-4</v>
      </c>
    </row>
    <row r="112" spans="2:20">
      <c r="B112" s="16" t="s">
        <v>335</v>
      </c>
      <c r="C112" s="16" t="s">
        <v>336</v>
      </c>
      <c r="D112" s="17" t="s">
        <v>337</v>
      </c>
      <c r="E112" s="18">
        <v>71.963999999999999</v>
      </c>
      <c r="F112" s="19">
        <v>45.61</v>
      </c>
      <c r="G112" s="20">
        <v>3.8359999999999999</v>
      </c>
      <c r="H112" s="20" t="s">
        <v>16</v>
      </c>
      <c r="J112" s="12" t="s">
        <v>335</v>
      </c>
      <c r="K112" s="42" t="s">
        <v>336</v>
      </c>
      <c r="L112" s="43" t="s">
        <v>337</v>
      </c>
      <c r="M112" s="44">
        <v>71.963999999999999</v>
      </c>
      <c r="N112" s="45">
        <v>45.61</v>
      </c>
      <c r="O112" s="46">
        <v>3.8359999999999999</v>
      </c>
      <c r="P112" s="46" t="s">
        <v>16</v>
      </c>
      <c r="Q112" s="36">
        <f t="shared" si="4"/>
        <v>3282.2780399999997</v>
      </c>
      <c r="R112" s="39">
        <f t="shared" si="5"/>
        <v>1.5320445526972827E-3</v>
      </c>
      <c r="S112" s="40">
        <f t="shared" si="6"/>
        <v>5.8769229041467757E-5</v>
      </c>
      <c r="T112" s="41" t="str">
        <f t="shared" si="7"/>
        <v>n/a</v>
      </c>
    </row>
    <row r="113" spans="2:20">
      <c r="B113" s="16" t="s">
        <v>338</v>
      </c>
      <c r="C113" s="16" t="s">
        <v>339</v>
      </c>
      <c r="D113" s="17" t="s">
        <v>340</v>
      </c>
      <c r="E113" s="18">
        <v>221.94900000000001</v>
      </c>
      <c r="F113" s="19">
        <v>20</v>
      </c>
      <c r="G113" s="20">
        <v>4.3</v>
      </c>
      <c r="H113" s="20" t="s">
        <v>16</v>
      </c>
      <c r="J113" s="12" t="s">
        <v>338</v>
      </c>
      <c r="K113" s="42" t="s">
        <v>339</v>
      </c>
      <c r="L113" s="43" t="s">
        <v>340</v>
      </c>
      <c r="M113" s="44">
        <v>221.94900000000001</v>
      </c>
      <c r="N113" s="45">
        <v>20</v>
      </c>
      <c r="O113" s="46">
        <v>4.3</v>
      </c>
      <c r="P113" s="46" t="s">
        <v>16</v>
      </c>
      <c r="Q113" s="36">
        <f t="shared" si="4"/>
        <v>4438.9800000000005</v>
      </c>
      <c r="R113" s="39">
        <f t="shared" si="5"/>
        <v>2.0719497390696935E-3</v>
      </c>
      <c r="S113" s="40">
        <f t="shared" si="6"/>
        <v>8.9093838779996816E-5</v>
      </c>
      <c r="T113" s="41" t="str">
        <f t="shared" si="7"/>
        <v>n/a</v>
      </c>
    </row>
    <row r="114" spans="2:20">
      <c r="B114" s="16" t="s">
        <v>341</v>
      </c>
      <c r="C114" s="16" t="s">
        <v>342</v>
      </c>
      <c r="D114" s="17" t="s">
        <v>343</v>
      </c>
      <c r="E114" s="18">
        <v>600.50599999999997</v>
      </c>
      <c r="F114" s="19">
        <v>18.48</v>
      </c>
      <c r="G114" s="20">
        <v>0.52710000000000001</v>
      </c>
      <c r="H114" s="20">
        <v>-0.04</v>
      </c>
      <c r="J114" s="12" t="s">
        <v>341</v>
      </c>
      <c r="K114" s="42" t="s">
        <v>342</v>
      </c>
      <c r="L114" s="43" t="s">
        <v>343</v>
      </c>
      <c r="M114" s="44">
        <v>600.50599999999997</v>
      </c>
      <c r="N114" s="45">
        <v>18.48</v>
      </c>
      <c r="O114" s="46">
        <v>0.52710000000000001</v>
      </c>
      <c r="P114" s="46">
        <v>-0.04</v>
      </c>
      <c r="Q114" s="36">
        <f t="shared" si="4"/>
        <v>11097.35088</v>
      </c>
      <c r="R114" s="39">
        <f t="shared" si="5"/>
        <v>5.1798280821677128E-3</v>
      </c>
      <c r="S114" s="40">
        <f t="shared" si="6"/>
        <v>2.7302873821106016E-5</v>
      </c>
      <c r="T114" s="41">
        <f t="shared" si="7"/>
        <v>-2.0719312328670854E-6</v>
      </c>
    </row>
    <row r="115" spans="2:20">
      <c r="B115" s="16" t="s">
        <v>344</v>
      </c>
      <c r="C115" s="16" t="s">
        <v>345</v>
      </c>
      <c r="D115" s="17" t="s">
        <v>346</v>
      </c>
      <c r="E115" s="18">
        <v>83.558999999999997</v>
      </c>
      <c r="F115" s="19">
        <v>21.72</v>
      </c>
      <c r="G115" s="20">
        <v>3.1307999999999998</v>
      </c>
      <c r="H115" s="20" t="s">
        <v>16</v>
      </c>
      <c r="J115" s="12" t="s">
        <v>344</v>
      </c>
      <c r="K115" s="42" t="s">
        <v>345</v>
      </c>
      <c r="L115" s="43" t="s">
        <v>346</v>
      </c>
      <c r="M115" s="44">
        <v>83.558999999999997</v>
      </c>
      <c r="N115" s="45">
        <v>21.72</v>
      </c>
      <c r="O115" s="46">
        <v>3.1307999999999998</v>
      </c>
      <c r="P115" s="46" t="s">
        <v>16</v>
      </c>
      <c r="Q115" s="36">
        <f t="shared" si="4"/>
        <v>1814.9014799999998</v>
      </c>
      <c r="R115" s="39">
        <f t="shared" si="5"/>
        <v>8.4712808976909108E-4</v>
      </c>
      <c r="S115" s="40">
        <f t="shared" si="6"/>
        <v>2.65218862344907E-5</v>
      </c>
      <c r="T115" s="41" t="str">
        <f t="shared" si="7"/>
        <v>n/a</v>
      </c>
    </row>
    <row r="116" spans="2:20">
      <c r="B116" s="16" t="s">
        <v>347</v>
      </c>
      <c r="C116" s="16" t="s">
        <v>348</v>
      </c>
      <c r="D116" s="17" t="s">
        <v>349</v>
      </c>
      <c r="E116" s="18">
        <v>402.303</v>
      </c>
      <c r="F116" s="19">
        <v>43.1</v>
      </c>
      <c r="G116" s="20">
        <v>4.4547999999999996</v>
      </c>
      <c r="H116" s="20">
        <v>5.45</v>
      </c>
      <c r="J116" s="12" t="s">
        <v>347</v>
      </c>
      <c r="K116" s="42" t="s">
        <v>348</v>
      </c>
      <c r="L116" s="43" t="s">
        <v>349</v>
      </c>
      <c r="M116" s="44">
        <v>402.303</v>
      </c>
      <c r="N116" s="45">
        <v>43.1</v>
      </c>
      <c r="O116" s="46">
        <v>4.4547999999999996</v>
      </c>
      <c r="P116" s="46">
        <v>5.45</v>
      </c>
      <c r="Q116" s="36">
        <f t="shared" si="4"/>
        <v>17339.259300000002</v>
      </c>
      <c r="R116" s="39">
        <f t="shared" si="5"/>
        <v>8.0933173346797588E-3</v>
      </c>
      <c r="S116" s="40">
        <f t="shared" si="6"/>
        <v>3.6054110062531388E-4</v>
      </c>
      <c r="T116" s="41">
        <f t="shared" si="7"/>
        <v>4.4108579474004685E-4</v>
      </c>
    </row>
    <row r="117" spans="2:20">
      <c r="B117" s="16" t="s">
        <v>350</v>
      </c>
      <c r="C117" s="16" t="s">
        <v>351</v>
      </c>
      <c r="D117" s="17" t="s">
        <v>352</v>
      </c>
      <c r="E117" s="18">
        <v>83.566000000000003</v>
      </c>
      <c r="F117" s="19">
        <v>23.48</v>
      </c>
      <c r="G117" s="20">
        <v>1.8738999999999999</v>
      </c>
      <c r="H117" s="20">
        <v>6.7249999999999996</v>
      </c>
      <c r="J117" s="12" t="s">
        <v>350</v>
      </c>
      <c r="K117" s="42" t="s">
        <v>351</v>
      </c>
      <c r="L117" s="43" t="s">
        <v>352</v>
      </c>
      <c r="M117" s="44">
        <v>83.566000000000003</v>
      </c>
      <c r="N117" s="45">
        <v>23.48</v>
      </c>
      <c r="O117" s="46">
        <v>1.8738999999999999</v>
      </c>
      <c r="P117" s="46">
        <v>6.7249999999999996</v>
      </c>
      <c r="Q117" s="36">
        <f t="shared" si="4"/>
        <v>1962.12968</v>
      </c>
      <c r="R117" s="39">
        <f t="shared" si="5"/>
        <v>9.1584870364293171E-4</v>
      </c>
      <c r="S117" s="40">
        <f t="shared" si="6"/>
        <v>1.7162088857564897E-5</v>
      </c>
      <c r="T117" s="41">
        <f t="shared" si="7"/>
        <v>6.1590825319987155E-5</v>
      </c>
    </row>
    <row r="118" spans="2:20">
      <c r="B118" s="16" t="s">
        <v>353</v>
      </c>
      <c r="C118" s="16" t="s">
        <v>354</v>
      </c>
      <c r="D118" s="17" t="s">
        <v>355</v>
      </c>
      <c r="E118" s="18">
        <v>80.137</v>
      </c>
      <c r="F118" s="19">
        <v>6.47</v>
      </c>
      <c r="G118" s="20">
        <v>0.61819999999999997</v>
      </c>
      <c r="H118" s="20" t="s">
        <v>16</v>
      </c>
      <c r="J118" s="12" t="s">
        <v>353</v>
      </c>
      <c r="K118" s="42" t="s">
        <v>354</v>
      </c>
      <c r="L118" s="43" t="s">
        <v>355</v>
      </c>
      <c r="M118" s="44">
        <v>80.137</v>
      </c>
      <c r="N118" s="45">
        <v>6.47</v>
      </c>
      <c r="O118" s="46">
        <v>0.61819999999999997</v>
      </c>
      <c r="P118" s="46" t="s">
        <v>16</v>
      </c>
      <c r="Q118" s="36">
        <f t="shared" si="4"/>
        <v>518.48639000000003</v>
      </c>
      <c r="R118" s="39">
        <f t="shared" si="5"/>
        <v>2.4201004295394153E-4</v>
      </c>
      <c r="S118" s="40">
        <f t="shared" si="6"/>
        <v>1.4961060855412667E-6</v>
      </c>
      <c r="T118" s="41" t="str">
        <f t="shared" si="7"/>
        <v>n/a</v>
      </c>
    </row>
    <row r="119" spans="2:20">
      <c r="B119" s="16" t="s">
        <v>356</v>
      </c>
      <c r="C119" s="16" t="s">
        <v>357</v>
      </c>
      <c r="D119" s="17" t="s">
        <v>358</v>
      </c>
      <c r="E119" s="18">
        <v>91.652000000000001</v>
      </c>
      <c r="F119" s="19">
        <v>20.92</v>
      </c>
      <c r="G119" s="20">
        <v>5.7361000000000004</v>
      </c>
      <c r="H119" s="20" t="s">
        <v>16</v>
      </c>
      <c r="J119" s="12" t="s">
        <v>356</v>
      </c>
      <c r="K119" s="42" t="s">
        <v>357</v>
      </c>
      <c r="L119" s="43" t="s">
        <v>358</v>
      </c>
      <c r="M119" s="44">
        <v>91.652000000000001</v>
      </c>
      <c r="N119" s="45">
        <v>20.92</v>
      </c>
      <c r="O119" s="46">
        <v>5.7361000000000004</v>
      </c>
      <c r="P119" s="46" t="s">
        <v>16</v>
      </c>
      <c r="Q119" s="36">
        <f t="shared" si="4"/>
        <v>1917.3598400000001</v>
      </c>
      <c r="R119" s="39">
        <f t="shared" si="5"/>
        <v>8.9495181780289827E-4</v>
      </c>
      <c r="S119" s="40">
        <f t="shared" si="6"/>
        <v>5.1335331220992049E-5</v>
      </c>
      <c r="T119" s="41" t="str">
        <f t="shared" si="7"/>
        <v>n/a</v>
      </c>
    </row>
    <row r="120" spans="2:20">
      <c r="B120" s="16" t="s">
        <v>359</v>
      </c>
      <c r="C120" s="16" t="s">
        <v>360</v>
      </c>
      <c r="D120" s="17" t="s">
        <v>361</v>
      </c>
      <c r="E120" s="18">
        <v>142.95599999999999</v>
      </c>
      <c r="F120" s="19">
        <v>23.15</v>
      </c>
      <c r="G120" s="20">
        <v>1.3822999999999999</v>
      </c>
      <c r="H120" s="20" t="s">
        <v>16</v>
      </c>
      <c r="J120" s="12" t="s">
        <v>359</v>
      </c>
      <c r="K120" s="42" t="s">
        <v>360</v>
      </c>
      <c r="L120" s="43" t="s">
        <v>361</v>
      </c>
      <c r="M120" s="44">
        <v>142.95599999999999</v>
      </c>
      <c r="N120" s="45">
        <v>23.15</v>
      </c>
      <c r="O120" s="46">
        <v>1.3822999999999999</v>
      </c>
      <c r="P120" s="46" t="s">
        <v>16</v>
      </c>
      <c r="Q120" s="36">
        <f t="shared" si="4"/>
        <v>3309.4313999999995</v>
      </c>
      <c r="R120" s="39">
        <f t="shared" si="5"/>
        <v>1.5447187249546179E-3</v>
      </c>
      <c r="S120" s="40">
        <f t="shared" si="6"/>
        <v>2.1352646935047682E-5</v>
      </c>
      <c r="T120" s="41" t="str">
        <f t="shared" si="7"/>
        <v>n/a</v>
      </c>
    </row>
    <row r="121" spans="2:20">
      <c r="B121" s="16" t="s">
        <v>362</v>
      </c>
      <c r="C121" s="16" t="s">
        <v>363</v>
      </c>
      <c r="D121" s="17" t="s">
        <v>364</v>
      </c>
      <c r="E121" s="18">
        <v>233.66</v>
      </c>
      <c r="F121" s="19">
        <v>11.93</v>
      </c>
      <c r="G121" s="20">
        <v>0.1676</v>
      </c>
      <c r="H121" s="20">
        <v>43</v>
      </c>
      <c r="J121" s="12" t="s">
        <v>362</v>
      </c>
      <c r="K121" s="42" t="s">
        <v>363</v>
      </c>
      <c r="L121" s="43" t="s">
        <v>364</v>
      </c>
      <c r="M121" s="44">
        <v>233.66</v>
      </c>
      <c r="N121" s="45">
        <v>11.93</v>
      </c>
      <c r="O121" s="46">
        <v>0.1676</v>
      </c>
      <c r="P121" s="46">
        <v>43</v>
      </c>
      <c r="Q121" s="36">
        <f t="shared" si="4"/>
        <v>2787.5637999999999</v>
      </c>
      <c r="R121" s="39">
        <f t="shared" si="5"/>
        <v>1.301130459711493E-3</v>
      </c>
      <c r="S121" s="40">
        <f t="shared" si="6"/>
        <v>2.1806946504764624E-6</v>
      </c>
      <c r="T121" s="41">
        <f t="shared" si="7"/>
        <v>5.5948609767594198E-4</v>
      </c>
    </row>
    <row r="122" spans="2:20">
      <c r="B122" s="16" t="s">
        <v>365</v>
      </c>
      <c r="C122" s="16" t="s">
        <v>366</v>
      </c>
      <c r="D122" s="17" t="s">
        <v>367</v>
      </c>
      <c r="E122" s="18">
        <v>64</v>
      </c>
      <c r="F122" s="19">
        <v>14.4</v>
      </c>
      <c r="G122" s="20">
        <v>6.9443999999999999</v>
      </c>
      <c r="H122" s="20">
        <v>-13.71</v>
      </c>
      <c r="J122" s="12" t="s">
        <v>365</v>
      </c>
      <c r="K122" s="42" t="s">
        <v>366</v>
      </c>
      <c r="L122" s="43" t="s">
        <v>367</v>
      </c>
      <c r="M122" s="44">
        <v>64</v>
      </c>
      <c r="N122" s="45">
        <v>14.4</v>
      </c>
      <c r="O122" s="46">
        <v>6.9443999999999999</v>
      </c>
      <c r="P122" s="46">
        <v>-13.71</v>
      </c>
      <c r="Q122" s="36">
        <f t="shared" si="4"/>
        <v>921.6</v>
      </c>
      <c r="R122" s="39">
        <f t="shared" si="5"/>
        <v>4.3016838992890924E-4</v>
      </c>
      <c r="S122" s="40">
        <f t="shared" si="6"/>
        <v>2.9872613670223176E-5</v>
      </c>
      <c r="T122" s="41">
        <f t="shared" si="7"/>
        <v>-5.8976086259253456E-5</v>
      </c>
    </row>
    <row r="123" spans="2:20">
      <c r="B123" s="16" t="s">
        <v>368</v>
      </c>
      <c r="C123" s="16" t="s">
        <v>369</v>
      </c>
      <c r="D123" s="17" t="s">
        <v>370</v>
      </c>
      <c r="E123" s="18">
        <v>108.123</v>
      </c>
      <c r="F123" s="19">
        <v>27.68</v>
      </c>
      <c r="G123" s="20">
        <v>8.0922000000000001</v>
      </c>
      <c r="H123" s="20" t="s">
        <v>16</v>
      </c>
      <c r="J123" s="12" t="s">
        <v>368</v>
      </c>
      <c r="K123" s="42" t="s">
        <v>369</v>
      </c>
      <c r="L123" s="43" t="s">
        <v>370</v>
      </c>
      <c r="M123" s="44">
        <v>108.123</v>
      </c>
      <c r="N123" s="45">
        <v>27.68</v>
      </c>
      <c r="O123" s="46">
        <v>8.0922000000000001</v>
      </c>
      <c r="P123" s="46" t="s">
        <v>16</v>
      </c>
      <c r="Q123" s="36">
        <f t="shared" si="4"/>
        <v>2992.8446400000003</v>
      </c>
      <c r="R123" s="39">
        <f t="shared" si="5"/>
        <v>1.3969478733682358E-3</v>
      </c>
      <c r="S123" s="40">
        <f t="shared" si="6"/>
        <v>1.1304381580870436E-4</v>
      </c>
      <c r="T123" s="41" t="str">
        <f t="shared" si="7"/>
        <v>n/a</v>
      </c>
    </row>
    <row r="124" spans="2:20">
      <c r="B124" s="16" t="s">
        <v>371</v>
      </c>
      <c r="C124" s="16" t="s">
        <v>372</v>
      </c>
      <c r="D124" s="17" t="s">
        <v>373</v>
      </c>
      <c r="E124" s="18">
        <v>32.436</v>
      </c>
      <c r="F124" s="19">
        <v>138.71</v>
      </c>
      <c r="G124" s="20">
        <v>1.0813999999999999</v>
      </c>
      <c r="H124" s="20" t="s">
        <v>16</v>
      </c>
      <c r="J124" s="12" t="s">
        <v>371</v>
      </c>
      <c r="K124" s="42" t="s">
        <v>372</v>
      </c>
      <c r="L124" s="43" t="s">
        <v>373</v>
      </c>
      <c r="M124" s="44">
        <v>32.436</v>
      </c>
      <c r="N124" s="45">
        <v>138.71</v>
      </c>
      <c r="O124" s="46">
        <v>1.0813999999999999</v>
      </c>
      <c r="P124" s="46" t="s">
        <v>16</v>
      </c>
      <c r="Q124" s="36">
        <f t="shared" si="4"/>
        <v>4499.1975600000005</v>
      </c>
      <c r="R124" s="39">
        <f t="shared" si="5"/>
        <v>2.100057042488365E-3</v>
      </c>
      <c r="S124" s="40">
        <f t="shared" si="6"/>
        <v>2.2710016857469177E-5</v>
      </c>
      <c r="T124" s="41" t="str">
        <f t="shared" si="7"/>
        <v>n/a</v>
      </c>
    </row>
    <row r="125" spans="2:20">
      <c r="B125" s="16" t="s">
        <v>374</v>
      </c>
      <c r="C125" s="16" t="s">
        <v>375</v>
      </c>
      <c r="D125" s="17" t="s">
        <v>376</v>
      </c>
      <c r="E125" s="18">
        <v>85.905000000000001</v>
      </c>
      <c r="F125" s="19">
        <v>7.72</v>
      </c>
      <c r="G125" s="20">
        <v>4.1451000000000002</v>
      </c>
      <c r="H125" s="20">
        <v>3.1</v>
      </c>
      <c r="J125" s="12" t="s">
        <v>374</v>
      </c>
      <c r="K125" s="42" t="s">
        <v>375</v>
      </c>
      <c r="L125" s="43" t="s">
        <v>376</v>
      </c>
      <c r="M125" s="44">
        <v>85.905000000000001</v>
      </c>
      <c r="N125" s="45">
        <v>7.72</v>
      </c>
      <c r="O125" s="46">
        <v>4.1451000000000002</v>
      </c>
      <c r="P125" s="46">
        <v>3.1</v>
      </c>
      <c r="Q125" s="36">
        <f t="shared" si="4"/>
        <v>663.1866</v>
      </c>
      <c r="R125" s="39">
        <f t="shared" si="5"/>
        <v>3.0955068570358892E-4</v>
      </c>
      <c r="S125" s="40">
        <f t="shared" si="6"/>
        <v>1.2831185473099466E-5</v>
      </c>
      <c r="T125" s="41">
        <f t="shared" si="7"/>
        <v>9.5960712568112571E-6</v>
      </c>
    </row>
    <row r="126" spans="2:20">
      <c r="B126" s="16" t="s">
        <v>377</v>
      </c>
      <c r="C126" s="16" t="s">
        <v>378</v>
      </c>
      <c r="D126" s="17" t="s">
        <v>379</v>
      </c>
      <c r="E126" s="18">
        <v>87.459000000000003</v>
      </c>
      <c r="F126" s="19">
        <v>7.88</v>
      </c>
      <c r="G126" s="20">
        <v>6.0914000000000001</v>
      </c>
      <c r="H126" s="20" t="s">
        <v>16</v>
      </c>
      <c r="J126" s="12" t="s">
        <v>377</v>
      </c>
      <c r="K126" s="42" t="s">
        <v>378</v>
      </c>
      <c r="L126" s="43" t="s">
        <v>379</v>
      </c>
      <c r="M126" s="44">
        <v>87.459000000000003</v>
      </c>
      <c r="N126" s="45">
        <v>7.88</v>
      </c>
      <c r="O126" s="46">
        <v>6.0914000000000001</v>
      </c>
      <c r="P126" s="46" t="s">
        <v>16</v>
      </c>
      <c r="Q126" s="36">
        <f t="shared" si="4"/>
        <v>689.17692</v>
      </c>
      <c r="R126" s="39">
        <f t="shared" si="5"/>
        <v>3.2168199441467521E-4</v>
      </c>
      <c r="S126" s="40">
        <f t="shared" si="6"/>
        <v>1.9594937007775528E-5</v>
      </c>
      <c r="T126" s="41" t="str">
        <f t="shared" si="7"/>
        <v>n/a</v>
      </c>
    </row>
    <row r="127" spans="2:20">
      <c r="B127" s="16" t="s">
        <v>380</v>
      </c>
      <c r="C127" s="16" t="s">
        <v>381</v>
      </c>
      <c r="D127" s="17" t="s">
        <v>382</v>
      </c>
      <c r="E127" s="18">
        <v>281.34100000000001</v>
      </c>
      <c r="F127" s="19">
        <v>4.21</v>
      </c>
      <c r="G127" s="20">
        <v>2.7324999999999999</v>
      </c>
      <c r="H127" s="20" t="s">
        <v>16</v>
      </c>
      <c r="J127" s="12" t="s">
        <v>380</v>
      </c>
      <c r="K127" s="42" t="s">
        <v>381</v>
      </c>
      <c r="L127" s="43" t="s">
        <v>382</v>
      </c>
      <c r="M127" s="44">
        <v>281.34100000000001</v>
      </c>
      <c r="N127" s="45">
        <v>4.21</v>
      </c>
      <c r="O127" s="46">
        <v>2.7324999999999999</v>
      </c>
      <c r="P127" s="46" t="s">
        <v>16</v>
      </c>
      <c r="Q127" s="36">
        <f t="shared" si="4"/>
        <v>1184.44561</v>
      </c>
      <c r="R127" s="39">
        <f t="shared" si="5"/>
        <v>5.5285488391066057E-4</v>
      </c>
      <c r="S127" s="40">
        <f t="shared" si="6"/>
        <v>1.5106759702858799E-5</v>
      </c>
      <c r="T127" s="41" t="str">
        <f t="shared" si="7"/>
        <v>n/a</v>
      </c>
    </row>
    <row r="128" spans="2:20">
      <c r="B128" s="16" t="s">
        <v>383</v>
      </c>
      <c r="C128" s="16" t="s">
        <v>384</v>
      </c>
      <c r="D128" s="17" t="s">
        <v>385</v>
      </c>
      <c r="E128" s="18">
        <v>126.185</v>
      </c>
      <c r="F128" s="19">
        <v>13.87</v>
      </c>
      <c r="G128" s="20">
        <v>5.1910999999999996</v>
      </c>
      <c r="H128" s="20" t="s">
        <v>16</v>
      </c>
      <c r="J128" s="12" t="s">
        <v>383</v>
      </c>
      <c r="K128" s="42" t="s">
        <v>384</v>
      </c>
      <c r="L128" s="43" t="s">
        <v>385</v>
      </c>
      <c r="M128" s="44">
        <v>126.185</v>
      </c>
      <c r="N128" s="45">
        <v>13.87</v>
      </c>
      <c r="O128" s="46">
        <v>5.1910999999999996</v>
      </c>
      <c r="P128" s="46" t="s">
        <v>16</v>
      </c>
      <c r="Q128" s="36">
        <f t="shared" si="4"/>
        <v>1750.1859499999998</v>
      </c>
      <c r="R128" s="39">
        <f t="shared" si="5"/>
        <v>8.1692130228699911E-4</v>
      </c>
      <c r="S128" s="40">
        <f t="shared" si="6"/>
        <v>4.2407201723020411E-5</v>
      </c>
      <c r="T128" s="41" t="str">
        <f t="shared" si="7"/>
        <v>n/a</v>
      </c>
    </row>
    <row r="129" spans="2:20">
      <c r="B129" s="16" t="s">
        <v>386</v>
      </c>
      <c r="C129" s="16" t="s">
        <v>387</v>
      </c>
      <c r="D129" s="17" t="s">
        <v>388</v>
      </c>
      <c r="E129" s="18">
        <v>74.058999999999997</v>
      </c>
      <c r="F129" s="19">
        <v>17.82</v>
      </c>
      <c r="G129" s="20">
        <v>6.0606</v>
      </c>
      <c r="H129" s="20" t="s">
        <v>16</v>
      </c>
      <c r="J129" s="12" t="s">
        <v>386</v>
      </c>
      <c r="K129" s="42" t="s">
        <v>387</v>
      </c>
      <c r="L129" s="43" t="s">
        <v>388</v>
      </c>
      <c r="M129" s="44">
        <v>74.058999999999997</v>
      </c>
      <c r="N129" s="45">
        <v>17.82</v>
      </c>
      <c r="O129" s="46">
        <v>6.0606</v>
      </c>
      <c r="P129" s="46" t="s">
        <v>16</v>
      </c>
      <c r="Q129" s="36">
        <f t="shared" si="4"/>
        <v>1319.7313799999999</v>
      </c>
      <c r="R129" s="39">
        <f t="shared" si="5"/>
        <v>6.1600121839546168E-4</v>
      </c>
      <c r="S129" s="40">
        <f t="shared" si="6"/>
        <v>3.7333369842075351E-5</v>
      </c>
      <c r="T129" s="41" t="str">
        <f t="shared" si="7"/>
        <v>n/a</v>
      </c>
    </row>
    <row r="130" spans="2:20">
      <c r="B130" s="16" t="s">
        <v>389</v>
      </c>
      <c r="C130" s="16" t="s">
        <v>390</v>
      </c>
      <c r="D130" s="17" t="s">
        <v>391</v>
      </c>
      <c r="E130" s="18">
        <v>839.55100000000004</v>
      </c>
      <c r="F130" s="19">
        <v>17.13</v>
      </c>
      <c r="G130" s="20">
        <v>2.0880000000000001</v>
      </c>
      <c r="H130" s="20">
        <v>-16.5</v>
      </c>
      <c r="J130" s="12" t="s">
        <v>389</v>
      </c>
      <c r="K130" s="42" t="s">
        <v>390</v>
      </c>
      <c r="L130" s="43" t="s">
        <v>391</v>
      </c>
      <c r="M130" s="44">
        <v>839.55100000000004</v>
      </c>
      <c r="N130" s="45">
        <v>17.13</v>
      </c>
      <c r="O130" s="46">
        <v>2.0880000000000001</v>
      </c>
      <c r="P130" s="46">
        <v>-16.5</v>
      </c>
      <c r="Q130" s="36">
        <f t="shared" si="4"/>
        <v>14381.50863</v>
      </c>
      <c r="R130" s="39">
        <f t="shared" si="5"/>
        <v>6.7127500131464986E-3</v>
      </c>
      <c r="S130" s="40">
        <f t="shared" si="6"/>
        <v>1.4016222027449888E-4</v>
      </c>
      <c r="T130" s="41">
        <f t="shared" si="7"/>
        <v>-1.1076037521691724E-3</v>
      </c>
    </row>
    <row r="131" spans="2:20">
      <c r="B131" s="16" t="s">
        <v>392</v>
      </c>
      <c r="C131" s="16" t="s">
        <v>393</v>
      </c>
      <c r="D131" s="17" t="s">
        <v>394</v>
      </c>
      <c r="E131" s="18">
        <v>74.25</v>
      </c>
      <c r="F131" s="19">
        <v>31.91</v>
      </c>
      <c r="G131" s="20">
        <v>4.1365999999999996</v>
      </c>
      <c r="H131" s="20" t="s">
        <v>16</v>
      </c>
      <c r="J131" s="12" t="s">
        <v>392</v>
      </c>
      <c r="K131" s="42" t="s">
        <v>393</v>
      </c>
      <c r="L131" s="43" t="s">
        <v>394</v>
      </c>
      <c r="M131" s="44">
        <v>74.25</v>
      </c>
      <c r="N131" s="45">
        <v>31.91</v>
      </c>
      <c r="O131" s="46">
        <v>4.1365999999999996</v>
      </c>
      <c r="P131" s="46" t="s">
        <v>16</v>
      </c>
      <c r="Q131" s="36">
        <f t="shared" si="4"/>
        <v>2369.3175000000001</v>
      </c>
      <c r="R131" s="39">
        <f t="shared" si="5"/>
        <v>1.1059087393721662E-3</v>
      </c>
      <c r="S131" s="40">
        <f t="shared" si="6"/>
        <v>4.5747020912869019E-5</v>
      </c>
      <c r="T131" s="41" t="str">
        <f t="shared" si="7"/>
        <v>n/a</v>
      </c>
    </row>
    <row r="132" spans="2:20">
      <c r="B132" s="16" t="s">
        <v>395</v>
      </c>
      <c r="C132" s="16" t="s">
        <v>396</v>
      </c>
      <c r="D132" s="17" t="s">
        <v>397</v>
      </c>
      <c r="E132" s="18">
        <v>167.745</v>
      </c>
      <c r="F132" s="19">
        <v>17.25</v>
      </c>
      <c r="G132" s="20">
        <v>6.2609000000000004</v>
      </c>
      <c r="H132" s="20" t="s">
        <v>16</v>
      </c>
      <c r="J132" s="12" t="s">
        <v>395</v>
      </c>
      <c r="K132" s="42" t="s">
        <v>396</v>
      </c>
      <c r="L132" s="43" t="s">
        <v>397</v>
      </c>
      <c r="M132" s="44">
        <v>167.745</v>
      </c>
      <c r="N132" s="45">
        <v>17.25</v>
      </c>
      <c r="O132" s="46">
        <v>6.2609000000000004</v>
      </c>
      <c r="P132" s="46" t="s">
        <v>16</v>
      </c>
      <c r="Q132" s="36">
        <f t="shared" si="4"/>
        <v>2893.6012500000002</v>
      </c>
      <c r="R132" s="39">
        <f t="shared" si="5"/>
        <v>1.3506247730129984E-3</v>
      </c>
      <c r="S132" s="40">
        <f t="shared" si="6"/>
        <v>8.4561266413570816E-5</v>
      </c>
      <c r="T132" s="41" t="str">
        <f t="shared" si="7"/>
        <v>n/a</v>
      </c>
    </row>
    <row r="133" spans="2:20">
      <c r="B133" s="16" t="s">
        <v>398</v>
      </c>
      <c r="C133" s="16" t="s">
        <v>399</v>
      </c>
      <c r="D133" s="17" t="s">
        <v>400</v>
      </c>
      <c r="E133" s="18">
        <v>116.43300000000001</v>
      </c>
      <c r="F133" s="19">
        <v>29.17</v>
      </c>
      <c r="G133" s="20">
        <v>4.0450999999999997</v>
      </c>
      <c r="H133" s="20" t="s">
        <v>16</v>
      </c>
      <c r="J133" s="12" t="s">
        <v>398</v>
      </c>
      <c r="K133" s="42" t="s">
        <v>399</v>
      </c>
      <c r="L133" s="43" t="s">
        <v>400</v>
      </c>
      <c r="M133" s="44">
        <v>116.43300000000001</v>
      </c>
      <c r="N133" s="45">
        <v>29.17</v>
      </c>
      <c r="O133" s="46">
        <v>4.0450999999999997</v>
      </c>
      <c r="P133" s="46" t="s">
        <v>16</v>
      </c>
      <c r="Q133" s="36">
        <f t="shared" ref="Q133:Q196" si="8">M133*N133</f>
        <v>3396.3506100000004</v>
      </c>
      <c r="R133" s="39">
        <f t="shared" ref="R133:R196" si="9">$Q133/SUM($Q$4:$Q$253)</f>
        <v>1.585289359307475E-3</v>
      </c>
      <c r="S133" s="40">
        <f t="shared" ref="S133:S196" si="10">IFERROR($O133/100*$R133,"n/a")</f>
        <v>6.4126539873346659E-5</v>
      </c>
      <c r="T133" s="41" t="str">
        <f t="shared" ref="T133:T196" si="11">IFERROR($P133/100*$R133,"n/a")</f>
        <v>n/a</v>
      </c>
    </row>
    <row r="134" spans="2:20">
      <c r="B134" s="16" t="s">
        <v>401</v>
      </c>
      <c r="C134" s="16" t="s">
        <v>402</v>
      </c>
      <c r="D134" s="17" t="s">
        <v>403</v>
      </c>
      <c r="E134" s="18">
        <v>334.24299999999999</v>
      </c>
      <c r="F134" s="19">
        <v>31.6</v>
      </c>
      <c r="G134" s="20">
        <v>4.6519000000000004</v>
      </c>
      <c r="H134" s="20" t="s">
        <v>16</v>
      </c>
      <c r="J134" s="12" t="s">
        <v>401</v>
      </c>
      <c r="K134" s="42" t="s">
        <v>402</v>
      </c>
      <c r="L134" s="43" t="s">
        <v>403</v>
      </c>
      <c r="M134" s="44">
        <v>334.24299999999999</v>
      </c>
      <c r="N134" s="45">
        <v>31.6</v>
      </c>
      <c r="O134" s="46">
        <v>4.6519000000000004</v>
      </c>
      <c r="P134" s="46" t="s">
        <v>16</v>
      </c>
      <c r="Q134" s="36">
        <f t="shared" si="8"/>
        <v>10562.078800000001</v>
      </c>
      <c r="R134" s="39">
        <f t="shared" si="9"/>
        <v>4.9299831073114867E-3</v>
      </c>
      <c r="S134" s="40">
        <f t="shared" si="10"/>
        <v>2.2933788416902307E-4</v>
      </c>
      <c r="T134" s="41" t="str">
        <f t="shared" si="11"/>
        <v>n/a</v>
      </c>
    </row>
    <row r="135" spans="2:20">
      <c r="B135" s="16" t="s">
        <v>404</v>
      </c>
      <c r="C135" s="16" t="s">
        <v>405</v>
      </c>
      <c r="D135" s="17" t="s">
        <v>406</v>
      </c>
      <c r="E135" s="18">
        <v>158.958</v>
      </c>
      <c r="F135" s="19">
        <v>35.07</v>
      </c>
      <c r="G135" s="20">
        <v>3.7639</v>
      </c>
      <c r="H135" s="20">
        <v>39.6</v>
      </c>
      <c r="J135" s="12" t="s">
        <v>404</v>
      </c>
      <c r="K135" s="42" t="s">
        <v>405</v>
      </c>
      <c r="L135" s="43" t="s">
        <v>406</v>
      </c>
      <c r="M135" s="44">
        <v>158.958</v>
      </c>
      <c r="N135" s="45">
        <v>35.07</v>
      </c>
      <c r="O135" s="46">
        <v>3.7639</v>
      </c>
      <c r="P135" s="46">
        <v>39.6</v>
      </c>
      <c r="Q135" s="36">
        <f t="shared" si="8"/>
        <v>5574.6570599999995</v>
      </c>
      <c r="R135" s="39">
        <f t="shared" si="9"/>
        <v>2.6020412889605324E-3</v>
      </c>
      <c r="S135" s="40">
        <f t="shared" si="10"/>
        <v>9.7938232075185481E-5</v>
      </c>
      <c r="T135" s="41">
        <f t="shared" si="11"/>
        <v>1.0304083504283708E-3</v>
      </c>
    </row>
    <row r="136" spans="2:20">
      <c r="B136" s="16" t="s">
        <v>407</v>
      </c>
      <c r="C136" s="16" t="s">
        <v>408</v>
      </c>
      <c r="D136" s="17" t="s">
        <v>409</v>
      </c>
      <c r="E136" s="18">
        <v>46.636000000000003</v>
      </c>
      <c r="F136" s="19">
        <v>20.82</v>
      </c>
      <c r="G136" s="20" t="s">
        <v>16</v>
      </c>
      <c r="H136" s="20" t="s">
        <v>16</v>
      </c>
      <c r="J136" s="12" t="s">
        <v>407</v>
      </c>
      <c r="K136" s="42" t="s">
        <v>408</v>
      </c>
      <c r="L136" s="43" t="s">
        <v>409</v>
      </c>
      <c r="M136" s="44">
        <v>46.636000000000003</v>
      </c>
      <c r="N136" s="45">
        <v>20.82</v>
      </c>
      <c r="O136" s="46" t="s">
        <v>16</v>
      </c>
      <c r="P136" s="46" t="s">
        <v>16</v>
      </c>
      <c r="Q136" s="36">
        <f t="shared" si="8"/>
        <v>970.96152000000006</v>
      </c>
      <c r="R136" s="39">
        <f t="shared" si="9"/>
        <v>4.53208500153349E-4</v>
      </c>
      <c r="S136" s="40" t="str">
        <f t="shared" si="10"/>
        <v>n/a</v>
      </c>
      <c r="T136" s="41" t="str">
        <f t="shared" si="11"/>
        <v>n/a</v>
      </c>
    </row>
    <row r="137" spans="2:20">
      <c r="B137" s="16" t="s">
        <v>410</v>
      </c>
      <c r="C137" s="16" t="s">
        <v>411</v>
      </c>
      <c r="D137" s="17" t="s">
        <v>412</v>
      </c>
      <c r="E137" s="18">
        <v>238.13200000000001</v>
      </c>
      <c r="F137" s="19">
        <v>9.83</v>
      </c>
      <c r="G137" s="20">
        <v>4.4783999999999997</v>
      </c>
      <c r="H137" s="20" t="s">
        <v>16</v>
      </c>
      <c r="J137" s="12" t="s">
        <v>410</v>
      </c>
      <c r="K137" s="42" t="s">
        <v>411</v>
      </c>
      <c r="L137" s="43" t="s">
        <v>412</v>
      </c>
      <c r="M137" s="44">
        <v>238.13200000000001</v>
      </c>
      <c r="N137" s="45">
        <v>9.83</v>
      </c>
      <c r="O137" s="46">
        <v>4.4783999999999997</v>
      </c>
      <c r="P137" s="46" t="s">
        <v>16</v>
      </c>
      <c r="Q137" s="36">
        <f t="shared" si="8"/>
        <v>2340.8375599999999</v>
      </c>
      <c r="R137" s="39">
        <f t="shared" si="9"/>
        <v>1.0926153692169232E-3</v>
      </c>
      <c r="S137" s="40">
        <f t="shared" si="10"/>
        <v>4.8931686695010685E-5</v>
      </c>
      <c r="T137" s="41" t="str">
        <f t="shared" si="11"/>
        <v>n/a</v>
      </c>
    </row>
    <row r="138" spans="2:20">
      <c r="B138" s="16" t="s">
        <v>413</v>
      </c>
      <c r="C138" s="16" t="s">
        <v>414</v>
      </c>
      <c r="D138" s="17" t="s">
        <v>415</v>
      </c>
      <c r="E138" s="18">
        <v>286.053</v>
      </c>
      <c r="F138" s="19">
        <v>18.14</v>
      </c>
      <c r="G138" s="20">
        <v>5.5105000000000004</v>
      </c>
      <c r="H138" s="20" t="s">
        <v>16</v>
      </c>
      <c r="J138" s="12" t="s">
        <v>413</v>
      </c>
      <c r="K138" s="42" t="s">
        <v>414</v>
      </c>
      <c r="L138" s="43" t="s">
        <v>415</v>
      </c>
      <c r="M138" s="44">
        <v>286.053</v>
      </c>
      <c r="N138" s="45">
        <v>18.14</v>
      </c>
      <c r="O138" s="46">
        <v>5.5105000000000004</v>
      </c>
      <c r="P138" s="46" t="s">
        <v>16</v>
      </c>
      <c r="Q138" s="36">
        <f t="shared" si="8"/>
        <v>5189.0014200000005</v>
      </c>
      <c r="R138" s="39">
        <f t="shared" si="9"/>
        <v>2.422031669032361E-3</v>
      </c>
      <c r="S138" s="40">
        <f t="shared" si="10"/>
        <v>1.3346605512202825E-4</v>
      </c>
      <c r="T138" s="41" t="str">
        <f t="shared" si="11"/>
        <v>n/a</v>
      </c>
    </row>
    <row r="139" spans="2:20">
      <c r="B139" s="16" t="s">
        <v>416</v>
      </c>
      <c r="C139" s="16" t="s">
        <v>417</v>
      </c>
      <c r="D139" s="17" t="s">
        <v>418</v>
      </c>
      <c r="E139" s="18">
        <v>109.015</v>
      </c>
      <c r="F139" s="19">
        <v>10.11</v>
      </c>
      <c r="G139" s="20">
        <v>7.9134000000000002</v>
      </c>
      <c r="H139" s="20" t="s">
        <v>16</v>
      </c>
      <c r="J139" s="12" t="s">
        <v>416</v>
      </c>
      <c r="K139" s="42" t="s">
        <v>417</v>
      </c>
      <c r="L139" s="43" t="s">
        <v>418</v>
      </c>
      <c r="M139" s="44">
        <v>109.015</v>
      </c>
      <c r="N139" s="45">
        <v>10.11</v>
      </c>
      <c r="O139" s="46">
        <v>7.9134000000000002</v>
      </c>
      <c r="P139" s="46" t="s">
        <v>16</v>
      </c>
      <c r="Q139" s="36">
        <f t="shared" si="8"/>
        <v>1102.14165</v>
      </c>
      <c r="R139" s="39">
        <f t="shared" si="9"/>
        <v>5.1443847553612348E-4</v>
      </c>
      <c r="S139" s="40">
        <f t="shared" si="10"/>
        <v>4.0709574323075594E-5</v>
      </c>
      <c r="T139" s="41" t="str">
        <f t="shared" si="11"/>
        <v>n/a</v>
      </c>
    </row>
    <row r="140" spans="2:20">
      <c r="B140" s="16" t="s">
        <v>419</v>
      </c>
      <c r="C140" s="16" t="s">
        <v>420</v>
      </c>
      <c r="D140" s="17" t="s">
        <v>421</v>
      </c>
      <c r="E140" s="18">
        <v>124.504</v>
      </c>
      <c r="F140" s="19">
        <v>30.55</v>
      </c>
      <c r="G140" s="20">
        <v>5.2399000000000004</v>
      </c>
      <c r="H140" s="20" t="s">
        <v>16</v>
      </c>
      <c r="J140" s="12" t="s">
        <v>419</v>
      </c>
      <c r="K140" s="42" t="s">
        <v>420</v>
      </c>
      <c r="L140" s="43" t="s">
        <v>421</v>
      </c>
      <c r="M140" s="44">
        <v>124.504</v>
      </c>
      <c r="N140" s="45">
        <v>30.55</v>
      </c>
      <c r="O140" s="46">
        <v>5.2399000000000004</v>
      </c>
      <c r="P140" s="46" t="s">
        <v>16</v>
      </c>
      <c r="Q140" s="36">
        <f t="shared" si="8"/>
        <v>3803.5972000000002</v>
      </c>
      <c r="R140" s="39">
        <f t="shared" si="9"/>
        <v>1.7753768266732936E-3</v>
      </c>
      <c r="S140" s="40">
        <f t="shared" si="10"/>
        <v>9.3027970340853907E-5</v>
      </c>
      <c r="T140" s="41" t="str">
        <f t="shared" si="11"/>
        <v>n/a</v>
      </c>
    </row>
    <row r="141" spans="2:20">
      <c r="B141" s="16" t="s">
        <v>422</v>
      </c>
      <c r="C141" s="16" t="s">
        <v>423</v>
      </c>
      <c r="D141" s="17" t="s">
        <v>424</v>
      </c>
      <c r="E141" s="18">
        <v>290.91800000000001</v>
      </c>
      <c r="F141" s="19">
        <v>2.73</v>
      </c>
      <c r="G141" s="20" t="s">
        <v>16</v>
      </c>
      <c r="H141" s="20" t="s">
        <v>16</v>
      </c>
      <c r="J141" s="12" t="s">
        <v>422</v>
      </c>
      <c r="K141" s="42" t="s">
        <v>423</v>
      </c>
      <c r="L141" s="43" t="s">
        <v>424</v>
      </c>
      <c r="M141" s="44">
        <v>290.91800000000001</v>
      </c>
      <c r="N141" s="45">
        <v>2.73</v>
      </c>
      <c r="O141" s="46" t="s">
        <v>16</v>
      </c>
      <c r="P141" s="46" t="s">
        <v>16</v>
      </c>
      <c r="Q141" s="36">
        <f t="shared" si="8"/>
        <v>794.20614</v>
      </c>
      <c r="R141" s="39">
        <f t="shared" si="9"/>
        <v>3.7070570368430325E-4</v>
      </c>
      <c r="S141" s="40" t="str">
        <f t="shared" si="10"/>
        <v>n/a</v>
      </c>
      <c r="T141" s="41" t="str">
        <f t="shared" si="11"/>
        <v>n/a</v>
      </c>
    </row>
    <row r="142" spans="2:20">
      <c r="B142" s="16" t="s">
        <v>425</v>
      </c>
      <c r="C142" s="16" t="s">
        <v>426</v>
      </c>
      <c r="D142" s="17" t="s">
        <v>427</v>
      </c>
      <c r="E142" s="18">
        <v>151.643</v>
      </c>
      <c r="F142" s="19">
        <v>11.55</v>
      </c>
      <c r="G142" s="20">
        <v>5.4130000000000003</v>
      </c>
      <c r="H142" s="20">
        <v>4</v>
      </c>
      <c r="J142" s="12" t="s">
        <v>425</v>
      </c>
      <c r="K142" s="42" t="s">
        <v>426</v>
      </c>
      <c r="L142" s="43" t="s">
        <v>427</v>
      </c>
      <c r="M142" s="44">
        <v>151.643</v>
      </c>
      <c r="N142" s="45">
        <v>11.55</v>
      </c>
      <c r="O142" s="46">
        <v>5.4130000000000003</v>
      </c>
      <c r="P142" s="46">
        <v>4</v>
      </c>
      <c r="Q142" s="36">
        <f t="shared" si="8"/>
        <v>1751.4766500000001</v>
      </c>
      <c r="R142" s="39">
        <f t="shared" si="9"/>
        <v>8.1752375274368456E-4</v>
      </c>
      <c r="S142" s="40">
        <f t="shared" si="10"/>
        <v>4.4252560736015647E-5</v>
      </c>
      <c r="T142" s="41">
        <f t="shared" si="11"/>
        <v>3.2700950109747383E-5</v>
      </c>
    </row>
    <row r="143" spans="2:20">
      <c r="B143" s="16" t="s">
        <v>428</v>
      </c>
      <c r="C143" s="16" t="s">
        <v>429</v>
      </c>
      <c r="D143" s="17" t="s">
        <v>430</v>
      </c>
      <c r="E143" s="18">
        <v>134.63399999999999</v>
      </c>
      <c r="F143" s="19">
        <v>41</v>
      </c>
      <c r="G143" s="20">
        <v>4.6829000000000001</v>
      </c>
      <c r="H143" s="20" t="s">
        <v>16</v>
      </c>
      <c r="J143" s="12" t="s">
        <v>428</v>
      </c>
      <c r="K143" s="42" t="s">
        <v>429</v>
      </c>
      <c r="L143" s="43" t="s">
        <v>430</v>
      </c>
      <c r="M143" s="44">
        <v>134.63399999999999</v>
      </c>
      <c r="N143" s="45">
        <v>41</v>
      </c>
      <c r="O143" s="46">
        <v>4.6829000000000001</v>
      </c>
      <c r="P143" s="46" t="s">
        <v>16</v>
      </c>
      <c r="Q143" s="36">
        <f t="shared" si="8"/>
        <v>5519.9939999999997</v>
      </c>
      <c r="R143" s="39">
        <f t="shared" si="9"/>
        <v>2.576526618269574E-3</v>
      </c>
      <c r="S143" s="40">
        <f t="shared" si="10"/>
        <v>1.2065616500694588E-4</v>
      </c>
      <c r="T143" s="41" t="str">
        <f t="shared" si="11"/>
        <v>n/a</v>
      </c>
    </row>
    <row r="144" spans="2:20">
      <c r="B144" s="16" t="s">
        <v>431</v>
      </c>
      <c r="C144" s="16" t="s">
        <v>432</v>
      </c>
      <c r="D144" s="17" t="s">
        <v>433</v>
      </c>
      <c r="E144" s="18">
        <v>167.125</v>
      </c>
      <c r="F144" s="19">
        <v>19.12</v>
      </c>
      <c r="G144" s="20">
        <v>7.6882999999999999</v>
      </c>
      <c r="H144" s="20" t="s">
        <v>16</v>
      </c>
      <c r="J144" s="12" t="s">
        <v>431</v>
      </c>
      <c r="K144" s="42" t="s">
        <v>432</v>
      </c>
      <c r="L144" s="43" t="s">
        <v>433</v>
      </c>
      <c r="M144" s="44">
        <v>167.125</v>
      </c>
      <c r="N144" s="45">
        <v>19.12</v>
      </c>
      <c r="O144" s="46">
        <v>7.6882999999999999</v>
      </c>
      <c r="P144" s="46" t="s">
        <v>16</v>
      </c>
      <c r="Q144" s="36">
        <f t="shared" si="8"/>
        <v>3195.4300000000003</v>
      </c>
      <c r="R144" s="39">
        <f t="shared" si="9"/>
        <v>1.4915071378369515E-3</v>
      </c>
      <c r="S144" s="40">
        <f t="shared" si="10"/>
        <v>1.1467154327831833E-4</v>
      </c>
      <c r="T144" s="41" t="str">
        <f t="shared" si="11"/>
        <v>n/a</v>
      </c>
    </row>
    <row r="145" spans="2:20">
      <c r="B145" s="16" t="s">
        <v>434</v>
      </c>
      <c r="C145" s="16" t="s">
        <v>435</v>
      </c>
      <c r="D145" s="17" t="s">
        <v>436</v>
      </c>
      <c r="E145" s="18">
        <v>105.566</v>
      </c>
      <c r="F145" s="19">
        <v>42.28</v>
      </c>
      <c r="G145" s="20">
        <v>3.0274000000000001</v>
      </c>
      <c r="H145" s="20">
        <v>10</v>
      </c>
      <c r="J145" s="12" t="s">
        <v>434</v>
      </c>
      <c r="K145" s="42" t="s">
        <v>435</v>
      </c>
      <c r="L145" s="43" t="s">
        <v>436</v>
      </c>
      <c r="M145" s="44">
        <v>105.566</v>
      </c>
      <c r="N145" s="45">
        <v>42.28</v>
      </c>
      <c r="O145" s="46">
        <v>3.0274000000000001</v>
      </c>
      <c r="P145" s="46">
        <v>10</v>
      </c>
      <c r="Q145" s="36">
        <f t="shared" si="8"/>
        <v>4463.3304800000005</v>
      </c>
      <c r="R145" s="39">
        <f t="shared" si="9"/>
        <v>2.0833156318383526E-3</v>
      </c>
      <c r="S145" s="40">
        <f t="shared" si="10"/>
        <v>6.3070297438274291E-5</v>
      </c>
      <c r="T145" s="41">
        <f t="shared" si="11"/>
        <v>2.0833156318383526E-4</v>
      </c>
    </row>
    <row r="146" spans="2:20">
      <c r="B146" s="16" t="s">
        <v>437</v>
      </c>
      <c r="C146" s="16" t="s">
        <v>438</v>
      </c>
      <c r="D146" s="17" t="s">
        <v>439</v>
      </c>
      <c r="E146" s="18">
        <v>107.52800000000001</v>
      </c>
      <c r="F146" s="19">
        <v>27.33</v>
      </c>
      <c r="G146" s="20">
        <v>2.0489999999999999</v>
      </c>
      <c r="H146" s="20">
        <v>14.86</v>
      </c>
      <c r="J146" s="12" t="s">
        <v>437</v>
      </c>
      <c r="K146" s="42" t="s">
        <v>438</v>
      </c>
      <c r="L146" s="43" t="s">
        <v>439</v>
      </c>
      <c r="M146" s="44">
        <v>107.52800000000001</v>
      </c>
      <c r="N146" s="45">
        <v>27.33</v>
      </c>
      <c r="O146" s="46">
        <v>2.0489999999999999</v>
      </c>
      <c r="P146" s="46">
        <v>14.86</v>
      </c>
      <c r="Q146" s="36">
        <f t="shared" si="8"/>
        <v>2938.7402400000001</v>
      </c>
      <c r="R146" s="39">
        <f t="shared" si="9"/>
        <v>1.371693964257917E-3</v>
      </c>
      <c r="S146" s="40">
        <f t="shared" si="10"/>
        <v>2.8106009327644717E-5</v>
      </c>
      <c r="T146" s="41">
        <f t="shared" si="11"/>
        <v>2.0383372308872645E-4</v>
      </c>
    </row>
    <row r="147" spans="2:20">
      <c r="B147" s="16" t="s">
        <v>440</v>
      </c>
      <c r="C147" s="16" t="s">
        <v>441</v>
      </c>
      <c r="D147" s="17" t="s">
        <v>442</v>
      </c>
      <c r="E147" s="18">
        <v>83.260999999999996</v>
      </c>
      <c r="F147" s="19">
        <v>18.55</v>
      </c>
      <c r="G147" s="20">
        <v>6.1456</v>
      </c>
      <c r="H147" s="20">
        <v>6.2</v>
      </c>
      <c r="J147" s="12" t="s">
        <v>440</v>
      </c>
      <c r="K147" s="42" t="s">
        <v>441</v>
      </c>
      <c r="L147" s="43" t="s">
        <v>442</v>
      </c>
      <c r="M147" s="44">
        <v>83.260999999999996</v>
      </c>
      <c r="N147" s="45">
        <v>18.55</v>
      </c>
      <c r="O147" s="46">
        <v>6.1456</v>
      </c>
      <c r="P147" s="46">
        <v>6.2</v>
      </c>
      <c r="Q147" s="36">
        <f t="shared" si="8"/>
        <v>1544.49155</v>
      </c>
      <c r="R147" s="39">
        <f t="shared" si="9"/>
        <v>7.2091085429937653E-4</v>
      </c>
      <c r="S147" s="40">
        <f t="shared" si="10"/>
        <v>4.4304297461822482E-5</v>
      </c>
      <c r="T147" s="41">
        <f t="shared" si="11"/>
        <v>4.4696472966561342E-5</v>
      </c>
    </row>
    <row r="148" spans="2:20">
      <c r="B148" s="16" t="s">
        <v>443</v>
      </c>
      <c r="C148" s="16" t="s">
        <v>444</v>
      </c>
      <c r="D148" s="17" t="s">
        <v>445</v>
      </c>
      <c r="E148" s="18">
        <v>142.101</v>
      </c>
      <c r="F148" s="19">
        <v>40.659999999999997</v>
      </c>
      <c r="G148" s="20">
        <v>3.9351000000000003</v>
      </c>
      <c r="H148" s="20" t="s">
        <v>16</v>
      </c>
      <c r="J148" s="12" t="s">
        <v>443</v>
      </c>
      <c r="K148" s="42" t="s">
        <v>444</v>
      </c>
      <c r="L148" s="43" t="s">
        <v>445</v>
      </c>
      <c r="M148" s="44">
        <v>142.101</v>
      </c>
      <c r="N148" s="45">
        <v>40.659999999999997</v>
      </c>
      <c r="O148" s="46">
        <v>3.9351000000000003</v>
      </c>
      <c r="P148" s="46" t="s">
        <v>16</v>
      </c>
      <c r="Q148" s="36">
        <f t="shared" si="8"/>
        <v>5777.8266599999997</v>
      </c>
      <c r="R148" s="39">
        <f t="shared" si="9"/>
        <v>2.696873254796579E-3</v>
      </c>
      <c r="S148" s="40">
        <f t="shared" si="10"/>
        <v>1.0612465944950019E-4</v>
      </c>
      <c r="T148" s="41" t="str">
        <f t="shared" si="11"/>
        <v>n/a</v>
      </c>
    </row>
    <row r="149" spans="2:20">
      <c r="B149" s="16" t="s">
        <v>446</v>
      </c>
      <c r="C149" s="16" t="s">
        <v>447</v>
      </c>
      <c r="D149" s="17" t="s">
        <v>448</v>
      </c>
      <c r="E149" s="18">
        <v>152.28399999999999</v>
      </c>
      <c r="F149" s="19">
        <v>8.7200000000000006</v>
      </c>
      <c r="G149" s="20" t="s">
        <v>16</v>
      </c>
      <c r="H149" s="20" t="s">
        <v>16</v>
      </c>
      <c r="J149" s="12" t="s">
        <v>446</v>
      </c>
      <c r="K149" s="42" t="s">
        <v>447</v>
      </c>
      <c r="L149" s="43" t="s">
        <v>448</v>
      </c>
      <c r="M149" s="44">
        <v>152.28399999999999</v>
      </c>
      <c r="N149" s="45">
        <v>8.7200000000000006</v>
      </c>
      <c r="O149" s="46" t="s">
        <v>16</v>
      </c>
      <c r="P149" s="46" t="s">
        <v>16</v>
      </c>
      <c r="Q149" s="36">
        <f t="shared" si="8"/>
        <v>1327.9164800000001</v>
      </c>
      <c r="R149" s="39">
        <f t="shared" si="9"/>
        <v>6.198217167552785E-4</v>
      </c>
      <c r="S149" s="40" t="str">
        <f t="shared" si="10"/>
        <v>n/a</v>
      </c>
      <c r="T149" s="41" t="str">
        <f t="shared" si="11"/>
        <v>n/a</v>
      </c>
    </row>
    <row r="150" spans="2:20">
      <c r="B150" s="16" t="s">
        <v>449</v>
      </c>
      <c r="C150" s="16" t="s">
        <v>450</v>
      </c>
      <c r="D150" s="17" t="s">
        <v>451</v>
      </c>
      <c r="E150" s="18">
        <v>36.128</v>
      </c>
      <c r="F150" s="19">
        <v>95.78</v>
      </c>
      <c r="G150" s="20">
        <v>1.5451999999999999</v>
      </c>
      <c r="H150" s="20" t="s">
        <v>16</v>
      </c>
      <c r="J150" s="12" t="s">
        <v>449</v>
      </c>
      <c r="K150" s="42" t="s">
        <v>450</v>
      </c>
      <c r="L150" s="43" t="s">
        <v>451</v>
      </c>
      <c r="M150" s="44">
        <v>36.128</v>
      </c>
      <c r="N150" s="45">
        <v>95.78</v>
      </c>
      <c r="O150" s="46">
        <v>1.5451999999999999</v>
      </c>
      <c r="P150" s="46" t="s">
        <v>16</v>
      </c>
      <c r="Q150" s="36">
        <f t="shared" si="8"/>
        <v>3460.3398400000001</v>
      </c>
      <c r="R150" s="39">
        <f t="shared" si="9"/>
        <v>1.6151571371307068E-3</v>
      </c>
      <c r="S150" s="40">
        <f t="shared" si="10"/>
        <v>2.495740808294368E-5</v>
      </c>
      <c r="T150" s="41" t="str">
        <f t="shared" si="11"/>
        <v>n/a</v>
      </c>
    </row>
    <row r="151" spans="2:20">
      <c r="B151" s="16" t="s">
        <v>452</v>
      </c>
      <c r="C151" s="16" t="s">
        <v>453</v>
      </c>
      <c r="D151" s="17" t="s">
        <v>454</v>
      </c>
      <c r="E151" s="18">
        <v>785.37199999999996</v>
      </c>
      <c r="F151" s="19">
        <v>1.1200000000000001</v>
      </c>
      <c r="G151" s="20" t="s">
        <v>16</v>
      </c>
      <c r="H151" s="20" t="s">
        <v>16</v>
      </c>
      <c r="J151" s="12" t="s">
        <v>452</v>
      </c>
      <c r="K151" s="42" t="s">
        <v>453</v>
      </c>
      <c r="L151" s="43" t="s">
        <v>454</v>
      </c>
      <c r="M151" s="44">
        <v>785.37199999999996</v>
      </c>
      <c r="N151" s="45">
        <v>1.1200000000000001</v>
      </c>
      <c r="O151" s="46" t="s">
        <v>16</v>
      </c>
      <c r="P151" s="46" t="s">
        <v>16</v>
      </c>
      <c r="Q151" s="36">
        <f t="shared" si="8"/>
        <v>879.61664000000007</v>
      </c>
      <c r="R151" s="39">
        <f t="shared" si="9"/>
        <v>4.1057212867130749E-4</v>
      </c>
      <c r="S151" s="40" t="str">
        <f t="shared" si="10"/>
        <v>n/a</v>
      </c>
      <c r="T151" s="41" t="str">
        <f t="shared" si="11"/>
        <v>n/a</v>
      </c>
    </row>
    <row r="152" spans="2:20">
      <c r="B152" s="16" t="s">
        <v>455</v>
      </c>
      <c r="C152" s="16" t="s">
        <v>456</v>
      </c>
      <c r="D152" s="17" t="s">
        <v>457</v>
      </c>
      <c r="E152" s="18">
        <v>133.42500000000001</v>
      </c>
      <c r="F152" s="19">
        <v>5.07</v>
      </c>
      <c r="G152" s="20">
        <v>3.9447999999999999</v>
      </c>
      <c r="H152" s="20" t="s">
        <v>16</v>
      </c>
      <c r="J152" s="12" t="s">
        <v>455</v>
      </c>
      <c r="K152" s="42" t="s">
        <v>456</v>
      </c>
      <c r="L152" s="43" t="s">
        <v>457</v>
      </c>
      <c r="M152" s="44">
        <v>133.42500000000001</v>
      </c>
      <c r="N152" s="45">
        <v>5.07</v>
      </c>
      <c r="O152" s="46">
        <v>3.9447999999999999</v>
      </c>
      <c r="P152" s="46" t="s">
        <v>16</v>
      </c>
      <c r="Q152" s="36">
        <f t="shared" si="8"/>
        <v>676.46475000000009</v>
      </c>
      <c r="R152" s="39">
        <f t="shared" si="9"/>
        <v>3.1574842920047976E-4</v>
      </c>
      <c r="S152" s="40">
        <f t="shared" si="10"/>
        <v>1.2455644035100525E-5</v>
      </c>
      <c r="T152" s="41" t="str">
        <f t="shared" si="11"/>
        <v>n/a</v>
      </c>
    </row>
    <row r="153" spans="2:20">
      <c r="B153" s="16" t="s">
        <v>458</v>
      </c>
      <c r="C153" s="16" t="s">
        <v>459</v>
      </c>
      <c r="D153" s="17" t="s">
        <v>460</v>
      </c>
      <c r="E153" s="18">
        <v>146.559</v>
      </c>
      <c r="F153" s="19">
        <v>6.48</v>
      </c>
      <c r="G153" s="20">
        <v>7.7160000000000002</v>
      </c>
      <c r="H153" s="20" t="s">
        <v>16</v>
      </c>
      <c r="J153" s="12" t="s">
        <v>458</v>
      </c>
      <c r="K153" s="42" t="s">
        <v>459</v>
      </c>
      <c r="L153" s="43" t="s">
        <v>460</v>
      </c>
      <c r="M153" s="44">
        <v>146.559</v>
      </c>
      <c r="N153" s="45">
        <v>6.48</v>
      </c>
      <c r="O153" s="46">
        <v>7.7160000000000002</v>
      </c>
      <c r="P153" s="46" t="s">
        <v>16</v>
      </c>
      <c r="Q153" s="36">
        <f t="shared" si="8"/>
        <v>949.7023200000001</v>
      </c>
      <c r="R153" s="39">
        <f t="shared" si="9"/>
        <v>4.4328550120024929E-4</v>
      </c>
      <c r="S153" s="40">
        <f t="shared" si="10"/>
        <v>3.4203909272611236E-5</v>
      </c>
      <c r="T153" s="41" t="str">
        <f t="shared" si="11"/>
        <v>n/a</v>
      </c>
    </row>
    <row r="154" spans="2:20">
      <c r="B154" s="16" t="s">
        <v>461</v>
      </c>
      <c r="C154" s="16" t="s">
        <v>462</v>
      </c>
      <c r="D154" s="17" t="s">
        <v>463</v>
      </c>
      <c r="E154" s="18">
        <v>115.18</v>
      </c>
      <c r="F154" s="19">
        <v>34.869999999999997</v>
      </c>
      <c r="G154" s="20">
        <v>1.8353999999999999</v>
      </c>
      <c r="H154" s="20">
        <v>10.8</v>
      </c>
      <c r="J154" s="12" t="s">
        <v>461</v>
      </c>
      <c r="K154" s="42" t="s">
        <v>462</v>
      </c>
      <c r="L154" s="43" t="s">
        <v>463</v>
      </c>
      <c r="M154" s="44">
        <v>115.18</v>
      </c>
      <c r="N154" s="45">
        <v>34.869999999999997</v>
      </c>
      <c r="O154" s="46">
        <v>1.8353999999999999</v>
      </c>
      <c r="P154" s="46">
        <v>10.8</v>
      </c>
      <c r="Q154" s="36">
        <f t="shared" si="8"/>
        <v>4016.3265999999999</v>
      </c>
      <c r="R154" s="39">
        <f t="shared" si="9"/>
        <v>1.874670949382216E-3</v>
      </c>
      <c r="S154" s="40">
        <f t="shared" si="10"/>
        <v>3.440771060496119E-5</v>
      </c>
      <c r="T154" s="41">
        <f t="shared" si="11"/>
        <v>2.0246446253327936E-4</v>
      </c>
    </row>
    <row r="155" spans="2:20">
      <c r="B155" s="16" t="s">
        <v>464</v>
      </c>
      <c r="C155" s="16" t="s">
        <v>465</v>
      </c>
      <c r="D155" s="17" t="s">
        <v>466</v>
      </c>
      <c r="E155" s="18">
        <v>31.821999999999999</v>
      </c>
      <c r="F155" s="19">
        <v>25.1</v>
      </c>
      <c r="G155" s="20">
        <v>6.4923999999999999</v>
      </c>
      <c r="H155" s="20" t="s">
        <v>16</v>
      </c>
      <c r="J155" s="12" t="s">
        <v>464</v>
      </c>
      <c r="K155" s="42" t="s">
        <v>465</v>
      </c>
      <c r="L155" s="43" t="s">
        <v>466</v>
      </c>
      <c r="M155" s="44">
        <v>31.821999999999999</v>
      </c>
      <c r="N155" s="45">
        <v>25.1</v>
      </c>
      <c r="O155" s="46">
        <v>6.4923999999999999</v>
      </c>
      <c r="P155" s="46" t="s">
        <v>16</v>
      </c>
      <c r="Q155" s="36">
        <f t="shared" si="8"/>
        <v>798.73220000000003</v>
      </c>
      <c r="R155" s="39">
        <f t="shared" si="9"/>
        <v>3.7281829910848041E-4</v>
      </c>
      <c r="S155" s="40">
        <f t="shared" si="10"/>
        <v>2.4204855251318981E-5</v>
      </c>
      <c r="T155" s="41" t="str">
        <f t="shared" si="11"/>
        <v>n/a</v>
      </c>
    </row>
    <row r="156" spans="2:20">
      <c r="B156" s="16" t="s">
        <v>467</v>
      </c>
      <c r="C156" s="16" t="s">
        <v>468</v>
      </c>
      <c r="D156" s="17" t="s">
        <v>469</v>
      </c>
      <c r="E156" s="18">
        <v>396.41399999999999</v>
      </c>
      <c r="F156" s="19">
        <v>2.02</v>
      </c>
      <c r="G156" s="20" t="s">
        <v>16</v>
      </c>
      <c r="H156" s="20" t="s">
        <v>16</v>
      </c>
      <c r="J156" s="12" t="s">
        <v>467</v>
      </c>
      <c r="K156" s="42" t="s">
        <v>468</v>
      </c>
      <c r="L156" s="43" t="s">
        <v>469</v>
      </c>
      <c r="M156" s="44">
        <v>396.41399999999999</v>
      </c>
      <c r="N156" s="45">
        <v>2.02</v>
      </c>
      <c r="O156" s="46" t="s">
        <v>16</v>
      </c>
      <c r="P156" s="46" t="s">
        <v>16</v>
      </c>
      <c r="Q156" s="36">
        <f t="shared" si="8"/>
        <v>800.75627999999995</v>
      </c>
      <c r="R156" s="39">
        <f t="shared" si="9"/>
        <v>3.7376306390306296E-4</v>
      </c>
      <c r="S156" s="40" t="str">
        <f t="shared" si="10"/>
        <v>n/a</v>
      </c>
      <c r="T156" s="41" t="str">
        <f t="shared" si="11"/>
        <v>n/a</v>
      </c>
    </row>
    <row r="157" spans="2:20">
      <c r="B157" s="16" t="s">
        <v>470</v>
      </c>
      <c r="C157" s="16" t="s">
        <v>471</v>
      </c>
      <c r="D157" s="17" t="s">
        <v>472</v>
      </c>
      <c r="E157" s="18">
        <v>77.283000000000001</v>
      </c>
      <c r="F157" s="19">
        <v>40</v>
      </c>
      <c r="G157" s="20">
        <v>3.6480000000000001</v>
      </c>
      <c r="H157" s="20" t="s">
        <v>16</v>
      </c>
      <c r="J157" s="12" t="s">
        <v>470</v>
      </c>
      <c r="K157" s="42" t="s">
        <v>471</v>
      </c>
      <c r="L157" s="43" t="s">
        <v>472</v>
      </c>
      <c r="M157" s="44">
        <v>77.283000000000001</v>
      </c>
      <c r="N157" s="45">
        <v>40</v>
      </c>
      <c r="O157" s="46">
        <v>3.6480000000000001</v>
      </c>
      <c r="P157" s="46" t="s">
        <v>16</v>
      </c>
      <c r="Q157" s="36">
        <f t="shared" si="8"/>
        <v>3091.32</v>
      </c>
      <c r="R157" s="39">
        <f t="shared" si="9"/>
        <v>1.4429124860623219E-3</v>
      </c>
      <c r="S157" s="40">
        <f t="shared" si="10"/>
        <v>5.2637447491553501E-5</v>
      </c>
      <c r="T157" s="41" t="str">
        <f t="shared" si="11"/>
        <v>n/a</v>
      </c>
    </row>
    <row r="158" spans="2:20">
      <c r="B158" s="16" t="s">
        <v>473</v>
      </c>
      <c r="C158" s="16" t="s">
        <v>474</v>
      </c>
      <c r="D158" s="17" t="s">
        <v>475</v>
      </c>
      <c r="E158" s="18">
        <v>127.357</v>
      </c>
      <c r="F158" s="19">
        <v>8.34</v>
      </c>
      <c r="G158" s="20">
        <v>0.85880000000000001</v>
      </c>
      <c r="H158" s="20" t="s">
        <v>16</v>
      </c>
      <c r="J158" s="12" t="s">
        <v>473</v>
      </c>
      <c r="K158" s="42" t="s">
        <v>474</v>
      </c>
      <c r="L158" s="43" t="s">
        <v>475</v>
      </c>
      <c r="M158" s="44">
        <v>127.357</v>
      </c>
      <c r="N158" s="45">
        <v>8.34</v>
      </c>
      <c r="O158" s="46">
        <v>0.85880000000000001</v>
      </c>
      <c r="P158" s="46" t="s">
        <v>16</v>
      </c>
      <c r="Q158" s="36">
        <f t="shared" si="8"/>
        <v>1062.1573799999999</v>
      </c>
      <c r="R158" s="39">
        <f t="shared" si="9"/>
        <v>4.9577531467633312E-4</v>
      </c>
      <c r="S158" s="40">
        <f t="shared" si="10"/>
        <v>4.2577184024403491E-6</v>
      </c>
      <c r="T158" s="41" t="str">
        <f t="shared" si="11"/>
        <v>n/a</v>
      </c>
    </row>
    <row r="159" spans="2:20">
      <c r="B159" s="16" t="s">
        <v>476</v>
      </c>
      <c r="C159" s="16" t="s">
        <v>477</v>
      </c>
      <c r="D159" s="17" t="s">
        <v>478</v>
      </c>
      <c r="E159" s="18">
        <v>168.83199999999999</v>
      </c>
      <c r="F159" s="19">
        <v>42.47</v>
      </c>
      <c r="G159" s="20">
        <v>3.2494000000000001</v>
      </c>
      <c r="H159" s="20">
        <v>-2.6</v>
      </c>
      <c r="J159" s="12" t="s">
        <v>476</v>
      </c>
      <c r="K159" s="42" t="s">
        <v>477</v>
      </c>
      <c r="L159" s="43" t="s">
        <v>478</v>
      </c>
      <c r="M159" s="44">
        <v>168.83199999999999</v>
      </c>
      <c r="N159" s="45">
        <v>42.47</v>
      </c>
      <c r="O159" s="46">
        <v>3.2494000000000001</v>
      </c>
      <c r="P159" s="46">
        <v>-2.6</v>
      </c>
      <c r="Q159" s="36">
        <f t="shared" si="8"/>
        <v>7170.29504</v>
      </c>
      <c r="R159" s="39">
        <f t="shared" si="9"/>
        <v>3.3468253826736587E-3</v>
      </c>
      <c r="S159" s="40">
        <f t="shared" si="10"/>
        <v>1.0875174398459788E-4</v>
      </c>
      <c r="T159" s="41">
        <f t="shared" si="11"/>
        <v>-8.7017459949515131E-5</v>
      </c>
    </row>
    <row r="160" spans="2:20">
      <c r="B160" s="16" t="s">
        <v>479</v>
      </c>
      <c r="C160" s="16" t="s">
        <v>480</v>
      </c>
      <c r="D160" s="17" t="s">
        <v>481</v>
      </c>
      <c r="E160" s="18">
        <v>711.17399999999998</v>
      </c>
      <c r="F160" s="19">
        <v>37.32</v>
      </c>
      <c r="G160" s="20">
        <v>3.9925000000000002</v>
      </c>
      <c r="H160" s="20">
        <v>10.6</v>
      </c>
      <c r="J160" s="12" t="s">
        <v>479</v>
      </c>
      <c r="K160" s="42" t="s">
        <v>480</v>
      </c>
      <c r="L160" s="43" t="s">
        <v>481</v>
      </c>
      <c r="M160" s="44">
        <v>711.17399999999998</v>
      </c>
      <c r="N160" s="45">
        <v>37.32</v>
      </c>
      <c r="O160" s="46">
        <v>3.9925000000000002</v>
      </c>
      <c r="P160" s="46">
        <v>10.6</v>
      </c>
      <c r="Q160" s="36">
        <f t="shared" si="8"/>
        <v>26541.01368</v>
      </c>
      <c r="R160" s="39">
        <f t="shared" si="9"/>
        <v>1.2388351911682676E-2</v>
      </c>
      <c r="S160" s="40">
        <f t="shared" si="10"/>
        <v>4.9460495007393082E-4</v>
      </c>
      <c r="T160" s="41">
        <f t="shared" si="11"/>
        <v>1.3131653026383636E-3</v>
      </c>
    </row>
    <row r="161" spans="2:20">
      <c r="B161" s="16" t="s">
        <v>482</v>
      </c>
      <c r="C161" s="16" t="s">
        <v>483</v>
      </c>
      <c r="D161" s="17" t="s">
        <v>484</v>
      </c>
      <c r="E161" s="18">
        <v>152.84299999999999</v>
      </c>
      <c r="F161" s="19">
        <v>8.94</v>
      </c>
      <c r="G161" s="20" t="s">
        <v>16</v>
      </c>
      <c r="H161" s="20" t="s">
        <v>16</v>
      </c>
      <c r="J161" s="12" t="s">
        <v>482</v>
      </c>
      <c r="K161" s="42" t="s">
        <v>483</v>
      </c>
      <c r="L161" s="43" t="s">
        <v>484</v>
      </c>
      <c r="M161" s="44">
        <v>152.84299999999999</v>
      </c>
      <c r="N161" s="45">
        <v>8.94</v>
      </c>
      <c r="O161" s="46" t="s">
        <v>16</v>
      </c>
      <c r="P161" s="46" t="s">
        <v>16</v>
      </c>
      <c r="Q161" s="36">
        <f t="shared" si="8"/>
        <v>1366.4164199999998</v>
      </c>
      <c r="R161" s="39">
        <f t="shared" si="9"/>
        <v>6.3779204792081606E-4</v>
      </c>
      <c r="S161" s="40" t="str">
        <f t="shared" si="10"/>
        <v>n/a</v>
      </c>
      <c r="T161" s="41" t="str">
        <f t="shared" si="11"/>
        <v>n/a</v>
      </c>
    </row>
    <row r="162" spans="2:20">
      <c r="B162" s="16" t="s">
        <v>485</v>
      </c>
      <c r="C162" s="16" t="s">
        <v>486</v>
      </c>
      <c r="D162" s="17" t="s">
        <v>487</v>
      </c>
      <c r="E162" s="18">
        <v>215.673</v>
      </c>
      <c r="F162" s="19">
        <v>6.09</v>
      </c>
      <c r="G162" s="20">
        <v>5.4187000000000003</v>
      </c>
      <c r="H162" s="20" t="s">
        <v>16</v>
      </c>
      <c r="J162" s="12" t="s">
        <v>485</v>
      </c>
      <c r="K162" s="42" t="s">
        <v>486</v>
      </c>
      <c r="L162" s="43" t="s">
        <v>487</v>
      </c>
      <c r="M162" s="44">
        <v>215.673</v>
      </c>
      <c r="N162" s="45">
        <v>6.09</v>
      </c>
      <c r="O162" s="46">
        <v>5.4187000000000003</v>
      </c>
      <c r="P162" s="46" t="s">
        <v>16</v>
      </c>
      <c r="Q162" s="36">
        <f t="shared" si="8"/>
        <v>1313.44857</v>
      </c>
      <c r="R162" s="39">
        <f t="shared" si="9"/>
        <v>6.1306863781611137E-4</v>
      </c>
      <c r="S162" s="40">
        <f t="shared" si="10"/>
        <v>3.3220350277341627E-5</v>
      </c>
      <c r="T162" s="41" t="str">
        <f t="shared" si="11"/>
        <v>n/a</v>
      </c>
    </row>
    <row r="163" spans="2:20">
      <c r="B163" s="16" t="s">
        <v>488</v>
      </c>
      <c r="C163" s="16" t="s">
        <v>489</v>
      </c>
      <c r="D163" s="17" t="s">
        <v>490</v>
      </c>
      <c r="E163" s="18">
        <v>1164.67</v>
      </c>
      <c r="F163" s="19">
        <v>15.68</v>
      </c>
      <c r="G163" s="20">
        <v>1.5342</v>
      </c>
      <c r="H163" s="20">
        <v>-3.4329999999999998</v>
      </c>
      <c r="J163" s="12" t="s">
        <v>488</v>
      </c>
      <c r="K163" s="42" t="s">
        <v>489</v>
      </c>
      <c r="L163" s="43" t="s">
        <v>490</v>
      </c>
      <c r="M163" s="44">
        <v>1164.67</v>
      </c>
      <c r="N163" s="45">
        <v>15.68</v>
      </c>
      <c r="O163" s="46">
        <v>1.5342</v>
      </c>
      <c r="P163" s="46">
        <v>-3.4329999999999998</v>
      </c>
      <c r="Q163" s="36">
        <f t="shared" si="8"/>
        <v>18262.025600000001</v>
      </c>
      <c r="R163" s="39">
        <f t="shared" si="9"/>
        <v>8.524030109800915E-3</v>
      </c>
      <c r="S163" s="40">
        <f t="shared" si="10"/>
        <v>1.3077566994456564E-4</v>
      </c>
      <c r="T163" s="41">
        <f t="shared" si="11"/>
        <v>-2.9262995366946543E-4</v>
      </c>
    </row>
    <row r="164" spans="2:20">
      <c r="B164" s="16" t="s">
        <v>491</v>
      </c>
      <c r="C164" s="16" t="s">
        <v>492</v>
      </c>
      <c r="D164" s="17" t="s">
        <v>493</v>
      </c>
      <c r="E164" s="18">
        <v>140.101</v>
      </c>
      <c r="F164" s="19">
        <v>5.35</v>
      </c>
      <c r="G164" s="20" t="s">
        <v>16</v>
      </c>
      <c r="H164" s="20" t="s">
        <v>16</v>
      </c>
      <c r="J164" s="12" t="s">
        <v>491</v>
      </c>
      <c r="K164" s="42" t="s">
        <v>492</v>
      </c>
      <c r="L164" s="43" t="s">
        <v>493</v>
      </c>
      <c r="M164" s="44">
        <v>140.101</v>
      </c>
      <c r="N164" s="45">
        <v>5.35</v>
      </c>
      <c r="O164" s="46" t="s">
        <v>16</v>
      </c>
      <c r="P164" s="46" t="s">
        <v>16</v>
      </c>
      <c r="Q164" s="36">
        <f t="shared" si="8"/>
        <v>749.54034999999999</v>
      </c>
      <c r="R164" s="39">
        <f t="shared" si="9"/>
        <v>3.4985738449028983E-4</v>
      </c>
      <c r="S164" s="40" t="str">
        <f t="shared" si="10"/>
        <v>n/a</v>
      </c>
      <c r="T164" s="41" t="str">
        <f t="shared" si="11"/>
        <v>n/a</v>
      </c>
    </row>
    <row r="165" spans="2:20">
      <c r="B165" s="16" t="s">
        <v>494</v>
      </c>
      <c r="C165" s="16" t="s">
        <v>495</v>
      </c>
      <c r="D165" s="17" t="s">
        <v>496</v>
      </c>
      <c r="E165" s="18">
        <v>63.067</v>
      </c>
      <c r="F165" s="19">
        <v>48.3</v>
      </c>
      <c r="G165" s="20">
        <v>3.1055999999999999</v>
      </c>
      <c r="H165" s="20" t="s">
        <v>16</v>
      </c>
      <c r="J165" s="12" t="s">
        <v>494</v>
      </c>
      <c r="K165" s="42" t="s">
        <v>495</v>
      </c>
      <c r="L165" s="43" t="s">
        <v>496</v>
      </c>
      <c r="M165" s="44">
        <v>63.067</v>
      </c>
      <c r="N165" s="45">
        <v>48.3</v>
      </c>
      <c r="O165" s="46">
        <v>3.1055999999999999</v>
      </c>
      <c r="P165" s="46" t="s">
        <v>16</v>
      </c>
      <c r="Q165" s="36">
        <f t="shared" si="8"/>
        <v>3046.1360999999997</v>
      </c>
      <c r="R165" s="39">
        <f t="shared" si="9"/>
        <v>1.4218223325101202E-3</v>
      </c>
      <c r="S165" s="40">
        <f t="shared" si="10"/>
        <v>4.4156114358434291E-5</v>
      </c>
      <c r="T165" s="41" t="str">
        <f t="shared" si="11"/>
        <v>n/a</v>
      </c>
    </row>
    <row r="166" spans="2:20">
      <c r="B166" s="16" t="s">
        <v>497</v>
      </c>
      <c r="C166" s="16" t="s">
        <v>498</v>
      </c>
      <c r="D166" s="17" t="s">
        <v>499</v>
      </c>
      <c r="E166" s="18">
        <v>840.53700000000003</v>
      </c>
      <c r="F166" s="19">
        <v>53.19</v>
      </c>
      <c r="G166" s="20">
        <v>4.8880999999999997</v>
      </c>
      <c r="H166" s="20">
        <v>3.3</v>
      </c>
      <c r="J166" s="12" t="s">
        <v>497</v>
      </c>
      <c r="K166" s="42" t="s">
        <v>498</v>
      </c>
      <c r="L166" s="43" t="s">
        <v>499</v>
      </c>
      <c r="M166" s="44">
        <v>840.53700000000003</v>
      </c>
      <c r="N166" s="45">
        <v>53.19</v>
      </c>
      <c r="O166" s="46">
        <v>4.8880999999999997</v>
      </c>
      <c r="P166" s="46">
        <v>3.3</v>
      </c>
      <c r="Q166" s="36">
        <f t="shared" si="8"/>
        <v>44708.163030000003</v>
      </c>
      <c r="R166" s="39">
        <f t="shared" si="9"/>
        <v>2.0868097338643973E-2</v>
      </c>
      <c r="S166" s="40">
        <f t="shared" si="10"/>
        <v>1.0200534660102559E-3</v>
      </c>
      <c r="T166" s="41">
        <f t="shared" si="11"/>
        <v>6.8864721217525113E-4</v>
      </c>
    </row>
    <row r="167" spans="2:20">
      <c r="B167" s="16" t="s">
        <v>500</v>
      </c>
      <c r="C167" s="16" t="s">
        <v>501</v>
      </c>
      <c r="D167" s="17" t="s">
        <v>502</v>
      </c>
      <c r="E167" s="18">
        <v>174.16499999999999</v>
      </c>
      <c r="F167" s="19">
        <v>12.11</v>
      </c>
      <c r="G167" s="20">
        <v>4.5483000000000002</v>
      </c>
      <c r="H167" s="20" t="s">
        <v>16</v>
      </c>
      <c r="J167" s="12" t="s">
        <v>500</v>
      </c>
      <c r="K167" s="42" t="s">
        <v>501</v>
      </c>
      <c r="L167" s="43" t="s">
        <v>502</v>
      </c>
      <c r="M167" s="44">
        <v>174.16499999999999</v>
      </c>
      <c r="N167" s="45">
        <v>12.11</v>
      </c>
      <c r="O167" s="46">
        <v>4.5483000000000002</v>
      </c>
      <c r="P167" s="46" t="s">
        <v>16</v>
      </c>
      <c r="Q167" s="36">
        <f t="shared" si="8"/>
        <v>2109.1381499999998</v>
      </c>
      <c r="R167" s="39">
        <f t="shared" si="9"/>
        <v>9.844667557759746E-4</v>
      </c>
      <c r="S167" s="40">
        <f t="shared" si="10"/>
        <v>4.4776501452958658E-5</v>
      </c>
      <c r="T167" s="41" t="str">
        <f t="shared" si="11"/>
        <v>n/a</v>
      </c>
    </row>
    <row r="168" spans="2:20">
      <c r="B168" s="16" t="s">
        <v>503</v>
      </c>
      <c r="C168" s="16" t="s">
        <v>504</v>
      </c>
      <c r="D168" s="17" t="s">
        <v>505</v>
      </c>
      <c r="E168" s="18">
        <v>105.15</v>
      </c>
      <c r="F168" s="19">
        <v>9.2100000000000009</v>
      </c>
      <c r="G168" s="20" t="s">
        <v>16</v>
      </c>
      <c r="H168" s="20" t="s">
        <v>16</v>
      </c>
      <c r="J168" s="12" t="s">
        <v>503</v>
      </c>
      <c r="K168" s="42" t="s">
        <v>504</v>
      </c>
      <c r="L168" s="43" t="s">
        <v>505</v>
      </c>
      <c r="M168" s="44">
        <v>105.15</v>
      </c>
      <c r="N168" s="45">
        <v>9.2100000000000009</v>
      </c>
      <c r="O168" s="46" t="s">
        <v>16</v>
      </c>
      <c r="P168" s="46" t="s">
        <v>16</v>
      </c>
      <c r="Q168" s="36">
        <f t="shared" si="8"/>
        <v>968.43150000000014</v>
      </c>
      <c r="R168" s="39">
        <f t="shared" si="9"/>
        <v>4.5202758150112685E-4</v>
      </c>
      <c r="S168" s="40" t="str">
        <f t="shared" si="10"/>
        <v>n/a</v>
      </c>
      <c r="T168" s="41" t="str">
        <f t="shared" si="11"/>
        <v>n/a</v>
      </c>
    </row>
    <row r="169" spans="2:20">
      <c r="B169" s="16" t="s">
        <v>506</v>
      </c>
      <c r="C169" s="16" t="s">
        <v>507</v>
      </c>
      <c r="D169" s="17" t="s">
        <v>508</v>
      </c>
      <c r="E169" s="18">
        <v>41.085999999999999</v>
      </c>
      <c r="F169" s="19">
        <v>16.93</v>
      </c>
      <c r="G169" s="20">
        <v>5.6703999999999999</v>
      </c>
      <c r="H169" s="20" t="s">
        <v>16</v>
      </c>
      <c r="J169" s="12" t="s">
        <v>506</v>
      </c>
      <c r="K169" s="42" t="s">
        <v>507</v>
      </c>
      <c r="L169" s="43" t="s">
        <v>508</v>
      </c>
      <c r="M169" s="44">
        <v>41.085999999999999</v>
      </c>
      <c r="N169" s="45">
        <v>16.93</v>
      </c>
      <c r="O169" s="46">
        <v>5.6703999999999999</v>
      </c>
      <c r="P169" s="46" t="s">
        <v>16</v>
      </c>
      <c r="Q169" s="36">
        <f t="shared" si="8"/>
        <v>695.58597999999995</v>
      </c>
      <c r="R169" s="39">
        <f t="shared" si="9"/>
        <v>3.2467350376923009E-4</v>
      </c>
      <c r="S169" s="40">
        <f t="shared" si="10"/>
        <v>1.8410286357730424E-5</v>
      </c>
      <c r="T169" s="41" t="str">
        <f t="shared" si="11"/>
        <v>n/a</v>
      </c>
    </row>
    <row r="170" spans="2:20">
      <c r="B170" s="16" t="s">
        <v>509</v>
      </c>
      <c r="C170" s="16" t="s">
        <v>510</v>
      </c>
      <c r="D170" s="17" t="s">
        <v>511</v>
      </c>
      <c r="E170" s="18">
        <v>220.06</v>
      </c>
      <c r="F170" s="19">
        <v>4.3899999999999997</v>
      </c>
      <c r="G170" s="20">
        <v>6.8337000000000003</v>
      </c>
      <c r="H170" s="20" t="s">
        <v>16</v>
      </c>
      <c r="J170" s="12" t="s">
        <v>509</v>
      </c>
      <c r="K170" s="42" t="s">
        <v>510</v>
      </c>
      <c r="L170" s="43" t="s">
        <v>511</v>
      </c>
      <c r="M170" s="44">
        <v>220.06</v>
      </c>
      <c r="N170" s="45">
        <v>4.3899999999999997</v>
      </c>
      <c r="O170" s="46">
        <v>6.8337000000000003</v>
      </c>
      <c r="P170" s="46" t="s">
        <v>16</v>
      </c>
      <c r="Q170" s="36">
        <f t="shared" si="8"/>
        <v>966.06339999999989</v>
      </c>
      <c r="R170" s="39">
        <f t="shared" si="9"/>
        <v>4.5092224104519073E-4</v>
      </c>
      <c r="S170" s="40">
        <f t="shared" si="10"/>
        <v>3.0814673186305203E-5</v>
      </c>
      <c r="T170" s="41" t="str">
        <f t="shared" si="11"/>
        <v>n/a</v>
      </c>
    </row>
    <row r="171" spans="2:20">
      <c r="B171" s="16" t="s">
        <v>512</v>
      </c>
      <c r="C171" s="16" t="s">
        <v>513</v>
      </c>
      <c r="D171" s="17" t="s">
        <v>514</v>
      </c>
      <c r="E171" s="18">
        <v>186.03299999999999</v>
      </c>
      <c r="F171" s="19">
        <v>2</v>
      </c>
      <c r="G171" s="20">
        <v>2</v>
      </c>
      <c r="H171" s="20" t="s">
        <v>16</v>
      </c>
      <c r="J171" s="12" t="s">
        <v>512</v>
      </c>
      <c r="K171" s="42" t="s">
        <v>513</v>
      </c>
      <c r="L171" s="43" t="s">
        <v>514</v>
      </c>
      <c r="M171" s="44">
        <v>186.03299999999999</v>
      </c>
      <c r="N171" s="45">
        <v>2</v>
      </c>
      <c r="O171" s="46">
        <v>2</v>
      </c>
      <c r="P171" s="46" t="s">
        <v>16</v>
      </c>
      <c r="Q171" s="36">
        <f t="shared" si="8"/>
        <v>372.06599999999997</v>
      </c>
      <c r="R171" s="39">
        <f t="shared" si="9"/>
        <v>1.7366648455652075E-4</v>
      </c>
      <c r="S171" s="40">
        <f t="shared" si="10"/>
        <v>3.4733296911304152E-6</v>
      </c>
      <c r="T171" s="41" t="str">
        <f t="shared" si="11"/>
        <v>n/a</v>
      </c>
    </row>
    <row r="172" spans="2:20">
      <c r="B172" s="16" t="s">
        <v>515</v>
      </c>
      <c r="C172" s="16" t="s">
        <v>516</v>
      </c>
      <c r="D172" s="17" t="s">
        <v>517</v>
      </c>
      <c r="E172" s="18">
        <v>134.86600000000001</v>
      </c>
      <c r="F172" s="19">
        <v>14.88</v>
      </c>
      <c r="G172" s="20">
        <v>7.2580999999999998</v>
      </c>
      <c r="H172" s="20" t="s">
        <v>16</v>
      </c>
      <c r="J172" s="12" t="s">
        <v>515</v>
      </c>
      <c r="K172" s="42" t="s">
        <v>516</v>
      </c>
      <c r="L172" s="43" t="s">
        <v>517</v>
      </c>
      <c r="M172" s="44">
        <v>134.86600000000001</v>
      </c>
      <c r="N172" s="45">
        <v>14.88</v>
      </c>
      <c r="O172" s="46">
        <v>7.2580999999999998</v>
      </c>
      <c r="P172" s="46" t="s">
        <v>16</v>
      </c>
      <c r="Q172" s="36">
        <f t="shared" si="8"/>
        <v>2006.8060800000003</v>
      </c>
      <c r="R172" s="39">
        <f t="shared" si="9"/>
        <v>9.367019751878754E-4</v>
      </c>
      <c r="S172" s="40">
        <f t="shared" si="10"/>
        <v>6.7986766061111175E-5</v>
      </c>
      <c r="T172" s="41" t="str">
        <f t="shared" si="11"/>
        <v>n/a</v>
      </c>
    </row>
    <row r="173" spans="2:20">
      <c r="B173" s="16" t="s">
        <v>518</v>
      </c>
      <c r="C173" s="16" t="s">
        <v>519</v>
      </c>
      <c r="D173" s="17" t="s">
        <v>520</v>
      </c>
      <c r="E173" s="18">
        <v>199.73</v>
      </c>
      <c r="F173" s="19">
        <v>2.89</v>
      </c>
      <c r="G173" s="20" t="s">
        <v>16</v>
      </c>
      <c r="H173" s="20" t="s">
        <v>16</v>
      </c>
      <c r="J173" s="12" t="s">
        <v>518</v>
      </c>
      <c r="K173" s="42" t="s">
        <v>519</v>
      </c>
      <c r="L173" s="43" t="s">
        <v>520</v>
      </c>
      <c r="M173" s="44">
        <v>199.73</v>
      </c>
      <c r="N173" s="45">
        <v>2.89</v>
      </c>
      <c r="O173" s="46" t="s">
        <v>16</v>
      </c>
      <c r="P173" s="46" t="s">
        <v>16</v>
      </c>
      <c r="Q173" s="36">
        <f t="shared" si="8"/>
        <v>577.21969999999999</v>
      </c>
      <c r="R173" s="39">
        <f t="shared" si="9"/>
        <v>2.6942455401936634E-4</v>
      </c>
      <c r="S173" s="40" t="str">
        <f t="shared" si="10"/>
        <v>n/a</v>
      </c>
      <c r="T173" s="41" t="str">
        <f t="shared" si="11"/>
        <v>n/a</v>
      </c>
    </row>
    <row r="174" spans="2:20">
      <c r="B174" s="16" t="s">
        <v>521</v>
      </c>
      <c r="C174" s="16" t="s">
        <v>522</v>
      </c>
      <c r="D174" s="17" t="s">
        <v>523</v>
      </c>
      <c r="E174" s="18">
        <v>834.06399999999996</v>
      </c>
      <c r="F174" s="19">
        <v>39.4</v>
      </c>
      <c r="G174" s="20">
        <v>4.8493000000000004</v>
      </c>
      <c r="H174" s="20">
        <v>7.4</v>
      </c>
      <c r="J174" s="12" t="s">
        <v>521</v>
      </c>
      <c r="K174" s="42" t="s">
        <v>522</v>
      </c>
      <c r="L174" s="43" t="s">
        <v>523</v>
      </c>
      <c r="M174" s="44">
        <v>834.06399999999996</v>
      </c>
      <c r="N174" s="45">
        <v>39.4</v>
      </c>
      <c r="O174" s="46">
        <v>4.8493000000000004</v>
      </c>
      <c r="P174" s="46">
        <v>7.4</v>
      </c>
      <c r="Q174" s="36">
        <f t="shared" si="8"/>
        <v>32862.121599999999</v>
      </c>
      <c r="R174" s="39">
        <f t="shared" si="9"/>
        <v>1.5338808526822949E-2</v>
      </c>
      <c r="S174" s="40">
        <f t="shared" si="10"/>
        <v>7.4382484189122527E-4</v>
      </c>
      <c r="T174" s="41">
        <f t="shared" si="11"/>
        <v>1.1350718309848984E-3</v>
      </c>
    </row>
    <row r="175" spans="2:20">
      <c r="B175" s="16" t="s">
        <v>524</v>
      </c>
      <c r="C175" s="16" t="s">
        <v>525</v>
      </c>
      <c r="D175" s="17" t="s">
        <v>526</v>
      </c>
      <c r="E175" s="18">
        <v>170.56100000000001</v>
      </c>
      <c r="F175" s="19">
        <v>12.75</v>
      </c>
      <c r="G175" s="20" t="s">
        <v>16</v>
      </c>
      <c r="H175" s="20">
        <v>33</v>
      </c>
      <c r="J175" s="12" t="s">
        <v>524</v>
      </c>
      <c r="K175" s="42" t="s">
        <v>525</v>
      </c>
      <c r="L175" s="43" t="s">
        <v>526</v>
      </c>
      <c r="M175" s="44">
        <v>170.56100000000001</v>
      </c>
      <c r="N175" s="45">
        <v>12.75</v>
      </c>
      <c r="O175" s="46" t="s">
        <v>16</v>
      </c>
      <c r="P175" s="46">
        <v>33</v>
      </c>
      <c r="Q175" s="36">
        <f t="shared" si="8"/>
        <v>2174.6527500000002</v>
      </c>
      <c r="R175" s="39">
        <f t="shared" si="9"/>
        <v>1.0150465192295733E-3</v>
      </c>
      <c r="S175" s="40" t="str">
        <f t="shared" si="10"/>
        <v>n/a</v>
      </c>
      <c r="T175" s="41">
        <f t="shared" si="11"/>
        <v>3.3496535134575918E-4</v>
      </c>
    </row>
    <row r="176" spans="2:20">
      <c r="B176" s="16" t="s">
        <v>527</v>
      </c>
      <c r="C176" s="16" t="s">
        <v>528</v>
      </c>
      <c r="D176" s="17" t="s">
        <v>529</v>
      </c>
      <c r="E176" s="18">
        <v>708.91600000000005</v>
      </c>
      <c r="F176" s="19">
        <v>56</v>
      </c>
      <c r="G176" s="20">
        <v>3.7143000000000002</v>
      </c>
      <c r="H176" s="20" t="s">
        <v>16</v>
      </c>
      <c r="J176" s="12" t="s">
        <v>527</v>
      </c>
      <c r="K176" s="42" t="s">
        <v>528</v>
      </c>
      <c r="L176" s="43" t="s">
        <v>529</v>
      </c>
      <c r="M176" s="44">
        <v>708.91600000000005</v>
      </c>
      <c r="N176" s="45">
        <v>56</v>
      </c>
      <c r="O176" s="46">
        <v>3.7143000000000002</v>
      </c>
      <c r="P176" s="46" t="s">
        <v>16</v>
      </c>
      <c r="Q176" s="36">
        <f t="shared" si="8"/>
        <v>39699.296000000002</v>
      </c>
      <c r="R176" s="39">
        <f t="shared" si="9"/>
        <v>1.8530145661492175E-2</v>
      </c>
      <c r="S176" s="40">
        <f t="shared" si="10"/>
        <v>6.8826520030480386E-4</v>
      </c>
      <c r="T176" s="41" t="str">
        <f t="shared" si="11"/>
        <v>n/a</v>
      </c>
    </row>
    <row r="177" spans="2:20">
      <c r="B177" s="16" t="s">
        <v>530</v>
      </c>
      <c r="C177" s="16" t="s">
        <v>531</v>
      </c>
      <c r="D177" s="17" t="s">
        <v>532</v>
      </c>
      <c r="E177" s="18">
        <v>301.42700000000002</v>
      </c>
      <c r="F177" s="19">
        <v>2.2999999999999998</v>
      </c>
      <c r="G177" s="20">
        <v>2.1745999999999999</v>
      </c>
      <c r="H177" s="20" t="s">
        <v>16</v>
      </c>
      <c r="J177" s="12" t="s">
        <v>530</v>
      </c>
      <c r="K177" s="42" t="s">
        <v>531</v>
      </c>
      <c r="L177" s="43" t="s">
        <v>532</v>
      </c>
      <c r="M177" s="44">
        <v>301.42700000000002</v>
      </c>
      <c r="N177" s="45">
        <v>2.2999999999999998</v>
      </c>
      <c r="O177" s="46">
        <v>2.1745999999999999</v>
      </c>
      <c r="P177" s="46" t="s">
        <v>16</v>
      </c>
      <c r="Q177" s="36">
        <f t="shared" si="8"/>
        <v>693.28210000000001</v>
      </c>
      <c r="R177" s="39">
        <f t="shared" si="9"/>
        <v>3.2359813880591693E-4</v>
      </c>
      <c r="S177" s="40">
        <f t="shared" si="10"/>
        <v>7.036965126473469E-6</v>
      </c>
      <c r="T177" s="41" t="str">
        <f t="shared" si="11"/>
        <v>n/a</v>
      </c>
    </row>
    <row r="178" spans="2:20">
      <c r="B178" s="16" t="s">
        <v>533</v>
      </c>
      <c r="C178" s="16" t="s">
        <v>534</v>
      </c>
      <c r="D178" s="17" t="s">
        <v>535</v>
      </c>
      <c r="E178" s="18">
        <v>78.728999999999999</v>
      </c>
      <c r="F178" s="19">
        <v>16.18</v>
      </c>
      <c r="G178" s="20">
        <v>2.1013999999999999</v>
      </c>
      <c r="H178" s="20" t="s">
        <v>16</v>
      </c>
      <c r="J178" s="12" t="s">
        <v>533</v>
      </c>
      <c r="K178" s="42" t="s">
        <v>534</v>
      </c>
      <c r="L178" s="43" t="s">
        <v>535</v>
      </c>
      <c r="M178" s="44">
        <v>78.728999999999999</v>
      </c>
      <c r="N178" s="45">
        <v>16.18</v>
      </c>
      <c r="O178" s="46">
        <v>2.1013999999999999</v>
      </c>
      <c r="P178" s="46" t="s">
        <v>16</v>
      </c>
      <c r="Q178" s="36">
        <f t="shared" si="8"/>
        <v>1273.8352199999999</v>
      </c>
      <c r="R178" s="39">
        <f t="shared" si="9"/>
        <v>5.9457860853096554E-4</v>
      </c>
      <c r="S178" s="40">
        <f t="shared" si="10"/>
        <v>1.2494474879669709E-5</v>
      </c>
      <c r="T178" s="41" t="str">
        <f t="shared" si="11"/>
        <v>n/a</v>
      </c>
    </row>
    <row r="179" spans="2:20">
      <c r="B179" s="16" t="s">
        <v>536</v>
      </c>
      <c r="C179" s="16" t="s">
        <v>537</v>
      </c>
      <c r="D179" s="17" t="s">
        <v>538</v>
      </c>
      <c r="E179" s="18">
        <v>921.35400000000004</v>
      </c>
      <c r="F179" s="19">
        <v>1.8900000000000001</v>
      </c>
      <c r="G179" s="20" t="s">
        <v>16</v>
      </c>
      <c r="H179" s="20">
        <v>18</v>
      </c>
      <c r="J179" s="12" t="s">
        <v>536</v>
      </c>
      <c r="K179" s="42" t="s">
        <v>537</v>
      </c>
      <c r="L179" s="43" t="s">
        <v>538</v>
      </c>
      <c r="M179" s="44">
        <v>921.35400000000004</v>
      </c>
      <c r="N179" s="45">
        <v>1.8900000000000001</v>
      </c>
      <c r="O179" s="46" t="s">
        <v>16</v>
      </c>
      <c r="P179" s="46">
        <v>18</v>
      </c>
      <c r="Q179" s="36">
        <f t="shared" si="8"/>
        <v>1741.3590600000002</v>
      </c>
      <c r="R179" s="39">
        <f t="shared" si="9"/>
        <v>8.1280124037360995E-4</v>
      </c>
      <c r="S179" s="40" t="str">
        <f t="shared" si="10"/>
        <v>n/a</v>
      </c>
      <c r="T179" s="41">
        <f t="shared" si="11"/>
        <v>1.4630422326724978E-4</v>
      </c>
    </row>
    <row r="180" spans="2:20">
      <c r="B180" s="16" t="s">
        <v>539</v>
      </c>
      <c r="C180" s="16" t="s">
        <v>540</v>
      </c>
      <c r="D180" s="17" t="s">
        <v>541</v>
      </c>
      <c r="E180" s="18">
        <v>340.85899999999998</v>
      </c>
      <c r="F180" s="19">
        <v>261.63</v>
      </c>
      <c r="G180" s="20" t="s">
        <v>16</v>
      </c>
      <c r="H180" s="20">
        <v>17.5</v>
      </c>
      <c r="J180" s="12" t="s">
        <v>539</v>
      </c>
      <c r="K180" s="42" t="s">
        <v>540</v>
      </c>
      <c r="L180" s="43" t="s">
        <v>541</v>
      </c>
      <c r="M180" s="44">
        <v>340.85899999999998</v>
      </c>
      <c r="N180" s="45">
        <v>261.63</v>
      </c>
      <c r="O180" s="46" t="s">
        <v>16</v>
      </c>
      <c r="P180" s="46">
        <v>17.5</v>
      </c>
      <c r="Q180" s="36">
        <f t="shared" si="8"/>
        <v>89178.940169999987</v>
      </c>
      <c r="R180" s="39">
        <f t="shared" si="9"/>
        <v>4.1625391827794511E-2</v>
      </c>
      <c r="S180" s="40" t="str">
        <f t="shared" si="10"/>
        <v>n/a</v>
      </c>
      <c r="T180" s="41">
        <f t="shared" si="11"/>
        <v>7.2844435698640386E-3</v>
      </c>
    </row>
    <row r="181" spans="2:20">
      <c r="B181" s="16" t="s">
        <v>542</v>
      </c>
      <c r="C181" s="16" t="s">
        <v>543</v>
      </c>
      <c r="D181" s="17" t="s">
        <v>544</v>
      </c>
      <c r="E181" s="18">
        <v>129.65299999999999</v>
      </c>
      <c r="F181" s="19">
        <v>69.28</v>
      </c>
      <c r="G181" s="20">
        <v>0.51959999999999995</v>
      </c>
      <c r="H181" s="20">
        <v>16.725000000000001</v>
      </c>
      <c r="J181" s="12" t="s">
        <v>542</v>
      </c>
      <c r="K181" s="42" t="s">
        <v>543</v>
      </c>
      <c r="L181" s="43" t="s">
        <v>544</v>
      </c>
      <c r="M181" s="44">
        <v>129.65299999999999</v>
      </c>
      <c r="N181" s="45">
        <v>69.28</v>
      </c>
      <c r="O181" s="46">
        <v>0.51959999999999995</v>
      </c>
      <c r="P181" s="46">
        <v>16.725000000000001</v>
      </c>
      <c r="Q181" s="36">
        <f t="shared" si="8"/>
        <v>8982.3598399999992</v>
      </c>
      <c r="R181" s="39">
        <f t="shared" si="9"/>
        <v>4.1926294163790083E-3</v>
      </c>
      <c r="S181" s="40">
        <f t="shared" si="10"/>
        <v>2.1784902447505325E-5</v>
      </c>
      <c r="T181" s="41">
        <f t="shared" si="11"/>
        <v>7.0121726988938923E-4</v>
      </c>
    </row>
    <row r="182" spans="2:20">
      <c r="B182" s="16" t="s">
        <v>545</v>
      </c>
      <c r="C182" s="16" t="s">
        <v>546</v>
      </c>
      <c r="D182" s="17" t="s">
        <v>547</v>
      </c>
      <c r="E182" s="18">
        <v>102.733</v>
      </c>
      <c r="F182" s="19">
        <v>24.85</v>
      </c>
      <c r="G182" s="20">
        <v>5.4728000000000003</v>
      </c>
      <c r="H182" s="20" t="s">
        <v>16</v>
      </c>
      <c r="J182" s="12" t="s">
        <v>545</v>
      </c>
      <c r="K182" s="42" t="s">
        <v>546</v>
      </c>
      <c r="L182" s="43" t="s">
        <v>547</v>
      </c>
      <c r="M182" s="44">
        <v>102.733</v>
      </c>
      <c r="N182" s="45">
        <v>24.85</v>
      </c>
      <c r="O182" s="46">
        <v>5.4728000000000003</v>
      </c>
      <c r="P182" s="46" t="s">
        <v>16</v>
      </c>
      <c r="Q182" s="36">
        <f t="shared" si="8"/>
        <v>2552.9150500000001</v>
      </c>
      <c r="R182" s="39">
        <f t="shared" si="9"/>
        <v>1.1916052047350053E-3</v>
      </c>
      <c r="S182" s="40">
        <f t="shared" si="10"/>
        <v>6.5214169644737375E-5</v>
      </c>
      <c r="T182" s="41" t="str">
        <f t="shared" si="11"/>
        <v>n/a</v>
      </c>
    </row>
    <row r="183" spans="2:20">
      <c r="B183" s="16" t="s">
        <v>548</v>
      </c>
      <c r="C183" s="16" t="s">
        <v>549</v>
      </c>
      <c r="D183" s="17" t="s">
        <v>550</v>
      </c>
      <c r="E183" s="18">
        <v>716.58699999999999</v>
      </c>
      <c r="F183" s="19">
        <v>6.01</v>
      </c>
      <c r="G183" s="20">
        <v>0.33279999999999998</v>
      </c>
      <c r="H183" s="20">
        <v>24.2</v>
      </c>
      <c r="J183" s="12" t="s">
        <v>548</v>
      </c>
      <c r="K183" s="42" t="s">
        <v>549</v>
      </c>
      <c r="L183" s="43" t="s">
        <v>550</v>
      </c>
      <c r="M183" s="44">
        <v>716.58699999999999</v>
      </c>
      <c r="N183" s="45">
        <v>6.01</v>
      </c>
      <c r="O183" s="46">
        <v>0.33279999999999998</v>
      </c>
      <c r="P183" s="46">
        <v>24.2</v>
      </c>
      <c r="Q183" s="36">
        <f t="shared" si="8"/>
        <v>4306.6878699999997</v>
      </c>
      <c r="R183" s="39">
        <f t="shared" si="9"/>
        <v>2.010200723702543E-3</v>
      </c>
      <c r="S183" s="40">
        <f t="shared" si="10"/>
        <v>6.6899480084820623E-6</v>
      </c>
      <c r="T183" s="41">
        <f t="shared" si="11"/>
        <v>4.8646857513601536E-4</v>
      </c>
    </row>
    <row r="184" spans="2:20">
      <c r="B184" s="16" t="s">
        <v>551</v>
      </c>
      <c r="C184" s="16" t="s">
        <v>552</v>
      </c>
      <c r="D184" s="17" t="s">
        <v>553</v>
      </c>
      <c r="E184" s="18">
        <v>223.726</v>
      </c>
      <c r="F184" s="19">
        <v>17.05</v>
      </c>
      <c r="G184" s="20">
        <v>1.7286999999999999</v>
      </c>
      <c r="H184" s="20">
        <v>4.7699999999999996</v>
      </c>
      <c r="J184" s="12" t="s">
        <v>551</v>
      </c>
      <c r="K184" s="42" t="s">
        <v>552</v>
      </c>
      <c r="L184" s="43" t="s">
        <v>553</v>
      </c>
      <c r="M184" s="44">
        <v>223.726</v>
      </c>
      <c r="N184" s="45">
        <v>17.05</v>
      </c>
      <c r="O184" s="46">
        <v>1.7286999999999999</v>
      </c>
      <c r="P184" s="46">
        <v>4.7699999999999996</v>
      </c>
      <c r="Q184" s="36">
        <f t="shared" si="8"/>
        <v>3814.5282999999999</v>
      </c>
      <c r="R184" s="39">
        <f t="shared" si="9"/>
        <v>1.7804790550664704E-3</v>
      </c>
      <c r="S184" s="40">
        <f t="shared" si="10"/>
        <v>3.0779141424934072E-5</v>
      </c>
      <c r="T184" s="41">
        <f t="shared" si="11"/>
        <v>8.4928850926670622E-5</v>
      </c>
    </row>
    <row r="185" spans="2:20">
      <c r="B185" s="16" t="s">
        <v>554</v>
      </c>
      <c r="C185" s="16" t="s">
        <v>555</v>
      </c>
      <c r="D185" s="17" t="s">
        <v>556</v>
      </c>
      <c r="E185" s="18">
        <v>111.04900000000001</v>
      </c>
      <c r="F185" s="19">
        <v>72.650000000000006</v>
      </c>
      <c r="G185" s="20">
        <v>0.27529999999999999</v>
      </c>
      <c r="H185" s="20" t="s">
        <v>16</v>
      </c>
      <c r="J185" s="12" t="s">
        <v>554</v>
      </c>
      <c r="K185" s="42" t="s">
        <v>555</v>
      </c>
      <c r="L185" s="43" t="s">
        <v>556</v>
      </c>
      <c r="M185" s="44">
        <v>111.04900000000001</v>
      </c>
      <c r="N185" s="45">
        <v>72.650000000000006</v>
      </c>
      <c r="O185" s="46">
        <v>0.27529999999999999</v>
      </c>
      <c r="P185" s="46" t="s">
        <v>16</v>
      </c>
      <c r="Q185" s="36">
        <f t="shared" si="8"/>
        <v>8067.7098500000011</v>
      </c>
      <c r="R185" s="39">
        <f t="shared" si="9"/>
        <v>3.7657050310200761E-3</v>
      </c>
      <c r="S185" s="40">
        <f t="shared" si="10"/>
        <v>1.0366985950398268E-5</v>
      </c>
      <c r="T185" s="41" t="str">
        <f t="shared" si="11"/>
        <v>n/a</v>
      </c>
    </row>
    <row r="186" spans="2:20">
      <c r="B186" s="16" t="s">
        <v>557</v>
      </c>
      <c r="C186" s="16" t="s">
        <v>558</v>
      </c>
      <c r="D186" s="17" t="s">
        <v>559</v>
      </c>
      <c r="E186" s="18">
        <v>847.59900000000005</v>
      </c>
      <c r="F186" s="19">
        <v>53.18</v>
      </c>
      <c r="G186" s="20">
        <v>0.9778</v>
      </c>
      <c r="H186" s="20">
        <v>3</v>
      </c>
      <c r="J186" s="12" t="s">
        <v>557</v>
      </c>
      <c r="K186" s="42" t="s">
        <v>558</v>
      </c>
      <c r="L186" s="43" t="s">
        <v>559</v>
      </c>
      <c r="M186" s="44">
        <v>847.59900000000005</v>
      </c>
      <c r="N186" s="45">
        <v>53.18</v>
      </c>
      <c r="O186" s="46">
        <v>0.9778</v>
      </c>
      <c r="P186" s="46">
        <v>3</v>
      </c>
      <c r="Q186" s="36">
        <f t="shared" si="8"/>
        <v>45075.31482</v>
      </c>
      <c r="R186" s="39">
        <f t="shared" si="9"/>
        <v>2.1039470053882486E-2</v>
      </c>
      <c r="S186" s="40">
        <f t="shared" si="10"/>
        <v>2.0572393818686296E-4</v>
      </c>
      <c r="T186" s="41">
        <f t="shared" si="11"/>
        <v>6.3118410161647459E-4</v>
      </c>
    </row>
    <row r="187" spans="2:20">
      <c r="B187" s="16" t="s">
        <v>560</v>
      </c>
      <c r="C187" s="16" t="s">
        <v>561</v>
      </c>
      <c r="D187" s="17" t="s">
        <v>562</v>
      </c>
      <c r="E187" s="18">
        <v>91.63</v>
      </c>
      <c r="F187" s="19">
        <v>13.31</v>
      </c>
      <c r="G187" s="20" t="s">
        <v>16</v>
      </c>
      <c r="H187" s="20" t="s">
        <v>16</v>
      </c>
      <c r="J187" s="12" t="s">
        <v>560</v>
      </c>
      <c r="K187" s="42" t="s">
        <v>561</v>
      </c>
      <c r="L187" s="43" t="s">
        <v>562</v>
      </c>
      <c r="M187" s="44">
        <v>91.63</v>
      </c>
      <c r="N187" s="45">
        <v>13.31</v>
      </c>
      <c r="O187" s="46" t="s">
        <v>16</v>
      </c>
      <c r="P187" s="46" t="s">
        <v>16</v>
      </c>
      <c r="Q187" s="36">
        <f t="shared" si="8"/>
        <v>1219.5953</v>
      </c>
      <c r="R187" s="39">
        <f t="shared" si="9"/>
        <v>5.6926144375636395E-4</v>
      </c>
      <c r="S187" s="40" t="str">
        <f t="shared" si="10"/>
        <v>n/a</v>
      </c>
      <c r="T187" s="41" t="str">
        <f t="shared" si="11"/>
        <v>n/a</v>
      </c>
    </row>
    <row r="188" spans="2:20">
      <c r="B188" s="16" t="s">
        <v>563</v>
      </c>
      <c r="C188" s="16" t="s">
        <v>564</v>
      </c>
      <c r="D188" s="17" t="s">
        <v>565</v>
      </c>
      <c r="E188" s="18">
        <v>286.81599999999997</v>
      </c>
      <c r="F188" s="19">
        <v>11.52</v>
      </c>
      <c r="G188" s="20" t="s">
        <v>16</v>
      </c>
      <c r="H188" s="20">
        <v>52.43</v>
      </c>
      <c r="J188" s="12" t="s">
        <v>563</v>
      </c>
      <c r="K188" s="42" t="s">
        <v>564</v>
      </c>
      <c r="L188" s="43" t="s">
        <v>565</v>
      </c>
      <c r="M188" s="44">
        <v>286.81599999999997</v>
      </c>
      <c r="N188" s="45">
        <v>11.52</v>
      </c>
      <c r="O188" s="46" t="s">
        <v>16</v>
      </c>
      <c r="P188" s="46">
        <v>52.43</v>
      </c>
      <c r="Q188" s="36">
        <f t="shared" si="8"/>
        <v>3304.1203199999995</v>
      </c>
      <c r="R188" s="39">
        <f t="shared" si="9"/>
        <v>1.5422397115731252E-3</v>
      </c>
      <c r="S188" s="40" t="str">
        <f t="shared" si="10"/>
        <v>n/a</v>
      </c>
      <c r="T188" s="41">
        <f t="shared" si="11"/>
        <v>8.0859628077778955E-4</v>
      </c>
    </row>
    <row r="189" spans="2:20">
      <c r="B189" s="16" t="s">
        <v>566</v>
      </c>
      <c r="C189" s="16" t="s">
        <v>567</v>
      </c>
      <c r="D189" s="17" t="s">
        <v>568</v>
      </c>
      <c r="E189" s="18">
        <v>143.40100000000001</v>
      </c>
      <c r="F189" s="19">
        <v>39.450000000000003</v>
      </c>
      <c r="G189" s="20">
        <v>5.2328999999999999</v>
      </c>
      <c r="H189" s="20" t="s">
        <v>16</v>
      </c>
      <c r="J189" s="12" t="s">
        <v>566</v>
      </c>
      <c r="K189" s="42" t="s">
        <v>567</v>
      </c>
      <c r="L189" s="43" t="s">
        <v>568</v>
      </c>
      <c r="M189" s="44">
        <v>143.40100000000001</v>
      </c>
      <c r="N189" s="45">
        <v>39.450000000000003</v>
      </c>
      <c r="O189" s="46">
        <v>5.2328999999999999</v>
      </c>
      <c r="P189" s="46" t="s">
        <v>16</v>
      </c>
      <c r="Q189" s="36">
        <f t="shared" si="8"/>
        <v>5657.1694500000012</v>
      </c>
      <c r="R189" s="39">
        <f t="shared" si="9"/>
        <v>2.6405549846587602E-3</v>
      </c>
      <c r="S189" s="40">
        <f t="shared" si="10"/>
        <v>1.3817760179220826E-4</v>
      </c>
      <c r="T189" s="41" t="str">
        <f t="shared" si="11"/>
        <v>n/a</v>
      </c>
    </row>
    <row r="190" spans="2:20">
      <c r="B190" s="16" t="s">
        <v>569</v>
      </c>
      <c r="C190" s="16" t="s">
        <v>570</v>
      </c>
      <c r="D190" s="17" t="s">
        <v>571</v>
      </c>
      <c r="E190" s="18">
        <v>419.26</v>
      </c>
      <c r="F190" s="19">
        <v>46.18</v>
      </c>
      <c r="G190" s="20">
        <v>0.38979999999999998</v>
      </c>
      <c r="H190" s="20">
        <v>14.72</v>
      </c>
      <c r="J190" s="12" t="s">
        <v>569</v>
      </c>
      <c r="K190" s="42" t="s">
        <v>570</v>
      </c>
      <c r="L190" s="43" t="s">
        <v>571</v>
      </c>
      <c r="M190" s="44">
        <v>419.26</v>
      </c>
      <c r="N190" s="45">
        <v>46.18</v>
      </c>
      <c r="O190" s="46">
        <v>0.38979999999999998</v>
      </c>
      <c r="P190" s="46">
        <v>14.72</v>
      </c>
      <c r="Q190" s="36">
        <f t="shared" si="8"/>
        <v>19361.426800000001</v>
      </c>
      <c r="R190" s="39">
        <f t="shared" si="9"/>
        <v>9.0371894458359733E-3</v>
      </c>
      <c r="S190" s="40">
        <f t="shared" si="10"/>
        <v>3.5226964459868622E-5</v>
      </c>
      <c r="T190" s="41">
        <f t="shared" si="11"/>
        <v>1.3302742864270552E-3</v>
      </c>
    </row>
    <row r="191" spans="2:20">
      <c r="B191" s="16" t="s">
        <v>572</v>
      </c>
      <c r="C191" s="16" t="s">
        <v>573</v>
      </c>
      <c r="D191" s="17" t="s">
        <v>574</v>
      </c>
      <c r="E191" s="18">
        <v>255.83699999999999</v>
      </c>
      <c r="F191" s="19">
        <v>27.88</v>
      </c>
      <c r="G191" s="20">
        <v>4.5731000000000002</v>
      </c>
      <c r="H191" s="20" t="s">
        <v>16</v>
      </c>
      <c r="J191" s="12" t="s">
        <v>572</v>
      </c>
      <c r="K191" s="42" t="s">
        <v>573</v>
      </c>
      <c r="L191" s="43" t="s">
        <v>574</v>
      </c>
      <c r="M191" s="44">
        <v>255.83699999999999</v>
      </c>
      <c r="N191" s="45">
        <v>27.88</v>
      </c>
      <c r="O191" s="46">
        <v>4.5731000000000002</v>
      </c>
      <c r="P191" s="46" t="s">
        <v>16</v>
      </c>
      <c r="Q191" s="36">
        <f t="shared" si="8"/>
        <v>7132.7355599999992</v>
      </c>
      <c r="R191" s="39">
        <f t="shared" si="9"/>
        <v>3.3292940230402303E-3</v>
      </c>
      <c r="S191" s="40">
        <f t="shared" si="10"/>
        <v>1.5225194496765277E-4</v>
      </c>
      <c r="T191" s="41" t="str">
        <f t="shared" si="11"/>
        <v>n/a</v>
      </c>
    </row>
    <row r="192" spans="2:20">
      <c r="B192" s="16" t="s">
        <v>575</v>
      </c>
      <c r="C192" s="16" t="s">
        <v>576</v>
      </c>
      <c r="D192" s="17" t="s">
        <v>577</v>
      </c>
      <c r="E192" s="18">
        <v>316.09500000000003</v>
      </c>
      <c r="F192" s="19">
        <v>4.08</v>
      </c>
      <c r="G192" s="20" t="s">
        <v>16</v>
      </c>
      <c r="H192" s="20" t="s">
        <v>16</v>
      </c>
      <c r="J192" s="12" t="s">
        <v>575</v>
      </c>
      <c r="K192" s="42" t="s">
        <v>576</v>
      </c>
      <c r="L192" s="43" t="s">
        <v>577</v>
      </c>
      <c r="M192" s="44">
        <v>316.09500000000003</v>
      </c>
      <c r="N192" s="45">
        <v>4.08</v>
      </c>
      <c r="O192" s="46" t="s">
        <v>16</v>
      </c>
      <c r="P192" s="46" t="s">
        <v>16</v>
      </c>
      <c r="Q192" s="36">
        <f t="shared" si="8"/>
        <v>1289.6676000000002</v>
      </c>
      <c r="R192" s="39">
        <f t="shared" si="9"/>
        <v>6.0196857100204061E-4</v>
      </c>
      <c r="S192" s="40" t="str">
        <f t="shared" si="10"/>
        <v>n/a</v>
      </c>
      <c r="T192" s="41" t="str">
        <f t="shared" si="11"/>
        <v>n/a</v>
      </c>
    </row>
    <row r="193" spans="2:20">
      <c r="B193" s="16" t="s">
        <v>578</v>
      </c>
      <c r="C193" s="16" t="s">
        <v>579</v>
      </c>
      <c r="D193" s="17" t="s">
        <v>580</v>
      </c>
      <c r="E193" s="18">
        <v>216.07599999999999</v>
      </c>
      <c r="F193" s="19">
        <v>36.520000000000003</v>
      </c>
      <c r="G193" s="20">
        <v>1.0539000000000001</v>
      </c>
      <c r="H193" s="20">
        <v>5.35</v>
      </c>
      <c r="J193" s="12" t="s">
        <v>578</v>
      </c>
      <c r="K193" s="42" t="s">
        <v>579</v>
      </c>
      <c r="L193" s="43" t="s">
        <v>580</v>
      </c>
      <c r="M193" s="44">
        <v>216.07599999999999</v>
      </c>
      <c r="N193" s="45">
        <v>36.520000000000003</v>
      </c>
      <c r="O193" s="46">
        <v>1.0539000000000001</v>
      </c>
      <c r="P193" s="46">
        <v>5.35</v>
      </c>
      <c r="Q193" s="36">
        <f t="shared" si="8"/>
        <v>7891.0955200000008</v>
      </c>
      <c r="R193" s="39">
        <f t="shared" si="9"/>
        <v>3.6832680714123578E-3</v>
      </c>
      <c r="S193" s="40">
        <f t="shared" si="10"/>
        <v>3.8817962204614838E-5</v>
      </c>
      <c r="T193" s="41">
        <f t="shared" si="11"/>
        <v>1.9705484182056112E-4</v>
      </c>
    </row>
    <row r="194" spans="2:20">
      <c r="B194" s="16" t="s">
        <v>581</v>
      </c>
      <c r="C194" s="16" t="s">
        <v>582</v>
      </c>
      <c r="D194" s="17" t="s">
        <v>583</v>
      </c>
      <c r="E194" s="18">
        <v>1932.0139999999999</v>
      </c>
      <c r="F194" s="19">
        <v>2.44</v>
      </c>
      <c r="G194" s="20" t="s">
        <v>16</v>
      </c>
      <c r="H194" s="20">
        <v>6.4429999999999996</v>
      </c>
      <c r="J194" s="12" t="s">
        <v>581</v>
      </c>
      <c r="K194" s="42" t="s">
        <v>582</v>
      </c>
      <c r="L194" s="43" t="s">
        <v>583</v>
      </c>
      <c r="M194" s="44">
        <v>1932.0139999999999</v>
      </c>
      <c r="N194" s="45">
        <v>2.44</v>
      </c>
      <c r="O194" s="46" t="s">
        <v>16</v>
      </c>
      <c r="P194" s="46">
        <v>6.4429999999999996</v>
      </c>
      <c r="Q194" s="36">
        <f t="shared" si="8"/>
        <v>4714.1141600000001</v>
      </c>
      <c r="R194" s="39">
        <f t="shared" si="9"/>
        <v>2.2003720683032471E-3</v>
      </c>
      <c r="S194" s="40" t="str">
        <f t="shared" si="10"/>
        <v>n/a</v>
      </c>
      <c r="T194" s="41">
        <f t="shared" si="11"/>
        <v>1.4176997236077822E-4</v>
      </c>
    </row>
    <row r="195" spans="2:20">
      <c r="B195" s="16" t="s">
        <v>584</v>
      </c>
      <c r="C195" s="16" t="s">
        <v>585</v>
      </c>
      <c r="D195" s="17" t="s">
        <v>586</v>
      </c>
      <c r="E195" s="18">
        <v>1036.1659999999999</v>
      </c>
      <c r="F195" s="19">
        <v>9.6300000000000008</v>
      </c>
      <c r="G195" s="20">
        <v>5.7056000000000004</v>
      </c>
      <c r="H195" s="20">
        <v>26.2</v>
      </c>
      <c r="J195" s="12" t="s">
        <v>584</v>
      </c>
      <c r="K195" s="42" t="s">
        <v>585</v>
      </c>
      <c r="L195" s="43" t="s">
        <v>586</v>
      </c>
      <c r="M195" s="44">
        <v>1036.1659999999999</v>
      </c>
      <c r="N195" s="45">
        <v>9.6300000000000008</v>
      </c>
      <c r="O195" s="46">
        <v>5.7056000000000004</v>
      </c>
      <c r="P195" s="46">
        <v>26.2</v>
      </c>
      <c r="Q195" s="36">
        <f t="shared" si="8"/>
        <v>9978.2785800000001</v>
      </c>
      <c r="R195" s="39">
        <f t="shared" si="9"/>
        <v>4.6574870128263052E-3</v>
      </c>
      <c r="S195" s="40">
        <f t="shared" si="10"/>
        <v>2.657375790038177E-4</v>
      </c>
      <c r="T195" s="41">
        <f t="shared" si="11"/>
        <v>1.2202615973604921E-3</v>
      </c>
    </row>
    <row r="196" spans="2:20">
      <c r="B196" s="16" t="s">
        <v>587</v>
      </c>
      <c r="C196" s="16" t="s">
        <v>588</v>
      </c>
      <c r="D196" s="17" t="s">
        <v>589</v>
      </c>
      <c r="E196" s="18">
        <v>605.50099999999998</v>
      </c>
      <c r="F196" s="19">
        <v>41.73</v>
      </c>
      <c r="G196" s="20">
        <v>3.8342000000000001</v>
      </c>
      <c r="H196" s="20">
        <v>9.15</v>
      </c>
      <c r="J196" s="12" t="s">
        <v>587</v>
      </c>
      <c r="K196" s="42" t="s">
        <v>588</v>
      </c>
      <c r="L196" s="43" t="s">
        <v>589</v>
      </c>
      <c r="M196" s="44">
        <v>605.50099999999998</v>
      </c>
      <c r="N196" s="45">
        <v>41.73</v>
      </c>
      <c r="O196" s="46">
        <v>3.8342000000000001</v>
      </c>
      <c r="P196" s="46">
        <v>9.15</v>
      </c>
      <c r="Q196" s="36">
        <f t="shared" si="8"/>
        <v>25267.556729999997</v>
      </c>
      <c r="R196" s="39">
        <f t="shared" si="9"/>
        <v>1.1793949865431285E-2</v>
      </c>
      <c r="S196" s="40">
        <f t="shared" si="10"/>
        <v>4.5220362574036635E-4</v>
      </c>
      <c r="T196" s="41">
        <f t="shared" si="11"/>
        <v>1.0791464126869625E-3</v>
      </c>
    </row>
    <row r="197" spans="2:20">
      <c r="B197" s="16" t="s">
        <v>590</v>
      </c>
      <c r="C197" s="16" t="s">
        <v>591</v>
      </c>
      <c r="D197" s="17" t="s">
        <v>592</v>
      </c>
      <c r="E197" s="18">
        <v>502.16300000000001</v>
      </c>
      <c r="F197" s="19">
        <v>3</v>
      </c>
      <c r="G197" s="20">
        <v>1.3332999999999999</v>
      </c>
      <c r="H197" s="20" t="s">
        <v>16</v>
      </c>
      <c r="J197" s="12" t="s">
        <v>590</v>
      </c>
      <c r="K197" s="42" t="s">
        <v>591</v>
      </c>
      <c r="L197" s="43" t="s">
        <v>592</v>
      </c>
      <c r="M197" s="44">
        <v>502.16300000000001</v>
      </c>
      <c r="N197" s="45">
        <v>3</v>
      </c>
      <c r="O197" s="46">
        <v>1.3332999999999999</v>
      </c>
      <c r="P197" s="46" t="s">
        <v>16</v>
      </c>
      <c r="Q197" s="36">
        <f t="shared" ref="Q197:Q253" si="12">M197*N197</f>
        <v>1506.489</v>
      </c>
      <c r="R197" s="39">
        <f t="shared" ref="R197:R253" si="13">$Q197/SUM($Q$4:$Q$253)</f>
        <v>7.0317268617145457E-4</v>
      </c>
      <c r="S197" s="40">
        <f t="shared" ref="S197:S253" si="14">IFERROR($O197/100*$R197,"n/a")</f>
        <v>9.3754014247240032E-6</v>
      </c>
      <c r="T197" s="41" t="str">
        <f t="shared" ref="T197:T253" si="15">IFERROR($P197/100*$R197,"n/a")</f>
        <v>n/a</v>
      </c>
    </row>
    <row r="198" spans="2:20">
      <c r="B198" s="16" t="s">
        <v>593</v>
      </c>
      <c r="C198" s="16" t="s">
        <v>594</v>
      </c>
      <c r="D198" s="17" t="s">
        <v>595</v>
      </c>
      <c r="E198" s="18">
        <v>266.90300000000002</v>
      </c>
      <c r="F198" s="19">
        <v>14.97</v>
      </c>
      <c r="G198" s="20">
        <v>1.8704000000000001</v>
      </c>
      <c r="H198" s="20">
        <v>10.85</v>
      </c>
      <c r="J198" s="12" t="s">
        <v>593</v>
      </c>
      <c r="K198" s="42" t="s">
        <v>594</v>
      </c>
      <c r="L198" s="43" t="s">
        <v>595</v>
      </c>
      <c r="M198" s="44">
        <v>266.90300000000002</v>
      </c>
      <c r="N198" s="45">
        <v>14.97</v>
      </c>
      <c r="O198" s="46">
        <v>1.8704000000000001</v>
      </c>
      <c r="P198" s="46">
        <v>10.85</v>
      </c>
      <c r="Q198" s="36">
        <f t="shared" si="12"/>
        <v>3995.5379100000005</v>
      </c>
      <c r="R198" s="39">
        <f t="shared" si="13"/>
        <v>1.8649675668886928E-3</v>
      </c>
      <c r="S198" s="40">
        <f t="shared" si="14"/>
        <v>3.4882353371086111E-5</v>
      </c>
      <c r="T198" s="41">
        <f t="shared" si="15"/>
        <v>2.0234898100742317E-4</v>
      </c>
    </row>
    <row r="199" spans="2:20">
      <c r="B199" s="16" t="s">
        <v>596</v>
      </c>
      <c r="C199" s="16" t="s">
        <v>597</v>
      </c>
      <c r="D199" s="17" t="s">
        <v>598</v>
      </c>
      <c r="E199" s="18">
        <v>1092.941</v>
      </c>
      <c r="F199" s="19">
        <v>40.090000000000003</v>
      </c>
      <c r="G199" s="20">
        <v>2.2948</v>
      </c>
      <c r="H199" s="20" t="s">
        <v>16</v>
      </c>
      <c r="J199" s="12" t="s">
        <v>596</v>
      </c>
      <c r="K199" s="42" t="s">
        <v>597</v>
      </c>
      <c r="L199" s="43" t="s">
        <v>598</v>
      </c>
      <c r="M199" s="44">
        <v>1092.941</v>
      </c>
      <c r="N199" s="45">
        <v>40.090000000000003</v>
      </c>
      <c r="O199" s="46">
        <v>2.2948</v>
      </c>
      <c r="P199" s="46" t="s">
        <v>16</v>
      </c>
      <c r="Q199" s="36">
        <f t="shared" si="12"/>
        <v>43816.004690000002</v>
      </c>
      <c r="R199" s="39">
        <f t="shared" si="13"/>
        <v>2.045167121377478E-2</v>
      </c>
      <c r="S199" s="40">
        <f t="shared" si="14"/>
        <v>4.6932495101370363E-4</v>
      </c>
      <c r="T199" s="41" t="str">
        <f t="shared" si="15"/>
        <v>n/a</v>
      </c>
    </row>
    <row r="200" spans="2:20">
      <c r="B200" s="16" t="s">
        <v>599</v>
      </c>
      <c r="C200" s="16" t="s">
        <v>600</v>
      </c>
      <c r="D200" s="17" t="s">
        <v>601</v>
      </c>
      <c r="E200" s="18">
        <v>78.394999999999996</v>
      </c>
      <c r="F200" s="19">
        <v>8.19</v>
      </c>
      <c r="G200" s="20">
        <v>0.68379999999999996</v>
      </c>
      <c r="H200" s="20" t="s">
        <v>16</v>
      </c>
      <c r="J200" s="12" t="s">
        <v>599</v>
      </c>
      <c r="K200" s="42" t="s">
        <v>600</v>
      </c>
      <c r="L200" s="43" t="s">
        <v>601</v>
      </c>
      <c r="M200" s="44">
        <v>78.394999999999996</v>
      </c>
      <c r="N200" s="45">
        <v>8.19</v>
      </c>
      <c r="O200" s="46">
        <v>0.68379999999999996</v>
      </c>
      <c r="P200" s="46" t="s">
        <v>16</v>
      </c>
      <c r="Q200" s="36">
        <f t="shared" si="12"/>
        <v>642.05504999999994</v>
      </c>
      <c r="R200" s="39">
        <f t="shared" si="13"/>
        <v>2.996872689933E-4</v>
      </c>
      <c r="S200" s="40">
        <f t="shared" si="14"/>
        <v>2.0492615453761853E-6</v>
      </c>
      <c r="T200" s="41" t="str">
        <f t="shared" si="15"/>
        <v>n/a</v>
      </c>
    </row>
    <row r="201" spans="2:20">
      <c r="B201" s="16" t="s">
        <v>602</v>
      </c>
      <c r="C201" s="16" t="s">
        <v>603</v>
      </c>
      <c r="D201" s="17" t="s">
        <v>604</v>
      </c>
      <c r="E201" s="18">
        <v>73.703000000000003</v>
      </c>
      <c r="F201" s="19">
        <v>127.79</v>
      </c>
      <c r="G201" s="20">
        <v>1.6433</v>
      </c>
      <c r="H201" s="20">
        <v>6</v>
      </c>
      <c r="J201" s="12" t="s">
        <v>602</v>
      </c>
      <c r="K201" s="42" t="s">
        <v>603</v>
      </c>
      <c r="L201" s="43" t="s">
        <v>604</v>
      </c>
      <c r="M201" s="44">
        <v>73.703000000000003</v>
      </c>
      <c r="N201" s="45">
        <v>127.79</v>
      </c>
      <c r="O201" s="46">
        <v>1.6433</v>
      </c>
      <c r="P201" s="46">
        <v>6</v>
      </c>
      <c r="Q201" s="36">
        <f t="shared" si="12"/>
        <v>9418.506370000001</v>
      </c>
      <c r="R201" s="39">
        <f t="shared" si="13"/>
        <v>4.3962062941819398E-3</v>
      </c>
      <c r="S201" s="40">
        <f t="shared" si="14"/>
        <v>7.2242858032291814E-5</v>
      </c>
      <c r="T201" s="41">
        <f t="shared" si="15"/>
        <v>2.6377237765091641E-4</v>
      </c>
    </row>
    <row r="202" spans="2:20">
      <c r="B202" s="16" t="s">
        <v>605</v>
      </c>
      <c r="C202" s="16" t="s">
        <v>606</v>
      </c>
      <c r="D202" s="17" t="s">
        <v>607</v>
      </c>
      <c r="E202" s="18">
        <v>162.15700000000001</v>
      </c>
      <c r="F202" s="19">
        <v>4.45</v>
      </c>
      <c r="G202" s="20" t="s">
        <v>16</v>
      </c>
      <c r="H202" s="20">
        <v>83.84</v>
      </c>
      <c r="J202" s="12" t="s">
        <v>605</v>
      </c>
      <c r="K202" s="42" t="s">
        <v>606</v>
      </c>
      <c r="L202" s="43" t="s">
        <v>607</v>
      </c>
      <c r="M202" s="44">
        <v>162.15700000000001</v>
      </c>
      <c r="N202" s="45">
        <v>4.45</v>
      </c>
      <c r="O202" s="46" t="s">
        <v>16</v>
      </c>
      <c r="P202" s="46">
        <v>83.84</v>
      </c>
      <c r="Q202" s="36">
        <f t="shared" si="12"/>
        <v>721.59865000000002</v>
      </c>
      <c r="R202" s="39">
        <f t="shared" si="13"/>
        <v>3.3681524462388725E-4</v>
      </c>
      <c r="S202" s="40" t="str">
        <f t="shared" si="14"/>
        <v>n/a</v>
      </c>
      <c r="T202" s="41">
        <f t="shared" si="15"/>
        <v>2.8238590109266708E-4</v>
      </c>
    </row>
    <row r="203" spans="2:20">
      <c r="B203" s="16" t="s">
        <v>608</v>
      </c>
      <c r="C203" s="16" t="s">
        <v>609</v>
      </c>
      <c r="D203" s="17" t="s">
        <v>610</v>
      </c>
      <c r="E203" s="18">
        <v>189.363</v>
      </c>
      <c r="F203" s="19">
        <v>39.200000000000003</v>
      </c>
      <c r="G203" s="20">
        <v>3.0102000000000002</v>
      </c>
      <c r="H203" s="20" t="s">
        <v>16</v>
      </c>
      <c r="J203" s="12" t="s">
        <v>608</v>
      </c>
      <c r="K203" s="42" t="s">
        <v>609</v>
      </c>
      <c r="L203" s="43" t="s">
        <v>610</v>
      </c>
      <c r="M203" s="44">
        <v>189.363</v>
      </c>
      <c r="N203" s="45">
        <v>39.200000000000003</v>
      </c>
      <c r="O203" s="46">
        <v>3.0102000000000002</v>
      </c>
      <c r="P203" s="46" t="s">
        <v>16</v>
      </c>
      <c r="Q203" s="36">
        <f t="shared" si="12"/>
        <v>7423.0296000000008</v>
      </c>
      <c r="R203" s="39">
        <f t="shared" si="13"/>
        <v>3.4647924169125817E-3</v>
      </c>
      <c r="S203" s="40">
        <f t="shared" si="14"/>
        <v>1.0429718133390255E-4</v>
      </c>
      <c r="T203" s="41" t="str">
        <f t="shared" si="15"/>
        <v>n/a</v>
      </c>
    </row>
    <row r="204" spans="2:20">
      <c r="B204" s="16" t="s">
        <v>611</v>
      </c>
      <c r="C204" s="16" t="s">
        <v>612</v>
      </c>
      <c r="D204" s="17" t="s">
        <v>613</v>
      </c>
      <c r="E204" s="18">
        <v>394.79899999999998</v>
      </c>
      <c r="F204" s="19">
        <v>1.83</v>
      </c>
      <c r="G204" s="20">
        <v>4.3715999999999999</v>
      </c>
      <c r="H204" s="20" t="s">
        <v>16</v>
      </c>
      <c r="J204" s="12" t="s">
        <v>611</v>
      </c>
      <c r="K204" s="42" t="s">
        <v>612</v>
      </c>
      <c r="L204" s="43" t="s">
        <v>613</v>
      </c>
      <c r="M204" s="44">
        <v>394.79899999999998</v>
      </c>
      <c r="N204" s="45">
        <v>1.83</v>
      </c>
      <c r="O204" s="46">
        <v>4.3715999999999999</v>
      </c>
      <c r="P204" s="46" t="s">
        <v>16</v>
      </c>
      <c r="Q204" s="36">
        <f t="shared" si="12"/>
        <v>722.48217</v>
      </c>
      <c r="R204" s="39">
        <f t="shared" si="13"/>
        <v>3.3722763869492676E-4</v>
      </c>
      <c r="S204" s="40">
        <f t="shared" si="14"/>
        <v>1.4742243453187418E-5</v>
      </c>
      <c r="T204" s="41" t="str">
        <f t="shared" si="15"/>
        <v>n/a</v>
      </c>
    </row>
    <row r="205" spans="2:20">
      <c r="B205" s="16" t="s">
        <v>614</v>
      </c>
      <c r="C205" s="16" t="s">
        <v>615</v>
      </c>
      <c r="D205" s="17" t="s">
        <v>616</v>
      </c>
      <c r="E205" s="18">
        <v>281.697</v>
      </c>
      <c r="F205" s="19">
        <v>50.78</v>
      </c>
      <c r="G205" s="20" t="s">
        <v>16</v>
      </c>
      <c r="H205" s="20">
        <v>11.55</v>
      </c>
      <c r="J205" s="12" t="s">
        <v>614</v>
      </c>
      <c r="K205" s="42" t="s">
        <v>615</v>
      </c>
      <c r="L205" s="43" t="s">
        <v>616</v>
      </c>
      <c r="M205" s="44">
        <v>281.697</v>
      </c>
      <c r="N205" s="45">
        <v>50.78</v>
      </c>
      <c r="O205" s="46" t="s">
        <v>16</v>
      </c>
      <c r="P205" s="46">
        <v>11.55</v>
      </c>
      <c r="Q205" s="36">
        <f t="shared" si="12"/>
        <v>14304.57366</v>
      </c>
      <c r="R205" s="39">
        <f t="shared" si="13"/>
        <v>6.6768396483742236E-3</v>
      </c>
      <c r="S205" s="40" t="str">
        <f t="shared" si="14"/>
        <v>n/a</v>
      </c>
      <c r="T205" s="41">
        <f t="shared" si="15"/>
        <v>7.7117497938722281E-4</v>
      </c>
    </row>
    <row r="206" spans="2:20">
      <c r="B206" s="16" t="s">
        <v>617</v>
      </c>
      <c r="C206" s="16" t="s">
        <v>618</v>
      </c>
      <c r="D206" s="17" t="s">
        <v>619</v>
      </c>
      <c r="E206" s="18">
        <v>91.94</v>
      </c>
      <c r="F206" s="19">
        <v>14.76</v>
      </c>
      <c r="G206" s="20">
        <v>5.6911000000000005</v>
      </c>
      <c r="H206" s="20" t="s">
        <v>16</v>
      </c>
      <c r="J206" s="12" t="s">
        <v>617</v>
      </c>
      <c r="K206" s="42" t="s">
        <v>618</v>
      </c>
      <c r="L206" s="43" t="s">
        <v>619</v>
      </c>
      <c r="M206" s="44">
        <v>91.94</v>
      </c>
      <c r="N206" s="45">
        <v>14.76</v>
      </c>
      <c r="O206" s="46">
        <v>5.6911000000000005</v>
      </c>
      <c r="P206" s="46" t="s">
        <v>16</v>
      </c>
      <c r="Q206" s="36">
        <f t="shared" si="12"/>
        <v>1357.0344</v>
      </c>
      <c r="R206" s="39">
        <f t="shared" si="13"/>
        <v>6.3341287209867992E-4</v>
      </c>
      <c r="S206" s="40">
        <f t="shared" si="14"/>
        <v>3.6048159964007973E-5</v>
      </c>
      <c r="T206" s="41" t="str">
        <f t="shared" si="15"/>
        <v>n/a</v>
      </c>
    </row>
    <row r="207" spans="2:20">
      <c r="B207" s="16" t="s">
        <v>620</v>
      </c>
      <c r="C207" s="16" t="s">
        <v>621</v>
      </c>
      <c r="D207" s="17" t="s">
        <v>622</v>
      </c>
      <c r="E207" s="18">
        <v>509.08300000000003</v>
      </c>
      <c r="F207" s="19">
        <v>4.05</v>
      </c>
      <c r="G207" s="20" t="s">
        <v>16</v>
      </c>
      <c r="H207" s="20">
        <v>5</v>
      </c>
      <c r="J207" s="12" t="s">
        <v>620</v>
      </c>
      <c r="K207" s="42" t="s">
        <v>621</v>
      </c>
      <c r="L207" s="43" t="s">
        <v>622</v>
      </c>
      <c r="M207" s="44">
        <v>509.08300000000003</v>
      </c>
      <c r="N207" s="45">
        <v>4.05</v>
      </c>
      <c r="O207" s="46" t="s">
        <v>16</v>
      </c>
      <c r="P207" s="46">
        <v>5</v>
      </c>
      <c r="Q207" s="36">
        <f t="shared" si="12"/>
        <v>2061.7861499999999</v>
      </c>
      <c r="R207" s="39">
        <f t="shared" si="13"/>
        <v>9.6236461428301264E-4</v>
      </c>
      <c r="S207" s="40" t="str">
        <f t="shared" si="14"/>
        <v>n/a</v>
      </c>
      <c r="T207" s="41">
        <f t="shared" si="15"/>
        <v>4.8118230714150634E-5</v>
      </c>
    </row>
    <row r="208" spans="2:20">
      <c r="B208" s="16" t="s">
        <v>623</v>
      </c>
      <c r="C208" s="16" t="s">
        <v>624</v>
      </c>
      <c r="D208" s="17" t="s">
        <v>625</v>
      </c>
      <c r="E208" s="18">
        <v>22.015999999999998</v>
      </c>
      <c r="F208" s="19">
        <v>659</v>
      </c>
      <c r="G208" s="20">
        <v>1.8178000000000001</v>
      </c>
      <c r="H208" s="20" t="s">
        <v>16</v>
      </c>
      <c r="J208" s="12" t="s">
        <v>623</v>
      </c>
      <c r="K208" s="42" t="s">
        <v>624</v>
      </c>
      <c r="L208" s="43" t="s">
        <v>625</v>
      </c>
      <c r="M208" s="44">
        <v>22.015999999999998</v>
      </c>
      <c r="N208" s="45">
        <v>659</v>
      </c>
      <c r="O208" s="46">
        <v>1.8178000000000001</v>
      </c>
      <c r="P208" s="46" t="s">
        <v>16</v>
      </c>
      <c r="Q208" s="36">
        <f t="shared" si="12"/>
        <v>14508.543999999998</v>
      </c>
      <c r="R208" s="39">
        <f t="shared" si="13"/>
        <v>6.7720453696752773E-3</v>
      </c>
      <c r="S208" s="40">
        <f t="shared" si="14"/>
        <v>1.231022407299572E-4</v>
      </c>
      <c r="T208" s="41" t="str">
        <f t="shared" si="15"/>
        <v>n/a</v>
      </c>
    </row>
    <row r="209" spans="2:20">
      <c r="B209" s="16" t="s">
        <v>626</v>
      </c>
      <c r="C209" s="16" t="s">
        <v>627</v>
      </c>
      <c r="D209" s="17" t="s">
        <v>628</v>
      </c>
      <c r="E209" s="18">
        <v>172.374</v>
      </c>
      <c r="F209" s="19">
        <v>24.72</v>
      </c>
      <c r="G209" s="20">
        <v>2.8721999999999999</v>
      </c>
      <c r="H209" s="20">
        <v>4.3600000000000003</v>
      </c>
      <c r="J209" s="12" t="s">
        <v>626</v>
      </c>
      <c r="K209" s="42" t="s">
        <v>627</v>
      </c>
      <c r="L209" s="43" t="s">
        <v>628</v>
      </c>
      <c r="M209" s="44">
        <v>172.374</v>
      </c>
      <c r="N209" s="45">
        <v>24.72</v>
      </c>
      <c r="O209" s="46">
        <v>2.8721999999999999</v>
      </c>
      <c r="P209" s="46">
        <v>4.3600000000000003</v>
      </c>
      <c r="Q209" s="36">
        <f t="shared" si="12"/>
        <v>4261.0852799999993</v>
      </c>
      <c r="R209" s="39">
        <f t="shared" si="13"/>
        <v>1.9889151413274471E-3</v>
      </c>
      <c r="S209" s="40">
        <f t="shared" si="14"/>
        <v>5.7125620689206933E-5</v>
      </c>
      <c r="T209" s="41">
        <f t="shared" si="15"/>
        <v>8.6716700161876693E-5</v>
      </c>
    </row>
    <row r="210" spans="2:20">
      <c r="B210" s="16" t="s">
        <v>629</v>
      </c>
      <c r="C210" s="16" t="s">
        <v>630</v>
      </c>
      <c r="D210" s="17" t="s">
        <v>631</v>
      </c>
      <c r="E210" s="18">
        <v>102.012</v>
      </c>
      <c r="F210" s="19">
        <v>6.93</v>
      </c>
      <c r="G210" s="20">
        <v>2.8860000000000001</v>
      </c>
      <c r="H210" s="20" t="s">
        <v>16</v>
      </c>
      <c r="J210" s="12" t="s">
        <v>629</v>
      </c>
      <c r="K210" s="42" t="s">
        <v>630</v>
      </c>
      <c r="L210" s="43" t="s">
        <v>631</v>
      </c>
      <c r="M210" s="44">
        <v>102.012</v>
      </c>
      <c r="N210" s="45">
        <v>6.93</v>
      </c>
      <c r="O210" s="46">
        <v>2.8860000000000001</v>
      </c>
      <c r="P210" s="46" t="s">
        <v>16</v>
      </c>
      <c r="Q210" s="36">
        <f t="shared" si="12"/>
        <v>706.94315999999992</v>
      </c>
      <c r="R210" s="39">
        <f t="shared" si="13"/>
        <v>3.2997461036073702E-4</v>
      </c>
      <c r="S210" s="40">
        <f t="shared" si="14"/>
        <v>9.5230672550108698E-6</v>
      </c>
      <c r="T210" s="41" t="str">
        <f t="shared" si="15"/>
        <v>n/a</v>
      </c>
    </row>
    <row r="211" spans="2:20">
      <c r="B211" s="16" t="s">
        <v>632</v>
      </c>
      <c r="C211" s="16" t="s">
        <v>633</v>
      </c>
      <c r="D211" s="17" t="s">
        <v>634</v>
      </c>
      <c r="E211" s="18">
        <v>37.045999999999999</v>
      </c>
      <c r="F211" s="19">
        <v>29.94</v>
      </c>
      <c r="G211" s="20">
        <v>1.2023999999999999</v>
      </c>
      <c r="H211" s="20" t="s">
        <v>16</v>
      </c>
      <c r="J211" s="12" t="s">
        <v>632</v>
      </c>
      <c r="K211" s="42" t="s">
        <v>633</v>
      </c>
      <c r="L211" s="43" t="s">
        <v>634</v>
      </c>
      <c r="M211" s="44">
        <v>37.045999999999999</v>
      </c>
      <c r="N211" s="45">
        <v>29.94</v>
      </c>
      <c r="O211" s="46">
        <v>1.2023999999999999</v>
      </c>
      <c r="P211" s="46" t="s">
        <v>16</v>
      </c>
      <c r="Q211" s="36">
        <f t="shared" si="12"/>
        <v>1109.15724</v>
      </c>
      <c r="R211" s="39">
        <f t="shared" si="13"/>
        <v>5.1771309039582542E-4</v>
      </c>
      <c r="S211" s="40">
        <f t="shared" si="14"/>
        <v>6.2249821989194048E-6</v>
      </c>
      <c r="T211" s="41" t="str">
        <f t="shared" si="15"/>
        <v>n/a</v>
      </c>
    </row>
    <row r="212" spans="2:20">
      <c r="B212" s="16" t="s">
        <v>635</v>
      </c>
      <c r="C212" s="16" t="s">
        <v>636</v>
      </c>
      <c r="D212" s="17" t="s">
        <v>637</v>
      </c>
      <c r="E212" s="18">
        <v>277.48</v>
      </c>
      <c r="F212" s="19">
        <v>39.270000000000003</v>
      </c>
      <c r="G212" s="20">
        <v>3.4632000000000001</v>
      </c>
      <c r="H212" s="20">
        <v>14.5</v>
      </c>
      <c r="J212" s="12" t="s">
        <v>635</v>
      </c>
      <c r="K212" s="42" t="s">
        <v>636</v>
      </c>
      <c r="L212" s="43" t="s">
        <v>637</v>
      </c>
      <c r="M212" s="44">
        <v>277.48</v>
      </c>
      <c r="N212" s="45">
        <v>39.270000000000003</v>
      </c>
      <c r="O212" s="46">
        <v>3.4632000000000001</v>
      </c>
      <c r="P212" s="46">
        <v>14.5</v>
      </c>
      <c r="Q212" s="36">
        <f t="shared" si="12"/>
        <v>10896.639600000002</v>
      </c>
      <c r="R212" s="39">
        <f t="shared" si="13"/>
        <v>5.0861435681071989E-3</v>
      </c>
      <c r="S212" s="40">
        <f t="shared" si="14"/>
        <v>1.7614332405068852E-4</v>
      </c>
      <c r="T212" s="41">
        <f t="shared" si="15"/>
        <v>7.3749081737554381E-4</v>
      </c>
    </row>
    <row r="213" spans="2:20">
      <c r="B213" s="16" t="s">
        <v>638</v>
      </c>
      <c r="C213" s="16" t="s">
        <v>639</v>
      </c>
      <c r="D213" s="17" t="s">
        <v>640</v>
      </c>
      <c r="E213" s="18">
        <v>829.40200000000004</v>
      </c>
      <c r="F213" s="19">
        <v>22.71</v>
      </c>
      <c r="G213" s="20">
        <v>3.2663000000000002</v>
      </c>
      <c r="H213" s="20">
        <v>16.2</v>
      </c>
      <c r="J213" s="12" t="s">
        <v>638</v>
      </c>
      <c r="K213" s="42" t="s">
        <v>639</v>
      </c>
      <c r="L213" s="43" t="s">
        <v>640</v>
      </c>
      <c r="M213" s="44">
        <v>829.40200000000004</v>
      </c>
      <c r="N213" s="45">
        <v>22.71</v>
      </c>
      <c r="O213" s="46">
        <v>3.2663000000000002</v>
      </c>
      <c r="P213" s="46">
        <v>16.2</v>
      </c>
      <c r="Q213" s="36">
        <f t="shared" si="12"/>
        <v>18835.719420000001</v>
      </c>
      <c r="R213" s="39">
        <f t="shared" si="13"/>
        <v>8.7918089149892457E-3</v>
      </c>
      <c r="S213" s="40">
        <f t="shared" si="14"/>
        <v>2.8716685459029376E-4</v>
      </c>
      <c r="T213" s="41">
        <f t="shared" si="15"/>
        <v>1.4242730442282578E-3</v>
      </c>
    </row>
    <row r="214" spans="2:20">
      <c r="B214" s="16" t="s">
        <v>641</v>
      </c>
      <c r="C214" s="16" t="s">
        <v>642</v>
      </c>
      <c r="D214" s="17" t="s">
        <v>643</v>
      </c>
      <c r="E214" s="18">
        <v>996.69899999999996</v>
      </c>
      <c r="F214" s="19">
        <v>37.01</v>
      </c>
      <c r="G214" s="20">
        <v>3.5234000000000001</v>
      </c>
      <c r="H214" s="20">
        <v>9.6999999999999993</v>
      </c>
      <c r="J214" s="12" t="s">
        <v>641</v>
      </c>
      <c r="K214" s="42" t="s">
        <v>642</v>
      </c>
      <c r="L214" s="43" t="s">
        <v>643</v>
      </c>
      <c r="M214" s="44">
        <v>996.69899999999996</v>
      </c>
      <c r="N214" s="45">
        <v>37.01</v>
      </c>
      <c r="O214" s="46">
        <v>3.5234000000000001</v>
      </c>
      <c r="P214" s="46">
        <v>9.6999999999999993</v>
      </c>
      <c r="Q214" s="36">
        <f t="shared" si="12"/>
        <v>36887.829989999998</v>
      </c>
      <c r="R214" s="39">
        <f t="shared" si="13"/>
        <v>1.7217858544671907E-2</v>
      </c>
      <c r="S214" s="40">
        <f t="shared" si="14"/>
        <v>6.0665402796297003E-4</v>
      </c>
      <c r="T214" s="41">
        <f t="shared" si="15"/>
        <v>1.6701322788331748E-3</v>
      </c>
    </row>
    <row r="215" spans="2:20">
      <c r="B215" s="16" t="s">
        <v>644</v>
      </c>
      <c r="C215" s="16" t="s">
        <v>645</v>
      </c>
      <c r="D215" s="17" t="s">
        <v>646</v>
      </c>
      <c r="E215" s="18">
        <v>39.353000000000002</v>
      </c>
      <c r="F215" s="19">
        <v>26.77</v>
      </c>
      <c r="G215" s="20" t="s">
        <v>16</v>
      </c>
      <c r="H215" s="20">
        <v>10</v>
      </c>
      <c r="J215" s="12" t="s">
        <v>644</v>
      </c>
      <c r="K215" s="42" t="s">
        <v>645</v>
      </c>
      <c r="L215" s="43" t="s">
        <v>646</v>
      </c>
      <c r="M215" s="44">
        <v>39.353000000000002</v>
      </c>
      <c r="N215" s="45">
        <v>26.77</v>
      </c>
      <c r="O215" s="46" t="s">
        <v>16</v>
      </c>
      <c r="P215" s="46">
        <v>10</v>
      </c>
      <c r="Q215" s="36">
        <f t="shared" si="12"/>
        <v>1053.47981</v>
      </c>
      <c r="R215" s="39">
        <f t="shared" si="13"/>
        <v>4.9172494975077393E-4</v>
      </c>
      <c r="S215" s="40" t="str">
        <f t="shared" si="14"/>
        <v>n/a</v>
      </c>
      <c r="T215" s="41">
        <f t="shared" si="15"/>
        <v>4.9172494975077394E-5</v>
      </c>
    </row>
    <row r="216" spans="2:20">
      <c r="B216" s="16" t="s">
        <v>647</v>
      </c>
      <c r="C216" s="16" t="s">
        <v>648</v>
      </c>
      <c r="D216" s="17" t="s">
        <v>649</v>
      </c>
      <c r="E216" s="18">
        <v>122.229</v>
      </c>
      <c r="F216" s="19">
        <v>3.24</v>
      </c>
      <c r="G216" s="20" t="s">
        <v>16</v>
      </c>
      <c r="H216" s="20" t="s">
        <v>16</v>
      </c>
      <c r="J216" s="12" t="s">
        <v>647</v>
      </c>
      <c r="K216" s="42" t="s">
        <v>648</v>
      </c>
      <c r="L216" s="43" t="s">
        <v>649</v>
      </c>
      <c r="M216" s="44">
        <v>122.229</v>
      </c>
      <c r="N216" s="45">
        <v>3.24</v>
      </c>
      <c r="O216" s="46" t="s">
        <v>16</v>
      </c>
      <c r="P216" s="46" t="s">
        <v>16</v>
      </c>
      <c r="Q216" s="36">
        <f t="shared" si="12"/>
        <v>396.02196000000004</v>
      </c>
      <c r="R216" s="39">
        <f t="shared" si="13"/>
        <v>1.8484823015374447E-4</v>
      </c>
      <c r="S216" s="40" t="str">
        <f t="shared" si="14"/>
        <v>n/a</v>
      </c>
      <c r="T216" s="41" t="str">
        <f t="shared" si="15"/>
        <v>n/a</v>
      </c>
    </row>
    <row r="217" spans="2:20">
      <c r="B217" s="16" t="s">
        <v>650</v>
      </c>
      <c r="C217" s="16" t="s">
        <v>651</v>
      </c>
      <c r="D217" s="17" t="s">
        <v>652</v>
      </c>
      <c r="E217" s="18">
        <v>855.03499999999997</v>
      </c>
      <c r="F217" s="19">
        <v>63.06</v>
      </c>
      <c r="G217" s="20">
        <v>2.9496000000000002</v>
      </c>
      <c r="H217" s="20">
        <v>5.5</v>
      </c>
      <c r="J217" s="12" t="s">
        <v>650</v>
      </c>
      <c r="K217" s="42" t="s">
        <v>651</v>
      </c>
      <c r="L217" s="43" t="s">
        <v>652</v>
      </c>
      <c r="M217" s="44">
        <v>855.03499999999997</v>
      </c>
      <c r="N217" s="45">
        <v>63.06</v>
      </c>
      <c r="O217" s="46">
        <v>2.9496000000000002</v>
      </c>
      <c r="P217" s="46">
        <v>5.5</v>
      </c>
      <c r="Q217" s="36">
        <f t="shared" si="12"/>
        <v>53918.507100000003</v>
      </c>
      <c r="R217" s="39">
        <f t="shared" si="13"/>
        <v>2.5167141261477281E-2</v>
      </c>
      <c r="S217" s="40">
        <f t="shared" si="14"/>
        <v>7.4232999864853389E-4</v>
      </c>
      <c r="T217" s="41">
        <f t="shared" si="15"/>
        <v>1.3841927693812506E-3</v>
      </c>
    </row>
    <row r="218" spans="2:20">
      <c r="B218" s="16" t="s">
        <v>653</v>
      </c>
      <c r="C218" s="16" t="s">
        <v>654</v>
      </c>
      <c r="D218" s="17" t="s">
        <v>655</v>
      </c>
      <c r="E218" s="18">
        <v>250.411</v>
      </c>
      <c r="F218" s="19">
        <v>45.63</v>
      </c>
      <c r="G218" s="20">
        <v>4.931</v>
      </c>
      <c r="H218" s="20">
        <v>5.2149999999999999</v>
      </c>
      <c r="J218" s="12" t="s">
        <v>653</v>
      </c>
      <c r="K218" s="42" t="s">
        <v>654</v>
      </c>
      <c r="L218" s="43" t="s">
        <v>655</v>
      </c>
      <c r="M218" s="44">
        <v>250.411</v>
      </c>
      <c r="N218" s="45">
        <v>45.63</v>
      </c>
      <c r="O218" s="46">
        <v>4.931</v>
      </c>
      <c r="P218" s="46">
        <v>5.2149999999999999</v>
      </c>
      <c r="Q218" s="36">
        <f t="shared" si="12"/>
        <v>11426.253930000001</v>
      </c>
      <c r="R218" s="39">
        <f t="shared" si="13"/>
        <v>5.3333477169997525E-3</v>
      </c>
      <c r="S218" s="40">
        <f t="shared" si="14"/>
        <v>2.6298737592525778E-4</v>
      </c>
      <c r="T218" s="41">
        <f t="shared" si="15"/>
        <v>2.7813408344153713E-4</v>
      </c>
    </row>
    <row r="219" spans="2:20">
      <c r="B219" s="16" t="s">
        <v>656</v>
      </c>
      <c r="C219" s="16" t="s">
        <v>657</v>
      </c>
      <c r="D219" s="17" t="s">
        <v>658</v>
      </c>
      <c r="E219" s="18">
        <v>410.625</v>
      </c>
      <c r="F219" s="19">
        <v>60.8</v>
      </c>
      <c r="G219" s="20">
        <v>1.8489</v>
      </c>
      <c r="H219" s="20">
        <v>10.516999999999999</v>
      </c>
      <c r="J219" s="12" t="s">
        <v>656</v>
      </c>
      <c r="K219" s="42" t="s">
        <v>657</v>
      </c>
      <c r="L219" s="43" t="s">
        <v>658</v>
      </c>
      <c r="M219" s="44">
        <v>410.625</v>
      </c>
      <c r="N219" s="45">
        <v>60.8</v>
      </c>
      <c r="O219" s="46">
        <v>1.8489</v>
      </c>
      <c r="P219" s="46">
        <v>10.516999999999999</v>
      </c>
      <c r="Q219" s="36">
        <f t="shared" si="12"/>
        <v>24966</v>
      </c>
      <c r="R219" s="39">
        <f t="shared" si="13"/>
        <v>1.1653194469363224E-2</v>
      </c>
      <c r="S219" s="40">
        <f t="shared" si="14"/>
        <v>2.1545591254405663E-4</v>
      </c>
      <c r="T219" s="41">
        <f t="shared" si="15"/>
        <v>1.2255664623429302E-3</v>
      </c>
    </row>
    <row r="220" spans="2:20">
      <c r="B220" s="16" t="s">
        <v>659</v>
      </c>
      <c r="C220" s="16" t="s">
        <v>660</v>
      </c>
      <c r="D220" s="17" t="s">
        <v>661</v>
      </c>
      <c r="E220" s="18">
        <v>69.713999999999999</v>
      </c>
      <c r="F220" s="19">
        <v>23.65</v>
      </c>
      <c r="G220" s="20" t="s">
        <v>16</v>
      </c>
      <c r="H220" s="20" t="s">
        <v>16</v>
      </c>
      <c r="J220" s="12" t="s">
        <v>659</v>
      </c>
      <c r="K220" s="42" t="s">
        <v>660</v>
      </c>
      <c r="L220" s="43" t="s">
        <v>661</v>
      </c>
      <c r="M220" s="44">
        <v>69.713999999999999</v>
      </c>
      <c r="N220" s="45">
        <v>23.65</v>
      </c>
      <c r="O220" s="46" t="s">
        <v>16</v>
      </c>
      <c r="P220" s="46" t="s">
        <v>16</v>
      </c>
      <c r="Q220" s="36">
        <f t="shared" si="12"/>
        <v>1648.7360999999999</v>
      </c>
      <c r="R220" s="39">
        <f t="shared" si="13"/>
        <v>7.6956830897859053E-4</v>
      </c>
      <c r="S220" s="40" t="str">
        <f t="shared" si="14"/>
        <v>n/a</v>
      </c>
      <c r="T220" s="41" t="str">
        <f t="shared" si="15"/>
        <v>n/a</v>
      </c>
    </row>
    <row r="221" spans="2:20">
      <c r="B221" s="16" t="s">
        <v>662</v>
      </c>
      <c r="C221" s="16" t="s">
        <v>663</v>
      </c>
      <c r="D221" s="17" t="s">
        <v>664</v>
      </c>
      <c r="E221" s="18">
        <v>105.848</v>
      </c>
      <c r="F221" s="19">
        <v>35.69</v>
      </c>
      <c r="G221" s="20" t="s">
        <v>16</v>
      </c>
      <c r="H221" s="20" t="s">
        <v>16</v>
      </c>
      <c r="J221" s="12" t="s">
        <v>662</v>
      </c>
      <c r="K221" s="42" t="s">
        <v>663</v>
      </c>
      <c r="L221" s="43" t="s">
        <v>664</v>
      </c>
      <c r="M221" s="44">
        <v>105.848</v>
      </c>
      <c r="N221" s="45">
        <v>35.69</v>
      </c>
      <c r="O221" s="46" t="s">
        <v>16</v>
      </c>
      <c r="P221" s="46" t="s">
        <v>16</v>
      </c>
      <c r="Q221" s="36">
        <f t="shared" si="12"/>
        <v>3777.7151199999998</v>
      </c>
      <c r="R221" s="39">
        <f t="shared" si="13"/>
        <v>1.7632960403434201E-3</v>
      </c>
      <c r="S221" s="40" t="str">
        <f t="shared" si="14"/>
        <v>n/a</v>
      </c>
      <c r="T221" s="41" t="str">
        <f t="shared" si="15"/>
        <v>n/a</v>
      </c>
    </row>
    <row r="222" spans="2:20">
      <c r="B222" s="16" t="s">
        <v>665</v>
      </c>
      <c r="C222" s="16" t="s">
        <v>666</v>
      </c>
      <c r="D222" s="17" t="s">
        <v>667</v>
      </c>
      <c r="E222" s="18">
        <v>292.82</v>
      </c>
      <c r="F222" s="19">
        <v>8.7799999999999994</v>
      </c>
      <c r="G222" s="20">
        <v>3.1890999999999998</v>
      </c>
      <c r="H222" s="20" t="s">
        <v>16</v>
      </c>
      <c r="J222" s="12" t="s">
        <v>665</v>
      </c>
      <c r="K222" s="42" t="s">
        <v>666</v>
      </c>
      <c r="L222" s="43" t="s">
        <v>667</v>
      </c>
      <c r="M222" s="44">
        <v>292.82</v>
      </c>
      <c r="N222" s="45">
        <v>8.7799999999999994</v>
      </c>
      <c r="O222" s="46">
        <v>3.1890999999999998</v>
      </c>
      <c r="P222" s="46" t="s">
        <v>16</v>
      </c>
      <c r="Q222" s="36">
        <f t="shared" si="12"/>
        <v>2570.9595999999997</v>
      </c>
      <c r="R222" s="39">
        <f t="shared" si="13"/>
        <v>1.2000277253735594E-3</v>
      </c>
      <c r="S222" s="40">
        <f t="shared" si="14"/>
        <v>3.8270084189888179E-5</v>
      </c>
      <c r="T222" s="41" t="str">
        <f t="shared" si="15"/>
        <v>n/a</v>
      </c>
    </row>
    <row r="223" spans="2:20">
      <c r="B223" s="16" t="s">
        <v>668</v>
      </c>
      <c r="C223" s="16" t="s">
        <v>669</v>
      </c>
      <c r="D223" s="17" t="s">
        <v>670</v>
      </c>
      <c r="E223" s="18">
        <v>448.38</v>
      </c>
      <c r="F223" s="19">
        <v>27.58</v>
      </c>
      <c r="G223" s="20">
        <v>4.2965999999999998</v>
      </c>
      <c r="H223" s="20">
        <v>3.5</v>
      </c>
      <c r="J223" s="12" t="s">
        <v>668</v>
      </c>
      <c r="K223" s="42" t="s">
        <v>669</v>
      </c>
      <c r="L223" s="43" t="s">
        <v>670</v>
      </c>
      <c r="M223" s="44">
        <v>448.38</v>
      </c>
      <c r="N223" s="45">
        <v>27.58</v>
      </c>
      <c r="O223" s="46">
        <v>4.2965999999999998</v>
      </c>
      <c r="P223" s="46">
        <v>3.5</v>
      </c>
      <c r="Q223" s="36">
        <f t="shared" si="12"/>
        <v>12366.320399999999</v>
      </c>
      <c r="R223" s="39">
        <f t="shared" si="13"/>
        <v>5.7721355640332293E-3</v>
      </c>
      <c r="S223" s="40">
        <f t="shared" si="14"/>
        <v>2.480055766442517E-4</v>
      </c>
      <c r="T223" s="41">
        <f t="shared" si="15"/>
        <v>2.0202474474116306E-4</v>
      </c>
    </row>
    <row r="224" spans="2:20">
      <c r="B224" s="16" t="s">
        <v>671</v>
      </c>
      <c r="C224" s="16" t="s">
        <v>672</v>
      </c>
      <c r="D224" s="17" t="s">
        <v>673</v>
      </c>
      <c r="E224" s="18">
        <v>85.756</v>
      </c>
      <c r="F224" s="19">
        <v>12.05</v>
      </c>
      <c r="G224" s="20">
        <v>0.99590000000000001</v>
      </c>
      <c r="H224" s="20" t="s">
        <v>16</v>
      </c>
      <c r="J224" s="12" t="s">
        <v>671</v>
      </c>
      <c r="K224" s="42" t="s">
        <v>672</v>
      </c>
      <c r="L224" s="43" t="s">
        <v>673</v>
      </c>
      <c r="M224" s="44">
        <v>85.756</v>
      </c>
      <c r="N224" s="45">
        <v>12.05</v>
      </c>
      <c r="O224" s="46">
        <v>0.99590000000000001</v>
      </c>
      <c r="P224" s="46" t="s">
        <v>16</v>
      </c>
      <c r="Q224" s="36">
        <f t="shared" si="12"/>
        <v>1033.3598</v>
      </c>
      <c r="R224" s="39">
        <f t="shared" si="13"/>
        <v>4.8233368205648832E-4</v>
      </c>
      <c r="S224" s="40">
        <f t="shared" si="14"/>
        <v>4.8035611396005673E-6</v>
      </c>
      <c r="T224" s="41" t="str">
        <f t="shared" si="15"/>
        <v>n/a</v>
      </c>
    </row>
    <row r="225" spans="2:20">
      <c r="B225" s="16" t="s">
        <v>674</v>
      </c>
      <c r="C225" s="16" t="s">
        <v>675</v>
      </c>
      <c r="D225" s="17" t="s">
        <v>676</v>
      </c>
      <c r="E225" s="18">
        <v>152.142</v>
      </c>
      <c r="F225" s="19">
        <v>43.5</v>
      </c>
      <c r="G225" s="20">
        <v>2.2989000000000002</v>
      </c>
      <c r="H225" s="20" t="s">
        <v>16</v>
      </c>
      <c r="J225" s="12" t="s">
        <v>674</v>
      </c>
      <c r="K225" s="42" t="s">
        <v>675</v>
      </c>
      <c r="L225" s="43" t="s">
        <v>676</v>
      </c>
      <c r="M225" s="44">
        <v>152.142</v>
      </c>
      <c r="N225" s="45">
        <v>43.5</v>
      </c>
      <c r="O225" s="46">
        <v>2.2989000000000002</v>
      </c>
      <c r="P225" s="46" t="s">
        <v>16</v>
      </c>
      <c r="Q225" s="36">
        <f t="shared" si="12"/>
        <v>6618.1769999999997</v>
      </c>
      <c r="R225" s="39">
        <f t="shared" si="13"/>
        <v>3.0891173441346988E-3</v>
      </c>
      <c r="S225" s="40">
        <f t="shared" si="14"/>
        <v>7.1015718624312601E-5</v>
      </c>
      <c r="T225" s="41" t="str">
        <f t="shared" si="15"/>
        <v>n/a</v>
      </c>
    </row>
    <row r="226" spans="2:20">
      <c r="B226" s="16" t="s">
        <v>677</v>
      </c>
      <c r="C226" s="16" t="s">
        <v>678</v>
      </c>
      <c r="D226" s="17" t="s">
        <v>679</v>
      </c>
      <c r="E226" s="18">
        <v>47.478999999999999</v>
      </c>
      <c r="F226" s="19">
        <v>60.76</v>
      </c>
      <c r="G226" s="20">
        <v>3.3574999999999999</v>
      </c>
      <c r="H226" s="20" t="s">
        <v>16</v>
      </c>
      <c r="J226" s="12" t="s">
        <v>677</v>
      </c>
      <c r="K226" s="42" t="s">
        <v>678</v>
      </c>
      <c r="L226" s="43" t="s">
        <v>679</v>
      </c>
      <c r="M226" s="44">
        <v>47.478999999999999</v>
      </c>
      <c r="N226" s="45">
        <v>60.76</v>
      </c>
      <c r="O226" s="46">
        <v>3.3574999999999999</v>
      </c>
      <c r="P226" s="46" t="s">
        <v>16</v>
      </c>
      <c r="Q226" s="36">
        <f t="shared" si="12"/>
        <v>2884.82404</v>
      </c>
      <c r="R226" s="39">
        <f t="shared" si="13"/>
        <v>1.3465278998643785E-3</v>
      </c>
      <c r="S226" s="40">
        <f t="shared" si="14"/>
        <v>4.5209674237946507E-5</v>
      </c>
      <c r="T226" s="41" t="str">
        <f t="shared" si="15"/>
        <v>n/a</v>
      </c>
    </row>
    <row r="227" spans="2:20">
      <c r="B227" s="16" t="s">
        <v>680</v>
      </c>
      <c r="C227" s="16" t="s">
        <v>681</v>
      </c>
      <c r="D227" s="17" t="s">
        <v>682</v>
      </c>
      <c r="E227" s="18">
        <v>566.86300000000006</v>
      </c>
      <c r="F227" s="19">
        <v>18.29</v>
      </c>
      <c r="G227" s="20">
        <v>1.6402000000000001</v>
      </c>
      <c r="H227" s="20">
        <v>26.023</v>
      </c>
      <c r="J227" s="12" t="s">
        <v>680</v>
      </c>
      <c r="K227" s="42" t="s">
        <v>681</v>
      </c>
      <c r="L227" s="43" t="s">
        <v>682</v>
      </c>
      <c r="M227" s="44">
        <v>566.86300000000006</v>
      </c>
      <c r="N227" s="45">
        <v>18.29</v>
      </c>
      <c r="O227" s="46">
        <v>1.6402000000000001</v>
      </c>
      <c r="P227" s="46">
        <v>26.023</v>
      </c>
      <c r="Q227" s="36">
        <f t="shared" si="12"/>
        <v>10367.924270000001</v>
      </c>
      <c r="R227" s="39">
        <f t="shared" si="13"/>
        <v>4.8393590387703581E-3</v>
      </c>
      <c r="S227" s="40">
        <f t="shared" si="14"/>
        <v>7.9375166953911408E-5</v>
      </c>
      <c r="T227" s="41">
        <f t="shared" si="15"/>
        <v>1.2593464026592104E-3</v>
      </c>
    </row>
    <row r="228" spans="2:20">
      <c r="B228" s="16" t="s">
        <v>683</v>
      </c>
      <c r="C228" s="16" t="s">
        <v>684</v>
      </c>
      <c r="D228" s="17" t="s">
        <v>685</v>
      </c>
      <c r="E228" s="18">
        <v>791.77800000000002</v>
      </c>
      <c r="F228" s="19">
        <v>49.57</v>
      </c>
      <c r="G228" s="20">
        <v>3.2515000000000001</v>
      </c>
      <c r="H228" s="20">
        <v>8.35</v>
      </c>
      <c r="J228" s="12" t="s">
        <v>683</v>
      </c>
      <c r="K228" s="42" t="s">
        <v>684</v>
      </c>
      <c r="L228" s="43" t="s">
        <v>685</v>
      </c>
      <c r="M228" s="44">
        <v>791.77800000000002</v>
      </c>
      <c r="N228" s="45">
        <v>49.57</v>
      </c>
      <c r="O228" s="46">
        <v>3.2515000000000001</v>
      </c>
      <c r="P228" s="46">
        <v>8.35</v>
      </c>
      <c r="Q228" s="36">
        <f t="shared" si="12"/>
        <v>39248.435460000001</v>
      </c>
      <c r="R228" s="39">
        <f t="shared" si="13"/>
        <v>1.8319700834480153E-2</v>
      </c>
      <c r="S228" s="40">
        <f t="shared" si="14"/>
        <v>5.9566507263312217E-4</v>
      </c>
      <c r="T228" s="41">
        <f t="shared" si="15"/>
        <v>1.5296950196790925E-3</v>
      </c>
    </row>
    <row r="229" spans="2:20">
      <c r="B229" s="16" t="s">
        <v>686</v>
      </c>
      <c r="C229" s="16" t="s">
        <v>687</v>
      </c>
      <c r="D229" s="17" t="s">
        <v>688</v>
      </c>
      <c r="E229" s="18">
        <v>253.59399999999999</v>
      </c>
      <c r="F229" s="19">
        <v>14.95</v>
      </c>
      <c r="G229" s="20">
        <v>5.0167000000000002</v>
      </c>
      <c r="H229" s="20" t="s">
        <v>16</v>
      </c>
      <c r="J229" s="12" t="s">
        <v>686</v>
      </c>
      <c r="K229" s="42" t="s">
        <v>687</v>
      </c>
      <c r="L229" s="43" t="s">
        <v>688</v>
      </c>
      <c r="M229" s="44">
        <v>253.59399999999999</v>
      </c>
      <c r="N229" s="45">
        <v>14.95</v>
      </c>
      <c r="O229" s="46">
        <v>5.0167000000000002</v>
      </c>
      <c r="P229" s="46" t="s">
        <v>16</v>
      </c>
      <c r="Q229" s="36">
        <f t="shared" si="12"/>
        <v>3791.2302999999997</v>
      </c>
      <c r="R229" s="39">
        <f t="shared" si="13"/>
        <v>1.7696044205736713E-3</v>
      </c>
      <c r="S229" s="40">
        <f t="shared" si="14"/>
        <v>8.8775744966919373E-5</v>
      </c>
      <c r="T229" s="41" t="str">
        <f t="shared" si="15"/>
        <v>n/a</v>
      </c>
    </row>
    <row r="230" spans="2:20">
      <c r="B230" s="16" t="s">
        <v>689</v>
      </c>
      <c r="C230" s="16" t="s">
        <v>690</v>
      </c>
      <c r="D230" s="17" t="s">
        <v>691</v>
      </c>
      <c r="E230" s="18">
        <v>85.322000000000003</v>
      </c>
      <c r="F230" s="19">
        <v>24.34</v>
      </c>
      <c r="G230" s="20">
        <v>4.1085000000000003</v>
      </c>
      <c r="H230" s="20" t="s">
        <v>16</v>
      </c>
      <c r="J230" s="12" t="s">
        <v>689</v>
      </c>
      <c r="K230" s="42" t="s">
        <v>690</v>
      </c>
      <c r="L230" s="43" t="s">
        <v>691</v>
      </c>
      <c r="M230" s="44">
        <v>85.322000000000003</v>
      </c>
      <c r="N230" s="45">
        <v>24.34</v>
      </c>
      <c r="O230" s="46">
        <v>4.1085000000000003</v>
      </c>
      <c r="P230" s="46" t="s">
        <v>16</v>
      </c>
      <c r="Q230" s="36">
        <f t="shared" si="12"/>
        <v>2076.7374800000002</v>
      </c>
      <c r="R230" s="39">
        <f t="shared" si="13"/>
        <v>9.693433355866107E-4</v>
      </c>
      <c r="S230" s="40">
        <f t="shared" si="14"/>
        <v>3.9825470942575904E-5</v>
      </c>
      <c r="T230" s="41" t="str">
        <f t="shared" si="15"/>
        <v>n/a</v>
      </c>
    </row>
    <row r="231" spans="2:20">
      <c r="B231" s="16" t="s">
        <v>692</v>
      </c>
      <c r="C231" s="16" t="s">
        <v>693</v>
      </c>
      <c r="D231" s="17" t="s">
        <v>694</v>
      </c>
      <c r="E231" s="18">
        <v>143.74100000000001</v>
      </c>
      <c r="F231" s="19">
        <v>125</v>
      </c>
      <c r="G231" s="20">
        <v>3.1395</v>
      </c>
      <c r="H231" s="20">
        <v>16.433</v>
      </c>
      <c r="J231" s="12" t="s">
        <v>692</v>
      </c>
      <c r="K231" s="42" t="s">
        <v>693</v>
      </c>
      <c r="L231" s="43" t="s">
        <v>694</v>
      </c>
      <c r="M231" s="44">
        <v>143.74100000000001</v>
      </c>
      <c r="N231" s="45">
        <v>125</v>
      </c>
      <c r="O231" s="46">
        <v>3.1395</v>
      </c>
      <c r="P231" s="46">
        <v>16.433</v>
      </c>
      <c r="Q231" s="36">
        <f t="shared" si="12"/>
        <v>17967.625</v>
      </c>
      <c r="R231" s="39">
        <f t="shared" si="13"/>
        <v>8.3866149274049676E-3</v>
      </c>
      <c r="S231" s="40">
        <f t="shared" si="14"/>
        <v>2.6329777564587897E-4</v>
      </c>
      <c r="T231" s="41">
        <f t="shared" si="15"/>
        <v>1.3781724310204585E-3</v>
      </c>
    </row>
    <row r="232" spans="2:20">
      <c r="B232" s="16" t="s">
        <v>695</v>
      </c>
      <c r="C232" s="16" t="s">
        <v>696</v>
      </c>
      <c r="D232" s="17" t="s">
        <v>697</v>
      </c>
      <c r="E232" s="18">
        <v>537.97699999999998</v>
      </c>
      <c r="F232" s="19">
        <v>4.05</v>
      </c>
      <c r="G232" s="20">
        <v>5.9259000000000004</v>
      </c>
      <c r="H232" s="20" t="s">
        <v>16</v>
      </c>
      <c r="J232" s="12" t="s">
        <v>695</v>
      </c>
      <c r="K232" s="42" t="s">
        <v>696</v>
      </c>
      <c r="L232" s="43" t="s">
        <v>697</v>
      </c>
      <c r="M232" s="44">
        <v>537.97699999999998</v>
      </c>
      <c r="N232" s="45">
        <v>4.05</v>
      </c>
      <c r="O232" s="46">
        <v>5.9259000000000004</v>
      </c>
      <c r="P232" s="46" t="s">
        <v>16</v>
      </c>
      <c r="Q232" s="36">
        <f t="shared" si="12"/>
        <v>2178.8068499999999</v>
      </c>
      <c r="R232" s="39">
        <f t="shared" si="13"/>
        <v>1.016985497646027E-3</v>
      </c>
      <c r="S232" s="40">
        <f t="shared" si="14"/>
        <v>6.0265543605005919E-5</v>
      </c>
      <c r="T232" s="41" t="str">
        <f t="shared" si="15"/>
        <v>n/a</v>
      </c>
    </row>
    <row r="233" spans="2:20">
      <c r="B233" s="16" t="s">
        <v>698</v>
      </c>
      <c r="C233" s="16" t="s">
        <v>699</v>
      </c>
      <c r="D233" s="17" t="s">
        <v>700</v>
      </c>
      <c r="E233" s="18">
        <v>1146.211</v>
      </c>
      <c r="F233" s="19">
        <v>2.93</v>
      </c>
      <c r="G233" s="20" t="s">
        <v>16</v>
      </c>
      <c r="H233" s="20">
        <v>-10.3</v>
      </c>
      <c r="J233" s="12" t="s">
        <v>698</v>
      </c>
      <c r="K233" s="42" t="s">
        <v>699</v>
      </c>
      <c r="L233" s="43" t="s">
        <v>700</v>
      </c>
      <c r="M233" s="44">
        <v>1146.211</v>
      </c>
      <c r="N233" s="45">
        <v>2.93</v>
      </c>
      <c r="O233" s="46" t="s">
        <v>16</v>
      </c>
      <c r="P233" s="46">
        <v>-10.3</v>
      </c>
      <c r="Q233" s="36">
        <f t="shared" si="12"/>
        <v>3358.3982300000002</v>
      </c>
      <c r="R233" s="39">
        <f t="shared" si="13"/>
        <v>1.5675746086579847E-3</v>
      </c>
      <c r="S233" s="40" t="str">
        <f t="shared" si="14"/>
        <v>n/a</v>
      </c>
      <c r="T233" s="41">
        <f t="shared" si="15"/>
        <v>-1.6146018469177244E-4</v>
      </c>
    </row>
    <row r="234" spans="2:20">
      <c r="B234" s="16" t="s">
        <v>701</v>
      </c>
      <c r="C234" s="16" t="s">
        <v>702</v>
      </c>
      <c r="D234" s="17" t="s">
        <v>703</v>
      </c>
      <c r="E234" s="18">
        <v>307.76100000000002</v>
      </c>
      <c r="F234" s="19">
        <v>29.86</v>
      </c>
      <c r="G234" s="20">
        <v>4.7219999999999995</v>
      </c>
      <c r="H234" s="20" t="s">
        <v>16</v>
      </c>
      <c r="J234" s="12" t="s">
        <v>701</v>
      </c>
      <c r="K234" s="42" t="s">
        <v>702</v>
      </c>
      <c r="L234" s="43" t="s">
        <v>703</v>
      </c>
      <c r="M234" s="44">
        <v>307.76100000000002</v>
      </c>
      <c r="N234" s="45">
        <v>29.86</v>
      </c>
      <c r="O234" s="46">
        <v>4.7219999999999995</v>
      </c>
      <c r="P234" s="46" t="s">
        <v>16</v>
      </c>
      <c r="Q234" s="36">
        <f t="shared" si="12"/>
        <v>9189.7434599999997</v>
      </c>
      <c r="R234" s="39">
        <f t="shared" si="13"/>
        <v>4.2894283290450556E-3</v>
      </c>
      <c r="S234" s="40">
        <f t="shared" si="14"/>
        <v>2.0254680569750753E-4</v>
      </c>
      <c r="T234" s="41" t="str">
        <f t="shared" si="15"/>
        <v>n/a</v>
      </c>
    </row>
    <row r="235" spans="2:20">
      <c r="B235" s="16" t="s">
        <v>704</v>
      </c>
      <c r="C235" s="16" t="s">
        <v>705</v>
      </c>
      <c r="D235" s="17" t="s">
        <v>706</v>
      </c>
      <c r="E235" s="18">
        <v>276.99</v>
      </c>
      <c r="F235" s="19">
        <v>12</v>
      </c>
      <c r="G235" s="20">
        <v>6</v>
      </c>
      <c r="H235" s="20">
        <v>31.6</v>
      </c>
      <c r="J235" s="12" t="s">
        <v>704</v>
      </c>
      <c r="K235" s="42" t="s">
        <v>705</v>
      </c>
      <c r="L235" s="43" t="s">
        <v>706</v>
      </c>
      <c r="M235" s="44">
        <v>276.99</v>
      </c>
      <c r="N235" s="45">
        <v>12</v>
      </c>
      <c r="O235" s="46">
        <v>6</v>
      </c>
      <c r="P235" s="46">
        <v>31.6</v>
      </c>
      <c r="Q235" s="36">
        <f t="shared" si="12"/>
        <v>3323.88</v>
      </c>
      <c r="R235" s="39">
        <f t="shared" si="13"/>
        <v>1.5514627907084449E-3</v>
      </c>
      <c r="S235" s="40">
        <f t="shared" si="14"/>
        <v>9.3087767442506691E-5</v>
      </c>
      <c r="T235" s="41">
        <f t="shared" si="15"/>
        <v>4.9026224186386855E-4</v>
      </c>
    </row>
    <row r="236" spans="2:20">
      <c r="B236" s="16" t="s">
        <v>707</v>
      </c>
      <c r="C236" s="16" t="s">
        <v>708</v>
      </c>
      <c r="D236" s="17" t="s">
        <v>709</v>
      </c>
      <c r="E236" s="18">
        <v>191.95699999999999</v>
      </c>
      <c r="F236" s="19">
        <v>3.79</v>
      </c>
      <c r="G236" s="20" t="s">
        <v>16</v>
      </c>
      <c r="H236" s="20" t="s">
        <v>16</v>
      </c>
      <c r="J236" s="12" t="s">
        <v>707</v>
      </c>
      <c r="K236" s="42" t="s">
        <v>708</v>
      </c>
      <c r="L236" s="43" t="s">
        <v>709</v>
      </c>
      <c r="M236" s="44">
        <v>191.95699999999999</v>
      </c>
      <c r="N236" s="45">
        <v>3.79</v>
      </c>
      <c r="O236" s="46" t="s">
        <v>16</v>
      </c>
      <c r="P236" s="46" t="s">
        <v>16</v>
      </c>
      <c r="Q236" s="36">
        <f t="shared" si="12"/>
        <v>727.51702999999998</v>
      </c>
      <c r="R236" s="39">
        <f t="shared" si="13"/>
        <v>3.3957772291771043E-4</v>
      </c>
      <c r="S236" s="40" t="str">
        <f t="shared" si="14"/>
        <v>n/a</v>
      </c>
      <c r="T236" s="41" t="str">
        <f t="shared" si="15"/>
        <v>n/a</v>
      </c>
    </row>
    <row r="237" spans="2:20">
      <c r="B237" s="16" t="s">
        <v>710</v>
      </c>
      <c r="C237" s="16" t="s">
        <v>711</v>
      </c>
      <c r="D237" s="17" t="s">
        <v>712</v>
      </c>
      <c r="E237" s="18">
        <v>125.25</v>
      </c>
      <c r="F237" s="19">
        <v>27.82</v>
      </c>
      <c r="G237" s="20">
        <v>4.601</v>
      </c>
      <c r="H237" s="20" t="s">
        <v>16</v>
      </c>
      <c r="J237" s="12" t="s">
        <v>710</v>
      </c>
      <c r="K237" s="42" t="s">
        <v>711</v>
      </c>
      <c r="L237" s="43" t="s">
        <v>712</v>
      </c>
      <c r="M237" s="44">
        <v>125.25</v>
      </c>
      <c r="N237" s="45">
        <v>27.82</v>
      </c>
      <c r="O237" s="46">
        <v>4.601</v>
      </c>
      <c r="P237" s="46" t="s">
        <v>16</v>
      </c>
      <c r="Q237" s="36">
        <f t="shared" si="12"/>
        <v>3484.4549999999999</v>
      </c>
      <c r="R237" s="39">
        <f t="shared" si="13"/>
        <v>1.6264131913300102E-3</v>
      </c>
      <c r="S237" s="40">
        <f t="shared" si="14"/>
        <v>7.4831270933093766E-5</v>
      </c>
      <c r="T237" s="41" t="str">
        <f t="shared" si="15"/>
        <v>n/a</v>
      </c>
    </row>
    <row r="238" spans="2:20">
      <c r="B238" s="16" t="s">
        <v>713</v>
      </c>
      <c r="C238" s="16" t="s">
        <v>714</v>
      </c>
      <c r="D238" s="17" t="s">
        <v>715</v>
      </c>
      <c r="E238" s="18">
        <v>107.718</v>
      </c>
      <c r="F238" s="19">
        <v>58.08</v>
      </c>
      <c r="G238" s="20">
        <v>4.4420999999999999</v>
      </c>
      <c r="H238" s="20" t="s">
        <v>16</v>
      </c>
      <c r="J238" s="12" t="s">
        <v>713</v>
      </c>
      <c r="K238" s="42" t="s">
        <v>714</v>
      </c>
      <c r="L238" s="43" t="s">
        <v>715</v>
      </c>
      <c r="M238" s="44">
        <v>107.718</v>
      </c>
      <c r="N238" s="45">
        <v>58.08</v>
      </c>
      <c r="O238" s="46">
        <v>4.4420999999999999</v>
      </c>
      <c r="P238" s="46" t="s">
        <v>16</v>
      </c>
      <c r="Q238" s="36">
        <f t="shared" si="12"/>
        <v>6256.2614400000002</v>
      </c>
      <c r="R238" s="39">
        <f t="shared" si="13"/>
        <v>2.9201887050988706E-3</v>
      </c>
      <c r="S238" s="40">
        <f t="shared" si="14"/>
        <v>1.2971770246919694E-4</v>
      </c>
      <c r="T238" s="41" t="str">
        <f t="shared" si="15"/>
        <v>n/a</v>
      </c>
    </row>
    <row r="239" spans="2:20">
      <c r="B239" s="16" t="s">
        <v>716</v>
      </c>
      <c r="C239" s="16" t="s">
        <v>717</v>
      </c>
      <c r="D239" s="17" t="s">
        <v>718</v>
      </c>
      <c r="E239" s="18">
        <v>283.43900000000002</v>
      </c>
      <c r="F239" s="19">
        <v>35.46</v>
      </c>
      <c r="G239" s="20">
        <v>3.5533000000000001</v>
      </c>
      <c r="H239" s="20">
        <v>10.89</v>
      </c>
      <c r="J239" s="12" t="s">
        <v>716</v>
      </c>
      <c r="K239" s="42" t="s">
        <v>717</v>
      </c>
      <c r="L239" s="43" t="s">
        <v>718</v>
      </c>
      <c r="M239" s="44">
        <v>283.43900000000002</v>
      </c>
      <c r="N239" s="45">
        <v>35.46</v>
      </c>
      <c r="O239" s="46">
        <v>3.5533000000000001</v>
      </c>
      <c r="P239" s="46">
        <v>10.89</v>
      </c>
      <c r="Q239" s="36">
        <f t="shared" si="12"/>
        <v>10050.746940000001</v>
      </c>
      <c r="R239" s="39">
        <f t="shared" si="13"/>
        <v>4.6913125312095395E-3</v>
      </c>
      <c r="S239" s="40">
        <f t="shared" si="14"/>
        <v>1.6669640817146858E-4</v>
      </c>
      <c r="T239" s="41">
        <f t="shared" si="15"/>
        <v>5.1088393464871894E-4</v>
      </c>
    </row>
    <row r="240" spans="2:20">
      <c r="B240" s="16" t="s">
        <v>719</v>
      </c>
      <c r="C240" s="16" t="s">
        <v>720</v>
      </c>
      <c r="D240" s="17" t="s">
        <v>721</v>
      </c>
      <c r="E240" s="18">
        <v>941.25300000000004</v>
      </c>
      <c r="F240" s="19">
        <v>4.6100000000000003</v>
      </c>
      <c r="G240" s="20">
        <v>1.5655000000000001</v>
      </c>
      <c r="H240" s="20">
        <v>12.4</v>
      </c>
      <c r="J240" s="12" t="s">
        <v>719</v>
      </c>
      <c r="K240" s="42" t="s">
        <v>720</v>
      </c>
      <c r="L240" s="43" t="s">
        <v>721</v>
      </c>
      <c r="M240" s="44">
        <v>941.25300000000004</v>
      </c>
      <c r="N240" s="45">
        <v>4.6100000000000003</v>
      </c>
      <c r="O240" s="46">
        <v>1.5655000000000001</v>
      </c>
      <c r="P240" s="46">
        <v>12.4</v>
      </c>
      <c r="Q240" s="36">
        <f t="shared" si="12"/>
        <v>4339.1763300000002</v>
      </c>
      <c r="R240" s="39">
        <f t="shared" si="13"/>
        <v>2.0253651209784433E-3</v>
      </c>
      <c r="S240" s="40">
        <f t="shared" si="14"/>
        <v>3.1707090968917532E-5</v>
      </c>
      <c r="T240" s="41">
        <f t="shared" si="15"/>
        <v>2.5114527500132698E-4</v>
      </c>
    </row>
    <row r="241" spans="2:21">
      <c r="B241" s="16" t="s">
        <v>722</v>
      </c>
      <c r="C241" s="16" t="s">
        <v>723</v>
      </c>
      <c r="D241" s="17" t="s">
        <v>724</v>
      </c>
      <c r="E241" s="18">
        <v>403.96899999999999</v>
      </c>
      <c r="F241" s="19">
        <v>23.8</v>
      </c>
      <c r="G241" s="20">
        <v>1.0569999999999999</v>
      </c>
      <c r="H241" s="20">
        <v>20</v>
      </c>
      <c r="J241" s="12" t="s">
        <v>722</v>
      </c>
      <c r="K241" s="42" t="s">
        <v>723</v>
      </c>
      <c r="L241" s="43" t="s">
        <v>724</v>
      </c>
      <c r="M241" s="44">
        <v>403.96899999999999</v>
      </c>
      <c r="N241" s="45">
        <v>23.8</v>
      </c>
      <c r="O241" s="46">
        <v>1.0569999999999999</v>
      </c>
      <c r="P241" s="46">
        <v>20</v>
      </c>
      <c r="Q241" s="36">
        <f t="shared" si="12"/>
        <v>9614.4621999999999</v>
      </c>
      <c r="R241" s="39">
        <f t="shared" si="13"/>
        <v>4.4876711421509962E-3</v>
      </c>
      <c r="S241" s="40">
        <f t="shared" si="14"/>
        <v>4.7434683972536025E-5</v>
      </c>
      <c r="T241" s="41">
        <f t="shared" si="15"/>
        <v>8.9753422843019931E-4</v>
      </c>
    </row>
    <row r="242" spans="2:21">
      <c r="B242" s="16" t="s">
        <v>725</v>
      </c>
      <c r="C242" s="16" t="s">
        <v>726</v>
      </c>
      <c r="D242" s="17" t="s">
        <v>727</v>
      </c>
      <c r="E242" s="18">
        <v>89.632000000000005</v>
      </c>
      <c r="F242" s="19">
        <v>43</v>
      </c>
      <c r="G242" s="20">
        <v>3.4883999999999999</v>
      </c>
      <c r="H242" s="20" t="s">
        <v>16</v>
      </c>
      <c r="J242" s="12" t="s">
        <v>725</v>
      </c>
      <c r="K242" s="42" t="s">
        <v>726</v>
      </c>
      <c r="L242" s="43" t="s">
        <v>727</v>
      </c>
      <c r="M242" s="44">
        <v>89.632000000000005</v>
      </c>
      <c r="N242" s="45">
        <v>43</v>
      </c>
      <c r="O242" s="46">
        <v>3.4883999999999999</v>
      </c>
      <c r="P242" s="46" t="s">
        <v>16</v>
      </c>
      <c r="Q242" s="36">
        <f t="shared" si="12"/>
        <v>3854.1760000000004</v>
      </c>
      <c r="R242" s="39">
        <f t="shared" si="13"/>
        <v>1.7989851176460978E-3</v>
      </c>
      <c r="S242" s="40">
        <f t="shared" si="14"/>
        <v>6.275579684396648E-5</v>
      </c>
      <c r="T242" s="41" t="str">
        <f t="shared" si="15"/>
        <v>n/a</v>
      </c>
    </row>
    <row r="243" spans="2:21">
      <c r="B243" s="16" t="s">
        <v>728</v>
      </c>
      <c r="C243" s="16" t="s">
        <v>729</v>
      </c>
      <c r="D243" s="17" t="s">
        <v>730</v>
      </c>
      <c r="E243" s="18">
        <v>83.9</v>
      </c>
      <c r="F243" s="19">
        <v>33.18</v>
      </c>
      <c r="G243" s="20">
        <v>0.3014</v>
      </c>
      <c r="H243" s="20">
        <v>1.4</v>
      </c>
      <c r="J243" s="12" t="s">
        <v>728</v>
      </c>
      <c r="K243" s="42" t="s">
        <v>729</v>
      </c>
      <c r="L243" s="43" t="s">
        <v>730</v>
      </c>
      <c r="M243" s="44">
        <v>83.9</v>
      </c>
      <c r="N243" s="45">
        <v>33.18</v>
      </c>
      <c r="O243" s="46">
        <v>0.3014</v>
      </c>
      <c r="P243" s="46">
        <v>1.4</v>
      </c>
      <c r="Q243" s="36">
        <f t="shared" si="12"/>
        <v>2783.8020000000001</v>
      </c>
      <c r="R243" s="39">
        <f t="shared" si="13"/>
        <v>1.2993745922535562E-3</v>
      </c>
      <c r="S243" s="40">
        <f t="shared" si="14"/>
        <v>3.9163150210522182E-6</v>
      </c>
      <c r="T243" s="41">
        <f t="shared" si="15"/>
        <v>1.8191244291549784E-5</v>
      </c>
    </row>
    <row r="244" spans="2:21">
      <c r="B244" s="16" t="s">
        <v>731</v>
      </c>
      <c r="C244" s="16" t="s">
        <v>732</v>
      </c>
      <c r="D244" s="17" t="s">
        <v>733</v>
      </c>
      <c r="E244" s="18">
        <v>59.835999999999999</v>
      </c>
      <c r="F244" s="19">
        <v>16.43</v>
      </c>
      <c r="G244" s="20">
        <v>3.7303999999999999</v>
      </c>
      <c r="H244" s="20" t="s">
        <v>16</v>
      </c>
      <c r="J244" s="12" t="s">
        <v>731</v>
      </c>
      <c r="K244" s="42" t="s">
        <v>732</v>
      </c>
      <c r="L244" s="43" t="s">
        <v>733</v>
      </c>
      <c r="M244" s="44">
        <v>59.835999999999999</v>
      </c>
      <c r="N244" s="45">
        <v>16.43</v>
      </c>
      <c r="O244" s="46">
        <v>3.7303999999999999</v>
      </c>
      <c r="P244" s="46" t="s">
        <v>16</v>
      </c>
      <c r="Q244" s="36">
        <f t="shared" si="12"/>
        <v>983.10547999999994</v>
      </c>
      <c r="R244" s="39">
        <f t="shared" si="13"/>
        <v>4.5887684620430497E-4</v>
      </c>
      <c r="S244" s="40">
        <f t="shared" si="14"/>
        <v>1.7117941870805391E-5</v>
      </c>
      <c r="T244" s="41" t="str">
        <f t="shared" si="15"/>
        <v>n/a</v>
      </c>
    </row>
    <row r="245" spans="2:21">
      <c r="B245" s="16" t="s">
        <v>734</v>
      </c>
      <c r="C245" s="16" t="s">
        <v>735</v>
      </c>
      <c r="D245" s="17" t="s">
        <v>736</v>
      </c>
      <c r="E245" s="18">
        <v>412.43700000000001</v>
      </c>
      <c r="F245" s="19">
        <v>33.15</v>
      </c>
      <c r="G245" s="20">
        <v>3.4992000000000001</v>
      </c>
      <c r="H245" s="20">
        <v>10.6</v>
      </c>
      <c r="J245" s="12" t="s">
        <v>734</v>
      </c>
      <c r="K245" s="42" t="s">
        <v>735</v>
      </c>
      <c r="L245" s="43" t="s">
        <v>736</v>
      </c>
      <c r="M245" s="44">
        <v>412.43700000000001</v>
      </c>
      <c r="N245" s="45">
        <v>33.15</v>
      </c>
      <c r="O245" s="46">
        <v>3.4992000000000001</v>
      </c>
      <c r="P245" s="46">
        <v>10.6</v>
      </c>
      <c r="Q245" s="36">
        <f t="shared" si="12"/>
        <v>13672.286549999999</v>
      </c>
      <c r="R245" s="39">
        <f t="shared" si="13"/>
        <v>6.3817116882163415E-3</v>
      </c>
      <c r="S245" s="40">
        <f t="shared" si="14"/>
        <v>2.2330885539406623E-4</v>
      </c>
      <c r="T245" s="41">
        <f t="shared" si="15"/>
        <v>6.7646143895093219E-4</v>
      </c>
    </row>
    <row r="246" spans="2:21">
      <c r="B246" s="16" t="s">
        <v>737</v>
      </c>
      <c r="C246" s="16" t="s">
        <v>738</v>
      </c>
      <c r="D246" s="17" t="s">
        <v>739</v>
      </c>
      <c r="E246" s="18">
        <v>122.208</v>
      </c>
      <c r="F246" s="19">
        <v>60.96</v>
      </c>
      <c r="G246" s="20">
        <v>1.5785</v>
      </c>
      <c r="H246" s="20" t="s">
        <v>16</v>
      </c>
      <c r="J246" s="12" t="s">
        <v>737</v>
      </c>
      <c r="K246" s="42" t="s">
        <v>738</v>
      </c>
      <c r="L246" s="43" t="s">
        <v>739</v>
      </c>
      <c r="M246" s="44">
        <v>122.208</v>
      </c>
      <c r="N246" s="45">
        <v>60.96</v>
      </c>
      <c r="O246" s="46">
        <v>1.5785</v>
      </c>
      <c r="P246" s="46" t="s">
        <v>16</v>
      </c>
      <c r="Q246" s="36">
        <f t="shared" si="12"/>
        <v>7449.7996800000001</v>
      </c>
      <c r="R246" s="39">
        <f t="shared" si="13"/>
        <v>3.4772876884098343E-3</v>
      </c>
      <c r="S246" s="40">
        <f t="shared" si="14"/>
        <v>5.4888986161549238E-5</v>
      </c>
      <c r="T246" s="41" t="str">
        <f t="shared" si="15"/>
        <v>n/a</v>
      </c>
    </row>
    <row r="247" spans="2:21">
      <c r="B247" s="16" t="s">
        <v>740</v>
      </c>
      <c r="C247" s="16" t="s">
        <v>741</v>
      </c>
      <c r="D247" s="17" t="s">
        <v>742</v>
      </c>
      <c r="E247" s="18">
        <v>804.45399999999995</v>
      </c>
      <c r="F247" s="19">
        <v>77.900000000000006</v>
      </c>
      <c r="G247" s="20">
        <v>1.6046</v>
      </c>
      <c r="H247" s="20">
        <v>11.3</v>
      </c>
      <c r="J247" s="12" t="s">
        <v>740</v>
      </c>
      <c r="K247" s="42" t="s">
        <v>741</v>
      </c>
      <c r="L247" s="43" t="s">
        <v>742</v>
      </c>
      <c r="M247" s="44">
        <v>804.45399999999995</v>
      </c>
      <c r="N247" s="45">
        <v>77.900000000000006</v>
      </c>
      <c r="O247" s="46">
        <v>1.6046</v>
      </c>
      <c r="P247" s="46">
        <v>11.3</v>
      </c>
      <c r="Q247" s="36">
        <f t="shared" si="12"/>
        <v>62666.9666</v>
      </c>
      <c r="R247" s="39">
        <f t="shared" si="13"/>
        <v>2.9250594752659214E-2</v>
      </c>
      <c r="S247" s="40">
        <f t="shared" si="14"/>
        <v>4.6935504340116978E-4</v>
      </c>
      <c r="T247" s="41">
        <f t="shared" si="15"/>
        <v>3.3053172070504912E-3</v>
      </c>
    </row>
    <row r="248" spans="2:21">
      <c r="B248" s="16" t="s">
        <v>743</v>
      </c>
      <c r="C248" s="16" t="s">
        <v>744</v>
      </c>
      <c r="D248" s="17" t="s">
        <v>745</v>
      </c>
      <c r="E248" s="18">
        <v>484.61399999999998</v>
      </c>
      <c r="F248" s="19">
        <v>13.11</v>
      </c>
      <c r="G248" s="20">
        <v>1.5255999999999998</v>
      </c>
      <c r="H248" s="20">
        <v>5.415</v>
      </c>
      <c r="J248" s="12" t="s">
        <v>743</v>
      </c>
      <c r="K248" s="42" t="s">
        <v>744</v>
      </c>
      <c r="L248" s="43" t="s">
        <v>745</v>
      </c>
      <c r="M248" s="44">
        <v>484.61399999999998</v>
      </c>
      <c r="N248" s="45">
        <v>13.11</v>
      </c>
      <c r="O248" s="46">
        <v>1.5255999999999998</v>
      </c>
      <c r="P248" s="46">
        <v>5.415</v>
      </c>
      <c r="Q248" s="36">
        <f t="shared" si="12"/>
        <v>6353.2895399999998</v>
      </c>
      <c r="R248" s="39">
        <f t="shared" si="13"/>
        <v>2.9654777909873917E-3</v>
      </c>
      <c r="S248" s="40">
        <f t="shared" si="14"/>
        <v>4.5241329179303644E-5</v>
      </c>
      <c r="T248" s="41">
        <f t="shared" si="15"/>
        <v>1.6058062238196726E-4</v>
      </c>
    </row>
    <row r="249" spans="2:21">
      <c r="B249" s="16" t="s">
        <v>746</v>
      </c>
      <c r="C249" s="16" t="s">
        <v>747</v>
      </c>
      <c r="D249" s="17" t="s">
        <v>748</v>
      </c>
      <c r="E249" s="18">
        <v>391.33600000000001</v>
      </c>
      <c r="F249" s="19">
        <v>2.7</v>
      </c>
      <c r="G249" s="20" t="s">
        <v>16</v>
      </c>
      <c r="H249" s="20">
        <v>3</v>
      </c>
      <c r="J249" s="12" t="s">
        <v>746</v>
      </c>
      <c r="K249" s="42" t="s">
        <v>747</v>
      </c>
      <c r="L249" s="43" t="s">
        <v>748</v>
      </c>
      <c r="M249" s="44">
        <v>391.33600000000001</v>
      </c>
      <c r="N249" s="45">
        <v>2.7</v>
      </c>
      <c r="O249" s="46" t="s">
        <v>16</v>
      </c>
      <c r="P249" s="46">
        <v>3</v>
      </c>
      <c r="Q249" s="36">
        <f t="shared" si="12"/>
        <v>1056.6072000000001</v>
      </c>
      <c r="R249" s="39">
        <f t="shared" si="13"/>
        <v>4.9318469836294823E-4</v>
      </c>
      <c r="S249" s="40" t="str">
        <f t="shared" si="14"/>
        <v>n/a</v>
      </c>
      <c r="T249" s="41">
        <f t="shared" si="15"/>
        <v>1.4795540950888447E-5</v>
      </c>
    </row>
    <row r="250" spans="2:21">
      <c r="B250" s="16" t="s">
        <v>749</v>
      </c>
      <c r="C250" s="16" t="s">
        <v>750</v>
      </c>
      <c r="D250" s="17" t="s">
        <v>751</v>
      </c>
      <c r="E250" s="18">
        <v>32.133000000000003</v>
      </c>
      <c r="F250" s="19">
        <v>42.39</v>
      </c>
      <c r="G250" s="20" t="s">
        <v>16</v>
      </c>
      <c r="H250" s="20">
        <v>35.5</v>
      </c>
      <c r="J250" s="12" t="s">
        <v>749</v>
      </c>
      <c r="K250" s="42" t="s">
        <v>750</v>
      </c>
      <c r="L250" s="43" t="s">
        <v>751</v>
      </c>
      <c r="M250" s="44">
        <v>32.133000000000003</v>
      </c>
      <c r="N250" s="45">
        <v>42.39</v>
      </c>
      <c r="O250" s="46" t="s">
        <v>16</v>
      </c>
      <c r="P250" s="46">
        <v>35.5</v>
      </c>
      <c r="Q250" s="36">
        <f t="shared" si="12"/>
        <v>1362.11787</v>
      </c>
      <c r="R250" s="39">
        <f t="shared" si="13"/>
        <v>6.3578564565027699E-4</v>
      </c>
      <c r="S250" s="40" t="str">
        <f t="shared" si="14"/>
        <v>n/a</v>
      </c>
      <c r="T250" s="41">
        <f t="shared" si="15"/>
        <v>2.2570390420584833E-4</v>
      </c>
    </row>
    <row r="251" spans="2:21">
      <c r="B251" s="16" t="s">
        <v>752</v>
      </c>
      <c r="C251" s="16" t="s">
        <v>753</v>
      </c>
      <c r="D251" s="17" t="s">
        <v>754</v>
      </c>
      <c r="E251" s="18">
        <v>339.315</v>
      </c>
      <c r="F251" s="19">
        <v>24.69</v>
      </c>
      <c r="G251" s="20">
        <v>4.8602999999999996</v>
      </c>
      <c r="H251" s="20">
        <v>3.6</v>
      </c>
      <c r="J251" s="12" t="s">
        <v>752</v>
      </c>
      <c r="K251" s="42" t="s">
        <v>753</v>
      </c>
      <c r="L251" s="43" t="s">
        <v>754</v>
      </c>
      <c r="M251" s="44">
        <v>339.315</v>
      </c>
      <c r="N251" s="45">
        <v>24.69</v>
      </c>
      <c r="O251" s="46">
        <v>4.8602999999999996</v>
      </c>
      <c r="P251" s="46">
        <v>3.6</v>
      </c>
      <c r="Q251" s="36">
        <f t="shared" si="12"/>
        <v>8377.6873500000002</v>
      </c>
      <c r="R251" s="39">
        <f t="shared" si="13"/>
        <v>3.9103909273842125E-3</v>
      </c>
      <c r="S251" s="40">
        <f t="shared" si="14"/>
        <v>1.9005673024365485E-4</v>
      </c>
      <c r="T251" s="41">
        <f t="shared" si="15"/>
        <v>1.4077407338583168E-4</v>
      </c>
    </row>
    <row r="252" spans="2:21">
      <c r="B252" s="16" t="s">
        <v>755</v>
      </c>
      <c r="C252" s="16" t="s">
        <v>756</v>
      </c>
      <c r="D252" s="17" t="s">
        <v>757</v>
      </c>
      <c r="E252" s="18">
        <v>197.20599999999999</v>
      </c>
      <c r="F252" s="19">
        <v>9.4499999999999993</v>
      </c>
      <c r="G252" s="20" t="s">
        <v>16</v>
      </c>
      <c r="H252" s="20" t="s">
        <v>16</v>
      </c>
      <c r="J252" s="12" t="s">
        <v>755</v>
      </c>
      <c r="K252" s="42" t="s">
        <v>756</v>
      </c>
      <c r="L252" s="43" t="s">
        <v>757</v>
      </c>
      <c r="M252" s="44">
        <v>197.20599999999999</v>
      </c>
      <c r="N252" s="45">
        <v>9.4499999999999993</v>
      </c>
      <c r="O252" s="46" t="s">
        <v>16</v>
      </c>
      <c r="P252" s="46" t="s">
        <v>16</v>
      </c>
      <c r="Q252" s="36">
        <f t="shared" si="12"/>
        <v>1863.5966999999998</v>
      </c>
      <c r="R252" s="39">
        <f t="shared" si="13"/>
        <v>8.6985719608922356E-4</v>
      </c>
      <c r="S252" s="40" t="str">
        <f t="shared" si="14"/>
        <v>n/a</v>
      </c>
      <c r="T252" s="41" t="str">
        <f t="shared" si="15"/>
        <v>n/a</v>
      </c>
    </row>
    <row r="253" spans="2:21" ht="13.5" thickBot="1">
      <c r="B253" s="16" t="s">
        <v>758</v>
      </c>
      <c r="C253" s="16" t="s">
        <v>759</v>
      </c>
      <c r="D253" s="17" t="s">
        <v>760</v>
      </c>
      <c r="E253" s="18">
        <v>206.179</v>
      </c>
      <c r="F253" s="19">
        <v>15.26</v>
      </c>
      <c r="G253" s="20">
        <v>3.9318</v>
      </c>
      <c r="H253" s="20">
        <v>-21.69</v>
      </c>
      <c r="J253" s="15" t="s">
        <v>758</v>
      </c>
      <c r="K253" s="47" t="s">
        <v>759</v>
      </c>
      <c r="L253" s="48" t="s">
        <v>760</v>
      </c>
      <c r="M253" s="24">
        <v>206.179</v>
      </c>
      <c r="N253" s="25">
        <v>15.26</v>
      </c>
      <c r="O253" s="26">
        <v>3.9318</v>
      </c>
      <c r="P253" s="26">
        <v>-21.69</v>
      </c>
      <c r="Q253" s="134">
        <f t="shared" si="12"/>
        <v>3146.2915400000002</v>
      </c>
      <c r="R253" s="135">
        <f t="shared" si="13"/>
        <v>1.4685711436726871E-3</v>
      </c>
      <c r="S253" s="136">
        <f t="shared" si="14"/>
        <v>5.7741280226922709E-5</v>
      </c>
      <c r="T253" s="50">
        <f t="shared" si="15"/>
        <v>-3.1853308106260587E-4</v>
      </c>
    </row>
    <row r="254" spans="2:21">
      <c r="B254" s="16"/>
      <c r="C254" s="16"/>
      <c r="D254" s="17"/>
      <c r="E254" s="18"/>
      <c r="F254" s="19"/>
      <c r="G254" s="20"/>
      <c r="H254" s="20"/>
      <c r="S254" s="51">
        <f>SUM(S4:S253)</f>
        <v>2.8130129252987152E-2</v>
      </c>
      <c r="T254" s="51">
        <f>SUM(T4:T253)</f>
        <v>8.2417641551570484E-2</v>
      </c>
      <c r="U254" s="49">
        <f>S254*(1+0.5*T254)+T254</f>
        <v>0.11170698025934366</v>
      </c>
    </row>
    <row r="255" spans="2:21">
      <c r="B255" s="16"/>
      <c r="C255" s="16"/>
      <c r="D255" s="17"/>
      <c r="E255" s="18"/>
      <c r="F255" s="19"/>
      <c r="G255" s="20"/>
      <c r="H25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AX406"/>
  <sheetViews>
    <sheetView topLeftCell="O2" zoomScale="70" zoomScaleNormal="70" workbookViewId="0">
      <selection activeCell="Q2" sqref="Q2"/>
    </sheetView>
  </sheetViews>
  <sheetFormatPr defaultRowHeight="15.75"/>
  <cols>
    <col min="4" max="4" width="12" customWidth="1"/>
    <col min="8" max="8" width="10.25" customWidth="1"/>
    <col min="12" max="12" width="10.25" customWidth="1"/>
    <col min="16" max="16" width="10.25" customWidth="1"/>
    <col min="20" max="20" width="10.25" customWidth="1"/>
    <col min="24" max="24" width="10.25" customWidth="1"/>
    <col min="28" max="28" width="10.25" customWidth="1"/>
    <col min="32" max="32" width="10.25" customWidth="1"/>
    <col min="36" max="36" width="10.25" customWidth="1"/>
    <col min="40" max="40" width="10.25" customWidth="1"/>
    <col min="44" max="44" width="10.25" customWidth="1"/>
    <col min="48" max="48" width="10.25" customWidth="1"/>
  </cols>
  <sheetData>
    <row r="1" spans="1:50">
      <c r="A1" s="151" t="s">
        <v>761</v>
      </c>
      <c r="B1" s="151"/>
      <c r="E1" t="s">
        <v>762</v>
      </c>
      <c r="I1" t="s">
        <v>763</v>
      </c>
      <c r="M1" t="s">
        <v>764</v>
      </c>
      <c r="Q1" t="s">
        <v>765</v>
      </c>
      <c r="U1" t="s">
        <v>766</v>
      </c>
      <c r="Y1" t="s">
        <v>767</v>
      </c>
      <c r="AC1" t="s">
        <v>768</v>
      </c>
      <c r="AG1" t="s">
        <v>769</v>
      </c>
      <c r="AK1" t="s">
        <v>610</v>
      </c>
      <c r="AO1" t="s">
        <v>445</v>
      </c>
      <c r="AS1" t="s">
        <v>652</v>
      </c>
      <c r="AW1" t="s">
        <v>770</v>
      </c>
    </row>
    <row r="2" spans="1:50">
      <c r="B2" t="s">
        <v>771</v>
      </c>
      <c r="D2" t="s">
        <v>772</v>
      </c>
      <c r="E2" s="52">
        <f>F406*4</f>
        <v>2.02</v>
      </c>
      <c r="H2" t="s">
        <v>772</v>
      </c>
      <c r="I2" s="52">
        <f>J406*4</f>
        <v>3.18</v>
      </c>
      <c r="L2" t="s">
        <v>772</v>
      </c>
      <c r="M2" s="52">
        <f>N406*4</f>
        <v>1.68</v>
      </c>
      <c r="P2" t="s">
        <v>772</v>
      </c>
      <c r="Q2" s="52">
        <f>R406*4</f>
        <v>0.98</v>
      </c>
      <c r="T2" t="s">
        <v>772</v>
      </c>
      <c r="U2" s="52">
        <f>V406*4</f>
        <v>1</v>
      </c>
      <c r="X2" t="s">
        <v>772</v>
      </c>
      <c r="Y2" s="52">
        <f>Z406*4</f>
        <v>2.38</v>
      </c>
      <c r="AB2" t="s">
        <v>772</v>
      </c>
      <c r="AC2" s="52">
        <f>AD406*4</f>
        <v>2.17</v>
      </c>
      <c r="AF2" t="s">
        <v>772</v>
      </c>
      <c r="AG2" s="52">
        <f>AH406*4</f>
        <v>1.44</v>
      </c>
      <c r="AJ2" t="s">
        <v>772</v>
      </c>
      <c r="AK2" s="52">
        <f>AL406*4</f>
        <v>1.18</v>
      </c>
      <c r="AN2" t="s">
        <v>772</v>
      </c>
      <c r="AO2" s="52">
        <f>AP406*4</f>
        <v>1.55</v>
      </c>
      <c r="AR2" t="s">
        <v>772</v>
      </c>
      <c r="AS2" s="52">
        <f>AT406*4</f>
        <v>1.86</v>
      </c>
      <c r="AV2" t="s">
        <v>772</v>
      </c>
      <c r="AW2" s="52">
        <f>AX406*4</f>
        <v>1.04</v>
      </c>
    </row>
    <row r="3" spans="1:50">
      <c r="B3" t="s">
        <v>773</v>
      </c>
      <c r="D3" t="s">
        <v>774</v>
      </c>
      <c r="E3" s="52">
        <f>AVERAGE(E377:E406)</f>
        <v>47.543666666666667</v>
      </c>
      <c r="H3" t="s">
        <v>774</v>
      </c>
      <c r="I3" s="52">
        <f>AVERAGE(I377:I406)</f>
        <v>72.861999999999995</v>
      </c>
      <c r="L3" t="s">
        <v>774</v>
      </c>
      <c r="M3" s="52">
        <f>AVERAGE(M377:M406)</f>
        <v>47.072999999999986</v>
      </c>
      <c r="P3" t="s">
        <v>774</v>
      </c>
      <c r="Q3" s="52">
        <f>AVERAGE(Q377:Q406)</f>
        <v>25.05800000000001</v>
      </c>
      <c r="T3" t="s">
        <v>774</v>
      </c>
      <c r="U3" s="52">
        <f>AVERAGE(U377:U406)</f>
        <v>28.837</v>
      </c>
      <c r="X3" t="s">
        <v>774</v>
      </c>
      <c r="Y3" s="52">
        <f>AVERAGE(Y377:Y406)</f>
        <v>59.36933333333333</v>
      </c>
      <c r="AB3" t="s">
        <v>774</v>
      </c>
      <c r="AC3" s="52">
        <f>AVERAGE(AC377:AC406)</f>
        <v>43.080000000000013</v>
      </c>
      <c r="AF3" t="s">
        <v>774</v>
      </c>
      <c r="AG3" s="52">
        <f>AVERAGE(AG377:AG406)</f>
        <v>35.722999999999992</v>
      </c>
      <c r="AJ3" t="s">
        <v>774</v>
      </c>
      <c r="AK3" s="52">
        <f>AVERAGE(AK377:AK406)</f>
        <v>36.091333333333338</v>
      </c>
      <c r="AN3" t="s">
        <v>774</v>
      </c>
      <c r="AO3" s="52">
        <f>AVERAGE(AO377:AO406)</f>
        <v>41.173333333333325</v>
      </c>
      <c r="AR3" t="s">
        <v>774</v>
      </c>
      <c r="AS3" s="52">
        <f>AVERAGE(AS377:AS406)</f>
        <v>57.81066666666667</v>
      </c>
      <c r="AV3" t="s">
        <v>774</v>
      </c>
      <c r="AW3" s="52">
        <f>AVERAGE(AW377:AW406)</f>
        <v>16.807999999999996</v>
      </c>
    </row>
    <row r="4" spans="1:50">
      <c r="B4" t="s">
        <v>775</v>
      </c>
      <c r="D4" t="s">
        <v>776</v>
      </c>
      <c r="E4" s="52">
        <f>AVERAGE(E317:E406)</f>
        <v>49.342888888888872</v>
      </c>
      <c r="H4" t="s">
        <v>776</v>
      </c>
      <c r="I4" s="52">
        <f>AVERAGE(I317:I406)</f>
        <v>75.019666666666666</v>
      </c>
      <c r="L4" t="s">
        <v>776</v>
      </c>
      <c r="M4" s="52">
        <f>AVERAGE(M317:M406)</f>
        <v>48.342555555555542</v>
      </c>
      <c r="P4" t="s">
        <v>776</v>
      </c>
      <c r="Q4" s="52">
        <f>AVERAGE(Q317:Q406)</f>
        <v>25.729444444444439</v>
      </c>
      <c r="T4" t="s">
        <v>776</v>
      </c>
      <c r="U4" s="52">
        <f>AVERAGE(U317:U406)</f>
        <v>30.573888888888881</v>
      </c>
      <c r="X4" t="s">
        <v>776</v>
      </c>
      <c r="Y4" s="52">
        <f>AVERAGE(Y317:Y406)</f>
        <v>60.433222222222241</v>
      </c>
      <c r="AB4" t="s">
        <v>776</v>
      </c>
      <c r="AC4" s="52">
        <f>AVERAGE(AC317:AC406)</f>
        <v>43.569555555555581</v>
      </c>
      <c r="AF4" t="s">
        <v>776</v>
      </c>
      <c r="AG4" s="52">
        <f>AVERAGE(AG317:AG406)</f>
        <v>36.548999999999985</v>
      </c>
      <c r="AJ4" t="s">
        <v>776</v>
      </c>
      <c r="AK4" s="52">
        <f>AVERAGE(AK317:AK406)</f>
        <v>37.396111111111097</v>
      </c>
      <c r="AN4" t="s">
        <v>776</v>
      </c>
      <c r="AO4" s="52">
        <f>AVERAGE(AO317:AO406)</f>
        <v>41.093555555555554</v>
      </c>
      <c r="AR4" t="s">
        <v>776</v>
      </c>
      <c r="AS4" s="52">
        <f>AVERAGE(AS317:AS406)</f>
        <v>60.13799999999997</v>
      </c>
      <c r="AV4" t="s">
        <v>776</v>
      </c>
      <c r="AW4" s="52">
        <f>AVERAGE(AW317:AW406)</f>
        <v>16.951111111111118</v>
      </c>
    </row>
    <row r="5" spans="1:50">
      <c r="B5" t="s">
        <v>777</v>
      </c>
      <c r="D5" t="s">
        <v>778</v>
      </c>
      <c r="E5" s="52">
        <f>AVERAGE(E227:E406)</f>
        <v>51.754999999999995</v>
      </c>
      <c r="H5" t="s">
        <v>778</v>
      </c>
      <c r="I5" s="52">
        <f>AVERAGE(I227:I406)</f>
        <v>78.370777777777818</v>
      </c>
      <c r="L5" t="s">
        <v>778</v>
      </c>
      <c r="M5" s="52">
        <f>AVERAGE(M227:M406)</f>
        <v>50.344222222222228</v>
      </c>
      <c r="P5" t="s">
        <v>778</v>
      </c>
      <c r="Q5" s="52">
        <f>AVERAGE(Q227:Q406)</f>
        <v>26.605055555555545</v>
      </c>
      <c r="T5" t="s">
        <v>778</v>
      </c>
      <c r="U5" s="52">
        <f>AVERAGE(U227:U406)</f>
        <v>32.50772222222222</v>
      </c>
      <c r="X5" t="s">
        <v>778</v>
      </c>
      <c r="Y5" s="52">
        <f>AVERAGE(Y227:Y406)</f>
        <v>63.370666666666594</v>
      </c>
      <c r="AB5" t="s">
        <v>778</v>
      </c>
      <c r="AC5" s="52">
        <f>AVERAGE(AC227:AC406)</f>
        <v>45.737666666666641</v>
      </c>
      <c r="AF5" t="s">
        <v>778</v>
      </c>
      <c r="AG5" s="52">
        <f>AVERAGE(AG227:AG406)</f>
        <v>38.338944444444472</v>
      </c>
      <c r="AJ5" t="s">
        <v>778</v>
      </c>
      <c r="AK5" s="52">
        <f>AVERAGE(AK227:AK406)</f>
        <v>39.135861111111097</v>
      </c>
      <c r="AN5" t="s">
        <v>778</v>
      </c>
      <c r="AO5" s="52">
        <f>AVERAGE(AO227:AO406)</f>
        <v>40.645055555555537</v>
      </c>
      <c r="AR5" t="s">
        <v>778</v>
      </c>
      <c r="AS5" s="52">
        <f>AVERAGE(AS227:AS406)</f>
        <v>59.004000000000019</v>
      </c>
      <c r="AV5" t="s">
        <v>778</v>
      </c>
      <c r="AW5" s="52">
        <f>AVERAGE(AW227:AW406)</f>
        <v>16.779666666666667</v>
      </c>
    </row>
    <row r="6" spans="1:50">
      <c r="B6" t="s">
        <v>779</v>
      </c>
      <c r="AJ6" s="10"/>
      <c r="AN6" s="10"/>
      <c r="AR6" s="10"/>
      <c r="AV6" s="10"/>
    </row>
    <row r="7" spans="1:50">
      <c r="B7" t="s">
        <v>780</v>
      </c>
      <c r="D7" t="s">
        <v>771</v>
      </c>
      <c r="H7" t="s">
        <v>773</v>
      </c>
      <c r="L7" t="s">
        <v>775</v>
      </c>
      <c r="P7" t="s">
        <v>777</v>
      </c>
      <c r="T7" t="s">
        <v>781</v>
      </c>
      <c r="X7" t="s">
        <v>782</v>
      </c>
      <c r="AB7" t="s">
        <v>783</v>
      </c>
      <c r="AF7" t="s">
        <v>784</v>
      </c>
      <c r="AJ7" t="s">
        <v>785</v>
      </c>
      <c r="AN7" t="s">
        <v>786</v>
      </c>
      <c r="AR7" t="s">
        <v>787</v>
      </c>
      <c r="AV7" t="s">
        <v>788</v>
      </c>
    </row>
    <row r="8" spans="1:50">
      <c r="B8" t="s">
        <v>783</v>
      </c>
      <c r="D8" t="s">
        <v>789</v>
      </c>
      <c r="E8" t="s">
        <v>790</v>
      </c>
      <c r="F8" t="s">
        <v>791</v>
      </c>
      <c r="H8" t="s">
        <v>789</v>
      </c>
      <c r="I8" t="s">
        <v>790</v>
      </c>
      <c r="J8" t="s">
        <v>791</v>
      </c>
      <c r="L8" t="s">
        <v>789</v>
      </c>
      <c r="M8" t="s">
        <v>790</v>
      </c>
      <c r="N8" t="s">
        <v>791</v>
      </c>
      <c r="P8" t="s">
        <v>789</v>
      </c>
      <c r="Q8" t="s">
        <v>790</v>
      </c>
      <c r="R8" t="s">
        <v>791</v>
      </c>
      <c r="T8" t="s">
        <v>789</v>
      </c>
      <c r="U8" t="s">
        <v>790</v>
      </c>
      <c r="V8" t="s">
        <v>791</v>
      </c>
      <c r="X8" t="s">
        <v>789</v>
      </c>
      <c r="Y8" t="s">
        <v>790</v>
      </c>
      <c r="Z8" t="s">
        <v>791</v>
      </c>
      <c r="AB8" t="s">
        <v>789</v>
      </c>
      <c r="AC8" t="s">
        <v>790</v>
      </c>
      <c r="AD8" t="s">
        <v>791</v>
      </c>
      <c r="AF8" t="s">
        <v>789</v>
      </c>
      <c r="AG8" t="s">
        <v>790</v>
      </c>
      <c r="AH8" t="s">
        <v>791</v>
      </c>
      <c r="AJ8" t="s">
        <v>789</v>
      </c>
      <c r="AK8" t="s">
        <v>790</v>
      </c>
      <c r="AL8" t="s">
        <v>791</v>
      </c>
      <c r="AN8" t="s">
        <v>789</v>
      </c>
      <c r="AO8" t="s">
        <v>790</v>
      </c>
      <c r="AP8" t="s">
        <v>791</v>
      </c>
      <c r="AR8" t="s">
        <v>789</v>
      </c>
      <c r="AS8" t="s">
        <v>790</v>
      </c>
      <c r="AT8" t="s">
        <v>791</v>
      </c>
      <c r="AV8" t="s">
        <v>789</v>
      </c>
      <c r="AW8" t="s">
        <v>790</v>
      </c>
      <c r="AX8" t="s">
        <v>791</v>
      </c>
    </row>
    <row r="9" spans="1:50">
      <c r="B9" t="s">
        <v>784</v>
      </c>
      <c r="D9" s="10">
        <v>41641</v>
      </c>
      <c r="E9">
        <v>49.15</v>
      </c>
      <c r="F9">
        <v>0.47499999999999998</v>
      </c>
      <c r="H9" s="10">
        <v>41641</v>
      </c>
      <c r="I9">
        <v>68.14</v>
      </c>
      <c r="J9">
        <v>0.78</v>
      </c>
      <c r="L9" s="10">
        <v>41641</v>
      </c>
      <c r="M9">
        <v>41.72</v>
      </c>
      <c r="N9">
        <v>0.36749999999999999</v>
      </c>
      <c r="P9" s="10">
        <v>41641</v>
      </c>
      <c r="Q9">
        <v>23.98</v>
      </c>
      <c r="R9">
        <v>0.23</v>
      </c>
      <c r="T9" s="10">
        <v>41641</v>
      </c>
      <c r="U9">
        <v>33.409999999999997</v>
      </c>
      <c r="V9">
        <v>0.22500000000000001</v>
      </c>
      <c r="X9" s="10">
        <v>41641</v>
      </c>
      <c r="Y9">
        <v>52.05</v>
      </c>
      <c r="Z9">
        <v>0.5675</v>
      </c>
      <c r="AB9" s="10">
        <v>41641</v>
      </c>
      <c r="AC9">
        <v>40.69</v>
      </c>
      <c r="AD9">
        <v>0.50749999999999995</v>
      </c>
      <c r="AF9" s="10">
        <v>41641</v>
      </c>
      <c r="AG9">
        <v>31.77</v>
      </c>
      <c r="AH9">
        <v>0.34</v>
      </c>
      <c r="AJ9" s="10">
        <v>41641</v>
      </c>
      <c r="AK9">
        <v>35.64</v>
      </c>
      <c r="AL9">
        <v>0.1623</v>
      </c>
      <c r="AN9" s="10">
        <v>41641</v>
      </c>
      <c r="AO9">
        <v>30.58</v>
      </c>
      <c r="AP9">
        <v>0.36249999999999999</v>
      </c>
      <c r="AR9" s="10">
        <v>41641</v>
      </c>
      <c r="AS9">
        <v>46.2</v>
      </c>
      <c r="AT9">
        <v>0.35</v>
      </c>
      <c r="AV9" s="10">
        <v>41641</v>
      </c>
      <c r="AW9">
        <v>15.25</v>
      </c>
      <c r="AX9">
        <v>0.25</v>
      </c>
    </row>
    <row r="10" spans="1:50">
      <c r="D10" s="10">
        <v>41642</v>
      </c>
      <c r="E10">
        <v>49.16</v>
      </c>
      <c r="F10">
        <v>0.47499999999999998</v>
      </c>
      <c r="H10" s="10">
        <v>41642</v>
      </c>
      <c r="I10">
        <v>67.92</v>
      </c>
      <c r="J10">
        <v>0.78</v>
      </c>
      <c r="L10" s="10">
        <v>41642</v>
      </c>
      <c r="M10">
        <v>41.52</v>
      </c>
      <c r="N10">
        <v>0.36749999999999999</v>
      </c>
      <c r="P10" s="10">
        <v>41642</v>
      </c>
      <c r="Q10">
        <v>23.89</v>
      </c>
      <c r="R10">
        <v>0.23</v>
      </c>
      <c r="T10" s="10">
        <v>41642</v>
      </c>
      <c r="U10">
        <v>33.36</v>
      </c>
      <c r="V10">
        <v>0.22500000000000001</v>
      </c>
      <c r="X10" s="10">
        <v>41642</v>
      </c>
      <c r="Y10">
        <v>52.07</v>
      </c>
      <c r="Z10">
        <v>0.5675</v>
      </c>
      <c r="AB10" s="10">
        <v>41642</v>
      </c>
      <c r="AC10">
        <v>40.47</v>
      </c>
      <c r="AD10">
        <v>0.50749999999999995</v>
      </c>
      <c r="AF10" s="10">
        <v>41642</v>
      </c>
      <c r="AG10">
        <v>31.9</v>
      </c>
      <c r="AH10">
        <v>0.34</v>
      </c>
      <c r="AJ10" s="10">
        <v>41642</v>
      </c>
      <c r="AK10">
        <v>35.61</v>
      </c>
      <c r="AL10">
        <v>0.1623</v>
      </c>
      <c r="AN10" s="10">
        <v>41642</v>
      </c>
      <c r="AO10">
        <v>30.64</v>
      </c>
      <c r="AP10">
        <v>0.36249999999999999</v>
      </c>
      <c r="AR10" s="10">
        <v>41642</v>
      </c>
      <c r="AS10">
        <v>46.09</v>
      </c>
      <c r="AT10">
        <v>0.35</v>
      </c>
      <c r="AV10" s="10">
        <v>41642</v>
      </c>
      <c r="AW10">
        <v>15.29</v>
      </c>
      <c r="AX10">
        <v>0.25</v>
      </c>
    </row>
    <row r="11" spans="1:50">
      <c r="A11" s="151" t="s">
        <v>792</v>
      </c>
      <c r="B11" s="151"/>
      <c r="D11" s="10">
        <v>41645</v>
      </c>
      <c r="E11">
        <v>49</v>
      </c>
      <c r="F11">
        <v>0.47499999999999998</v>
      </c>
      <c r="H11" s="10">
        <v>41645</v>
      </c>
      <c r="I11">
        <v>67.959999999999994</v>
      </c>
      <c r="J11">
        <v>0.78</v>
      </c>
      <c r="L11" s="10">
        <v>41645</v>
      </c>
      <c r="M11">
        <v>41.55</v>
      </c>
      <c r="N11">
        <v>0.36749999999999999</v>
      </c>
      <c r="P11" s="10">
        <v>41645</v>
      </c>
      <c r="Q11">
        <v>23.85</v>
      </c>
      <c r="R11">
        <v>0.23</v>
      </c>
      <c r="T11" s="10">
        <v>41645</v>
      </c>
      <c r="U11">
        <v>33.590000000000003</v>
      </c>
      <c r="V11">
        <v>0.22500000000000001</v>
      </c>
      <c r="X11" s="10">
        <v>41645</v>
      </c>
      <c r="Y11">
        <v>52.03</v>
      </c>
      <c r="Z11">
        <v>0.5675</v>
      </c>
      <c r="AB11" s="10">
        <v>41645</v>
      </c>
      <c r="AC11">
        <v>40.4</v>
      </c>
      <c r="AD11">
        <v>0.50749999999999995</v>
      </c>
      <c r="AF11" s="10">
        <v>41645</v>
      </c>
      <c r="AG11">
        <v>32.159999999999997</v>
      </c>
      <c r="AH11">
        <v>0.34</v>
      </c>
      <c r="AJ11" s="10">
        <v>41645</v>
      </c>
      <c r="AK11">
        <v>35.6</v>
      </c>
      <c r="AL11">
        <v>0.1623</v>
      </c>
      <c r="AN11" s="10">
        <v>41645</v>
      </c>
      <c r="AO11">
        <v>30.7</v>
      </c>
      <c r="AP11">
        <v>0.36249999999999999</v>
      </c>
      <c r="AR11" s="10">
        <v>41645</v>
      </c>
      <c r="AS11">
        <v>45.67</v>
      </c>
      <c r="AT11">
        <v>0.35</v>
      </c>
      <c r="AV11" s="10">
        <v>41645</v>
      </c>
      <c r="AW11">
        <v>15.33</v>
      </c>
      <c r="AX11">
        <v>0.25</v>
      </c>
    </row>
    <row r="12" spans="1:50">
      <c r="B12" t="s">
        <v>785</v>
      </c>
      <c r="D12" s="10">
        <v>41646</v>
      </c>
      <c r="E12">
        <v>49.17</v>
      </c>
      <c r="F12">
        <v>0.47499999999999998</v>
      </c>
      <c r="H12" s="10">
        <v>41646</v>
      </c>
      <c r="I12">
        <v>68.489999999999995</v>
      </c>
      <c r="J12">
        <v>0.78</v>
      </c>
      <c r="L12" s="10">
        <v>41646</v>
      </c>
      <c r="M12">
        <v>41.92</v>
      </c>
      <c r="N12">
        <v>0.36749999999999999</v>
      </c>
      <c r="P12" s="10">
        <v>41646</v>
      </c>
      <c r="Q12">
        <v>24.17</v>
      </c>
      <c r="R12">
        <v>0.23</v>
      </c>
      <c r="T12" s="10">
        <v>41646</v>
      </c>
      <c r="U12">
        <v>33.78</v>
      </c>
      <c r="V12">
        <v>0.22500000000000001</v>
      </c>
      <c r="X12" s="10">
        <v>41646</v>
      </c>
      <c r="Y12">
        <v>52.43</v>
      </c>
      <c r="Z12">
        <v>0.5675</v>
      </c>
      <c r="AB12" s="10">
        <v>41646</v>
      </c>
      <c r="AC12">
        <v>40.76</v>
      </c>
      <c r="AD12">
        <v>0.50749999999999995</v>
      </c>
      <c r="AF12" s="10">
        <v>41646</v>
      </c>
      <c r="AG12">
        <v>32.67</v>
      </c>
      <c r="AH12">
        <v>0.34</v>
      </c>
      <c r="AJ12" s="10">
        <v>41646</v>
      </c>
      <c r="AK12">
        <v>36.03</v>
      </c>
      <c r="AL12">
        <v>0.1623</v>
      </c>
      <c r="AN12" s="10">
        <v>41646</v>
      </c>
      <c r="AO12">
        <v>30.7</v>
      </c>
      <c r="AP12">
        <v>0.36249999999999999</v>
      </c>
      <c r="AR12" s="10">
        <v>41646</v>
      </c>
      <c r="AS12">
        <v>46.17</v>
      </c>
      <c r="AT12">
        <v>0.35</v>
      </c>
      <c r="AV12" s="10">
        <v>41646</v>
      </c>
      <c r="AW12">
        <v>15.29</v>
      </c>
      <c r="AX12">
        <v>0.25</v>
      </c>
    </row>
    <row r="13" spans="1:50">
      <c r="B13" t="s">
        <v>786</v>
      </c>
      <c r="D13" s="10">
        <v>41647</v>
      </c>
      <c r="E13">
        <v>48.94</v>
      </c>
      <c r="F13">
        <v>0.47499999999999998</v>
      </c>
      <c r="H13" s="10">
        <v>41647</v>
      </c>
      <c r="I13">
        <v>67.849999999999994</v>
      </c>
      <c r="J13">
        <v>0.78</v>
      </c>
      <c r="L13" s="10">
        <v>41647</v>
      </c>
      <c r="M13">
        <v>41.74</v>
      </c>
      <c r="N13">
        <v>0.36749999999999999</v>
      </c>
      <c r="P13" s="10">
        <v>41647</v>
      </c>
      <c r="Q13">
        <v>24.16</v>
      </c>
      <c r="R13">
        <v>0.23</v>
      </c>
      <c r="T13" s="10">
        <v>41647</v>
      </c>
      <c r="U13">
        <v>33.42</v>
      </c>
      <c r="V13">
        <v>0.22500000000000001</v>
      </c>
      <c r="X13" s="10">
        <v>41647</v>
      </c>
      <c r="Y13">
        <v>52.1</v>
      </c>
      <c r="Z13">
        <v>0.5675</v>
      </c>
      <c r="AB13" s="10">
        <v>41647</v>
      </c>
      <c r="AC13">
        <v>40.4</v>
      </c>
      <c r="AD13">
        <v>0.50749999999999995</v>
      </c>
      <c r="AF13" s="10">
        <v>41647</v>
      </c>
      <c r="AG13">
        <v>32.67</v>
      </c>
      <c r="AH13">
        <v>0.34</v>
      </c>
      <c r="AJ13" s="10">
        <v>41647</v>
      </c>
      <c r="AK13">
        <v>36.340000000000003</v>
      </c>
      <c r="AL13">
        <v>0.1623</v>
      </c>
      <c r="AN13" s="10">
        <v>41647</v>
      </c>
      <c r="AO13">
        <v>30.67</v>
      </c>
      <c r="AP13">
        <v>0.36249999999999999</v>
      </c>
      <c r="AR13" s="10">
        <v>41647</v>
      </c>
      <c r="AS13">
        <v>46.57</v>
      </c>
      <c r="AT13">
        <v>0.35</v>
      </c>
      <c r="AV13" s="10">
        <v>41647</v>
      </c>
      <c r="AW13">
        <v>15.34</v>
      </c>
      <c r="AX13">
        <v>0.25</v>
      </c>
    </row>
    <row r="14" spans="1:50">
      <c r="B14" t="s">
        <v>787</v>
      </c>
      <c r="D14" s="10">
        <v>41648</v>
      </c>
      <c r="E14">
        <v>49.24</v>
      </c>
      <c r="F14">
        <v>0.47499999999999998</v>
      </c>
      <c r="H14" s="10">
        <v>41648</v>
      </c>
      <c r="I14">
        <v>67.87</v>
      </c>
      <c r="J14">
        <v>0.78</v>
      </c>
      <c r="L14" s="10">
        <v>41648</v>
      </c>
      <c r="M14">
        <v>41.92</v>
      </c>
      <c r="N14">
        <v>0.36749999999999999</v>
      </c>
      <c r="P14" s="10">
        <v>41648</v>
      </c>
      <c r="Q14">
        <v>24.49</v>
      </c>
      <c r="R14">
        <v>0.23</v>
      </c>
      <c r="T14" s="10">
        <v>41648</v>
      </c>
      <c r="U14">
        <v>33.67</v>
      </c>
      <c r="V14">
        <v>0.22500000000000001</v>
      </c>
      <c r="X14" s="10">
        <v>41648</v>
      </c>
      <c r="Y14">
        <v>52.52</v>
      </c>
      <c r="Z14">
        <v>0.5675</v>
      </c>
      <c r="AB14" s="10">
        <v>41648</v>
      </c>
      <c r="AC14">
        <v>40.619999999999997</v>
      </c>
      <c r="AD14">
        <v>0.50749999999999995</v>
      </c>
      <c r="AF14" s="10">
        <v>41648</v>
      </c>
      <c r="AG14">
        <v>32.96</v>
      </c>
      <c r="AH14">
        <v>0.34</v>
      </c>
      <c r="AJ14" s="10">
        <v>41648</v>
      </c>
      <c r="AK14">
        <v>36.450000000000003</v>
      </c>
      <c r="AL14">
        <v>0.1623</v>
      </c>
      <c r="AN14" s="10">
        <v>41648</v>
      </c>
      <c r="AO14">
        <v>30.53</v>
      </c>
      <c r="AP14">
        <v>0.36249999999999999</v>
      </c>
      <c r="AR14" s="10">
        <v>41648</v>
      </c>
      <c r="AS14">
        <v>47.14</v>
      </c>
      <c r="AT14">
        <v>0.35</v>
      </c>
      <c r="AV14" s="10">
        <v>41648</v>
      </c>
      <c r="AW14">
        <v>15.34</v>
      </c>
      <c r="AX14">
        <v>0.25</v>
      </c>
    </row>
    <row r="15" spans="1:50">
      <c r="B15" t="s">
        <v>788</v>
      </c>
      <c r="D15" s="10">
        <v>41649</v>
      </c>
      <c r="E15">
        <v>49.89</v>
      </c>
      <c r="F15">
        <v>0.47499999999999998</v>
      </c>
      <c r="H15" s="10">
        <v>41649</v>
      </c>
      <c r="I15">
        <v>68.59</v>
      </c>
      <c r="J15">
        <v>0.78</v>
      </c>
      <c r="L15" s="10">
        <v>41649</v>
      </c>
      <c r="M15">
        <v>42.65</v>
      </c>
      <c r="N15">
        <v>0.36749999999999999</v>
      </c>
      <c r="P15" s="10">
        <v>41649</v>
      </c>
      <c r="Q15">
        <v>24.81</v>
      </c>
      <c r="R15">
        <v>0.23</v>
      </c>
      <c r="T15" s="10">
        <v>41649</v>
      </c>
      <c r="U15">
        <v>34.11</v>
      </c>
      <c r="V15">
        <v>0.22500000000000001</v>
      </c>
      <c r="X15" s="10">
        <v>41649</v>
      </c>
      <c r="Y15">
        <v>53.28</v>
      </c>
      <c r="Z15">
        <v>0.5675</v>
      </c>
      <c r="AB15" s="10">
        <v>41649</v>
      </c>
      <c r="AC15">
        <v>41.39</v>
      </c>
      <c r="AD15">
        <v>0.50749999999999995</v>
      </c>
      <c r="AF15" s="10">
        <v>41649</v>
      </c>
      <c r="AG15">
        <v>33.31</v>
      </c>
      <c r="AH15">
        <v>0.34</v>
      </c>
      <c r="AJ15" s="10">
        <v>41649</v>
      </c>
      <c r="AK15">
        <v>36.61</v>
      </c>
      <c r="AL15">
        <v>0.1623</v>
      </c>
      <c r="AN15" s="10">
        <v>41649</v>
      </c>
      <c r="AO15">
        <v>31.19</v>
      </c>
      <c r="AP15">
        <v>0.36249999999999999</v>
      </c>
      <c r="AR15" s="10">
        <v>41649</v>
      </c>
      <c r="AS15">
        <v>47.2</v>
      </c>
      <c r="AT15">
        <v>0.35</v>
      </c>
      <c r="AV15" s="10">
        <v>41649</v>
      </c>
      <c r="AW15">
        <v>15.34</v>
      </c>
      <c r="AX15">
        <v>0.25</v>
      </c>
    </row>
    <row r="16" spans="1:50">
      <c r="D16" s="10">
        <v>41652</v>
      </c>
      <c r="E16">
        <v>49.42</v>
      </c>
      <c r="F16">
        <v>0.47499999999999998</v>
      </c>
      <c r="H16" s="10">
        <v>41652</v>
      </c>
      <c r="I16">
        <v>67.77</v>
      </c>
      <c r="J16">
        <v>0.78</v>
      </c>
      <c r="L16" s="10">
        <v>41652</v>
      </c>
      <c r="M16">
        <v>42.33</v>
      </c>
      <c r="N16">
        <v>0.36749999999999999</v>
      </c>
      <c r="P16" s="10">
        <v>41652</v>
      </c>
      <c r="Q16">
        <v>24.49</v>
      </c>
      <c r="R16">
        <v>0.23</v>
      </c>
      <c r="T16" s="10">
        <v>41652</v>
      </c>
      <c r="U16">
        <v>33.58</v>
      </c>
      <c r="V16">
        <v>0.22500000000000001</v>
      </c>
      <c r="X16" s="10">
        <v>41652</v>
      </c>
      <c r="Y16">
        <v>52.97</v>
      </c>
      <c r="Z16">
        <v>0.5675</v>
      </c>
      <c r="AB16" s="10">
        <v>41652</v>
      </c>
      <c r="AC16">
        <v>41.27</v>
      </c>
      <c r="AD16">
        <v>0.50749999999999995</v>
      </c>
      <c r="AF16" s="10">
        <v>41652</v>
      </c>
      <c r="AG16">
        <v>33.020000000000003</v>
      </c>
      <c r="AH16">
        <v>0.34</v>
      </c>
      <c r="AJ16" s="10">
        <v>41652</v>
      </c>
      <c r="AK16">
        <v>36.76</v>
      </c>
      <c r="AL16">
        <v>0.1623</v>
      </c>
      <c r="AN16" s="10">
        <v>41652</v>
      </c>
      <c r="AO16">
        <v>31.22</v>
      </c>
      <c r="AP16">
        <v>0.36249999999999999</v>
      </c>
      <c r="AR16" s="10">
        <v>41652</v>
      </c>
      <c r="AS16">
        <v>46.71</v>
      </c>
      <c r="AT16">
        <v>0.35</v>
      </c>
      <c r="AV16" s="10">
        <v>41652</v>
      </c>
      <c r="AW16">
        <v>15.28</v>
      </c>
      <c r="AX16">
        <v>0.25</v>
      </c>
    </row>
    <row r="17" spans="1:50">
      <c r="A17" s="151" t="s">
        <v>793</v>
      </c>
      <c r="B17" s="151"/>
      <c r="D17" s="10">
        <v>41653</v>
      </c>
      <c r="E17">
        <v>49.23</v>
      </c>
      <c r="F17">
        <v>0.47499999999999998</v>
      </c>
      <c r="H17" s="10">
        <v>41653</v>
      </c>
      <c r="I17">
        <v>67.569999999999993</v>
      </c>
      <c r="J17">
        <v>0.78</v>
      </c>
      <c r="L17" s="10">
        <v>41653</v>
      </c>
      <c r="M17">
        <v>42.29</v>
      </c>
      <c r="N17">
        <v>0.36749999999999999</v>
      </c>
      <c r="P17" s="10">
        <v>41653</v>
      </c>
      <c r="Q17">
        <v>24.33</v>
      </c>
      <c r="R17">
        <v>0.23</v>
      </c>
      <c r="T17" s="10">
        <v>41653</v>
      </c>
      <c r="U17">
        <v>33.799999999999997</v>
      </c>
      <c r="V17">
        <v>0.22500000000000001</v>
      </c>
      <c r="X17" s="10">
        <v>41653</v>
      </c>
      <c r="Y17">
        <v>52.76</v>
      </c>
      <c r="Z17">
        <v>0.5675</v>
      </c>
      <c r="AB17" s="10">
        <v>41653</v>
      </c>
      <c r="AC17">
        <v>41.1</v>
      </c>
      <c r="AD17">
        <v>0.50749999999999995</v>
      </c>
      <c r="AF17" s="10">
        <v>41653</v>
      </c>
      <c r="AG17">
        <v>32.74</v>
      </c>
      <c r="AH17">
        <v>0.34</v>
      </c>
      <c r="AJ17" s="10">
        <v>41653</v>
      </c>
      <c r="AK17">
        <v>36.659999999999997</v>
      </c>
      <c r="AL17">
        <v>0.1623</v>
      </c>
      <c r="AN17" s="10">
        <v>41653</v>
      </c>
      <c r="AO17">
        <v>31.15</v>
      </c>
      <c r="AP17">
        <v>0.36249999999999999</v>
      </c>
      <c r="AR17" s="10">
        <v>41653</v>
      </c>
      <c r="AS17">
        <v>46.55</v>
      </c>
      <c r="AT17">
        <v>0.35</v>
      </c>
      <c r="AV17" s="10">
        <v>41653</v>
      </c>
      <c r="AW17">
        <v>15.34</v>
      </c>
      <c r="AX17">
        <v>0.25</v>
      </c>
    </row>
    <row r="18" spans="1:50">
      <c r="B18" t="s">
        <v>785</v>
      </c>
      <c r="D18" s="10">
        <v>41654</v>
      </c>
      <c r="E18">
        <v>49.03</v>
      </c>
      <c r="F18">
        <v>0.47499999999999998</v>
      </c>
      <c r="H18" s="10">
        <v>41654</v>
      </c>
      <c r="I18">
        <v>67.13</v>
      </c>
      <c r="J18">
        <v>0.78</v>
      </c>
      <c r="L18" s="10">
        <v>41654</v>
      </c>
      <c r="M18">
        <v>42.04</v>
      </c>
      <c r="N18">
        <v>0.36749999999999999</v>
      </c>
      <c r="P18" s="10">
        <v>41654</v>
      </c>
      <c r="Q18">
        <v>24.25</v>
      </c>
      <c r="R18">
        <v>0.23</v>
      </c>
      <c r="T18" s="10">
        <v>41654</v>
      </c>
      <c r="U18">
        <v>33.840000000000003</v>
      </c>
      <c r="V18">
        <v>0.22500000000000001</v>
      </c>
      <c r="X18" s="10">
        <v>41654</v>
      </c>
      <c r="Y18">
        <v>52.56</v>
      </c>
      <c r="Z18">
        <v>0.5675</v>
      </c>
      <c r="AB18" s="10">
        <v>41654</v>
      </c>
      <c r="AC18">
        <v>41.08</v>
      </c>
      <c r="AD18">
        <v>0.50749999999999995</v>
      </c>
      <c r="AF18" s="10">
        <v>41654</v>
      </c>
      <c r="AG18">
        <v>32.520000000000003</v>
      </c>
      <c r="AH18">
        <v>0.34</v>
      </c>
      <c r="AJ18" s="10">
        <v>41654</v>
      </c>
      <c r="AK18">
        <v>36.5</v>
      </c>
      <c r="AL18">
        <v>0.1623</v>
      </c>
      <c r="AN18" s="10">
        <v>41654</v>
      </c>
      <c r="AO18">
        <v>31.16</v>
      </c>
      <c r="AP18">
        <v>0.36249999999999999</v>
      </c>
      <c r="AR18" s="10">
        <v>41654</v>
      </c>
      <c r="AS18">
        <v>46.36</v>
      </c>
      <c r="AT18">
        <v>0.35</v>
      </c>
      <c r="AV18" s="10">
        <v>41654</v>
      </c>
      <c r="AW18">
        <v>15.37</v>
      </c>
      <c r="AX18">
        <v>0.25</v>
      </c>
    </row>
    <row r="19" spans="1:50">
      <c r="B19" t="s">
        <v>786</v>
      </c>
      <c r="D19" s="10">
        <v>41655</v>
      </c>
      <c r="E19">
        <v>49.1</v>
      </c>
      <c r="F19">
        <v>0.47499999999999998</v>
      </c>
      <c r="H19" s="10">
        <v>41655</v>
      </c>
      <c r="I19">
        <v>67.36</v>
      </c>
      <c r="J19">
        <v>0.78</v>
      </c>
      <c r="L19" s="10">
        <v>41655</v>
      </c>
      <c r="M19">
        <v>42.23</v>
      </c>
      <c r="N19">
        <v>0.36749999999999999</v>
      </c>
      <c r="P19" s="10">
        <v>41655</v>
      </c>
      <c r="Q19">
        <v>24.22</v>
      </c>
      <c r="R19">
        <v>0.23</v>
      </c>
      <c r="T19" s="10">
        <v>41655</v>
      </c>
      <c r="U19">
        <v>33.869999999999997</v>
      </c>
      <c r="V19">
        <v>0.22500000000000001</v>
      </c>
      <c r="X19" s="10">
        <v>41655</v>
      </c>
      <c r="Y19">
        <v>52.8</v>
      </c>
      <c r="Z19">
        <v>0.5675</v>
      </c>
      <c r="AB19" s="10">
        <v>41655</v>
      </c>
      <c r="AC19">
        <v>41.24</v>
      </c>
      <c r="AD19">
        <v>0.50749999999999995</v>
      </c>
      <c r="AF19" s="10">
        <v>41655</v>
      </c>
      <c r="AG19">
        <v>32.47</v>
      </c>
      <c r="AH19">
        <v>0.34</v>
      </c>
      <c r="AJ19" s="10">
        <v>41655</v>
      </c>
      <c r="AK19">
        <v>36.549999999999997</v>
      </c>
      <c r="AL19">
        <v>0.1623</v>
      </c>
      <c r="AN19" s="10">
        <v>41655</v>
      </c>
      <c r="AO19">
        <v>31.29</v>
      </c>
      <c r="AP19">
        <v>0.36249999999999999</v>
      </c>
      <c r="AR19" s="10">
        <v>41655</v>
      </c>
      <c r="AS19">
        <v>46.72</v>
      </c>
      <c r="AT19">
        <v>0.35</v>
      </c>
      <c r="AV19" s="10">
        <v>41655</v>
      </c>
      <c r="AW19">
        <v>15.35</v>
      </c>
      <c r="AX19">
        <v>0.25</v>
      </c>
    </row>
    <row r="20" spans="1:50">
      <c r="B20" t="s">
        <v>771</v>
      </c>
      <c r="D20" s="10">
        <v>41656</v>
      </c>
      <c r="E20">
        <v>49.15</v>
      </c>
      <c r="F20">
        <v>0.47499999999999998</v>
      </c>
      <c r="H20" s="10">
        <v>41656</v>
      </c>
      <c r="I20">
        <v>67.569999999999993</v>
      </c>
      <c r="J20">
        <v>0.78</v>
      </c>
      <c r="L20" s="10">
        <v>41656</v>
      </c>
      <c r="M20">
        <v>42.59</v>
      </c>
      <c r="N20">
        <v>0.36749999999999999</v>
      </c>
      <c r="P20" s="10">
        <v>41656</v>
      </c>
      <c r="Q20">
        <v>24.48</v>
      </c>
      <c r="R20">
        <v>0.23</v>
      </c>
      <c r="T20" s="10">
        <v>41656</v>
      </c>
      <c r="U20">
        <v>34.11</v>
      </c>
      <c r="V20">
        <v>0.22500000000000001</v>
      </c>
      <c r="X20" s="10">
        <v>41656</v>
      </c>
      <c r="Y20">
        <v>52.39</v>
      </c>
      <c r="Z20">
        <v>0.5675</v>
      </c>
      <c r="AB20" s="10">
        <v>41656</v>
      </c>
      <c r="AC20">
        <v>41.16</v>
      </c>
      <c r="AD20">
        <v>0.50749999999999995</v>
      </c>
      <c r="AF20" s="10">
        <v>41656</v>
      </c>
      <c r="AG20">
        <v>32.56</v>
      </c>
      <c r="AH20">
        <v>0.34</v>
      </c>
      <c r="AJ20" s="10">
        <v>41656</v>
      </c>
      <c r="AK20">
        <v>36.25</v>
      </c>
      <c r="AL20">
        <v>0.1623</v>
      </c>
      <c r="AN20" s="10">
        <v>41656</v>
      </c>
      <c r="AO20">
        <v>31.16</v>
      </c>
      <c r="AP20">
        <v>0.36249999999999999</v>
      </c>
      <c r="AR20" s="10">
        <v>41656</v>
      </c>
      <c r="AS20">
        <v>46.84</v>
      </c>
      <c r="AT20">
        <v>0.35</v>
      </c>
      <c r="AV20" s="10">
        <v>41656</v>
      </c>
      <c r="AW20">
        <v>15.35</v>
      </c>
      <c r="AX20">
        <v>0.25</v>
      </c>
    </row>
    <row r="21" spans="1:50">
      <c r="B21" t="s">
        <v>773</v>
      </c>
      <c r="D21" s="10">
        <v>41660</v>
      </c>
      <c r="E21">
        <v>49.64</v>
      </c>
      <c r="F21">
        <v>0.47499999999999998</v>
      </c>
      <c r="H21" s="10">
        <v>41660</v>
      </c>
      <c r="I21">
        <v>68.510000000000005</v>
      </c>
      <c r="J21">
        <v>0.78</v>
      </c>
      <c r="L21" s="10">
        <v>41660</v>
      </c>
      <c r="M21">
        <v>43.05</v>
      </c>
      <c r="N21">
        <v>0.36749999999999999</v>
      </c>
      <c r="P21" s="10">
        <v>41660</v>
      </c>
      <c r="Q21">
        <v>24.73</v>
      </c>
      <c r="R21">
        <v>0.23</v>
      </c>
      <c r="T21" s="10">
        <v>41660</v>
      </c>
      <c r="U21">
        <v>34.36</v>
      </c>
      <c r="V21">
        <v>0.22500000000000001</v>
      </c>
      <c r="X21" s="10">
        <v>41660</v>
      </c>
      <c r="Y21">
        <v>52.96</v>
      </c>
      <c r="Z21">
        <v>0.5675</v>
      </c>
      <c r="AB21" s="10">
        <v>41660</v>
      </c>
      <c r="AC21">
        <v>41.65</v>
      </c>
      <c r="AD21">
        <v>0.50749999999999995</v>
      </c>
      <c r="AF21" s="10">
        <v>41660</v>
      </c>
      <c r="AG21">
        <v>33.08</v>
      </c>
      <c r="AH21">
        <v>0.34</v>
      </c>
      <c r="AJ21" s="10">
        <v>41659</v>
      </c>
      <c r="AK21">
        <v>36.4</v>
      </c>
      <c r="AL21">
        <v>0.1623</v>
      </c>
      <c r="AN21" s="10">
        <v>41659</v>
      </c>
      <c r="AO21">
        <v>31.34</v>
      </c>
      <c r="AP21">
        <v>0.36249999999999999</v>
      </c>
      <c r="AR21" s="10">
        <v>41659</v>
      </c>
      <c r="AS21">
        <v>46.46</v>
      </c>
      <c r="AT21">
        <v>0.35</v>
      </c>
      <c r="AV21" s="10">
        <v>41659</v>
      </c>
      <c r="AW21">
        <v>15.37</v>
      </c>
      <c r="AX21">
        <v>0.25</v>
      </c>
    </row>
    <row r="22" spans="1:50">
      <c r="B22" t="s">
        <v>775</v>
      </c>
      <c r="D22" s="10">
        <v>41661</v>
      </c>
      <c r="E22">
        <v>49.87</v>
      </c>
      <c r="F22">
        <v>0.47499999999999998</v>
      </c>
      <c r="H22" s="10">
        <v>41661</v>
      </c>
      <c r="I22">
        <v>68.650000000000006</v>
      </c>
      <c r="J22">
        <v>0.78</v>
      </c>
      <c r="L22" s="10">
        <v>41661</v>
      </c>
      <c r="M22">
        <v>43.34</v>
      </c>
      <c r="N22">
        <v>0.36749999999999999</v>
      </c>
      <c r="P22" s="10">
        <v>41661</v>
      </c>
      <c r="Q22">
        <v>24.71</v>
      </c>
      <c r="R22">
        <v>0.23</v>
      </c>
      <c r="T22" s="10">
        <v>41661</v>
      </c>
      <c r="U22">
        <v>34.380000000000003</v>
      </c>
      <c r="V22">
        <v>0.22500000000000001</v>
      </c>
      <c r="X22" s="10">
        <v>41661</v>
      </c>
      <c r="Y22">
        <v>53.17</v>
      </c>
      <c r="Z22">
        <v>0.5675</v>
      </c>
      <c r="AB22" s="10">
        <v>41661</v>
      </c>
      <c r="AC22">
        <v>41.6</v>
      </c>
      <c r="AD22">
        <v>0.50749999999999995</v>
      </c>
      <c r="AF22" s="10">
        <v>41661</v>
      </c>
      <c r="AG22">
        <v>33.200000000000003</v>
      </c>
      <c r="AH22">
        <v>0.34</v>
      </c>
      <c r="AJ22" s="10">
        <v>41660</v>
      </c>
      <c r="AK22">
        <v>36.229999999999997</v>
      </c>
      <c r="AL22">
        <v>0.1623</v>
      </c>
      <c r="AN22" s="10">
        <v>41660</v>
      </c>
      <c r="AO22">
        <v>31.41</v>
      </c>
      <c r="AP22">
        <v>0.36249999999999999</v>
      </c>
      <c r="AR22" s="10">
        <v>41660</v>
      </c>
      <c r="AS22">
        <v>46.71</v>
      </c>
      <c r="AT22">
        <v>0.35</v>
      </c>
      <c r="AV22" s="10">
        <v>41660</v>
      </c>
      <c r="AW22">
        <v>15.39</v>
      </c>
      <c r="AX22">
        <v>0.25</v>
      </c>
    </row>
    <row r="23" spans="1:50">
      <c r="B23" t="s">
        <v>777</v>
      </c>
      <c r="D23" s="10">
        <v>41662</v>
      </c>
      <c r="E23">
        <v>50.12</v>
      </c>
      <c r="F23">
        <v>0.47499999999999998</v>
      </c>
      <c r="H23" s="10">
        <v>41662</v>
      </c>
      <c r="I23">
        <v>68.53</v>
      </c>
      <c r="J23">
        <v>0.78</v>
      </c>
      <c r="L23" s="10">
        <v>41662</v>
      </c>
      <c r="M23">
        <v>43.13</v>
      </c>
      <c r="N23">
        <v>0.36749999999999999</v>
      </c>
      <c r="P23" s="10">
        <v>41662</v>
      </c>
      <c r="Q23">
        <v>24.53</v>
      </c>
      <c r="R23">
        <v>0.23</v>
      </c>
      <c r="T23" s="10">
        <v>41662</v>
      </c>
      <c r="U23">
        <v>34.22</v>
      </c>
      <c r="V23">
        <v>0.22500000000000001</v>
      </c>
      <c r="X23" s="10">
        <v>41662</v>
      </c>
      <c r="Y23">
        <v>52.65</v>
      </c>
      <c r="Z23">
        <v>0.5675</v>
      </c>
      <c r="AB23" s="10">
        <v>41662</v>
      </c>
      <c r="AC23">
        <v>41.43</v>
      </c>
      <c r="AD23">
        <v>0.50749999999999995</v>
      </c>
      <c r="AF23" s="10">
        <v>41662</v>
      </c>
      <c r="AG23">
        <v>32.97</v>
      </c>
      <c r="AH23">
        <v>0.34</v>
      </c>
      <c r="AJ23" s="10">
        <v>41661</v>
      </c>
      <c r="AK23">
        <v>36.71</v>
      </c>
      <c r="AL23">
        <v>0.1623</v>
      </c>
      <c r="AN23" s="10">
        <v>41661</v>
      </c>
      <c r="AO23">
        <v>31.45</v>
      </c>
      <c r="AP23">
        <v>0.36249999999999999</v>
      </c>
      <c r="AR23" s="10">
        <v>41661</v>
      </c>
      <c r="AS23">
        <v>47.23</v>
      </c>
      <c r="AT23">
        <v>0.35</v>
      </c>
      <c r="AV23" s="10">
        <v>41661</v>
      </c>
      <c r="AW23">
        <v>15.45</v>
      </c>
      <c r="AX23">
        <v>0.25</v>
      </c>
    </row>
    <row r="24" spans="1:50">
      <c r="B24" t="s">
        <v>781</v>
      </c>
      <c r="D24" s="10">
        <v>41663</v>
      </c>
      <c r="E24">
        <v>49.22</v>
      </c>
      <c r="F24">
        <v>0.47499999999999998</v>
      </c>
      <c r="H24" s="10">
        <v>41663</v>
      </c>
      <c r="I24">
        <v>68.260000000000005</v>
      </c>
      <c r="J24">
        <v>0.78</v>
      </c>
      <c r="L24" s="10">
        <v>41663</v>
      </c>
      <c r="M24">
        <v>42.43</v>
      </c>
      <c r="N24">
        <v>0.36749999999999999</v>
      </c>
      <c r="P24" s="10">
        <v>41663</v>
      </c>
      <c r="Q24">
        <v>24.06</v>
      </c>
      <c r="R24">
        <v>0.23</v>
      </c>
      <c r="T24" s="10">
        <v>41663</v>
      </c>
      <c r="U24">
        <v>33.630000000000003</v>
      </c>
      <c r="V24">
        <v>0.22500000000000001</v>
      </c>
      <c r="X24" s="10">
        <v>41663</v>
      </c>
      <c r="Y24">
        <v>52.01</v>
      </c>
      <c r="Z24">
        <v>0.5675</v>
      </c>
      <c r="AB24" s="10">
        <v>41663</v>
      </c>
      <c r="AC24">
        <v>41.22</v>
      </c>
      <c r="AD24">
        <v>0.50749999999999995</v>
      </c>
      <c r="AF24" s="10">
        <v>41663</v>
      </c>
      <c r="AG24">
        <v>32.5</v>
      </c>
      <c r="AH24">
        <v>0.34</v>
      </c>
      <c r="AJ24" s="10">
        <v>41662</v>
      </c>
      <c r="AK24">
        <v>36.6</v>
      </c>
      <c r="AL24">
        <v>0.1623</v>
      </c>
      <c r="AN24" s="10">
        <v>41662</v>
      </c>
      <c r="AO24">
        <v>31.32</v>
      </c>
      <c r="AP24">
        <v>0.36249999999999999</v>
      </c>
      <c r="AR24" s="10">
        <v>41662</v>
      </c>
      <c r="AS24">
        <v>47.21</v>
      </c>
      <c r="AT24">
        <v>0.35</v>
      </c>
      <c r="AV24" s="10">
        <v>41662</v>
      </c>
      <c r="AW24">
        <v>15.39</v>
      </c>
      <c r="AX24">
        <v>0.25</v>
      </c>
    </row>
    <row r="25" spans="1:50">
      <c r="B25" t="s">
        <v>782</v>
      </c>
      <c r="D25" s="10">
        <v>41666</v>
      </c>
      <c r="E25">
        <v>48.92</v>
      </c>
      <c r="F25">
        <v>0.47499999999999998</v>
      </c>
      <c r="H25" s="10">
        <v>41666</v>
      </c>
      <c r="I25">
        <v>68.73</v>
      </c>
      <c r="J25">
        <v>0.78</v>
      </c>
      <c r="L25" s="10">
        <v>41666</v>
      </c>
      <c r="M25">
        <v>42.81</v>
      </c>
      <c r="N25">
        <v>0.36749999999999999</v>
      </c>
      <c r="P25" s="10">
        <v>41666</v>
      </c>
      <c r="Q25">
        <v>24.12</v>
      </c>
      <c r="R25">
        <v>0.23</v>
      </c>
      <c r="T25" s="10">
        <v>41666</v>
      </c>
      <c r="U25">
        <v>33.67</v>
      </c>
      <c r="V25">
        <v>0.22500000000000001</v>
      </c>
      <c r="X25" s="10">
        <v>41666</v>
      </c>
      <c r="Y25">
        <v>51.9</v>
      </c>
      <c r="Z25">
        <v>0.5675</v>
      </c>
      <c r="AB25" s="10">
        <v>41666</v>
      </c>
      <c r="AC25">
        <v>41.25</v>
      </c>
      <c r="AD25">
        <v>0.50749999999999995</v>
      </c>
      <c r="AF25" s="10">
        <v>41666</v>
      </c>
      <c r="AG25">
        <v>32.450000000000003</v>
      </c>
      <c r="AH25">
        <v>0.34</v>
      </c>
      <c r="AJ25" s="10">
        <v>41663</v>
      </c>
      <c r="AK25">
        <v>36.700000000000003</v>
      </c>
      <c r="AL25">
        <v>0.1623</v>
      </c>
      <c r="AN25" s="10">
        <v>41663</v>
      </c>
      <c r="AO25">
        <v>31.7</v>
      </c>
      <c r="AP25">
        <v>0.36249999999999999</v>
      </c>
      <c r="AR25" s="10">
        <v>41663</v>
      </c>
      <c r="AS25">
        <v>46.55</v>
      </c>
      <c r="AT25">
        <v>0.35</v>
      </c>
      <c r="AV25" s="10">
        <v>41663</v>
      </c>
      <c r="AW25">
        <v>15.33</v>
      </c>
      <c r="AX25">
        <v>0.25</v>
      </c>
    </row>
    <row r="26" spans="1:50">
      <c r="B26" t="s">
        <v>783</v>
      </c>
      <c r="D26" s="10">
        <v>41667</v>
      </c>
      <c r="E26">
        <v>48.85</v>
      </c>
      <c r="F26">
        <v>0.47499999999999998</v>
      </c>
      <c r="H26" s="10">
        <v>41667</v>
      </c>
      <c r="I26">
        <v>68.819999999999993</v>
      </c>
      <c r="J26">
        <v>0.78</v>
      </c>
      <c r="L26" s="10">
        <v>41667</v>
      </c>
      <c r="M26">
        <v>42.96</v>
      </c>
      <c r="N26">
        <v>0.36749999999999999</v>
      </c>
      <c r="P26" s="10">
        <v>41667</v>
      </c>
      <c r="Q26">
        <v>24.38</v>
      </c>
      <c r="R26">
        <v>0.23</v>
      </c>
      <c r="T26" s="10">
        <v>41667</v>
      </c>
      <c r="U26">
        <v>33.69</v>
      </c>
      <c r="V26">
        <v>0.22500000000000001</v>
      </c>
      <c r="X26" s="10">
        <v>41667</v>
      </c>
      <c r="Y26">
        <v>51.99</v>
      </c>
      <c r="Z26">
        <v>0.5675</v>
      </c>
      <c r="AB26" s="10">
        <v>41667</v>
      </c>
      <c r="AC26">
        <v>41.25</v>
      </c>
      <c r="AD26">
        <v>0.50749999999999995</v>
      </c>
      <c r="AF26" s="10">
        <v>41667</v>
      </c>
      <c r="AG26">
        <v>32.520000000000003</v>
      </c>
      <c r="AH26">
        <v>0.34</v>
      </c>
      <c r="AJ26" s="10">
        <v>41666</v>
      </c>
      <c r="AK26">
        <v>36.14</v>
      </c>
      <c r="AL26">
        <v>0.1623</v>
      </c>
      <c r="AN26" s="10">
        <v>41666</v>
      </c>
      <c r="AO26">
        <v>31.51</v>
      </c>
      <c r="AP26">
        <v>0.36249999999999999</v>
      </c>
      <c r="AR26" s="10">
        <v>41666</v>
      </c>
      <c r="AS26">
        <v>46.7</v>
      </c>
      <c r="AT26">
        <v>0.35</v>
      </c>
      <c r="AV26" s="10">
        <v>41666</v>
      </c>
      <c r="AW26">
        <v>15.3</v>
      </c>
      <c r="AX26">
        <v>0.25</v>
      </c>
    </row>
    <row r="27" spans="1:50">
      <c r="B27" t="s">
        <v>784</v>
      </c>
      <c r="D27" s="10">
        <v>41668</v>
      </c>
      <c r="E27">
        <v>48.85</v>
      </c>
      <c r="F27">
        <v>0.47499999999999998</v>
      </c>
      <c r="H27" s="10">
        <v>41668</v>
      </c>
      <c r="I27">
        <v>68.989999999999995</v>
      </c>
      <c r="J27">
        <v>0.78</v>
      </c>
      <c r="L27" s="10">
        <v>41668</v>
      </c>
      <c r="M27">
        <v>42.81</v>
      </c>
      <c r="N27">
        <v>0.36749999999999999</v>
      </c>
      <c r="P27" s="10">
        <v>41668</v>
      </c>
      <c r="Q27">
        <v>24.35</v>
      </c>
      <c r="R27">
        <v>0.23</v>
      </c>
      <c r="T27" s="10">
        <v>41668</v>
      </c>
      <c r="U27">
        <v>33.549999999999997</v>
      </c>
      <c r="V27">
        <v>0.22500000000000001</v>
      </c>
      <c r="X27" s="10">
        <v>41668</v>
      </c>
      <c r="Y27">
        <v>51.72</v>
      </c>
      <c r="Z27">
        <v>0.5675</v>
      </c>
      <c r="AB27" s="10">
        <v>41668</v>
      </c>
      <c r="AC27">
        <v>40.89</v>
      </c>
      <c r="AD27">
        <v>0.50749999999999995</v>
      </c>
      <c r="AF27" s="10">
        <v>41668</v>
      </c>
      <c r="AG27">
        <v>32.450000000000003</v>
      </c>
      <c r="AH27">
        <v>0.34</v>
      </c>
      <c r="AJ27" s="10">
        <v>41667</v>
      </c>
      <c r="AK27">
        <v>36.57</v>
      </c>
      <c r="AL27">
        <v>0.1623</v>
      </c>
      <c r="AN27" s="10">
        <v>41667</v>
      </c>
      <c r="AO27">
        <v>31.46</v>
      </c>
      <c r="AP27">
        <v>0.36249999999999999</v>
      </c>
      <c r="AR27" s="10">
        <v>41667</v>
      </c>
      <c r="AS27">
        <v>46.59</v>
      </c>
      <c r="AT27">
        <v>0.35</v>
      </c>
      <c r="AV27" s="10">
        <v>41667</v>
      </c>
      <c r="AW27">
        <v>15.34</v>
      </c>
      <c r="AX27">
        <v>0.25</v>
      </c>
    </row>
    <row r="28" spans="1:50">
      <c r="D28" s="10">
        <v>41669</v>
      </c>
      <c r="E28">
        <v>49.44</v>
      </c>
      <c r="F28">
        <v>0.47499999999999998</v>
      </c>
      <c r="H28" s="10">
        <v>41669</v>
      </c>
      <c r="I28">
        <v>69.89</v>
      </c>
      <c r="J28">
        <v>0.78</v>
      </c>
      <c r="L28" s="10">
        <v>41669</v>
      </c>
      <c r="M28">
        <v>43.49</v>
      </c>
      <c r="N28">
        <v>0.36749999999999999</v>
      </c>
      <c r="P28" s="10">
        <v>41669</v>
      </c>
      <c r="Q28">
        <v>24.49</v>
      </c>
      <c r="R28">
        <v>0.23</v>
      </c>
      <c r="T28" s="10">
        <v>41669</v>
      </c>
      <c r="U28">
        <v>33.99</v>
      </c>
      <c r="V28">
        <v>0.22500000000000001</v>
      </c>
      <c r="X28" s="10">
        <v>41669</v>
      </c>
      <c r="Y28">
        <v>52.2</v>
      </c>
      <c r="Z28">
        <v>0.5675</v>
      </c>
      <c r="AB28" s="10">
        <v>41669</v>
      </c>
      <c r="AC28">
        <v>40.89</v>
      </c>
      <c r="AD28">
        <v>0.50749999999999995</v>
      </c>
      <c r="AF28" s="10">
        <v>41669</v>
      </c>
      <c r="AG28">
        <v>32.89</v>
      </c>
      <c r="AH28">
        <v>0.34</v>
      </c>
      <c r="AJ28" s="10">
        <v>41668</v>
      </c>
      <c r="AK28">
        <v>36.85</v>
      </c>
      <c r="AL28">
        <v>0.1623</v>
      </c>
      <c r="AN28" s="10">
        <v>41668</v>
      </c>
      <c r="AO28">
        <v>31.33</v>
      </c>
      <c r="AP28">
        <v>0.36249999999999999</v>
      </c>
      <c r="AR28" s="10">
        <v>41668</v>
      </c>
      <c r="AS28">
        <v>46.35</v>
      </c>
      <c r="AT28">
        <v>0.35</v>
      </c>
      <c r="AV28" s="10">
        <v>41668</v>
      </c>
      <c r="AW28">
        <v>15.34</v>
      </c>
      <c r="AX28">
        <v>0.25</v>
      </c>
    </row>
    <row r="29" spans="1:50">
      <c r="D29" s="10">
        <v>41670</v>
      </c>
      <c r="E29">
        <v>49.98</v>
      </c>
      <c r="F29">
        <v>0.47499999999999998</v>
      </c>
      <c r="H29" s="10">
        <v>41670</v>
      </c>
      <c r="I29">
        <v>70.62</v>
      </c>
      <c r="J29">
        <v>0.78</v>
      </c>
      <c r="L29" s="10">
        <v>41670</v>
      </c>
      <c r="M29">
        <v>43.8</v>
      </c>
      <c r="N29">
        <v>0.36749999999999999</v>
      </c>
      <c r="P29" s="10">
        <v>41670</v>
      </c>
      <c r="Q29">
        <v>24.68</v>
      </c>
      <c r="R29">
        <v>0.23</v>
      </c>
      <c r="T29" s="10">
        <v>41670</v>
      </c>
      <c r="U29">
        <v>34.07</v>
      </c>
      <c r="V29">
        <v>0.22500000000000001</v>
      </c>
      <c r="X29" s="10">
        <v>41670</v>
      </c>
      <c r="Y29">
        <v>52.63</v>
      </c>
      <c r="Z29">
        <v>0.5675</v>
      </c>
      <c r="AB29" s="10">
        <v>41670</v>
      </c>
      <c r="AC29">
        <v>41.24</v>
      </c>
      <c r="AD29">
        <v>0.50749999999999995</v>
      </c>
      <c r="AF29" s="10">
        <v>41670</v>
      </c>
      <c r="AG29">
        <v>33.17</v>
      </c>
      <c r="AH29">
        <v>0.34</v>
      </c>
      <c r="AJ29" s="10">
        <v>41669</v>
      </c>
      <c r="AK29">
        <v>37.43</v>
      </c>
      <c r="AL29">
        <v>0.1623</v>
      </c>
      <c r="AN29" s="10">
        <v>41669</v>
      </c>
      <c r="AO29">
        <v>31.13</v>
      </c>
      <c r="AP29">
        <v>0.36249999999999999</v>
      </c>
      <c r="AR29" s="10">
        <v>41669</v>
      </c>
      <c r="AS29">
        <v>46.61</v>
      </c>
      <c r="AT29">
        <v>0.35</v>
      </c>
      <c r="AV29" s="10">
        <v>41669</v>
      </c>
      <c r="AW29">
        <v>15.38</v>
      </c>
      <c r="AX29">
        <v>0.25</v>
      </c>
    </row>
    <row r="30" spans="1:50">
      <c r="D30" s="10">
        <v>41673</v>
      </c>
      <c r="E30">
        <v>49.38</v>
      </c>
      <c r="F30">
        <v>0.47499999999999998</v>
      </c>
      <c r="H30" s="10">
        <v>41673</v>
      </c>
      <c r="I30">
        <v>70.459999999999994</v>
      </c>
      <c r="J30">
        <v>0.78</v>
      </c>
      <c r="L30" s="10">
        <v>41673</v>
      </c>
      <c r="M30">
        <v>43.45</v>
      </c>
      <c r="N30">
        <v>0.36749999999999999</v>
      </c>
      <c r="P30" s="10">
        <v>41673</v>
      </c>
      <c r="Q30">
        <v>24.24</v>
      </c>
      <c r="R30">
        <v>0.23</v>
      </c>
      <c r="T30" s="10">
        <v>41673</v>
      </c>
      <c r="U30">
        <v>33.299999999999997</v>
      </c>
      <c r="V30">
        <v>0.22500000000000001</v>
      </c>
      <c r="X30" s="10">
        <v>41673</v>
      </c>
      <c r="Y30">
        <v>51.28</v>
      </c>
      <c r="Z30">
        <v>0.5675</v>
      </c>
      <c r="AB30" s="10">
        <v>41673</v>
      </c>
      <c r="AC30">
        <v>41.25</v>
      </c>
      <c r="AD30">
        <v>0.50749999999999995</v>
      </c>
      <c r="AF30" s="10">
        <v>41673</v>
      </c>
      <c r="AG30">
        <v>32.5</v>
      </c>
      <c r="AH30">
        <v>0.34</v>
      </c>
      <c r="AJ30" s="10">
        <v>41670</v>
      </c>
      <c r="AK30">
        <v>37.9</v>
      </c>
      <c r="AL30">
        <v>0.1623</v>
      </c>
      <c r="AN30" s="10">
        <v>41670</v>
      </c>
      <c r="AO30">
        <v>31.37</v>
      </c>
      <c r="AP30">
        <v>0.36249999999999999</v>
      </c>
      <c r="AR30" s="10">
        <v>41670</v>
      </c>
      <c r="AS30">
        <v>46.76</v>
      </c>
      <c r="AT30">
        <v>0.35</v>
      </c>
      <c r="AV30" s="10">
        <v>41670</v>
      </c>
      <c r="AW30">
        <v>15.64</v>
      </c>
      <c r="AX30">
        <v>0.25</v>
      </c>
    </row>
    <row r="31" spans="1:50">
      <c r="D31" s="10">
        <v>41674</v>
      </c>
      <c r="E31">
        <v>48.6</v>
      </c>
      <c r="F31">
        <v>0.47499999999999998</v>
      </c>
      <c r="H31" s="10">
        <v>41674</v>
      </c>
      <c r="I31">
        <v>69.94</v>
      </c>
      <c r="J31">
        <v>0.78</v>
      </c>
      <c r="L31" s="10">
        <v>41674</v>
      </c>
      <c r="M31">
        <v>43.48</v>
      </c>
      <c r="N31">
        <v>0.36749999999999999</v>
      </c>
      <c r="P31" s="10">
        <v>41674</v>
      </c>
      <c r="Q31">
        <v>24.23</v>
      </c>
      <c r="R31">
        <v>0.23</v>
      </c>
      <c r="T31" s="10">
        <v>41674</v>
      </c>
      <c r="U31">
        <v>33.18</v>
      </c>
      <c r="V31">
        <v>0.22500000000000001</v>
      </c>
      <c r="X31" s="10">
        <v>41674</v>
      </c>
      <c r="Y31">
        <v>51.63</v>
      </c>
      <c r="Z31">
        <v>0.5675</v>
      </c>
      <c r="AB31" s="10">
        <v>41674</v>
      </c>
      <c r="AC31">
        <v>41</v>
      </c>
      <c r="AD31">
        <v>0.50749999999999995</v>
      </c>
      <c r="AF31" s="10">
        <v>41674</v>
      </c>
      <c r="AG31">
        <v>32.64</v>
      </c>
      <c r="AH31">
        <v>0.34</v>
      </c>
      <c r="AJ31" s="10">
        <v>41673</v>
      </c>
      <c r="AK31">
        <v>37.71</v>
      </c>
      <c r="AL31">
        <v>0.1623</v>
      </c>
      <c r="AN31" s="10">
        <v>41673</v>
      </c>
      <c r="AO31">
        <v>31.21</v>
      </c>
      <c r="AP31">
        <v>0.36249999999999999</v>
      </c>
      <c r="AR31" s="10">
        <v>41673</v>
      </c>
      <c r="AS31">
        <v>46.3</v>
      </c>
      <c r="AT31">
        <v>0.35</v>
      </c>
      <c r="AV31" s="10">
        <v>41673</v>
      </c>
      <c r="AW31">
        <v>15.62</v>
      </c>
      <c r="AX31">
        <v>0.25</v>
      </c>
    </row>
    <row r="32" spans="1:50">
      <c r="D32" s="10">
        <v>41675</v>
      </c>
      <c r="E32">
        <v>48.27</v>
      </c>
      <c r="F32">
        <v>0.47499999999999998</v>
      </c>
      <c r="H32" s="10">
        <v>41675</v>
      </c>
      <c r="I32">
        <v>69.62</v>
      </c>
      <c r="J32">
        <v>0.78</v>
      </c>
      <c r="L32" s="10">
        <v>41675</v>
      </c>
      <c r="M32">
        <v>43.11</v>
      </c>
      <c r="N32">
        <v>0.36749999999999999</v>
      </c>
      <c r="P32" s="10">
        <v>41675</v>
      </c>
      <c r="Q32">
        <v>24.07</v>
      </c>
      <c r="R32">
        <v>0.23</v>
      </c>
      <c r="T32" s="10">
        <v>41675</v>
      </c>
      <c r="U32">
        <v>33.32</v>
      </c>
      <c r="V32">
        <v>0.22500000000000001</v>
      </c>
      <c r="X32" s="10">
        <v>41675</v>
      </c>
      <c r="Y32">
        <v>51.41</v>
      </c>
      <c r="Z32">
        <v>0.5675</v>
      </c>
      <c r="AB32" s="10">
        <v>41675</v>
      </c>
      <c r="AC32">
        <v>40.82</v>
      </c>
      <c r="AD32">
        <v>0.50749999999999995</v>
      </c>
      <c r="AF32" s="10">
        <v>41675</v>
      </c>
      <c r="AG32">
        <v>32.380000000000003</v>
      </c>
      <c r="AH32">
        <v>0.34</v>
      </c>
      <c r="AJ32" s="10">
        <v>41674</v>
      </c>
      <c r="AK32">
        <v>37.58</v>
      </c>
      <c r="AL32">
        <v>0.1623</v>
      </c>
      <c r="AN32" s="10">
        <v>41674</v>
      </c>
      <c r="AO32">
        <v>31.2</v>
      </c>
      <c r="AP32">
        <v>0.36249999999999999</v>
      </c>
      <c r="AR32" s="10">
        <v>41674</v>
      </c>
      <c r="AS32">
        <v>45.89</v>
      </c>
      <c r="AT32">
        <v>0.35</v>
      </c>
      <c r="AV32" s="10">
        <v>41674</v>
      </c>
      <c r="AW32">
        <v>15.67</v>
      </c>
      <c r="AX32">
        <v>0.25</v>
      </c>
    </row>
    <row r="33" spans="4:50">
      <c r="D33" s="10">
        <v>41676</v>
      </c>
      <c r="E33">
        <v>48.31</v>
      </c>
      <c r="F33">
        <v>0.47499999999999998</v>
      </c>
      <c r="H33" s="10">
        <v>41676</v>
      </c>
      <c r="I33">
        <v>70.010000000000005</v>
      </c>
      <c r="J33">
        <v>0.78</v>
      </c>
      <c r="L33" s="10">
        <v>41676</v>
      </c>
      <c r="M33">
        <v>42.87</v>
      </c>
      <c r="N33">
        <v>0.36749999999999999</v>
      </c>
      <c r="P33" s="10">
        <v>41676</v>
      </c>
      <c r="Q33">
        <v>24.24</v>
      </c>
      <c r="R33">
        <v>0.23</v>
      </c>
      <c r="T33" s="10">
        <v>41676</v>
      </c>
      <c r="U33">
        <v>33.72</v>
      </c>
      <c r="V33">
        <v>0.22500000000000001</v>
      </c>
      <c r="X33" s="10">
        <v>41676</v>
      </c>
      <c r="Y33">
        <v>52.11</v>
      </c>
      <c r="Z33">
        <v>0.5675</v>
      </c>
      <c r="AB33" s="10">
        <v>41676</v>
      </c>
      <c r="AC33">
        <v>40.909999999999997</v>
      </c>
      <c r="AD33">
        <v>0.50749999999999995</v>
      </c>
      <c r="AF33" s="10">
        <v>41676</v>
      </c>
      <c r="AG33">
        <v>32.74</v>
      </c>
      <c r="AH33">
        <v>0.34</v>
      </c>
      <c r="AJ33" s="10">
        <v>41675</v>
      </c>
      <c r="AK33">
        <v>37.549999999999997</v>
      </c>
      <c r="AL33">
        <v>0.1623</v>
      </c>
      <c r="AN33" s="10">
        <v>41675</v>
      </c>
      <c r="AO33">
        <v>31.27</v>
      </c>
      <c r="AP33">
        <v>0.36249999999999999</v>
      </c>
      <c r="AR33" s="10">
        <v>41675</v>
      </c>
      <c r="AS33">
        <v>45.85</v>
      </c>
      <c r="AT33">
        <v>0.35</v>
      </c>
      <c r="AV33" s="10">
        <v>41675</v>
      </c>
      <c r="AW33">
        <v>15.45</v>
      </c>
      <c r="AX33">
        <v>0.25</v>
      </c>
    </row>
    <row r="34" spans="4:50">
      <c r="D34" s="10">
        <v>41677</v>
      </c>
      <c r="E34">
        <v>48.41</v>
      </c>
      <c r="F34">
        <v>0.47499999999999998</v>
      </c>
      <c r="H34" s="10">
        <v>41677</v>
      </c>
      <c r="I34">
        <v>69.989999999999995</v>
      </c>
      <c r="J34">
        <v>0.78</v>
      </c>
      <c r="L34" s="10">
        <v>41677</v>
      </c>
      <c r="M34">
        <v>43.3</v>
      </c>
      <c r="N34">
        <v>0.36749999999999999</v>
      </c>
      <c r="P34" s="10">
        <v>41677</v>
      </c>
      <c r="Q34">
        <v>24.5</v>
      </c>
      <c r="R34">
        <v>0.23</v>
      </c>
      <c r="T34" s="10">
        <v>41677</v>
      </c>
      <c r="U34">
        <v>34.22</v>
      </c>
      <c r="V34">
        <v>0.22500000000000001</v>
      </c>
      <c r="X34" s="10">
        <v>41677</v>
      </c>
      <c r="Y34">
        <v>52.76</v>
      </c>
      <c r="Z34">
        <v>0.5675</v>
      </c>
      <c r="AB34" s="10">
        <v>41677</v>
      </c>
      <c r="AC34">
        <v>41.1</v>
      </c>
      <c r="AD34">
        <v>0.50749999999999995</v>
      </c>
      <c r="AF34" s="10">
        <v>41677</v>
      </c>
      <c r="AG34">
        <v>33.08</v>
      </c>
      <c r="AH34">
        <v>0.34</v>
      </c>
      <c r="AJ34" s="10">
        <v>41676</v>
      </c>
      <c r="AK34">
        <v>38.4</v>
      </c>
      <c r="AL34">
        <v>0.1623</v>
      </c>
      <c r="AN34" s="10">
        <v>41676</v>
      </c>
      <c r="AO34">
        <v>31.54</v>
      </c>
      <c r="AP34">
        <v>0.36249999999999999</v>
      </c>
      <c r="AR34" s="10">
        <v>41676</v>
      </c>
      <c r="AS34">
        <v>46.25</v>
      </c>
      <c r="AT34">
        <v>0.35</v>
      </c>
      <c r="AV34" s="10">
        <v>41676</v>
      </c>
      <c r="AW34">
        <v>15.56</v>
      </c>
      <c r="AX34">
        <v>0.25</v>
      </c>
    </row>
    <row r="35" spans="4:50">
      <c r="D35" s="10">
        <v>41680</v>
      </c>
      <c r="E35">
        <v>48.62</v>
      </c>
      <c r="F35">
        <v>0.47499999999999998</v>
      </c>
      <c r="H35" s="10">
        <v>41680</v>
      </c>
      <c r="I35">
        <v>70.739999999999995</v>
      </c>
      <c r="J35">
        <v>0.78</v>
      </c>
      <c r="L35" s="10">
        <v>41680</v>
      </c>
      <c r="M35">
        <v>43.79</v>
      </c>
      <c r="N35">
        <v>0.36749999999999999</v>
      </c>
      <c r="P35" s="10">
        <v>41680</v>
      </c>
      <c r="Q35">
        <v>24.79</v>
      </c>
      <c r="R35">
        <v>0.23</v>
      </c>
      <c r="T35" s="10">
        <v>41680</v>
      </c>
      <c r="U35">
        <v>34.36</v>
      </c>
      <c r="V35">
        <v>0.22500000000000001</v>
      </c>
      <c r="X35" s="10">
        <v>41680</v>
      </c>
      <c r="Y35">
        <v>53.07</v>
      </c>
      <c r="Z35">
        <v>0.5675</v>
      </c>
      <c r="AB35" s="10">
        <v>41680</v>
      </c>
      <c r="AC35">
        <v>41.28</v>
      </c>
      <c r="AD35">
        <v>0.50749999999999995</v>
      </c>
      <c r="AF35" s="10">
        <v>41680</v>
      </c>
      <c r="AG35">
        <v>33.35</v>
      </c>
      <c r="AH35">
        <v>0.34</v>
      </c>
      <c r="AJ35" s="10">
        <v>41677</v>
      </c>
      <c r="AK35">
        <v>38.369999999999997</v>
      </c>
      <c r="AL35">
        <v>0.1623</v>
      </c>
      <c r="AN35" s="10">
        <v>41677</v>
      </c>
      <c r="AO35">
        <v>32.200000000000003</v>
      </c>
      <c r="AP35">
        <v>0.36249999999999999</v>
      </c>
      <c r="AR35" s="10">
        <v>41677</v>
      </c>
      <c r="AS35">
        <v>46.54</v>
      </c>
      <c r="AT35">
        <v>0.35</v>
      </c>
      <c r="AV35" s="10">
        <v>41677</v>
      </c>
      <c r="AW35">
        <v>15.63</v>
      </c>
      <c r="AX35">
        <v>0.25</v>
      </c>
    </row>
    <row r="36" spans="4:50">
      <c r="D36" s="10">
        <v>41681</v>
      </c>
      <c r="E36">
        <v>49.13</v>
      </c>
      <c r="F36">
        <v>0.47499999999999998</v>
      </c>
      <c r="H36" s="10">
        <v>41681</v>
      </c>
      <c r="I36">
        <v>71.3</v>
      </c>
      <c r="J36">
        <v>0.78</v>
      </c>
      <c r="L36" s="10">
        <v>41681</v>
      </c>
      <c r="M36">
        <v>44.26</v>
      </c>
      <c r="N36">
        <v>0.36749999999999999</v>
      </c>
      <c r="P36" s="10">
        <v>41681</v>
      </c>
      <c r="Q36">
        <v>25.04</v>
      </c>
      <c r="R36">
        <v>0.23</v>
      </c>
      <c r="T36" s="10">
        <v>41681</v>
      </c>
      <c r="U36">
        <v>34.76</v>
      </c>
      <c r="V36">
        <v>0.22500000000000001</v>
      </c>
      <c r="X36" s="10">
        <v>41681</v>
      </c>
      <c r="Y36">
        <v>53.78</v>
      </c>
      <c r="Z36">
        <v>0.5675</v>
      </c>
      <c r="AB36" s="10">
        <v>41681</v>
      </c>
      <c r="AC36">
        <v>41.69</v>
      </c>
      <c r="AD36">
        <v>0.50749999999999995</v>
      </c>
      <c r="AF36" s="10">
        <v>41681</v>
      </c>
      <c r="AG36">
        <v>33.58</v>
      </c>
      <c r="AH36">
        <v>0.34</v>
      </c>
      <c r="AJ36" s="10">
        <v>41680</v>
      </c>
      <c r="AK36">
        <v>38.49</v>
      </c>
      <c r="AL36">
        <v>0.1623</v>
      </c>
      <c r="AN36" s="10">
        <v>41680</v>
      </c>
      <c r="AO36">
        <v>31.96</v>
      </c>
      <c r="AP36">
        <v>0.36249999999999999</v>
      </c>
      <c r="AR36" s="10">
        <v>41680</v>
      </c>
      <c r="AS36">
        <v>46.61</v>
      </c>
      <c r="AT36">
        <v>0.35</v>
      </c>
      <c r="AV36" s="10">
        <v>41680</v>
      </c>
      <c r="AW36">
        <v>15.52</v>
      </c>
      <c r="AX36">
        <v>0.25</v>
      </c>
    </row>
    <row r="37" spans="4:50">
      <c r="D37" s="10">
        <v>41682</v>
      </c>
      <c r="E37">
        <v>48.68</v>
      </c>
      <c r="F37">
        <v>0.47499999999999998</v>
      </c>
      <c r="H37" s="10">
        <v>41682</v>
      </c>
      <c r="I37">
        <v>70.87</v>
      </c>
      <c r="J37">
        <v>0.78</v>
      </c>
      <c r="L37" s="10">
        <v>41682</v>
      </c>
      <c r="M37">
        <v>44.39</v>
      </c>
      <c r="N37">
        <v>0.36749999999999999</v>
      </c>
      <c r="P37" s="10">
        <v>41682</v>
      </c>
      <c r="Q37">
        <v>24.98</v>
      </c>
      <c r="R37">
        <v>0.23</v>
      </c>
      <c r="T37" s="10">
        <v>41682</v>
      </c>
      <c r="U37">
        <v>34.869999999999997</v>
      </c>
      <c r="V37">
        <v>0.22500000000000001</v>
      </c>
      <c r="X37" s="10">
        <v>41682</v>
      </c>
      <c r="Y37">
        <v>53.78</v>
      </c>
      <c r="Z37">
        <v>0.5675</v>
      </c>
      <c r="AB37" s="10">
        <v>41682</v>
      </c>
      <c r="AC37">
        <v>41.61</v>
      </c>
      <c r="AD37">
        <v>0.50749999999999995</v>
      </c>
      <c r="AF37" s="10">
        <v>41682</v>
      </c>
      <c r="AG37">
        <v>33.68</v>
      </c>
      <c r="AH37">
        <v>0.34</v>
      </c>
      <c r="AJ37" s="10">
        <v>41681</v>
      </c>
      <c r="AK37">
        <v>38.299999999999997</v>
      </c>
      <c r="AL37">
        <v>0.1623</v>
      </c>
      <c r="AN37" s="10">
        <v>41681</v>
      </c>
      <c r="AO37">
        <v>32.35</v>
      </c>
      <c r="AP37">
        <v>0.36249999999999999</v>
      </c>
      <c r="AR37" s="10">
        <v>41681</v>
      </c>
      <c r="AS37">
        <v>46.72</v>
      </c>
      <c r="AT37">
        <v>0.35</v>
      </c>
      <c r="AV37" s="10">
        <v>41681</v>
      </c>
      <c r="AW37">
        <v>15.7</v>
      </c>
      <c r="AX37">
        <v>0.25</v>
      </c>
    </row>
    <row r="38" spans="4:50">
      <c r="D38" s="10">
        <v>41683</v>
      </c>
      <c r="E38">
        <v>49.57</v>
      </c>
      <c r="F38">
        <v>0.47499999999999998</v>
      </c>
      <c r="H38" s="10">
        <v>41683</v>
      </c>
      <c r="I38">
        <v>71.430000000000007</v>
      </c>
      <c r="J38">
        <v>0.78</v>
      </c>
      <c r="L38" s="10">
        <v>41683</v>
      </c>
      <c r="M38">
        <v>44.69</v>
      </c>
      <c r="N38">
        <v>0.36749999999999999</v>
      </c>
      <c r="P38" s="10">
        <v>41683</v>
      </c>
      <c r="Q38">
        <v>25.57</v>
      </c>
      <c r="R38">
        <v>0.23</v>
      </c>
      <c r="T38" s="10">
        <v>41683</v>
      </c>
      <c r="U38">
        <v>35.17</v>
      </c>
      <c r="V38">
        <v>0.22500000000000001</v>
      </c>
      <c r="X38" s="10">
        <v>41683</v>
      </c>
      <c r="Y38">
        <v>54.02</v>
      </c>
      <c r="Z38">
        <v>0.5675</v>
      </c>
      <c r="AB38" s="10">
        <v>41683</v>
      </c>
      <c r="AC38">
        <v>42.23</v>
      </c>
      <c r="AD38">
        <v>0.50749999999999995</v>
      </c>
      <c r="AF38" s="10">
        <v>41683</v>
      </c>
      <c r="AG38">
        <v>34.130000000000003</v>
      </c>
      <c r="AH38">
        <v>0.34</v>
      </c>
      <c r="AJ38" s="10">
        <v>41682</v>
      </c>
      <c r="AK38">
        <v>38.44</v>
      </c>
      <c r="AL38">
        <v>0.1623</v>
      </c>
      <c r="AN38" s="10">
        <v>41682</v>
      </c>
      <c r="AO38">
        <v>32.44</v>
      </c>
      <c r="AP38">
        <v>0.36249999999999999</v>
      </c>
      <c r="AR38" s="10">
        <v>41682</v>
      </c>
      <c r="AS38">
        <v>46.88</v>
      </c>
      <c r="AT38">
        <v>0.35</v>
      </c>
      <c r="AV38" s="10">
        <v>41682</v>
      </c>
      <c r="AW38">
        <v>15.67</v>
      </c>
      <c r="AX38">
        <v>0.25</v>
      </c>
    </row>
    <row r="39" spans="4:50">
      <c r="D39" s="10">
        <v>41684</v>
      </c>
      <c r="E39">
        <v>49.77</v>
      </c>
      <c r="F39">
        <v>0.47499999999999998</v>
      </c>
      <c r="H39" s="10">
        <v>41684</v>
      </c>
      <c r="I39">
        <v>71.45</v>
      </c>
      <c r="J39">
        <v>0.78</v>
      </c>
      <c r="L39" s="10">
        <v>41684</v>
      </c>
      <c r="M39">
        <v>44.97</v>
      </c>
      <c r="N39">
        <v>0.36749999999999999</v>
      </c>
      <c r="P39" s="10">
        <v>41684</v>
      </c>
      <c r="Q39">
        <v>25.63</v>
      </c>
      <c r="R39">
        <v>0.23</v>
      </c>
      <c r="T39" s="10">
        <v>41684</v>
      </c>
      <c r="U39">
        <v>35.69</v>
      </c>
      <c r="V39">
        <v>0.22500000000000001</v>
      </c>
      <c r="X39" s="10">
        <v>41684</v>
      </c>
      <c r="Y39">
        <v>54.39</v>
      </c>
      <c r="Z39">
        <v>0.5675</v>
      </c>
      <c r="AB39" s="10">
        <v>41684</v>
      </c>
      <c r="AC39">
        <v>42.52</v>
      </c>
      <c r="AD39">
        <v>0.50749999999999995</v>
      </c>
      <c r="AF39" s="10">
        <v>41684</v>
      </c>
      <c r="AG39">
        <v>34.47</v>
      </c>
      <c r="AH39">
        <v>0.34</v>
      </c>
      <c r="AJ39" s="10">
        <v>41683</v>
      </c>
      <c r="AK39">
        <v>38.47</v>
      </c>
      <c r="AL39">
        <v>0.1623</v>
      </c>
      <c r="AN39" s="10">
        <v>41683</v>
      </c>
      <c r="AO39">
        <v>32.57</v>
      </c>
      <c r="AP39">
        <v>0.36249999999999999</v>
      </c>
      <c r="AR39" s="10">
        <v>41683</v>
      </c>
      <c r="AS39">
        <v>47.37</v>
      </c>
      <c r="AT39">
        <v>0.35</v>
      </c>
      <c r="AV39" s="10">
        <v>41683</v>
      </c>
      <c r="AW39">
        <v>15.63</v>
      </c>
      <c r="AX39">
        <v>0.25</v>
      </c>
    </row>
    <row r="40" spans="4:50">
      <c r="D40" s="10">
        <v>41688</v>
      </c>
      <c r="E40">
        <v>51.2</v>
      </c>
      <c r="F40">
        <v>0.47499999999999998</v>
      </c>
      <c r="H40" s="10">
        <v>41688</v>
      </c>
      <c r="I40">
        <v>71.5</v>
      </c>
      <c r="J40">
        <v>0.78</v>
      </c>
      <c r="L40" s="10">
        <v>41688</v>
      </c>
      <c r="M40">
        <v>44.91</v>
      </c>
      <c r="N40">
        <v>0.36749999999999999</v>
      </c>
      <c r="P40" s="10">
        <v>41688</v>
      </c>
      <c r="Q40">
        <v>25.89</v>
      </c>
      <c r="R40">
        <v>0.23</v>
      </c>
      <c r="T40" s="10">
        <v>41688</v>
      </c>
      <c r="U40">
        <v>35.97</v>
      </c>
      <c r="V40">
        <v>0.22500000000000001</v>
      </c>
      <c r="X40" s="10">
        <v>41688</v>
      </c>
      <c r="Y40">
        <v>54.84</v>
      </c>
      <c r="Z40">
        <v>0.5675</v>
      </c>
      <c r="AB40" s="10">
        <v>41688</v>
      </c>
      <c r="AC40">
        <v>42.54</v>
      </c>
      <c r="AD40">
        <v>0.50749999999999995</v>
      </c>
      <c r="AF40" s="10">
        <v>41688</v>
      </c>
      <c r="AG40">
        <v>34.659999999999997</v>
      </c>
      <c r="AH40">
        <v>0.34</v>
      </c>
      <c r="AJ40" s="10">
        <v>41684</v>
      </c>
      <c r="AK40">
        <v>38.82</v>
      </c>
      <c r="AL40">
        <v>0.1623</v>
      </c>
      <c r="AN40" s="10">
        <v>41684</v>
      </c>
      <c r="AO40">
        <v>32.65</v>
      </c>
      <c r="AP40">
        <v>0.36249999999999999</v>
      </c>
      <c r="AR40" s="10">
        <v>41684</v>
      </c>
      <c r="AS40">
        <v>47.82</v>
      </c>
      <c r="AT40">
        <v>0.35</v>
      </c>
      <c r="AV40" s="10">
        <v>41684</v>
      </c>
      <c r="AW40">
        <v>15.67</v>
      </c>
      <c r="AX40">
        <v>0.25</v>
      </c>
    </row>
    <row r="41" spans="4:50">
      <c r="D41" s="10">
        <v>41689</v>
      </c>
      <c r="E41">
        <v>51.2</v>
      </c>
      <c r="F41">
        <v>0.47499999999999998</v>
      </c>
      <c r="H41" s="10">
        <v>41689</v>
      </c>
      <c r="I41">
        <v>71.72</v>
      </c>
      <c r="J41">
        <v>0.78</v>
      </c>
      <c r="L41" s="10">
        <v>41689</v>
      </c>
      <c r="M41">
        <v>44.44</v>
      </c>
      <c r="N41">
        <v>0.36749999999999999</v>
      </c>
      <c r="P41" s="10">
        <v>41689</v>
      </c>
      <c r="Q41">
        <v>25.69</v>
      </c>
      <c r="R41">
        <v>0.23</v>
      </c>
      <c r="T41" s="10">
        <v>41689</v>
      </c>
      <c r="U41">
        <v>35.58</v>
      </c>
      <c r="V41">
        <v>0.22500000000000001</v>
      </c>
      <c r="X41" s="10">
        <v>41689</v>
      </c>
      <c r="Y41">
        <v>54.36</v>
      </c>
      <c r="Z41">
        <v>0.5675</v>
      </c>
      <c r="AB41" s="10">
        <v>41689</v>
      </c>
      <c r="AC41">
        <v>42.17</v>
      </c>
      <c r="AD41">
        <v>0.50749999999999995</v>
      </c>
      <c r="AF41" s="10">
        <v>41689</v>
      </c>
      <c r="AG41">
        <v>34.340000000000003</v>
      </c>
      <c r="AH41">
        <v>0.34</v>
      </c>
      <c r="AJ41" s="10">
        <v>41688</v>
      </c>
      <c r="AK41">
        <v>38.950000000000003</v>
      </c>
      <c r="AL41">
        <v>0.1623</v>
      </c>
      <c r="AN41" s="10">
        <v>41688</v>
      </c>
      <c r="AO41">
        <v>33.06</v>
      </c>
      <c r="AP41">
        <v>0.36249999999999999</v>
      </c>
      <c r="AR41" s="10">
        <v>41688</v>
      </c>
      <c r="AS41">
        <v>47.41</v>
      </c>
      <c r="AT41">
        <v>0.35</v>
      </c>
      <c r="AV41" s="10">
        <v>41688</v>
      </c>
      <c r="AW41">
        <v>15.64</v>
      </c>
      <c r="AX41">
        <v>0.25</v>
      </c>
    </row>
    <row r="42" spans="4:50">
      <c r="D42" s="10">
        <v>41690</v>
      </c>
      <c r="E42">
        <v>51.72</v>
      </c>
      <c r="F42">
        <v>0.47499999999999998</v>
      </c>
      <c r="H42" s="10">
        <v>41690</v>
      </c>
      <c r="I42">
        <v>71.739999999999995</v>
      </c>
      <c r="J42">
        <v>0.78</v>
      </c>
      <c r="L42" s="10">
        <v>41690</v>
      </c>
      <c r="M42">
        <v>44.67</v>
      </c>
      <c r="N42">
        <v>0.36749999999999999</v>
      </c>
      <c r="P42" s="10">
        <v>41690</v>
      </c>
      <c r="Q42">
        <v>25.97</v>
      </c>
      <c r="R42">
        <v>0.23</v>
      </c>
      <c r="T42" s="10">
        <v>41690</v>
      </c>
      <c r="U42">
        <v>36.17</v>
      </c>
      <c r="V42">
        <v>0.22500000000000001</v>
      </c>
      <c r="X42" s="10">
        <v>41690</v>
      </c>
      <c r="Y42">
        <v>55.1</v>
      </c>
      <c r="Z42">
        <v>0.5675</v>
      </c>
      <c r="AB42" s="10">
        <v>41690</v>
      </c>
      <c r="AC42">
        <v>42.4</v>
      </c>
      <c r="AD42">
        <v>0.50749999999999995</v>
      </c>
      <c r="AF42" s="10">
        <v>41690</v>
      </c>
      <c r="AG42">
        <v>34.68</v>
      </c>
      <c r="AH42">
        <v>0.34</v>
      </c>
      <c r="AJ42" s="10">
        <v>41689</v>
      </c>
      <c r="AK42">
        <v>38.86</v>
      </c>
      <c r="AL42">
        <v>0.1623</v>
      </c>
      <c r="AN42" s="10">
        <v>41689</v>
      </c>
      <c r="AO42">
        <v>32.979999999999997</v>
      </c>
      <c r="AP42">
        <v>0.36249999999999999</v>
      </c>
      <c r="AR42" s="10">
        <v>41689</v>
      </c>
      <c r="AS42">
        <v>47.45</v>
      </c>
      <c r="AT42">
        <v>0.35</v>
      </c>
      <c r="AV42" s="10">
        <v>41689</v>
      </c>
      <c r="AW42">
        <v>15.7</v>
      </c>
      <c r="AX42">
        <v>0.25</v>
      </c>
    </row>
    <row r="43" spans="4:50">
      <c r="D43" s="10">
        <v>41691</v>
      </c>
      <c r="E43">
        <v>51.35</v>
      </c>
      <c r="F43">
        <v>0.47499999999999998</v>
      </c>
      <c r="H43" s="10">
        <v>41691</v>
      </c>
      <c r="I43">
        <v>71.489999999999995</v>
      </c>
      <c r="J43">
        <v>0.78</v>
      </c>
      <c r="L43" s="10">
        <v>41691</v>
      </c>
      <c r="M43">
        <v>44.65</v>
      </c>
      <c r="N43">
        <v>0.36749999999999999</v>
      </c>
      <c r="P43" s="10">
        <v>41691</v>
      </c>
      <c r="Q43">
        <v>26.15</v>
      </c>
      <c r="R43">
        <v>0.23</v>
      </c>
      <c r="T43" s="10">
        <v>41691</v>
      </c>
      <c r="U43">
        <v>36.369999999999997</v>
      </c>
      <c r="V43">
        <v>0.22500000000000001</v>
      </c>
      <c r="X43" s="10">
        <v>41691</v>
      </c>
      <c r="Y43">
        <v>54.73</v>
      </c>
      <c r="Z43">
        <v>0.5675</v>
      </c>
      <c r="AB43" s="10">
        <v>41691</v>
      </c>
      <c r="AC43">
        <v>42.35</v>
      </c>
      <c r="AD43">
        <v>0.50749999999999995</v>
      </c>
      <c r="AF43" s="10">
        <v>41691</v>
      </c>
      <c r="AG43">
        <v>35.03</v>
      </c>
      <c r="AH43">
        <v>0.34</v>
      </c>
      <c r="AJ43" s="10">
        <v>41690</v>
      </c>
      <c r="AK43">
        <v>39.6</v>
      </c>
      <c r="AL43">
        <v>0.1623</v>
      </c>
      <c r="AN43" s="10">
        <v>41690</v>
      </c>
      <c r="AO43">
        <v>32.82</v>
      </c>
      <c r="AP43">
        <v>0.36249999999999999</v>
      </c>
      <c r="AR43" s="10">
        <v>41690</v>
      </c>
      <c r="AS43">
        <v>47.61</v>
      </c>
      <c r="AT43">
        <v>0.35</v>
      </c>
      <c r="AV43" s="10">
        <v>41690</v>
      </c>
      <c r="AW43">
        <v>15.67</v>
      </c>
      <c r="AX43">
        <v>0.25</v>
      </c>
    </row>
    <row r="44" spans="4:50">
      <c r="D44" s="10">
        <v>41694</v>
      </c>
      <c r="E44">
        <v>51.04</v>
      </c>
      <c r="F44">
        <v>0.47499999999999998</v>
      </c>
      <c r="H44" s="10">
        <v>41694</v>
      </c>
      <c r="I44">
        <v>71.11</v>
      </c>
      <c r="J44">
        <v>0.78</v>
      </c>
      <c r="L44" s="10">
        <v>41694</v>
      </c>
      <c r="M44">
        <v>44.41</v>
      </c>
      <c r="N44">
        <v>0.36749999999999999</v>
      </c>
      <c r="P44" s="10">
        <v>41694</v>
      </c>
      <c r="Q44">
        <v>25.88</v>
      </c>
      <c r="R44">
        <v>0.23</v>
      </c>
      <c r="T44" s="10">
        <v>41694</v>
      </c>
      <c r="U44">
        <v>35.97</v>
      </c>
      <c r="V44">
        <v>0.22500000000000001</v>
      </c>
      <c r="X44" s="10">
        <v>41694</v>
      </c>
      <c r="Y44">
        <v>54.44</v>
      </c>
      <c r="Z44">
        <v>0.5675</v>
      </c>
      <c r="AB44" s="10">
        <v>41694</v>
      </c>
      <c r="AC44">
        <v>42.12</v>
      </c>
      <c r="AD44">
        <v>0.50749999999999995</v>
      </c>
      <c r="AF44" s="10">
        <v>41694</v>
      </c>
      <c r="AG44">
        <v>34.729999999999997</v>
      </c>
      <c r="AH44">
        <v>0.34</v>
      </c>
      <c r="AJ44" s="10">
        <v>41691</v>
      </c>
      <c r="AK44">
        <v>39.01</v>
      </c>
      <c r="AL44">
        <v>0.1623</v>
      </c>
      <c r="AN44" s="10">
        <v>41691</v>
      </c>
      <c r="AO44">
        <v>32.9</v>
      </c>
      <c r="AP44">
        <v>0.36249999999999999</v>
      </c>
      <c r="AR44" s="10">
        <v>41691</v>
      </c>
      <c r="AS44">
        <v>47.77</v>
      </c>
      <c r="AT44">
        <v>0.35</v>
      </c>
      <c r="AV44" s="10">
        <v>41691</v>
      </c>
      <c r="AW44">
        <v>15.72</v>
      </c>
      <c r="AX44">
        <v>0.25</v>
      </c>
    </row>
    <row r="45" spans="4:50">
      <c r="D45" s="10">
        <v>41695</v>
      </c>
      <c r="E45">
        <v>50.91</v>
      </c>
      <c r="F45">
        <v>0.47499999999999998</v>
      </c>
      <c r="H45" s="10">
        <v>41695</v>
      </c>
      <c r="I45">
        <v>71.03</v>
      </c>
      <c r="J45">
        <v>0.78</v>
      </c>
      <c r="L45" s="10">
        <v>41695</v>
      </c>
      <c r="M45">
        <v>44.42</v>
      </c>
      <c r="N45">
        <v>0.36749999999999999</v>
      </c>
      <c r="P45" s="10">
        <v>41695</v>
      </c>
      <c r="Q45">
        <v>25.68</v>
      </c>
      <c r="R45">
        <v>0.23</v>
      </c>
      <c r="T45" s="10">
        <v>41695</v>
      </c>
      <c r="U45">
        <v>36.22</v>
      </c>
      <c r="V45">
        <v>0.22500000000000001</v>
      </c>
      <c r="X45" s="10">
        <v>41695</v>
      </c>
      <c r="Y45">
        <v>55.14</v>
      </c>
      <c r="Z45">
        <v>0.5675</v>
      </c>
      <c r="AB45" s="10">
        <v>41695</v>
      </c>
      <c r="AC45">
        <v>42.17</v>
      </c>
      <c r="AD45">
        <v>0.50749999999999995</v>
      </c>
      <c r="AF45" s="10">
        <v>41695</v>
      </c>
      <c r="AG45">
        <v>34.619999999999997</v>
      </c>
      <c r="AH45">
        <v>0.34</v>
      </c>
      <c r="AJ45" s="10">
        <v>41694</v>
      </c>
      <c r="AK45">
        <v>39.11</v>
      </c>
      <c r="AL45">
        <v>0.1623</v>
      </c>
      <c r="AN45" s="10">
        <v>41694</v>
      </c>
      <c r="AO45">
        <v>32.909999999999997</v>
      </c>
      <c r="AP45">
        <v>0.36249999999999999</v>
      </c>
      <c r="AR45" s="10">
        <v>41694</v>
      </c>
      <c r="AS45">
        <v>47.52</v>
      </c>
      <c r="AT45">
        <v>0.35</v>
      </c>
      <c r="AV45" s="10">
        <v>41694</v>
      </c>
      <c r="AW45">
        <v>15.66</v>
      </c>
      <c r="AX45">
        <v>0.25</v>
      </c>
    </row>
    <row r="46" spans="4:50">
      <c r="D46" s="10">
        <v>41696</v>
      </c>
      <c r="E46">
        <v>50.36</v>
      </c>
      <c r="F46">
        <v>0.47499999999999998</v>
      </c>
      <c r="H46" s="10">
        <v>41696</v>
      </c>
      <c r="I46">
        <v>70.88</v>
      </c>
      <c r="J46">
        <v>0.78</v>
      </c>
      <c r="L46" s="10">
        <v>41696</v>
      </c>
      <c r="M46">
        <v>44.23</v>
      </c>
      <c r="N46">
        <v>0.36749999999999999</v>
      </c>
      <c r="P46" s="10">
        <v>41696</v>
      </c>
      <c r="Q46">
        <v>25.82</v>
      </c>
      <c r="R46">
        <v>0.23</v>
      </c>
      <c r="T46" s="10">
        <v>41696</v>
      </c>
      <c r="U46">
        <v>36.04</v>
      </c>
      <c r="V46">
        <v>0.22500000000000001</v>
      </c>
      <c r="X46" s="10">
        <v>41696</v>
      </c>
      <c r="Y46">
        <v>55.24</v>
      </c>
      <c r="Z46">
        <v>0.5675</v>
      </c>
      <c r="AB46" s="10">
        <v>41696</v>
      </c>
      <c r="AC46">
        <v>42</v>
      </c>
      <c r="AD46">
        <v>0.50749999999999995</v>
      </c>
      <c r="AF46" s="10">
        <v>41696</v>
      </c>
      <c r="AG46">
        <v>34.53</v>
      </c>
      <c r="AH46">
        <v>0.34</v>
      </c>
      <c r="AJ46" s="10">
        <v>41695</v>
      </c>
      <c r="AK46">
        <v>39.24</v>
      </c>
      <c r="AL46">
        <v>0.1623</v>
      </c>
      <c r="AN46" s="10">
        <v>41695</v>
      </c>
      <c r="AO46">
        <v>32.72</v>
      </c>
      <c r="AP46">
        <v>0.36249999999999999</v>
      </c>
      <c r="AR46" s="10">
        <v>41695</v>
      </c>
      <c r="AS46">
        <v>47.37</v>
      </c>
      <c r="AT46">
        <v>0.35</v>
      </c>
      <c r="AV46" s="10">
        <v>41695</v>
      </c>
      <c r="AW46">
        <v>15.64</v>
      </c>
      <c r="AX46">
        <v>0.25</v>
      </c>
    </row>
    <row r="47" spans="4:50">
      <c r="D47" s="10">
        <v>41697</v>
      </c>
      <c r="E47">
        <v>50.18</v>
      </c>
      <c r="F47">
        <v>0.47499999999999998</v>
      </c>
      <c r="H47" s="10">
        <v>41697</v>
      </c>
      <c r="I47">
        <v>70.430000000000007</v>
      </c>
      <c r="J47">
        <v>0.78</v>
      </c>
      <c r="L47" s="10">
        <v>41697</v>
      </c>
      <c r="M47">
        <v>44.03</v>
      </c>
      <c r="N47">
        <v>0.36749999999999999</v>
      </c>
      <c r="P47" s="10">
        <v>41697</v>
      </c>
      <c r="Q47">
        <v>25.87</v>
      </c>
      <c r="R47">
        <v>0.23</v>
      </c>
      <c r="T47" s="10">
        <v>41697</v>
      </c>
      <c r="U47">
        <v>36</v>
      </c>
      <c r="V47">
        <v>0.22500000000000001</v>
      </c>
      <c r="X47" s="10">
        <v>41697</v>
      </c>
      <c r="Y47">
        <v>55.27</v>
      </c>
      <c r="Z47">
        <v>0.5675</v>
      </c>
      <c r="AB47" s="10">
        <v>41697</v>
      </c>
      <c r="AC47">
        <v>42.01</v>
      </c>
      <c r="AD47">
        <v>0.50749999999999995</v>
      </c>
      <c r="AF47" s="10">
        <v>41697</v>
      </c>
      <c r="AG47">
        <v>34.32</v>
      </c>
      <c r="AH47">
        <v>0.34</v>
      </c>
      <c r="AJ47" s="10">
        <v>41696</v>
      </c>
      <c r="AK47">
        <v>39.32</v>
      </c>
      <c r="AL47">
        <v>0.1623</v>
      </c>
      <c r="AN47" s="10">
        <v>41696</v>
      </c>
      <c r="AO47">
        <v>32.770000000000003</v>
      </c>
      <c r="AP47">
        <v>0.36249999999999999</v>
      </c>
      <c r="AR47" s="10">
        <v>41696</v>
      </c>
      <c r="AS47">
        <v>47.11</v>
      </c>
      <c r="AT47">
        <v>0.35</v>
      </c>
      <c r="AV47" s="10">
        <v>41696</v>
      </c>
      <c r="AW47">
        <v>15.7</v>
      </c>
      <c r="AX47">
        <v>0.25</v>
      </c>
    </row>
    <row r="48" spans="4:50">
      <c r="D48" s="10">
        <v>41698</v>
      </c>
      <c r="E48">
        <v>50.51</v>
      </c>
      <c r="F48">
        <v>0.47499999999999998</v>
      </c>
      <c r="H48" s="10">
        <v>41698</v>
      </c>
      <c r="I48">
        <v>70.88</v>
      </c>
      <c r="J48">
        <v>0.78</v>
      </c>
      <c r="L48" s="10">
        <v>41698</v>
      </c>
      <c r="M48">
        <v>44.45</v>
      </c>
      <c r="N48">
        <v>0.36749999999999999</v>
      </c>
      <c r="P48" s="10">
        <v>41698</v>
      </c>
      <c r="Q48">
        <v>26.27</v>
      </c>
      <c r="R48">
        <v>0.23</v>
      </c>
      <c r="T48" s="10">
        <v>41698</v>
      </c>
      <c r="U48">
        <v>36</v>
      </c>
      <c r="V48">
        <v>0.22500000000000001</v>
      </c>
      <c r="X48" s="10">
        <v>41698</v>
      </c>
      <c r="Y48">
        <v>55.65</v>
      </c>
      <c r="Z48">
        <v>0.5675</v>
      </c>
      <c r="AB48" s="10">
        <v>41698</v>
      </c>
      <c r="AC48">
        <v>42.35</v>
      </c>
      <c r="AD48">
        <v>0.50749999999999995</v>
      </c>
      <c r="AF48" s="10">
        <v>41698</v>
      </c>
      <c r="AG48">
        <v>34.22</v>
      </c>
      <c r="AH48">
        <v>0.34</v>
      </c>
      <c r="AJ48" s="10">
        <v>41697</v>
      </c>
      <c r="AK48">
        <v>39.409999999999997</v>
      </c>
      <c r="AL48">
        <v>0.1623</v>
      </c>
      <c r="AN48" s="10">
        <v>41697</v>
      </c>
      <c r="AO48">
        <v>32.72</v>
      </c>
      <c r="AP48">
        <v>0.36249999999999999</v>
      </c>
      <c r="AR48" s="10">
        <v>41697</v>
      </c>
      <c r="AS48">
        <v>47</v>
      </c>
      <c r="AT48">
        <v>0.35</v>
      </c>
      <c r="AV48" s="10">
        <v>41697</v>
      </c>
      <c r="AW48">
        <v>15.67</v>
      </c>
      <c r="AX48">
        <v>0.25</v>
      </c>
    </row>
    <row r="49" spans="4:50">
      <c r="D49" s="10">
        <v>41701</v>
      </c>
      <c r="E49">
        <v>50.06</v>
      </c>
      <c r="F49">
        <v>0.47499999999999998</v>
      </c>
      <c r="H49" s="10">
        <v>41701</v>
      </c>
      <c r="I49">
        <v>70.05</v>
      </c>
      <c r="J49">
        <v>0.78</v>
      </c>
      <c r="L49" s="10">
        <v>41701</v>
      </c>
      <c r="M49">
        <v>43.95</v>
      </c>
      <c r="N49">
        <v>0.36749999999999999</v>
      </c>
      <c r="P49" s="10">
        <v>41701</v>
      </c>
      <c r="Q49">
        <v>25.84</v>
      </c>
      <c r="R49">
        <v>0.23</v>
      </c>
      <c r="T49" s="10">
        <v>41701</v>
      </c>
      <c r="U49">
        <v>35.56</v>
      </c>
      <c r="V49">
        <v>0.22500000000000001</v>
      </c>
      <c r="X49" s="10">
        <v>41701</v>
      </c>
      <c r="Y49">
        <v>55.07</v>
      </c>
      <c r="Z49">
        <v>0.5675</v>
      </c>
      <c r="AB49" s="10">
        <v>41701</v>
      </c>
      <c r="AC49">
        <v>42.05</v>
      </c>
      <c r="AD49">
        <v>0.50749999999999995</v>
      </c>
      <c r="AF49" s="10">
        <v>41701</v>
      </c>
      <c r="AG49">
        <v>34.1</v>
      </c>
      <c r="AH49">
        <v>0.34</v>
      </c>
      <c r="AJ49" s="10">
        <v>41698</v>
      </c>
      <c r="AK49">
        <v>39.19</v>
      </c>
      <c r="AL49">
        <v>0.1623</v>
      </c>
      <c r="AN49" s="10">
        <v>41698</v>
      </c>
      <c r="AO49">
        <v>32.44</v>
      </c>
      <c r="AP49">
        <v>0.36249999999999999</v>
      </c>
      <c r="AR49" s="10">
        <v>41698</v>
      </c>
      <c r="AS49">
        <v>46.8</v>
      </c>
      <c r="AT49">
        <v>0.35</v>
      </c>
      <c r="AV49" s="10">
        <v>41698</v>
      </c>
      <c r="AW49">
        <v>15.74</v>
      </c>
      <c r="AX49">
        <v>0.25</v>
      </c>
    </row>
    <row r="50" spans="4:50">
      <c r="D50" s="10">
        <v>41702</v>
      </c>
      <c r="E50">
        <v>50.79</v>
      </c>
      <c r="F50">
        <v>0.47499999999999998</v>
      </c>
      <c r="H50" s="10">
        <v>41702</v>
      </c>
      <c r="I50">
        <v>70.12</v>
      </c>
      <c r="J50">
        <v>0.78</v>
      </c>
      <c r="L50" s="10">
        <v>41702</v>
      </c>
      <c r="M50">
        <v>44.18</v>
      </c>
      <c r="N50">
        <v>0.36749999999999999</v>
      </c>
      <c r="P50" s="10">
        <v>41702</v>
      </c>
      <c r="Q50">
        <v>26.32</v>
      </c>
      <c r="R50">
        <v>0.23</v>
      </c>
      <c r="T50" s="10">
        <v>41702</v>
      </c>
      <c r="U50">
        <v>35.81</v>
      </c>
      <c r="V50">
        <v>0.22500000000000001</v>
      </c>
      <c r="X50" s="10">
        <v>41702</v>
      </c>
      <c r="Y50">
        <v>55.25</v>
      </c>
      <c r="Z50">
        <v>0.5675</v>
      </c>
      <c r="AB50" s="10">
        <v>41702</v>
      </c>
      <c r="AC50">
        <v>42.33</v>
      </c>
      <c r="AD50">
        <v>0.50749999999999995</v>
      </c>
      <c r="AF50" s="10">
        <v>41702</v>
      </c>
      <c r="AG50">
        <v>34.49</v>
      </c>
      <c r="AH50">
        <v>0.34</v>
      </c>
      <c r="AJ50" s="10">
        <v>41701</v>
      </c>
      <c r="AK50">
        <v>39.11</v>
      </c>
      <c r="AL50">
        <v>0.1623</v>
      </c>
      <c r="AN50" s="10">
        <v>41701</v>
      </c>
      <c r="AO50">
        <v>32.49</v>
      </c>
      <c r="AP50">
        <v>0.36249999999999999</v>
      </c>
      <c r="AR50" s="10">
        <v>41701</v>
      </c>
      <c r="AS50">
        <v>46.87</v>
      </c>
      <c r="AT50">
        <v>0.35</v>
      </c>
      <c r="AV50" s="10">
        <v>41701</v>
      </c>
      <c r="AW50">
        <v>15.65</v>
      </c>
      <c r="AX50">
        <v>0.25</v>
      </c>
    </row>
    <row r="51" spans="4:50">
      <c r="D51" s="10">
        <v>41703</v>
      </c>
      <c r="E51">
        <v>50.27</v>
      </c>
      <c r="F51">
        <v>0.47499999999999998</v>
      </c>
      <c r="H51" s="10">
        <v>41703</v>
      </c>
      <c r="I51">
        <v>70.11</v>
      </c>
      <c r="J51">
        <v>0.78</v>
      </c>
      <c r="L51" s="10">
        <v>41703</v>
      </c>
      <c r="M51">
        <v>43.76</v>
      </c>
      <c r="N51">
        <v>0.36749999999999999</v>
      </c>
      <c r="P51" s="10">
        <v>41703</v>
      </c>
      <c r="Q51">
        <v>26.11</v>
      </c>
      <c r="R51">
        <v>0.23</v>
      </c>
      <c r="T51" s="10">
        <v>41703</v>
      </c>
      <c r="U51">
        <v>35.57</v>
      </c>
      <c r="V51">
        <v>0.22500000000000001</v>
      </c>
      <c r="X51" s="10">
        <v>41703</v>
      </c>
      <c r="Y51">
        <v>54.51</v>
      </c>
      <c r="Z51">
        <v>0.5675</v>
      </c>
      <c r="AB51" s="10">
        <v>41703</v>
      </c>
      <c r="AC51">
        <v>42.22</v>
      </c>
      <c r="AD51">
        <v>0.50749999999999995</v>
      </c>
      <c r="AF51" s="10">
        <v>41703</v>
      </c>
      <c r="AG51">
        <v>34.520000000000003</v>
      </c>
      <c r="AH51">
        <v>0.34</v>
      </c>
      <c r="AJ51" s="10">
        <v>41702</v>
      </c>
      <c r="AK51">
        <v>39.299999999999997</v>
      </c>
      <c r="AL51">
        <v>0.1623</v>
      </c>
      <c r="AN51" s="10">
        <v>41702</v>
      </c>
      <c r="AO51">
        <v>32.450000000000003</v>
      </c>
      <c r="AP51">
        <v>0.36249999999999999</v>
      </c>
      <c r="AR51" s="10">
        <v>41702</v>
      </c>
      <c r="AS51">
        <v>48.95</v>
      </c>
      <c r="AT51">
        <v>0.35</v>
      </c>
      <c r="AV51" s="10">
        <v>41702</v>
      </c>
      <c r="AW51">
        <v>15.61</v>
      </c>
      <c r="AX51">
        <v>0.25</v>
      </c>
    </row>
    <row r="52" spans="4:50">
      <c r="D52" s="10">
        <v>41704</v>
      </c>
      <c r="E52">
        <v>49.96</v>
      </c>
      <c r="F52">
        <v>0.47499999999999998</v>
      </c>
      <c r="H52" s="10">
        <v>41704</v>
      </c>
      <c r="I52">
        <v>70.03</v>
      </c>
      <c r="J52">
        <v>0.78</v>
      </c>
      <c r="L52" s="10">
        <v>41704</v>
      </c>
      <c r="M52">
        <v>43.5</v>
      </c>
      <c r="N52">
        <v>0.36749999999999999</v>
      </c>
      <c r="P52" s="10">
        <v>41704</v>
      </c>
      <c r="Q52">
        <v>25.93</v>
      </c>
      <c r="R52">
        <v>0.23</v>
      </c>
      <c r="T52" s="10">
        <v>41704</v>
      </c>
      <c r="U52">
        <v>35.51</v>
      </c>
      <c r="V52">
        <v>0.22500000000000001</v>
      </c>
      <c r="X52" s="10">
        <v>41704</v>
      </c>
      <c r="Y52">
        <v>54.05</v>
      </c>
      <c r="Z52">
        <v>0.5675</v>
      </c>
      <c r="AB52" s="10">
        <v>41704</v>
      </c>
      <c r="AC52">
        <v>42.04</v>
      </c>
      <c r="AD52">
        <v>0.50749999999999995</v>
      </c>
      <c r="AF52" s="10">
        <v>41704</v>
      </c>
      <c r="AG52">
        <v>33.880000000000003</v>
      </c>
      <c r="AH52">
        <v>0.34</v>
      </c>
      <c r="AJ52" s="10">
        <v>41703</v>
      </c>
      <c r="AK52">
        <v>39.369999999999997</v>
      </c>
      <c r="AL52">
        <v>0.1623</v>
      </c>
      <c r="AN52" s="10">
        <v>41703</v>
      </c>
      <c r="AO52">
        <v>32.69</v>
      </c>
      <c r="AP52">
        <v>0.36249999999999999</v>
      </c>
      <c r="AR52" s="10">
        <v>41703</v>
      </c>
      <c r="AS52">
        <v>48.8</v>
      </c>
      <c r="AT52">
        <v>0.35</v>
      </c>
      <c r="AV52" s="10">
        <v>41703</v>
      </c>
      <c r="AW52">
        <v>15.72</v>
      </c>
      <c r="AX52">
        <v>0.25</v>
      </c>
    </row>
    <row r="53" spans="4:50">
      <c r="D53" s="10">
        <v>41705</v>
      </c>
      <c r="E53">
        <v>50.19</v>
      </c>
      <c r="F53">
        <v>0.47499999999999998</v>
      </c>
      <c r="H53" s="10">
        <v>41705</v>
      </c>
      <c r="I53">
        <v>70.06</v>
      </c>
      <c r="J53">
        <v>0.78</v>
      </c>
      <c r="L53" s="10">
        <v>41705</v>
      </c>
      <c r="M53">
        <v>43.75</v>
      </c>
      <c r="N53">
        <v>0.36749999999999999</v>
      </c>
      <c r="P53" s="10">
        <v>41705</v>
      </c>
      <c r="Q53">
        <v>25.93</v>
      </c>
      <c r="R53">
        <v>0.23</v>
      </c>
      <c r="T53" s="10">
        <v>41705</v>
      </c>
      <c r="U53">
        <v>35.479999999999997</v>
      </c>
      <c r="V53">
        <v>0.22500000000000001</v>
      </c>
      <c r="X53" s="10">
        <v>41705</v>
      </c>
      <c r="Y53">
        <v>54.04</v>
      </c>
      <c r="Z53">
        <v>0.5675</v>
      </c>
      <c r="AB53" s="10">
        <v>41705</v>
      </c>
      <c r="AC53">
        <v>42.1</v>
      </c>
      <c r="AD53">
        <v>0.50749999999999995</v>
      </c>
      <c r="AF53" s="10">
        <v>41705</v>
      </c>
      <c r="AG53">
        <v>33.76</v>
      </c>
      <c r="AH53">
        <v>0.34</v>
      </c>
      <c r="AJ53" s="10">
        <v>41704</v>
      </c>
      <c r="AK53">
        <v>39.299999999999997</v>
      </c>
      <c r="AL53">
        <v>0.1623</v>
      </c>
      <c r="AN53" s="10">
        <v>41704</v>
      </c>
      <c r="AO53">
        <v>32.76</v>
      </c>
      <c r="AP53">
        <v>0.36249999999999999</v>
      </c>
      <c r="AR53" s="10">
        <v>41704</v>
      </c>
      <c r="AS53">
        <v>48.54</v>
      </c>
      <c r="AT53">
        <v>0.35</v>
      </c>
      <c r="AV53" s="10">
        <v>41704</v>
      </c>
      <c r="AW53">
        <v>15.78</v>
      </c>
      <c r="AX53">
        <v>0.25</v>
      </c>
    </row>
    <row r="54" spans="4:50">
      <c r="D54" s="10">
        <v>41708</v>
      </c>
      <c r="E54">
        <v>50.3</v>
      </c>
      <c r="F54">
        <v>0.47499999999999998</v>
      </c>
      <c r="H54" s="10">
        <v>41708</v>
      </c>
      <c r="I54">
        <v>69.62</v>
      </c>
      <c r="J54">
        <v>0.78</v>
      </c>
      <c r="L54" s="10">
        <v>41708</v>
      </c>
      <c r="M54">
        <v>43.5</v>
      </c>
      <c r="N54">
        <v>0.36749999999999999</v>
      </c>
      <c r="P54" s="10">
        <v>41708</v>
      </c>
      <c r="Q54">
        <v>25.82</v>
      </c>
      <c r="R54">
        <v>0.23</v>
      </c>
      <c r="T54" s="10">
        <v>41708</v>
      </c>
      <c r="U54">
        <v>35.47</v>
      </c>
      <c r="V54">
        <v>0.22500000000000001</v>
      </c>
      <c r="X54" s="10">
        <v>41708</v>
      </c>
      <c r="Y54">
        <v>54.25</v>
      </c>
      <c r="Z54">
        <v>0.5675</v>
      </c>
      <c r="AB54" s="10">
        <v>41708</v>
      </c>
      <c r="AC54">
        <v>42.16</v>
      </c>
      <c r="AD54">
        <v>0.50749999999999995</v>
      </c>
      <c r="AF54" s="10">
        <v>41708</v>
      </c>
      <c r="AG54">
        <v>33.630000000000003</v>
      </c>
      <c r="AH54">
        <v>0.34</v>
      </c>
      <c r="AJ54" s="10">
        <v>41705</v>
      </c>
      <c r="AK54">
        <v>39.29</v>
      </c>
      <c r="AL54">
        <v>0.1623</v>
      </c>
      <c r="AN54" s="10">
        <v>41705</v>
      </c>
      <c r="AO54">
        <v>32.97</v>
      </c>
      <c r="AP54">
        <v>0.36249999999999999</v>
      </c>
      <c r="AR54" s="10">
        <v>41705</v>
      </c>
      <c r="AS54">
        <v>48.63</v>
      </c>
      <c r="AT54">
        <v>0.35</v>
      </c>
      <c r="AV54" s="10">
        <v>41705</v>
      </c>
      <c r="AW54">
        <v>15.66</v>
      </c>
      <c r="AX54">
        <v>0.25</v>
      </c>
    </row>
    <row r="55" spans="4:50">
      <c r="D55" s="10">
        <v>41709</v>
      </c>
      <c r="E55">
        <v>49.96</v>
      </c>
      <c r="F55">
        <v>0.47499999999999998</v>
      </c>
      <c r="H55" s="10">
        <v>41709</v>
      </c>
      <c r="I55">
        <v>69.47</v>
      </c>
      <c r="J55">
        <v>0.78</v>
      </c>
      <c r="L55" s="10">
        <v>41709</v>
      </c>
      <c r="M55">
        <v>43.36</v>
      </c>
      <c r="N55">
        <v>0.36749999999999999</v>
      </c>
      <c r="P55" s="10">
        <v>41709</v>
      </c>
      <c r="Q55">
        <v>25.74</v>
      </c>
      <c r="R55">
        <v>0.23</v>
      </c>
      <c r="T55" s="10">
        <v>41709</v>
      </c>
      <c r="U55">
        <v>35.409999999999997</v>
      </c>
      <c r="V55">
        <v>0.22500000000000001</v>
      </c>
      <c r="X55" s="10">
        <v>41709</v>
      </c>
      <c r="Y55">
        <v>53.64</v>
      </c>
      <c r="Z55">
        <v>0.5675</v>
      </c>
      <c r="AB55" s="10">
        <v>41709</v>
      </c>
      <c r="AC55">
        <v>42.05</v>
      </c>
      <c r="AD55">
        <v>0.50749999999999995</v>
      </c>
      <c r="AF55" s="10">
        <v>41709</v>
      </c>
      <c r="AG55">
        <v>33.46</v>
      </c>
      <c r="AH55">
        <v>0.34</v>
      </c>
      <c r="AJ55" s="10">
        <v>41708</v>
      </c>
      <c r="AK55">
        <v>39.369999999999997</v>
      </c>
      <c r="AL55">
        <v>0.1623</v>
      </c>
      <c r="AN55" s="10">
        <v>41708</v>
      </c>
      <c r="AO55">
        <v>32.92</v>
      </c>
      <c r="AP55">
        <v>0.36249999999999999</v>
      </c>
      <c r="AR55" s="10">
        <v>41708</v>
      </c>
      <c r="AS55">
        <v>48.95</v>
      </c>
      <c r="AT55">
        <v>0.35</v>
      </c>
      <c r="AV55" s="10">
        <v>41708</v>
      </c>
      <c r="AW55">
        <v>15.59</v>
      </c>
      <c r="AX55">
        <v>0.25</v>
      </c>
    </row>
    <row r="56" spans="4:50">
      <c r="D56" s="10">
        <v>41710</v>
      </c>
      <c r="E56">
        <v>50.2</v>
      </c>
      <c r="F56">
        <v>0.47499999999999998</v>
      </c>
      <c r="H56" s="10">
        <v>41710</v>
      </c>
      <c r="I56">
        <v>70.36</v>
      </c>
      <c r="J56">
        <v>0.78</v>
      </c>
      <c r="L56" s="10">
        <v>41710</v>
      </c>
      <c r="M56">
        <v>43.94</v>
      </c>
      <c r="N56">
        <v>0.36749999999999999</v>
      </c>
      <c r="P56" s="10">
        <v>41710</v>
      </c>
      <c r="Q56">
        <v>26.11</v>
      </c>
      <c r="R56">
        <v>0.23</v>
      </c>
      <c r="T56" s="10">
        <v>41710</v>
      </c>
      <c r="U56">
        <v>35.69</v>
      </c>
      <c r="V56">
        <v>0.22500000000000001</v>
      </c>
      <c r="X56" s="10">
        <v>41710</v>
      </c>
      <c r="Y56">
        <v>54.24</v>
      </c>
      <c r="Z56">
        <v>0.5675</v>
      </c>
      <c r="AB56" s="10">
        <v>41710</v>
      </c>
      <c r="AC56">
        <v>42.63</v>
      </c>
      <c r="AD56">
        <v>0.50749999999999995</v>
      </c>
      <c r="AF56" s="10">
        <v>41710</v>
      </c>
      <c r="AG56">
        <v>34</v>
      </c>
      <c r="AH56">
        <v>0.34</v>
      </c>
      <c r="AJ56" s="10">
        <v>41709</v>
      </c>
      <c r="AK56">
        <v>39.299999999999997</v>
      </c>
      <c r="AL56">
        <v>0.1623</v>
      </c>
      <c r="AN56" s="10">
        <v>41709</v>
      </c>
      <c r="AO56">
        <v>33.020000000000003</v>
      </c>
      <c r="AP56">
        <v>0.36249999999999999</v>
      </c>
      <c r="AR56" s="10">
        <v>41709</v>
      </c>
      <c r="AS56">
        <v>49</v>
      </c>
      <c r="AT56">
        <v>0.35</v>
      </c>
      <c r="AV56" s="10">
        <v>41709</v>
      </c>
      <c r="AW56">
        <v>15.7</v>
      </c>
      <c r="AX56">
        <v>0.25</v>
      </c>
    </row>
    <row r="57" spans="4:50">
      <c r="D57" s="10">
        <v>41711</v>
      </c>
      <c r="E57">
        <v>50.69</v>
      </c>
      <c r="F57">
        <v>0.47499999999999998</v>
      </c>
      <c r="H57" s="10">
        <v>41711</v>
      </c>
      <c r="I57">
        <v>70.569999999999993</v>
      </c>
      <c r="J57">
        <v>0.78</v>
      </c>
      <c r="L57" s="10">
        <v>41711</v>
      </c>
      <c r="M57">
        <v>44.61</v>
      </c>
      <c r="N57">
        <v>0.36749999999999999</v>
      </c>
      <c r="P57" s="10">
        <v>41711</v>
      </c>
      <c r="Q57">
        <v>26.36</v>
      </c>
      <c r="R57">
        <v>0.23</v>
      </c>
      <c r="T57" s="10">
        <v>41711</v>
      </c>
      <c r="U57">
        <v>36.11</v>
      </c>
      <c r="V57">
        <v>0.22500000000000001</v>
      </c>
      <c r="X57" s="10">
        <v>41711</v>
      </c>
      <c r="Y57">
        <v>54.93</v>
      </c>
      <c r="Z57">
        <v>0.5675</v>
      </c>
      <c r="AB57" s="10">
        <v>41711</v>
      </c>
      <c r="AC57">
        <v>43.16</v>
      </c>
      <c r="AD57">
        <v>0.50749999999999995</v>
      </c>
      <c r="AF57" s="10">
        <v>41711</v>
      </c>
      <c r="AG57">
        <v>34.42</v>
      </c>
      <c r="AH57">
        <v>0.34</v>
      </c>
      <c r="AJ57" s="10">
        <v>41710</v>
      </c>
      <c r="AK57">
        <v>39.4</v>
      </c>
      <c r="AL57">
        <v>0.1623</v>
      </c>
      <c r="AN57" s="10">
        <v>41710</v>
      </c>
      <c r="AO57">
        <v>33.26</v>
      </c>
      <c r="AP57">
        <v>0.36249999999999999</v>
      </c>
      <c r="AR57" s="10">
        <v>41710</v>
      </c>
      <c r="AS57">
        <v>49.4</v>
      </c>
      <c r="AT57">
        <v>0.35</v>
      </c>
      <c r="AV57" s="10">
        <v>41710</v>
      </c>
      <c r="AW57">
        <v>15.79</v>
      </c>
      <c r="AX57">
        <v>0.25</v>
      </c>
    </row>
    <row r="58" spans="4:50">
      <c r="D58" s="10">
        <v>41712</v>
      </c>
      <c r="E58">
        <v>50.79</v>
      </c>
      <c r="F58">
        <v>0.47499999999999998</v>
      </c>
      <c r="H58" s="10">
        <v>41712</v>
      </c>
      <c r="I58">
        <v>70.7</v>
      </c>
      <c r="J58">
        <v>0.78</v>
      </c>
      <c r="L58" s="10">
        <v>41712</v>
      </c>
      <c r="M58">
        <v>44.89</v>
      </c>
      <c r="N58">
        <v>0.36749999999999999</v>
      </c>
      <c r="P58" s="10">
        <v>41712</v>
      </c>
      <c r="Q58">
        <v>26.54</v>
      </c>
      <c r="R58">
        <v>0.23</v>
      </c>
      <c r="T58" s="10">
        <v>41712</v>
      </c>
      <c r="U58">
        <v>36.29</v>
      </c>
      <c r="V58">
        <v>0.22500000000000001</v>
      </c>
      <c r="X58" s="10">
        <v>41712</v>
      </c>
      <c r="Y58">
        <v>55.04</v>
      </c>
      <c r="Z58">
        <v>0.5675</v>
      </c>
      <c r="AB58" s="10">
        <v>41712</v>
      </c>
      <c r="AC58">
        <v>43.49</v>
      </c>
      <c r="AD58">
        <v>0.50749999999999995</v>
      </c>
      <c r="AF58" s="10">
        <v>41712</v>
      </c>
      <c r="AG58">
        <v>34.450000000000003</v>
      </c>
      <c r="AH58">
        <v>0.34</v>
      </c>
      <c r="AJ58" s="10">
        <v>41711</v>
      </c>
      <c r="AK58">
        <v>39.380000000000003</v>
      </c>
      <c r="AL58">
        <v>0.1623</v>
      </c>
      <c r="AN58" s="10">
        <v>41711</v>
      </c>
      <c r="AO58">
        <v>33.450000000000003</v>
      </c>
      <c r="AP58">
        <v>0.36249999999999999</v>
      </c>
      <c r="AR58" s="10">
        <v>41711</v>
      </c>
      <c r="AS58">
        <v>48.86</v>
      </c>
      <c r="AT58">
        <v>0.35</v>
      </c>
      <c r="AV58" s="10">
        <v>41711</v>
      </c>
      <c r="AW58">
        <v>15.85</v>
      </c>
      <c r="AX58">
        <v>0.25</v>
      </c>
    </row>
    <row r="59" spans="4:50">
      <c r="D59" s="10">
        <v>41715</v>
      </c>
      <c r="E59">
        <v>50.94</v>
      </c>
      <c r="F59">
        <v>0.47499999999999998</v>
      </c>
      <c r="H59" s="10">
        <v>41715</v>
      </c>
      <c r="I59">
        <v>71.099999999999994</v>
      </c>
      <c r="J59">
        <v>0.78</v>
      </c>
      <c r="L59" s="10">
        <v>41715</v>
      </c>
      <c r="M59">
        <v>45.08</v>
      </c>
      <c r="N59">
        <v>0.36749999999999999</v>
      </c>
      <c r="P59" s="10">
        <v>41715</v>
      </c>
      <c r="Q59">
        <v>26.85</v>
      </c>
      <c r="R59">
        <v>0.23</v>
      </c>
      <c r="T59" s="10">
        <v>41715</v>
      </c>
      <c r="U59">
        <v>36.700000000000003</v>
      </c>
      <c r="V59">
        <v>0.22500000000000001</v>
      </c>
      <c r="X59" s="10">
        <v>41715</v>
      </c>
      <c r="Y59">
        <v>55.42</v>
      </c>
      <c r="Z59">
        <v>0.5675</v>
      </c>
      <c r="AB59" s="10">
        <v>41715</v>
      </c>
      <c r="AC59">
        <v>43.52</v>
      </c>
      <c r="AD59">
        <v>0.50749999999999995</v>
      </c>
      <c r="AF59" s="10">
        <v>41715</v>
      </c>
      <c r="AG59">
        <v>35.07</v>
      </c>
      <c r="AH59">
        <v>0.34</v>
      </c>
      <c r="AJ59" s="10">
        <v>41712</v>
      </c>
      <c r="AK59">
        <v>39.76</v>
      </c>
      <c r="AL59">
        <v>0.1623</v>
      </c>
      <c r="AN59" s="10">
        <v>41712</v>
      </c>
      <c r="AO59">
        <v>33.5</v>
      </c>
      <c r="AP59">
        <v>0.36249999999999999</v>
      </c>
      <c r="AR59" s="10">
        <v>41712</v>
      </c>
      <c r="AS59">
        <v>49.14</v>
      </c>
      <c r="AT59">
        <v>0.35</v>
      </c>
      <c r="AV59" s="10">
        <v>41712</v>
      </c>
      <c r="AW59">
        <v>15.92</v>
      </c>
      <c r="AX59">
        <v>0.25</v>
      </c>
    </row>
    <row r="60" spans="4:50">
      <c r="D60" s="10">
        <v>41716</v>
      </c>
      <c r="E60">
        <v>51.31</v>
      </c>
      <c r="F60">
        <v>0.47499999999999998</v>
      </c>
      <c r="H60" s="10">
        <v>41716</v>
      </c>
      <c r="I60">
        <v>70.239999999999995</v>
      </c>
      <c r="J60">
        <v>0.78</v>
      </c>
      <c r="L60" s="10">
        <v>41716</v>
      </c>
      <c r="M60">
        <v>45.23</v>
      </c>
      <c r="N60">
        <v>0.36749999999999999</v>
      </c>
      <c r="P60" s="10">
        <v>41716</v>
      </c>
      <c r="Q60">
        <v>26.91</v>
      </c>
      <c r="R60">
        <v>0.23</v>
      </c>
      <c r="T60" s="10">
        <v>41716</v>
      </c>
      <c r="U60">
        <v>36.58</v>
      </c>
      <c r="V60">
        <v>0.22500000000000001</v>
      </c>
      <c r="X60" s="10">
        <v>41716</v>
      </c>
      <c r="Y60">
        <v>55.59</v>
      </c>
      <c r="Z60">
        <v>0.5675</v>
      </c>
      <c r="AB60" s="10">
        <v>41716</v>
      </c>
      <c r="AC60">
        <v>43.45</v>
      </c>
      <c r="AD60">
        <v>0.50749999999999995</v>
      </c>
      <c r="AF60" s="10">
        <v>41716</v>
      </c>
      <c r="AG60">
        <v>34.92</v>
      </c>
      <c r="AH60">
        <v>0.34</v>
      </c>
      <c r="AJ60" s="10">
        <v>41715</v>
      </c>
      <c r="AK60">
        <v>40.14</v>
      </c>
      <c r="AL60">
        <v>0.1623</v>
      </c>
      <c r="AN60" s="10">
        <v>41715</v>
      </c>
      <c r="AO60">
        <v>33.840000000000003</v>
      </c>
      <c r="AP60">
        <v>0.36249999999999999</v>
      </c>
      <c r="AR60" s="10">
        <v>41715</v>
      </c>
      <c r="AS60">
        <v>49.32</v>
      </c>
      <c r="AT60">
        <v>0.35</v>
      </c>
      <c r="AV60" s="10">
        <v>41715</v>
      </c>
      <c r="AW60">
        <v>15.89</v>
      </c>
      <c r="AX60">
        <v>0.25</v>
      </c>
    </row>
    <row r="61" spans="4:50">
      <c r="D61" s="10">
        <v>41717</v>
      </c>
      <c r="E61">
        <v>50.96</v>
      </c>
      <c r="F61">
        <v>0.47499999999999998</v>
      </c>
      <c r="H61" s="10">
        <v>41717</v>
      </c>
      <c r="I61">
        <v>68.709999999999994</v>
      </c>
      <c r="J61">
        <v>0.78</v>
      </c>
      <c r="L61" s="10">
        <v>41717</v>
      </c>
      <c r="M61">
        <v>44.41</v>
      </c>
      <c r="N61">
        <v>0.36749999999999999</v>
      </c>
      <c r="P61" s="10">
        <v>41717</v>
      </c>
      <c r="Q61">
        <v>26.59</v>
      </c>
      <c r="R61">
        <v>0.23</v>
      </c>
      <c r="T61" s="10">
        <v>41717</v>
      </c>
      <c r="U61">
        <v>36.07</v>
      </c>
      <c r="V61">
        <v>0.22500000000000001</v>
      </c>
      <c r="X61" s="10">
        <v>41717</v>
      </c>
      <c r="Y61">
        <v>54.21</v>
      </c>
      <c r="Z61">
        <v>0.5675</v>
      </c>
      <c r="AB61" s="10">
        <v>41717</v>
      </c>
      <c r="AC61">
        <v>42.79</v>
      </c>
      <c r="AD61">
        <v>0.50749999999999995</v>
      </c>
      <c r="AF61" s="10">
        <v>41717</v>
      </c>
      <c r="AG61">
        <v>34.32</v>
      </c>
      <c r="AH61">
        <v>0.34</v>
      </c>
      <c r="AJ61" s="10">
        <v>41716</v>
      </c>
      <c r="AK61">
        <v>40.53</v>
      </c>
      <c r="AL61">
        <v>0.1623</v>
      </c>
      <c r="AN61" s="10">
        <v>41716</v>
      </c>
      <c r="AO61">
        <v>34</v>
      </c>
      <c r="AP61">
        <v>0.36249999999999999</v>
      </c>
      <c r="AR61" s="10">
        <v>41716</v>
      </c>
      <c r="AS61">
        <v>49.87</v>
      </c>
      <c r="AT61">
        <v>0.35</v>
      </c>
      <c r="AV61" s="10">
        <v>41716</v>
      </c>
      <c r="AW61">
        <v>15.87</v>
      </c>
      <c r="AX61">
        <v>0.25</v>
      </c>
    </row>
    <row r="62" spans="4:50">
      <c r="D62" s="10">
        <v>41718</v>
      </c>
      <c r="E62">
        <v>50.77</v>
      </c>
      <c r="F62">
        <v>0.47499999999999998</v>
      </c>
      <c r="H62" s="10">
        <v>41718</v>
      </c>
      <c r="I62">
        <v>69.17</v>
      </c>
      <c r="J62">
        <v>0.78</v>
      </c>
      <c r="L62" s="10">
        <v>41718</v>
      </c>
      <c r="M62">
        <v>44.05</v>
      </c>
      <c r="N62">
        <v>0.36749999999999999</v>
      </c>
      <c r="P62" s="10">
        <v>41718</v>
      </c>
      <c r="Q62">
        <v>26.17</v>
      </c>
      <c r="R62">
        <v>0.23</v>
      </c>
      <c r="T62" s="10">
        <v>41718</v>
      </c>
      <c r="U62">
        <v>35.869999999999997</v>
      </c>
      <c r="V62">
        <v>0.22500000000000001</v>
      </c>
      <c r="X62" s="10">
        <v>41718</v>
      </c>
      <c r="Y62">
        <v>53.55</v>
      </c>
      <c r="Z62">
        <v>0.5675</v>
      </c>
      <c r="AB62" s="10">
        <v>41718</v>
      </c>
      <c r="AC62">
        <v>42.79</v>
      </c>
      <c r="AD62">
        <v>0.50749999999999995</v>
      </c>
      <c r="AF62" s="10">
        <v>41718</v>
      </c>
      <c r="AG62">
        <v>34.08</v>
      </c>
      <c r="AH62">
        <v>0.34</v>
      </c>
      <c r="AJ62" s="10">
        <v>41717</v>
      </c>
      <c r="AK62">
        <v>40.450000000000003</v>
      </c>
      <c r="AL62">
        <v>0.1623</v>
      </c>
      <c r="AN62" s="10">
        <v>41717</v>
      </c>
      <c r="AO62">
        <v>33.94</v>
      </c>
      <c r="AP62">
        <v>0.36249999999999999</v>
      </c>
      <c r="AR62" s="10">
        <v>41717</v>
      </c>
      <c r="AS62">
        <v>49.73</v>
      </c>
      <c r="AT62">
        <v>0.35</v>
      </c>
      <c r="AV62" s="10">
        <v>41717</v>
      </c>
      <c r="AW62">
        <v>15.88</v>
      </c>
      <c r="AX62">
        <v>0.25</v>
      </c>
    </row>
    <row r="63" spans="4:50">
      <c r="D63" s="10">
        <v>41719</v>
      </c>
      <c r="E63">
        <v>51.78</v>
      </c>
      <c r="F63">
        <v>0.47499999999999998</v>
      </c>
      <c r="H63" s="10">
        <v>41719</v>
      </c>
      <c r="I63">
        <v>69.08</v>
      </c>
      <c r="J63">
        <v>0.78</v>
      </c>
      <c r="L63" s="10">
        <v>41719</v>
      </c>
      <c r="M63">
        <v>44.42</v>
      </c>
      <c r="N63">
        <v>0.36749999999999999</v>
      </c>
      <c r="P63" s="10">
        <v>41719</v>
      </c>
      <c r="Q63">
        <v>26.69</v>
      </c>
      <c r="R63">
        <v>0.23</v>
      </c>
      <c r="T63" s="10">
        <v>41719</v>
      </c>
      <c r="U63">
        <v>35.979999999999997</v>
      </c>
      <c r="V63">
        <v>0.22500000000000001</v>
      </c>
      <c r="X63" s="10">
        <v>41719</v>
      </c>
      <c r="Y63">
        <v>53.94</v>
      </c>
      <c r="Z63">
        <v>0.5675</v>
      </c>
      <c r="AB63" s="10">
        <v>41719</v>
      </c>
      <c r="AC63">
        <v>42.92</v>
      </c>
      <c r="AD63">
        <v>0.50749999999999995</v>
      </c>
      <c r="AF63" s="10">
        <v>41719</v>
      </c>
      <c r="AG63">
        <v>34.68</v>
      </c>
      <c r="AH63">
        <v>0.34</v>
      </c>
      <c r="AJ63" s="10">
        <v>41718</v>
      </c>
      <c r="AK63">
        <v>40.380000000000003</v>
      </c>
      <c r="AL63">
        <v>0.1623</v>
      </c>
      <c r="AN63" s="10">
        <v>41718</v>
      </c>
      <c r="AO63">
        <v>33.46</v>
      </c>
      <c r="AP63">
        <v>0.36249999999999999</v>
      </c>
      <c r="AR63" s="10">
        <v>41718</v>
      </c>
      <c r="AS63">
        <v>49.76</v>
      </c>
      <c r="AT63">
        <v>0.35</v>
      </c>
      <c r="AV63" s="10">
        <v>41718</v>
      </c>
      <c r="AW63">
        <v>15.88</v>
      </c>
      <c r="AX63">
        <v>0.25</v>
      </c>
    </row>
    <row r="64" spans="4:50">
      <c r="D64" s="10">
        <v>41722</v>
      </c>
      <c r="E64">
        <v>51.85</v>
      </c>
      <c r="F64">
        <v>0.47499999999999998</v>
      </c>
      <c r="H64" s="10">
        <v>41722</v>
      </c>
      <c r="I64">
        <v>69.319999999999993</v>
      </c>
      <c r="J64">
        <v>0.78</v>
      </c>
      <c r="L64" s="10">
        <v>41722</v>
      </c>
      <c r="M64">
        <v>44.75</v>
      </c>
      <c r="N64">
        <v>0.36749999999999999</v>
      </c>
      <c r="P64" s="10">
        <v>41722</v>
      </c>
      <c r="Q64">
        <v>26.58</v>
      </c>
      <c r="R64">
        <v>0.23</v>
      </c>
      <c r="T64" s="10">
        <v>41722</v>
      </c>
      <c r="U64">
        <v>36.06</v>
      </c>
      <c r="V64">
        <v>0.22500000000000001</v>
      </c>
      <c r="X64" s="10">
        <v>41722</v>
      </c>
      <c r="Y64">
        <v>54.77</v>
      </c>
      <c r="Z64">
        <v>0.5675</v>
      </c>
      <c r="AB64" s="10">
        <v>41722</v>
      </c>
      <c r="AC64">
        <v>43.18</v>
      </c>
      <c r="AD64">
        <v>0.50749999999999995</v>
      </c>
      <c r="AF64" s="10">
        <v>41722</v>
      </c>
      <c r="AG64">
        <v>34.869999999999997</v>
      </c>
      <c r="AH64">
        <v>0.34</v>
      </c>
      <c r="AJ64" s="10">
        <v>41719</v>
      </c>
      <c r="AK64">
        <v>39.6</v>
      </c>
      <c r="AL64">
        <v>0.1623</v>
      </c>
      <c r="AN64" s="10">
        <v>41719</v>
      </c>
      <c r="AO64">
        <v>33.43</v>
      </c>
      <c r="AP64">
        <v>0.36249999999999999</v>
      </c>
      <c r="AR64" s="10">
        <v>41719</v>
      </c>
      <c r="AS64">
        <v>49.96</v>
      </c>
      <c r="AT64">
        <v>0.35</v>
      </c>
      <c r="AV64" s="10">
        <v>41719</v>
      </c>
      <c r="AW64">
        <v>15.88</v>
      </c>
      <c r="AX64">
        <v>0.25</v>
      </c>
    </row>
    <row r="65" spans="4:50">
      <c r="D65" s="10">
        <v>41723</v>
      </c>
      <c r="E65">
        <v>52.26</v>
      </c>
      <c r="F65">
        <v>0.47499999999999998</v>
      </c>
      <c r="H65" s="10">
        <v>41723</v>
      </c>
      <c r="I65">
        <v>69.92</v>
      </c>
      <c r="J65">
        <v>0.78</v>
      </c>
      <c r="L65" s="10">
        <v>41723</v>
      </c>
      <c r="M65">
        <v>44.77</v>
      </c>
      <c r="N65">
        <v>0.36749999999999999</v>
      </c>
      <c r="P65" s="10">
        <v>41723</v>
      </c>
      <c r="Q65">
        <v>26.7</v>
      </c>
      <c r="R65">
        <v>0.23</v>
      </c>
      <c r="T65" s="10">
        <v>41723</v>
      </c>
      <c r="U65">
        <v>36.29</v>
      </c>
      <c r="V65">
        <v>0.22500000000000001</v>
      </c>
      <c r="X65" s="10">
        <v>41723</v>
      </c>
      <c r="Y65">
        <v>54.49</v>
      </c>
      <c r="Z65">
        <v>0.5675</v>
      </c>
      <c r="AB65" s="10">
        <v>41723</v>
      </c>
      <c r="AC65">
        <v>43.43</v>
      </c>
      <c r="AD65">
        <v>0.50749999999999995</v>
      </c>
      <c r="AF65" s="10">
        <v>41723</v>
      </c>
      <c r="AG65">
        <v>34.93</v>
      </c>
      <c r="AH65">
        <v>0.34</v>
      </c>
      <c r="AJ65" s="10">
        <v>41722</v>
      </c>
      <c r="AK65">
        <v>39.78</v>
      </c>
      <c r="AL65">
        <v>0.1623</v>
      </c>
      <c r="AN65" s="10">
        <v>41722</v>
      </c>
      <c r="AO65">
        <v>33.659999999999997</v>
      </c>
      <c r="AP65">
        <v>0.36249999999999999</v>
      </c>
      <c r="AR65" s="10">
        <v>41722</v>
      </c>
      <c r="AS65">
        <v>50.18</v>
      </c>
      <c r="AT65">
        <v>0.35</v>
      </c>
      <c r="AV65" s="10">
        <v>41722</v>
      </c>
      <c r="AW65">
        <v>15.85</v>
      </c>
      <c r="AX65">
        <v>0.25</v>
      </c>
    </row>
    <row r="66" spans="4:50">
      <c r="D66" s="10">
        <v>41724</v>
      </c>
      <c r="E66">
        <v>51.78</v>
      </c>
      <c r="F66">
        <v>0.47499999999999998</v>
      </c>
      <c r="H66" s="10">
        <v>41724</v>
      </c>
      <c r="I66">
        <v>69.5</v>
      </c>
      <c r="J66">
        <v>0.78</v>
      </c>
      <c r="L66" s="10">
        <v>41724</v>
      </c>
      <c r="M66">
        <v>44.57</v>
      </c>
      <c r="N66">
        <v>0.36749999999999999</v>
      </c>
      <c r="P66" s="10">
        <v>41724</v>
      </c>
      <c r="Q66">
        <v>26.38</v>
      </c>
      <c r="R66">
        <v>0.23</v>
      </c>
      <c r="T66" s="10">
        <v>41724</v>
      </c>
      <c r="U66">
        <v>36.03</v>
      </c>
      <c r="V66">
        <v>0.22500000000000001</v>
      </c>
      <c r="X66" s="10">
        <v>41724</v>
      </c>
      <c r="Y66">
        <v>54.19</v>
      </c>
      <c r="Z66">
        <v>0.5675</v>
      </c>
      <c r="AB66" s="10">
        <v>41724</v>
      </c>
      <c r="AC66">
        <v>43.15</v>
      </c>
      <c r="AD66">
        <v>0.50749999999999995</v>
      </c>
      <c r="AF66" s="10">
        <v>41724</v>
      </c>
      <c r="AG66">
        <v>34.56</v>
      </c>
      <c r="AH66">
        <v>0.34</v>
      </c>
      <c r="AJ66" s="10">
        <v>41723</v>
      </c>
      <c r="AK66">
        <v>39.880000000000003</v>
      </c>
      <c r="AL66">
        <v>0.1623</v>
      </c>
      <c r="AN66" s="10">
        <v>41723</v>
      </c>
      <c r="AO66">
        <v>33.31</v>
      </c>
      <c r="AP66">
        <v>0.36249999999999999</v>
      </c>
      <c r="AR66" s="10">
        <v>41723</v>
      </c>
      <c r="AS66">
        <v>49.78</v>
      </c>
      <c r="AT66">
        <v>0.35</v>
      </c>
      <c r="AV66" s="10">
        <v>41723</v>
      </c>
      <c r="AW66">
        <v>15.9</v>
      </c>
      <c r="AX66">
        <v>0.25</v>
      </c>
    </row>
    <row r="67" spans="4:50">
      <c r="D67" s="10">
        <v>41725</v>
      </c>
      <c r="E67">
        <v>51.86</v>
      </c>
      <c r="F67">
        <v>0.47499999999999998</v>
      </c>
      <c r="H67" s="10">
        <v>41725</v>
      </c>
      <c r="I67">
        <v>70.42</v>
      </c>
      <c r="J67">
        <v>0.78</v>
      </c>
      <c r="L67" s="10">
        <v>41725</v>
      </c>
      <c r="M67">
        <v>44.95</v>
      </c>
      <c r="N67">
        <v>0.36749999999999999</v>
      </c>
      <c r="P67" s="10">
        <v>41725</v>
      </c>
      <c r="Q67">
        <v>26.6</v>
      </c>
      <c r="R67">
        <v>0.23</v>
      </c>
      <c r="T67" s="10">
        <v>41725</v>
      </c>
      <c r="U67">
        <v>36.14</v>
      </c>
      <c r="V67">
        <v>0.22500000000000001</v>
      </c>
      <c r="X67" s="10">
        <v>41725</v>
      </c>
      <c r="Y67">
        <v>54.5</v>
      </c>
      <c r="Z67">
        <v>0.5675</v>
      </c>
      <c r="AB67" s="10">
        <v>41725</v>
      </c>
      <c r="AC67">
        <v>43.4</v>
      </c>
      <c r="AD67">
        <v>0.50749999999999995</v>
      </c>
      <c r="AF67" s="10">
        <v>41725</v>
      </c>
      <c r="AG67">
        <v>34.729999999999997</v>
      </c>
      <c r="AH67">
        <v>0.34</v>
      </c>
      <c r="AJ67" s="10">
        <v>41724</v>
      </c>
      <c r="AK67">
        <v>39.6</v>
      </c>
      <c r="AL67">
        <v>0.1623</v>
      </c>
      <c r="AN67" s="10">
        <v>41724</v>
      </c>
      <c r="AO67">
        <v>33.49</v>
      </c>
      <c r="AP67">
        <v>0.36249999999999999</v>
      </c>
      <c r="AR67" s="10">
        <v>41724</v>
      </c>
      <c r="AS67">
        <v>49.62</v>
      </c>
      <c r="AT67">
        <v>0.35</v>
      </c>
      <c r="AV67" s="10">
        <v>41724</v>
      </c>
      <c r="AW67">
        <v>15.93</v>
      </c>
      <c r="AX67">
        <v>0.25</v>
      </c>
    </row>
    <row r="68" spans="4:50">
      <c r="D68" s="10">
        <v>41726</v>
      </c>
      <c r="E68">
        <v>51.76</v>
      </c>
      <c r="F68">
        <v>0.47499999999999998</v>
      </c>
      <c r="H68" s="10">
        <v>41726</v>
      </c>
      <c r="I68">
        <v>70.44</v>
      </c>
      <c r="J68">
        <v>0.78</v>
      </c>
      <c r="L68" s="10">
        <v>41726</v>
      </c>
      <c r="M68">
        <v>44.95</v>
      </c>
      <c r="N68">
        <v>0.36749999999999999</v>
      </c>
      <c r="P68" s="10">
        <v>41726</v>
      </c>
      <c r="Q68">
        <v>26.57</v>
      </c>
      <c r="R68">
        <v>0.23</v>
      </c>
      <c r="T68" s="10">
        <v>41726</v>
      </c>
      <c r="U68">
        <v>36.39</v>
      </c>
      <c r="V68">
        <v>0.22500000000000001</v>
      </c>
      <c r="X68" s="10">
        <v>41726</v>
      </c>
      <c r="Y68">
        <v>54.03</v>
      </c>
      <c r="Z68">
        <v>0.5675</v>
      </c>
      <c r="AB68" s="10">
        <v>41726</v>
      </c>
      <c r="AC68">
        <v>43.37</v>
      </c>
      <c r="AD68">
        <v>0.50749999999999995</v>
      </c>
      <c r="AF68" s="10">
        <v>41726</v>
      </c>
      <c r="AG68">
        <v>34.799999999999997</v>
      </c>
      <c r="AH68">
        <v>0.34</v>
      </c>
      <c r="AJ68" s="10">
        <v>41725</v>
      </c>
      <c r="AK68">
        <v>40.5</v>
      </c>
      <c r="AL68">
        <v>0.1623</v>
      </c>
      <c r="AN68" s="10">
        <v>41725</v>
      </c>
      <c r="AO68">
        <v>33.99</v>
      </c>
      <c r="AP68">
        <v>0.36249999999999999</v>
      </c>
      <c r="AR68" s="10">
        <v>41725</v>
      </c>
      <c r="AS68">
        <v>49.85</v>
      </c>
      <c r="AT68">
        <v>0.35</v>
      </c>
      <c r="AV68" s="10">
        <v>41725</v>
      </c>
      <c r="AW68">
        <v>15.6</v>
      </c>
      <c r="AX68">
        <v>0.25</v>
      </c>
    </row>
    <row r="69" spans="4:50">
      <c r="D69" s="10">
        <v>41729</v>
      </c>
      <c r="E69">
        <v>52.42</v>
      </c>
      <c r="F69">
        <v>0.49</v>
      </c>
      <c r="H69" s="10">
        <v>41729</v>
      </c>
      <c r="I69">
        <v>71.22</v>
      </c>
      <c r="J69">
        <v>0.78</v>
      </c>
      <c r="L69" s="10">
        <v>41729</v>
      </c>
      <c r="M69">
        <v>45.5</v>
      </c>
      <c r="N69">
        <v>0.39</v>
      </c>
      <c r="P69" s="10">
        <v>41729</v>
      </c>
      <c r="Q69">
        <v>27.04</v>
      </c>
      <c r="R69">
        <v>0.23</v>
      </c>
      <c r="T69" s="10">
        <v>41729</v>
      </c>
      <c r="U69">
        <v>36.76</v>
      </c>
      <c r="V69">
        <v>0.22500000000000001</v>
      </c>
      <c r="X69" s="10">
        <v>41729</v>
      </c>
      <c r="Y69">
        <v>54.66</v>
      </c>
      <c r="Z69">
        <v>0.5675</v>
      </c>
      <c r="AB69" s="10">
        <v>41729</v>
      </c>
      <c r="AC69">
        <v>43.94</v>
      </c>
      <c r="AD69">
        <v>0.50749999999999995</v>
      </c>
      <c r="AF69" s="10">
        <v>41729</v>
      </c>
      <c r="AG69">
        <v>35.159999999999997</v>
      </c>
      <c r="AH69">
        <v>0.35</v>
      </c>
      <c r="AJ69" s="10">
        <v>41726</v>
      </c>
      <c r="AK69">
        <v>40.28</v>
      </c>
      <c r="AL69">
        <v>0.1623</v>
      </c>
      <c r="AN69" s="10">
        <v>41726</v>
      </c>
      <c r="AO69">
        <v>34.19</v>
      </c>
      <c r="AP69">
        <v>0.36249999999999999</v>
      </c>
      <c r="AR69" s="10">
        <v>41726</v>
      </c>
      <c r="AS69">
        <v>50.03</v>
      </c>
      <c r="AT69">
        <v>0.35</v>
      </c>
      <c r="AV69" s="10">
        <v>41726</v>
      </c>
      <c r="AW69">
        <v>15.61</v>
      </c>
      <c r="AX69">
        <v>0.25</v>
      </c>
    </row>
    <row r="70" spans="4:50">
      <c r="D70" s="10">
        <v>41730</v>
      </c>
      <c r="E70">
        <v>52.19</v>
      </c>
      <c r="F70">
        <v>0.49</v>
      </c>
      <c r="H70" s="10">
        <v>41730</v>
      </c>
      <c r="I70">
        <v>70.67</v>
      </c>
      <c r="J70">
        <v>0.78</v>
      </c>
      <c r="L70" s="10">
        <v>41730</v>
      </c>
      <c r="M70">
        <v>45.11</v>
      </c>
      <c r="N70">
        <v>0.39</v>
      </c>
      <c r="P70" s="10">
        <v>41730</v>
      </c>
      <c r="Q70">
        <v>26.84</v>
      </c>
      <c r="R70">
        <v>0.23</v>
      </c>
      <c r="T70" s="10">
        <v>41730</v>
      </c>
      <c r="U70">
        <v>36.71</v>
      </c>
      <c r="V70">
        <v>0.22500000000000001</v>
      </c>
      <c r="X70" s="10">
        <v>41730</v>
      </c>
      <c r="Y70">
        <v>54.28</v>
      </c>
      <c r="Z70">
        <v>0.5675</v>
      </c>
      <c r="AB70" s="10">
        <v>41730</v>
      </c>
      <c r="AC70">
        <v>43.5</v>
      </c>
      <c r="AD70">
        <v>0.50749999999999995</v>
      </c>
      <c r="AF70" s="10">
        <v>41730</v>
      </c>
      <c r="AG70">
        <v>34.799999999999997</v>
      </c>
      <c r="AH70">
        <v>0.35</v>
      </c>
      <c r="AJ70" s="10">
        <v>41729</v>
      </c>
      <c r="AK70">
        <v>41.13</v>
      </c>
      <c r="AL70">
        <v>0.26750000000000002</v>
      </c>
      <c r="AN70" s="10">
        <v>41729</v>
      </c>
      <c r="AO70">
        <v>34.409999999999997</v>
      </c>
      <c r="AP70">
        <v>0.36249999999999999</v>
      </c>
      <c r="AR70" s="10">
        <v>41729</v>
      </c>
      <c r="AS70">
        <v>50.21</v>
      </c>
      <c r="AT70">
        <v>0.35</v>
      </c>
      <c r="AV70" s="10">
        <v>41729</v>
      </c>
      <c r="AW70">
        <v>15.56</v>
      </c>
      <c r="AX70">
        <v>0.25</v>
      </c>
    </row>
    <row r="71" spans="4:50">
      <c r="D71" s="10">
        <v>41731</v>
      </c>
      <c r="E71">
        <v>52.12</v>
      </c>
      <c r="F71">
        <v>0.49</v>
      </c>
      <c r="H71" s="10">
        <v>41731</v>
      </c>
      <c r="I71">
        <v>70.260000000000005</v>
      </c>
      <c r="J71">
        <v>0.78</v>
      </c>
      <c r="L71" s="10">
        <v>41731</v>
      </c>
      <c r="M71">
        <v>44.87</v>
      </c>
      <c r="N71">
        <v>0.39</v>
      </c>
      <c r="P71" s="10">
        <v>41731</v>
      </c>
      <c r="Q71">
        <v>26.53</v>
      </c>
      <c r="R71">
        <v>0.23</v>
      </c>
      <c r="T71" s="10">
        <v>41731</v>
      </c>
      <c r="U71">
        <v>36.49</v>
      </c>
      <c r="V71">
        <v>0.22500000000000001</v>
      </c>
      <c r="X71" s="10">
        <v>41731</v>
      </c>
      <c r="Y71">
        <v>54.08</v>
      </c>
      <c r="Z71">
        <v>0.5675</v>
      </c>
      <c r="AB71" s="10">
        <v>41731</v>
      </c>
      <c r="AC71">
        <v>43.29</v>
      </c>
      <c r="AD71">
        <v>0.50749999999999995</v>
      </c>
      <c r="AF71" s="10">
        <v>41731</v>
      </c>
      <c r="AG71">
        <v>34.65</v>
      </c>
      <c r="AH71">
        <v>0.35</v>
      </c>
      <c r="AJ71" s="10">
        <v>41730</v>
      </c>
      <c r="AK71">
        <v>41.16</v>
      </c>
      <c r="AL71">
        <v>0.26750000000000002</v>
      </c>
      <c r="AN71" s="10">
        <v>41730</v>
      </c>
      <c r="AO71">
        <v>34.56</v>
      </c>
      <c r="AP71">
        <v>0.36249999999999999</v>
      </c>
      <c r="AR71" s="10">
        <v>41730</v>
      </c>
      <c r="AS71">
        <v>51.08</v>
      </c>
      <c r="AT71">
        <v>0.35</v>
      </c>
      <c r="AV71" s="10">
        <v>41730</v>
      </c>
      <c r="AW71">
        <v>15.56</v>
      </c>
      <c r="AX71">
        <v>0.25</v>
      </c>
    </row>
    <row r="72" spans="4:50">
      <c r="D72" s="10">
        <v>41732</v>
      </c>
      <c r="E72">
        <v>52.03</v>
      </c>
      <c r="F72">
        <v>0.49</v>
      </c>
      <c r="H72" s="10">
        <v>41732</v>
      </c>
      <c r="I72">
        <v>70.45</v>
      </c>
      <c r="J72">
        <v>0.78</v>
      </c>
      <c r="L72" s="10">
        <v>41732</v>
      </c>
      <c r="M72">
        <v>44.97</v>
      </c>
      <c r="N72">
        <v>0.39</v>
      </c>
      <c r="P72" s="10">
        <v>41732</v>
      </c>
      <c r="Q72">
        <v>26.57</v>
      </c>
      <c r="R72">
        <v>0.23</v>
      </c>
      <c r="T72" s="10">
        <v>41732</v>
      </c>
      <c r="U72">
        <v>36.43</v>
      </c>
      <c r="V72">
        <v>0.22500000000000001</v>
      </c>
      <c r="X72" s="10">
        <v>41732</v>
      </c>
      <c r="Y72">
        <v>54.58</v>
      </c>
      <c r="Z72">
        <v>0.5675</v>
      </c>
      <c r="AB72" s="10">
        <v>41732</v>
      </c>
      <c r="AC72">
        <v>43.31</v>
      </c>
      <c r="AD72">
        <v>0.50749999999999995</v>
      </c>
      <c r="AF72" s="10">
        <v>41732</v>
      </c>
      <c r="AG72">
        <v>34.69</v>
      </c>
      <c r="AH72">
        <v>0.35</v>
      </c>
      <c r="AJ72" s="10">
        <v>41731</v>
      </c>
      <c r="AK72">
        <v>41.16</v>
      </c>
      <c r="AL72">
        <v>0.26750000000000002</v>
      </c>
      <c r="AN72" s="10">
        <v>41731</v>
      </c>
      <c r="AO72">
        <v>34.67</v>
      </c>
      <c r="AP72">
        <v>0.36249999999999999</v>
      </c>
      <c r="AR72" s="10">
        <v>41731</v>
      </c>
      <c r="AS72">
        <v>51.24</v>
      </c>
      <c r="AT72">
        <v>0.35</v>
      </c>
      <c r="AV72" s="10">
        <v>41731</v>
      </c>
      <c r="AW72">
        <v>15.49</v>
      </c>
      <c r="AX72">
        <v>0.25</v>
      </c>
    </row>
    <row r="73" spans="4:50">
      <c r="D73" s="10">
        <v>41733</v>
      </c>
      <c r="E73">
        <v>51.78</v>
      </c>
      <c r="F73">
        <v>0.49</v>
      </c>
      <c r="H73" s="10">
        <v>41733</v>
      </c>
      <c r="I73">
        <v>70.489999999999995</v>
      </c>
      <c r="J73">
        <v>0.78</v>
      </c>
      <c r="L73" s="10">
        <v>41733</v>
      </c>
      <c r="M73">
        <v>45.09</v>
      </c>
      <c r="N73">
        <v>0.39</v>
      </c>
      <c r="P73" s="10">
        <v>41733</v>
      </c>
      <c r="Q73">
        <v>26.69</v>
      </c>
      <c r="R73">
        <v>0.23</v>
      </c>
      <c r="T73" s="10">
        <v>41733</v>
      </c>
      <c r="U73">
        <v>36.28</v>
      </c>
      <c r="V73">
        <v>0.22500000000000001</v>
      </c>
      <c r="X73" s="10">
        <v>41733</v>
      </c>
      <c r="Y73">
        <v>54.92</v>
      </c>
      <c r="Z73">
        <v>0.5675</v>
      </c>
      <c r="AB73" s="10">
        <v>41733</v>
      </c>
      <c r="AC73">
        <v>43.7</v>
      </c>
      <c r="AD73">
        <v>0.50749999999999995</v>
      </c>
      <c r="AF73" s="10">
        <v>41733</v>
      </c>
      <c r="AG73">
        <v>35.08</v>
      </c>
      <c r="AH73">
        <v>0.35</v>
      </c>
      <c r="AJ73" s="10">
        <v>41732</v>
      </c>
      <c r="AK73">
        <v>41.01</v>
      </c>
      <c r="AL73">
        <v>0.26750000000000002</v>
      </c>
      <c r="AN73" s="10">
        <v>41732</v>
      </c>
      <c r="AO73">
        <v>34.58</v>
      </c>
      <c r="AP73">
        <v>0.36249999999999999</v>
      </c>
      <c r="AR73" s="10">
        <v>41732</v>
      </c>
      <c r="AS73">
        <v>50.65</v>
      </c>
      <c r="AT73">
        <v>0.35</v>
      </c>
      <c r="AV73" s="10">
        <v>41732</v>
      </c>
      <c r="AW73">
        <v>15.42</v>
      </c>
      <c r="AX73">
        <v>0.25</v>
      </c>
    </row>
    <row r="74" spans="4:50">
      <c r="D74" s="10">
        <v>41736</v>
      </c>
      <c r="E74">
        <v>51.55</v>
      </c>
      <c r="F74">
        <v>0.49</v>
      </c>
      <c r="H74" s="10">
        <v>41736</v>
      </c>
      <c r="I74">
        <v>71.14</v>
      </c>
      <c r="J74">
        <v>0.78</v>
      </c>
      <c r="L74" s="10">
        <v>41736</v>
      </c>
      <c r="M74">
        <v>45.1</v>
      </c>
      <c r="N74">
        <v>0.39</v>
      </c>
      <c r="P74" s="10">
        <v>41736</v>
      </c>
      <c r="Q74">
        <v>26.52</v>
      </c>
      <c r="R74">
        <v>0.23</v>
      </c>
      <c r="T74" s="10">
        <v>41736</v>
      </c>
      <c r="U74">
        <v>35.450000000000003</v>
      </c>
      <c r="V74">
        <v>0.22500000000000001</v>
      </c>
      <c r="X74" s="10">
        <v>41736</v>
      </c>
      <c r="Y74">
        <v>54.85</v>
      </c>
      <c r="Z74">
        <v>0.5675</v>
      </c>
      <c r="AB74" s="10">
        <v>41736</v>
      </c>
      <c r="AC74">
        <v>44.21</v>
      </c>
      <c r="AD74">
        <v>0.50749999999999995</v>
      </c>
      <c r="AF74" s="10">
        <v>41736</v>
      </c>
      <c r="AG74">
        <v>34.97</v>
      </c>
      <c r="AH74">
        <v>0.35</v>
      </c>
      <c r="AJ74" s="10">
        <v>41733</v>
      </c>
      <c r="AK74">
        <v>41.27</v>
      </c>
      <c r="AL74">
        <v>0.26750000000000002</v>
      </c>
      <c r="AN74" s="10">
        <v>41733</v>
      </c>
      <c r="AO74">
        <v>34.89</v>
      </c>
      <c r="AP74">
        <v>0.36249999999999999</v>
      </c>
      <c r="AR74" s="10">
        <v>41733</v>
      </c>
      <c r="AS74">
        <v>50.69</v>
      </c>
      <c r="AT74">
        <v>0.35</v>
      </c>
      <c r="AV74" s="10">
        <v>41733</v>
      </c>
      <c r="AW74">
        <v>15.54</v>
      </c>
      <c r="AX74">
        <v>0.25</v>
      </c>
    </row>
    <row r="75" spans="4:50">
      <c r="D75" s="10">
        <v>41737</v>
      </c>
      <c r="E75">
        <v>52.19</v>
      </c>
      <c r="F75">
        <v>0.49</v>
      </c>
      <c r="H75" s="10">
        <v>41737</v>
      </c>
      <c r="I75">
        <v>72.510000000000005</v>
      </c>
      <c r="J75">
        <v>0.78</v>
      </c>
      <c r="L75" s="10">
        <v>41737</v>
      </c>
      <c r="M75">
        <v>45.52</v>
      </c>
      <c r="N75">
        <v>0.39</v>
      </c>
      <c r="P75" s="10">
        <v>41737</v>
      </c>
      <c r="Q75">
        <v>26.76</v>
      </c>
      <c r="R75">
        <v>0.23</v>
      </c>
      <c r="T75" s="10">
        <v>41737</v>
      </c>
      <c r="U75">
        <v>35.979999999999997</v>
      </c>
      <c r="V75">
        <v>0.22500000000000001</v>
      </c>
      <c r="X75" s="10">
        <v>41737</v>
      </c>
      <c r="Y75">
        <v>55.62</v>
      </c>
      <c r="Z75">
        <v>0.5675</v>
      </c>
      <c r="AB75" s="10">
        <v>41737</v>
      </c>
      <c r="AC75">
        <v>44.71</v>
      </c>
      <c r="AD75">
        <v>0.50749999999999995</v>
      </c>
      <c r="AF75" s="10">
        <v>41737</v>
      </c>
      <c r="AG75">
        <v>35.35</v>
      </c>
      <c r="AH75">
        <v>0.35</v>
      </c>
      <c r="AJ75" s="10">
        <v>41736</v>
      </c>
      <c r="AK75">
        <v>40.880000000000003</v>
      </c>
      <c r="AL75">
        <v>0.26750000000000002</v>
      </c>
      <c r="AN75" s="10">
        <v>41736</v>
      </c>
      <c r="AO75">
        <v>34.909999999999997</v>
      </c>
      <c r="AP75">
        <v>0.36249999999999999</v>
      </c>
      <c r="AR75" s="10">
        <v>41736</v>
      </c>
      <c r="AS75">
        <v>50.51</v>
      </c>
      <c r="AT75">
        <v>0.35</v>
      </c>
      <c r="AV75" s="10">
        <v>41736</v>
      </c>
      <c r="AW75">
        <v>15.57</v>
      </c>
      <c r="AX75">
        <v>0.25</v>
      </c>
    </row>
    <row r="76" spans="4:50">
      <c r="D76" s="10">
        <v>41738</v>
      </c>
      <c r="E76">
        <v>51.84</v>
      </c>
      <c r="F76">
        <v>0.49</v>
      </c>
      <c r="H76" s="10">
        <v>41738</v>
      </c>
      <c r="I76">
        <v>71.819999999999993</v>
      </c>
      <c r="J76">
        <v>0.78</v>
      </c>
      <c r="L76" s="10">
        <v>41738</v>
      </c>
      <c r="M76">
        <v>45.56</v>
      </c>
      <c r="N76">
        <v>0.39</v>
      </c>
      <c r="P76" s="10">
        <v>41738</v>
      </c>
      <c r="Q76">
        <v>26.59</v>
      </c>
      <c r="R76">
        <v>0.23</v>
      </c>
      <c r="T76" s="10">
        <v>41738</v>
      </c>
      <c r="U76">
        <v>36.33</v>
      </c>
      <c r="V76">
        <v>0.22500000000000001</v>
      </c>
      <c r="X76" s="10">
        <v>41738</v>
      </c>
      <c r="Y76">
        <v>55.39</v>
      </c>
      <c r="Z76">
        <v>0.5675</v>
      </c>
      <c r="AB76" s="10">
        <v>41738</v>
      </c>
      <c r="AC76">
        <v>44.37</v>
      </c>
      <c r="AD76">
        <v>0.50749999999999995</v>
      </c>
      <c r="AF76" s="10">
        <v>41738</v>
      </c>
      <c r="AG76">
        <v>35.14</v>
      </c>
      <c r="AH76">
        <v>0.35</v>
      </c>
      <c r="AJ76" s="10">
        <v>41737</v>
      </c>
      <c r="AK76">
        <v>41.25</v>
      </c>
      <c r="AL76">
        <v>0.26750000000000002</v>
      </c>
      <c r="AN76" s="10">
        <v>41737</v>
      </c>
      <c r="AO76">
        <v>34.92</v>
      </c>
      <c r="AP76">
        <v>0.36249999999999999</v>
      </c>
      <c r="AR76" s="10">
        <v>41737</v>
      </c>
      <c r="AS76">
        <v>50.9</v>
      </c>
      <c r="AT76">
        <v>0.35</v>
      </c>
      <c r="AV76" s="10">
        <v>41737</v>
      </c>
      <c r="AW76">
        <v>15.6</v>
      </c>
      <c r="AX76">
        <v>0.25</v>
      </c>
    </row>
    <row r="77" spans="4:50">
      <c r="D77" s="10">
        <v>41739</v>
      </c>
      <c r="E77">
        <v>51.31</v>
      </c>
      <c r="F77">
        <v>0.49</v>
      </c>
      <c r="H77" s="10">
        <v>41739</v>
      </c>
      <c r="I77">
        <v>71.59</v>
      </c>
      <c r="J77">
        <v>0.78</v>
      </c>
      <c r="L77" s="10">
        <v>41739</v>
      </c>
      <c r="M77">
        <v>45.39</v>
      </c>
      <c r="N77">
        <v>0.39</v>
      </c>
      <c r="P77" s="10">
        <v>41739</v>
      </c>
      <c r="Q77">
        <v>26.43</v>
      </c>
      <c r="R77">
        <v>0.23</v>
      </c>
      <c r="T77" s="10">
        <v>41739</v>
      </c>
      <c r="U77">
        <v>36.130000000000003</v>
      </c>
      <c r="V77">
        <v>0.22500000000000001</v>
      </c>
      <c r="X77" s="10">
        <v>41739</v>
      </c>
      <c r="Y77">
        <v>55</v>
      </c>
      <c r="Z77">
        <v>0.5675</v>
      </c>
      <c r="AB77" s="10">
        <v>41739</v>
      </c>
      <c r="AC77">
        <v>44.3</v>
      </c>
      <c r="AD77">
        <v>0.50749999999999995</v>
      </c>
      <c r="AF77" s="10">
        <v>41739</v>
      </c>
      <c r="AG77">
        <v>34.83</v>
      </c>
      <c r="AH77">
        <v>0.35</v>
      </c>
      <c r="AJ77" s="10">
        <v>41738</v>
      </c>
      <c r="AK77">
        <v>41.18</v>
      </c>
      <c r="AL77">
        <v>0.26750000000000002</v>
      </c>
      <c r="AN77" s="10">
        <v>41738</v>
      </c>
      <c r="AO77">
        <v>35.01</v>
      </c>
      <c r="AP77">
        <v>0.36249999999999999</v>
      </c>
      <c r="AR77" s="10">
        <v>41738</v>
      </c>
      <c r="AS77">
        <v>50.95</v>
      </c>
      <c r="AT77">
        <v>0.35</v>
      </c>
      <c r="AV77" s="10">
        <v>41738</v>
      </c>
      <c r="AW77">
        <v>15.59</v>
      </c>
      <c r="AX77">
        <v>0.25</v>
      </c>
    </row>
    <row r="78" spans="4:50">
      <c r="D78" s="10">
        <v>41740</v>
      </c>
      <c r="E78">
        <v>51.06</v>
      </c>
      <c r="F78">
        <v>0.49</v>
      </c>
      <c r="H78" s="10">
        <v>41740</v>
      </c>
      <c r="I78">
        <v>71.84</v>
      </c>
      <c r="J78">
        <v>0.78</v>
      </c>
      <c r="L78" s="10">
        <v>41740</v>
      </c>
      <c r="M78">
        <v>45.44</v>
      </c>
      <c r="N78">
        <v>0.39</v>
      </c>
      <c r="P78" s="10">
        <v>41740</v>
      </c>
      <c r="Q78">
        <v>26.49</v>
      </c>
      <c r="R78">
        <v>0.23</v>
      </c>
      <c r="T78" s="10">
        <v>41740</v>
      </c>
      <c r="U78">
        <v>36.32</v>
      </c>
      <c r="V78">
        <v>0.22500000000000001</v>
      </c>
      <c r="X78" s="10">
        <v>41740</v>
      </c>
      <c r="Y78">
        <v>54.78</v>
      </c>
      <c r="Z78">
        <v>0.5675</v>
      </c>
      <c r="AB78" s="10">
        <v>41740</v>
      </c>
      <c r="AC78">
        <v>44.57</v>
      </c>
      <c r="AD78">
        <v>0.50749999999999995</v>
      </c>
      <c r="AF78" s="10">
        <v>41740</v>
      </c>
      <c r="AG78">
        <v>34.79</v>
      </c>
      <c r="AH78">
        <v>0.35</v>
      </c>
      <c r="AJ78" s="10">
        <v>41739</v>
      </c>
      <c r="AK78">
        <v>40.9</v>
      </c>
      <c r="AL78">
        <v>0.26750000000000002</v>
      </c>
      <c r="AN78" s="10">
        <v>41739</v>
      </c>
      <c r="AO78">
        <v>34.78</v>
      </c>
      <c r="AP78">
        <v>0.36249999999999999</v>
      </c>
      <c r="AR78" s="10">
        <v>41739</v>
      </c>
      <c r="AS78">
        <v>51.06</v>
      </c>
      <c r="AT78">
        <v>0.35</v>
      </c>
      <c r="AV78" s="10">
        <v>41739</v>
      </c>
      <c r="AW78">
        <v>15.57</v>
      </c>
      <c r="AX78">
        <v>0.25</v>
      </c>
    </row>
    <row r="79" spans="4:50">
      <c r="D79" s="10">
        <v>41743</v>
      </c>
      <c r="E79">
        <v>51.02</v>
      </c>
      <c r="F79">
        <v>0.49</v>
      </c>
      <c r="H79" s="10">
        <v>41743</v>
      </c>
      <c r="I79">
        <v>72.069999999999993</v>
      </c>
      <c r="J79">
        <v>0.78</v>
      </c>
      <c r="L79" s="10">
        <v>41743</v>
      </c>
      <c r="M79">
        <v>45.67</v>
      </c>
      <c r="N79">
        <v>0.39</v>
      </c>
      <c r="P79" s="10">
        <v>41743</v>
      </c>
      <c r="Q79">
        <v>26.73</v>
      </c>
      <c r="R79">
        <v>0.23</v>
      </c>
      <c r="T79" s="10">
        <v>41743</v>
      </c>
      <c r="U79">
        <v>36.24</v>
      </c>
      <c r="V79">
        <v>0.22500000000000001</v>
      </c>
      <c r="X79" s="10">
        <v>41743</v>
      </c>
      <c r="Y79">
        <v>55.21</v>
      </c>
      <c r="Z79">
        <v>0.5675</v>
      </c>
      <c r="AB79" s="10">
        <v>41743</v>
      </c>
      <c r="AC79">
        <v>44.65</v>
      </c>
      <c r="AD79">
        <v>0.50749999999999995</v>
      </c>
      <c r="AF79" s="10">
        <v>41743</v>
      </c>
      <c r="AG79">
        <v>35.049999999999997</v>
      </c>
      <c r="AH79">
        <v>0.35</v>
      </c>
      <c r="AJ79" s="10">
        <v>41740</v>
      </c>
      <c r="AK79">
        <v>41.01</v>
      </c>
      <c r="AL79">
        <v>0.26750000000000002</v>
      </c>
      <c r="AN79" s="10">
        <v>41740</v>
      </c>
      <c r="AO79">
        <v>35.4</v>
      </c>
      <c r="AP79">
        <v>0.36249999999999999</v>
      </c>
      <c r="AR79" s="10">
        <v>41740</v>
      </c>
      <c r="AS79">
        <v>51.17</v>
      </c>
      <c r="AT79">
        <v>0.35</v>
      </c>
      <c r="AV79" s="10">
        <v>41740</v>
      </c>
      <c r="AW79">
        <v>15.56</v>
      </c>
      <c r="AX79">
        <v>0.25</v>
      </c>
    </row>
    <row r="80" spans="4:50">
      <c r="D80" s="10">
        <v>41744</v>
      </c>
      <c r="E80">
        <v>51.23</v>
      </c>
      <c r="F80">
        <v>0.49</v>
      </c>
      <c r="H80" s="10">
        <v>41744</v>
      </c>
      <c r="I80">
        <v>72.81</v>
      </c>
      <c r="J80">
        <v>0.78</v>
      </c>
      <c r="L80" s="10">
        <v>41744</v>
      </c>
      <c r="M80">
        <v>46.32</v>
      </c>
      <c r="N80">
        <v>0.39</v>
      </c>
      <c r="P80" s="10">
        <v>41744</v>
      </c>
      <c r="Q80">
        <v>26.99</v>
      </c>
      <c r="R80">
        <v>0.23</v>
      </c>
      <c r="T80" s="10">
        <v>41744</v>
      </c>
      <c r="U80">
        <v>36.630000000000003</v>
      </c>
      <c r="V80">
        <v>0.22500000000000001</v>
      </c>
      <c r="X80" s="10">
        <v>41744</v>
      </c>
      <c r="Y80">
        <v>55.63</v>
      </c>
      <c r="Z80">
        <v>0.5675</v>
      </c>
      <c r="AB80" s="10">
        <v>41744</v>
      </c>
      <c r="AC80">
        <v>45.25</v>
      </c>
      <c r="AD80">
        <v>0.50749999999999995</v>
      </c>
      <c r="AF80" s="10">
        <v>41744</v>
      </c>
      <c r="AG80">
        <v>35.65</v>
      </c>
      <c r="AH80">
        <v>0.35</v>
      </c>
      <c r="AJ80" s="10">
        <v>41743</v>
      </c>
      <c r="AK80">
        <v>40.68</v>
      </c>
      <c r="AL80">
        <v>0.26750000000000002</v>
      </c>
      <c r="AN80" s="10">
        <v>41743</v>
      </c>
      <c r="AO80">
        <v>35.15</v>
      </c>
      <c r="AP80">
        <v>0.36249999999999999</v>
      </c>
      <c r="AR80" s="10">
        <v>41743</v>
      </c>
      <c r="AS80">
        <v>50.76</v>
      </c>
      <c r="AT80">
        <v>0.35</v>
      </c>
      <c r="AV80" s="10">
        <v>41743</v>
      </c>
      <c r="AW80">
        <v>15.54</v>
      </c>
      <c r="AX80">
        <v>0.25</v>
      </c>
    </row>
    <row r="81" spans="4:50">
      <c r="D81" s="10">
        <v>41745</v>
      </c>
      <c r="E81">
        <v>51.64</v>
      </c>
      <c r="F81">
        <v>0.49</v>
      </c>
      <c r="H81" s="10">
        <v>41745</v>
      </c>
      <c r="I81">
        <v>73.23</v>
      </c>
      <c r="J81">
        <v>0.78</v>
      </c>
      <c r="L81" s="10">
        <v>41745</v>
      </c>
      <c r="M81">
        <v>46.54</v>
      </c>
      <c r="N81">
        <v>0.39</v>
      </c>
      <c r="P81" s="10">
        <v>41745</v>
      </c>
      <c r="Q81">
        <v>27.05</v>
      </c>
      <c r="R81">
        <v>0.23</v>
      </c>
      <c r="T81" s="10">
        <v>41745</v>
      </c>
      <c r="U81">
        <v>36.76</v>
      </c>
      <c r="V81">
        <v>0.22500000000000001</v>
      </c>
      <c r="X81" s="10">
        <v>41745</v>
      </c>
      <c r="Y81">
        <v>56.54</v>
      </c>
      <c r="Z81">
        <v>0.5675</v>
      </c>
      <c r="AB81" s="10">
        <v>41745</v>
      </c>
      <c r="AC81">
        <v>45.82</v>
      </c>
      <c r="AD81">
        <v>0.50749999999999995</v>
      </c>
      <c r="AF81" s="10">
        <v>41745</v>
      </c>
      <c r="AG81">
        <v>35.89</v>
      </c>
      <c r="AH81">
        <v>0.35</v>
      </c>
      <c r="AJ81" s="10">
        <v>41744</v>
      </c>
      <c r="AK81">
        <v>40.880000000000003</v>
      </c>
      <c r="AL81">
        <v>0.26750000000000002</v>
      </c>
      <c r="AN81" s="10">
        <v>41744</v>
      </c>
      <c r="AO81">
        <v>35.26</v>
      </c>
      <c r="AP81">
        <v>0.36249999999999999</v>
      </c>
      <c r="AR81" s="10">
        <v>41744</v>
      </c>
      <c r="AS81">
        <v>50.68</v>
      </c>
      <c r="AT81">
        <v>0.35</v>
      </c>
      <c r="AV81" s="10">
        <v>41744</v>
      </c>
      <c r="AW81">
        <v>15.54</v>
      </c>
      <c r="AX81">
        <v>0.25</v>
      </c>
    </row>
    <row r="82" spans="4:50">
      <c r="D82" s="10">
        <v>41746</v>
      </c>
      <c r="E82">
        <v>51.37</v>
      </c>
      <c r="F82">
        <v>0.49</v>
      </c>
      <c r="H82" s="10">
        <v>41746</v>
      </c>
      <c r="I82">
        <v>72.569999999999993</v>
      </c>
      <c r="J82">
        <v>0.78</v>
      </c>
      <c r="L82" s="10">
        <v>41746</v>
      </c>
      <c r="M82">
        <v>45.93</v>
      </c>
      <c r="N82">
        <v>0.39</v>
      </c>
      <c r="P82" s="10">
        <v>41746</v>
      </c>
      <c r="Q82">
        <v>26.64</v>
      </c>
      <c r="R82">
        <v>0.23</v>
      </c>
      <c r="T82" s="10">
        <v>41746</v>
      </c>
      <c r="U82">
        <v>36.450000000000003</v>
      </c>
      <c r="V82">
        <v>0.22500000000000001</v>
      </c>
      <c r="X82" s="10">
        <v>41746</v>
      </c>
      <c r="Y82">
        <v>55.94</v>
      </c>
      <c r="Z82">
        <v>0.5675</v>
      </c>
      <c r="AB82" s="10">
        <v>41746</v>
      </c>
      <c r="AC82">
        <v>45.12</v>
      </c>
      <c r="AD82">
        <v>0.50749999999999995</v>
      </c>
      <c r="AF82" s="10">
        <v>41746</v>
      </c>
      <c r="AG82">
        <v>35.619999999999997</v>
      </c>
      <c r="AH82">
        <v>0.35</v>
      </c>
      <c r="AJ82" s="10">
        <v>41745</v>
      </c>
      <c r="AK82">
        <v>41.13</v>
      </c>
      <c r="AL82">
        <v>0.26750000000000002</v>
      </c>
      <c r="AN82" s="10">
        <v>41745</v>
      </c>
      <c r="AO82">
        <v>35.6</v>
      </c>
      <c r="AP82">
        <v>0.36249999999999999</v>
      </c>
      <c r="AR82" s="10">
        <v>41745</v>
      </c>
      <c r="AS82">
        <v>51.68</v>
      </c>
      <c r="AT82">
        <v>0.35</v>
      </c>
      <c r="AV82" s="10">
        <v>41745</v>
      </c>
      <c r="AW82">
        <v>15.56</v>
      </c>
      <c r="AX82">
        <v>0.25</v>
      </c>
    </row>
    <row r="83" spans="4:50">
      <c r="D83" s="10">
        <v>41750</v>
      </c>
      <c r="E83">
        <v>51.48</v>
      </c>
      <c r="F83">
        <v>0.49</v>
      </c>
      <c r="H83" s="10">
        <v>41750</v>
      </c>
      <c r="I83">
        <v>72.459999999999994</v>
      </c>
      <c r="J83">
        <v>0.78</v>
      </c>
      <c r="L83" s="10">
        <v>41750</v>
      </c>
      <c r="M83">
        <v>45.71</v>
      </c>
      <c r="N83">
        <v>0.39</v>
      </c>
      <c r="P83" s="10">
        <v>41750</v>
      </c>
      <c r="Q83">
        <v>26.66</v>
      </c>
      <c r="R83">
        <v>0.23</v>
      </c>
      <c r="T83" s="10">
        <v>41750</v>
      </c>
      <c r="U83">
        <v>36.47</v>
      </c>
      <c r="V83">
        <v>0.22500000000000001</v>
      </c>
      <c r="X83" s="10">
        <v>41750</v>
      </c>
      <c r="Y83">
        <v>55.81</v>
      </c>
      <c r="Z83">
        <v>0.5675</v>
      </c>
      <c r="AB83" s="10">
        <v>41750</v>
      </c>
      <c r="AC83">
        <v>45.16</v>
      </c>
      <c r="AD83">
        <v>0.50749999999999995</v>
      </c>
      <c r="AF83" s="10">
        <v>41750</v>
      </c>
      <c r="AG83">
        <v>35.47</v>
      </c>
      <c r="AH83">
        <v>0.35</v>
      </c>
      <c r="AJ83" s="10">
        <v>41746</v>
      </c>
      <c r="AK83">
        <v>41</v>
      </c>
      <c r="AL83">
        <v>0.26750000000000002</v>
      </c>
      <c r="AN83" s="10">
        <v>41746</v>
      </c>
      <c r="AO83">
        <v>35.47</v>
      </c>
      <c r="AP83">
        <v>0.36249999999999999</v>
      </c>
      <c r="AR83" s="10">
        <v>41746</v>
      </c>
      <c r="AS83">
        <v>51.75</v>
      </c>
      <c r="AT83">
        <v>0.35</v>
      </c>
      <c r="AV83" s="10">
        <v>41746</v>
      </c>
      <c r="AW83">
        <v>15.67</v>
      </c>
      <c r="AX83">
        <v>0.25</v>
      </c>
    </row>
    <row r="84" spans="4:50">
      <c r="D84" s="10">
        <v>41751</v>
      </c>
      <c r="E84">
        <v>51.8</v>
      </c>
      <c r="F84">
        <v>0.49</v>
      </c>
      <c r="H84" s="10">
        <v>41751</v>
      </c>
      <c r="I84">
        <v>72.790000000000006</v>
      </c>
      <c r="J84">
        <v>0.78</v>
      </c>
      <c r="L84" s="10">
        <v>41751</v>
      </c>
      <c r="M84">
        <v>45.81</v>
      </c>
      <c r="N84">
        <v>0.39</v>
      </c>
      <c r="P84" s="10">
        <v>41751</v>
      </c>
      <c r="Q84">
        <v>26.66</v>
      </c>
      <c r="R84">
        <v>0.23</v>
      </c>
      <c r="T84" s="10">
        <v>41751</v>
      </c>
      <c r="U84">
        <v>36.9</v>
      </c>
      <c r="V84">
        <v>0.22500000000000001</v>
      </c>
      <c r="X84" s="10">
        <v>41751</v>
      </c>
      <c r="Y84">
        <v>55.6</v>
      </c>
      <c r="Z84">
        <v>0.5675</v>
      </c>
      <c r="AB84" s="10">
        <v>41751</v>
      </c>
      <c r="AC84">
        <v>45.34</v>
      </c>
      <c r="AD84">
        <v>0.50749999999999995</v>
      </c>
      <c r="AF84" s="10">
        <v>41751</v>
      </c>
      <c r="AG84">
        <v>35.520000000000003</v>
      </c>
      <c r="AH84">
        <v>0.35</v>
      </c>
      <c r="AJ84" s="10">
        <v>41750</v>
      </c>
      <c r="AK84">
        <v>40.96</v>
      </c>
      <c r="AL84">
        <v>0.26750000000000002</v>
      </c>
      <c r="AN84" s="10">
        <v>41750</v>
      </c>
      <c r="AO84">
        <v>35.29</v>
      </c>
      <c r="AP84">
        <v>0.36249999999999999</v>
      </c>
      <c r="AR84" s="10">
        <v>41750</v>
      </c>
      <c r="AS84">
        <v>51.69</v>
      </c>
      <c r="AT84">
        <v>0.35</v>
      </c>
      <c r="AV84" s="10">
        <v>41750</v>
      </c>
      <c r="AW84">
        <v>15.65</v>
      </c>
      <c r="AX84">
        <v>0.25</v>
      </c>
    </row>
    <row r="85" spans="4:50">
      <c r="D85" s="10">
        <v>41752</v>
      </c>
      <c r="E85">
        <v>51.44</v>
      </c>
      <c r="F85">
        <v>0.49</v>
      </c>
      <c r="H85" s="10">
        <v>41752</v>
      </c>
      <c r="I85">
        <v>72.61</v>
      </c>
      <c r="J85">
        <v>0.78</v>
      </c>
      <c r="L85" s="10">
        <v>41752</v>
      </c>
      <c r="M85">
        <v>46.1</v>
      </c>
      <c r="N85">
        <v>0.39</v>
      </c>
      <c r="P85" s="10">
        <v>41752</v>
      </c>
      <c r="Q85">
        <v>26.68</v>
      </c>
      <c r="R85">
        <v>0.23</v>
      </c>
      <c r="T85" s="10">
        <v>41752</v>
      </c>
      <c r="U85">
        <v>36.93</v>
      </c>
      <c r="V85">
        <v>0.22500000000000001</v>
      </c>
      <c r="X85" s="10">
        <v>41752</v>
      </c>
      <c r="Y85">
        <v>55.62</v>
      </c>
      <c r="Z85">
        <v>0.5675</v>
      </c>
      <c r="AB85" s="10">
        <v>41752</v>
      </c>
      <c r="AC85">
        <v>45.22</v>
      </c>
      <c r="AD85">
        <v>0.50749999999999995</v>
      </c>
      <c r="AF85" s="10">
        <v>41752</v>
      </c>
      <c r="AG85">
        <v>35.42</v>
      </c>
      <c r="AH85">
        <v>0.35</v>
      </c>
      <c r="AJ85" s="10">
        <v>41751</v>
      </c>
      <c r="AK85">
        <v>40.94</v>
      </c>
      <c r="AL85">
        <v>0.26750000000000002</v>
      </c>
      <c r="AN85" s="10">
        <v>41751</v>
      </c>
      <c r="AO85">
        <v>35.200000000000003</v>
      </c>
      <c r="AP85">
        <v>0.36249999999999999</v>
      </c>
      <c r="AR85" s="10">
        <v>41751</v>
      </c>
      <c r="AS85">
        <v>51.94</v>
      </c>
      <c r="AT85">
        <v>0.35</v>
      </c>
      <c r="AV85" s="10">
        <v>41751</v>
      </c>
      <c r="AW85">
        <v>15.52</v>
      </c>
      <c r="AX85">
        <v>0.25</v>
      </c>
    </row>
    <row r="86" spans="4:50">
      <c r="D86" s="10">
        <v>41753</v>
      </c>
      <c r="E86">
        <v>51.44</v>
      </c>
      <c r="F86">
        <v>0.49</v>
      </c>
      <c r="H86" s="10">
        <v>41753</v>
      </c>
      <c r="I86">
        <v>73.06</v>
      </c>
      <c r="J86">
        <v>0.78</v>
      </c>
      <c r="L86" s="10">
        <v>41753</v>
      </c>
      <c r="M86">
        <v>46.44</v>
      </c>
      <c r="N86">
        <v>0.39</v>
      </c>
      <c r="P86" s="10">
        <v>41753</v>
      </c>
      <c r="Q86">
        <v>26.97</v>
      </c>
      <c r="R86">
        <v>0.23</v>
      </c>
      <c r="T86" s="10">
        <v>41753</v>
      </c>
      <c r="U86">
        <v>37.130000000000003</v>
      </c>
      <c r="V86">
        <v>0.22500000000000001</v>
      </c>
      <c r="X86" s="10">
        <v>41753</v>
      </c>
      <c r="Y86">
        <v>56.17</v>
      </c>
      <c r="Z86">
        <v>0.5675</v>
      </c>
      <c r="AB86" s="10">
        <v>41753</v>
      </c>
      <c r="AC86">
        <v>45.68</v>
      </c>
      <c r="AD86">
        <v>0.50749999999999995</v>
      </c>
      <c r="AF86" s="10">
        <v>41753</v>
      </c>
      <c r="AG86">
        <v>35.700000000000003</v>
      </c>
      <c r="AH86">
        <v>0.35</v>
      </c>
      <c r="AJ86" s="10">
        <v>41752</v>
      </c>
      <c r="AK86">
        <v>40.270000000000003</v>
      </c>
      <c r="AL86">
        <v>0.26750000000000002</v>
      </c>
      <c r="AN86" s="10">
        <v>41752</v>
      </c>
      <c r="AO86">
        <v>34.86</v>
      </c>
      <c r="AP86">
        <v>0.36249999999999999</v>
      </c>
      <c r="AR86" s="10">
        <v>41752</v>
      </c>
      <c r="AS86">
        <v>51.86</v>
      </c>
      <c r="AT86">
        <v>0.35</v>
      </c>
      <c r="AV86" s="10">
        <v>41752</v>
      </c>
      <c r="AW86">
        <v>15.57</v>
      </c>
      <c r="AX86">
        <v>0.25</v>
      </c>
    </row>
    <row r="87" spans="4:50">
      <c r="D87" s="10">
        <v>41754</v>
      </c>
      <c r="E87">
        <v>51.49</v>
      </c>
      <c r="F87">
        <v>0.49</v>
      </c>
      <c r="H87" s="10">
        <v>41754</v>
      </c>
      <c r="I87">
        <v>74</v>
      </c>
      <c r="J87">
        <v>0.78</v>
      </c>
      <c r="L87" s="10">
        <v>41754</v>
      </c>
      <c r="M87">
        <v>46.97</v>
      </c>
      <c r="N87">
        <v>0.39</v>
      </c>
      <c r="P87" s="10">
        <v>41754</v>
      </c>
      <c r="Q87">
        <v>27.17</v>
      </c>
      <c r="R87">
        <v>0.23</v>
      </c>
      <c r="T87" s="10">
        <v>41754</v>
      </c>
      <c r="U87">
        <v>37.119999999999997</v>
      </c>
      <c r="V87">
        <v>0.22500000000000001</v>
      </c>
      <c r="X87" s="10">
        <v>41754</v>
      </c>
      <c r="Y87">
        <v>56.97</v>
      </c>
      <c r="Z87">
        <v>0.5675</v>
      </c>
      <c r="AB87" s="10">
        <v>41754</v>
      </c>
      <c r="AC87">
        <v>46.26</v>
      </c>
      <c r="AD87">
        <v>0.50749999999999995</v>
      </c>
      <c r="AF87" s="10">
        <v>41754</v>
      </c>
      <c r="AG87">
        <v>36.08</v>
      </c>
      <c r="AH87">
        <v>0.35</v>
      </c>
      <c r="AJ87" s="10">
        <v>41753</v>
      </c>
      <c r="AK87">
        <v>40.85</v>
      </c>
      <c r="AL87">
        <v>0.26750000000000002</v>
      </c>
      <c r="AN87" s="10">
        <v>41753</v>
      </c>
      <c r="AO87">
        <v>35.229999999999997</v>
      </c>
      <c r="AP87">
        <v>0.36249999999999999</v>
      </c>
      <c r="AR87" s="10">
        <v>41753</v>
      </c>
      <c r="AS87">
        <v>52</v>
      </c>
      <c r="AT87">
        <v>0.35</v>
      </c>
      <c r="AV87" s="10">
        <v>41753</v>
      </c>
      <c r="AW87">
        <v>15.63</v>
      </c>
      <c r="AX87">
        <v>0.25</v>
      </c>
    </row>
    <row r="88" spans="4:50">
      <c r="D88" s="10">
        <v>41757</v>
      </c>
      <c r="E88">
        <v>51.9</v>
      </c>
      <c r="F88">
        <v>0.49</v>
      </c>
      <c r="H88" s="10">
        <v>41757</v>
      </c>
      <c r="I88">
        <v>74.8</v>
      </c>
      <c r="J88">
        <v>0.78</v>
      </c>
      <c r="L88" s="10">
        <v>41757</v>
      </c>
      <c r="M88">
        <v>47.31</v>
      </c>
      <c r="N88">
        <v>0.39</v>
      </c>
      <c r="P88" s="10">
        <v>41757</v>
      </c>
      <c r="Q88">
        <v>27.18</v>
      </c>
      <c r="R88">
        <v>0.23</v>
      </c>
      <c r="T88" s="10">
        <v>41757</v>
      </c>
      <c r="U88">
        <v>37.200000000000003</v>
      </c>
      <c r="V88">
        <v>0.22500000000000001</v>
      </c>
      <c r="X88" s="10">
        <v>41757</v>
      </c>
      <c r="Y88">
        <v>56.95</v>
      </c>
      <c r="Z88">
        <v>0.5675</v>
      </c>
      <c r="AB88" s="10">
        <v>41757</v>
      </c>
      <c r="AC88">
        <v>46.68</v>
      </c>
      <c r="AD88">
        <v>0.50749999999999995</v>
      </c>
      <c r="AF88" s="10">
        <v>41757</v>
      </c>
      <c r="AG88">
        <v>36.04</v>
      </c>
      <c r="AH88">
        <v>0.35</v>
      </c>
      <c r="AJ88" s="10">
        <v>41754</v>
      </c>
      <c r="AK88">
        <v>40.58</v>
      </c>
      <c r="AL88">
        <v>0.26750000000000002</v>
      </c>
      <c r="AN88" s="10">
        <v>41754</v>
      </c>
      <c r="AO88">
        <v>35.15</v>
      </c>
      <c r="AP88">
        <v>0.36249999999999999</v>
      </c>
      <c r="AR88" s="10">
        <v>41754</v>
      </c>
      <c r="AS88">
        <v>52.33</v>
      </c>
      <c r="AT88">
        <v>0.35</v>
      </c>
      <c r="AV88" s="10">
        <v>41754</v>
      </c>
      <c r="AW88">
        <v>15.61</v>
      </c>
      <c r="AX88">
        <v>0.25</v>
      </c>
    </row>
    <row r="89" spans="4:50">
      <c r="D89" s="10">
        <v>41758</v>
      </c>
      <c r="E89">
        <v>51.27</v>
      </c>
      <c r="F89">
        <v>0.49</v>
      </c>
      <c r="H89" s="10">
        <v>41758</v>
      </c>
      <c r="I89">
        <v>74.53</v>
      </c>
      <c r="J89">
        <v>0.78</v>
      </c>
      <c r="L89" s="10">
        <v>41758</v>
      </c>
      <c r="M89">
        <v>47.11</v>
      </c>
      <c r="N89">
        <v>0.39</v>
      </c>
      <c r="P89" s="10">
        <v>41758</v>
      </c>
      <c r="Q89">
        <v>26.83</v>
      </c>
      <c r="R89">
        <v>0.23</v>
      </c>
      <c r="T89" s="10">
        <v>41758</v>
      </c>
      <c r="U89">
        <v>36.82</v>
      </c>
      <c r="V89">
        <v>0.22500000000000001</v>
      </c>
      <c r="X89" s="10">
        <v>41758</v>
      </c>
      <c r="Y89">
        <v>56.38</v>
      </c>
      <c r="Z89">
        <v>0.5675</v>
      </c>
      <c r="AB89" s="10">
        <v>41758</v>
      </c>
      <c r="AC89">
        <v>46.36</v>
      </c>
      <c r="AD89">
        <v>0.50749999999999995</v>
      </c>
      <c r="AF89" s="10">
        <v>41758</v>
      </c>
      <c r="AG89">
        <v>35.79</v>
      </c>
      <c r="AH89">
        <v>0.35</v>
      </c>
      <c r="AJ89" s="10">
        <v>41757</v>
      </c>
      <c r="AK89">
        <v>40.86</v>
      </c>
      <c r="AL89">
        <v>0.26750000000000002</v>
      </c>
      <c r="AN89" s="10">
        <v>41757</v>
      </c>
      <c r="AO89">
        <v>34.92</v>
      </c>
      <c r="AP89">
        <v>0.36249999999999999</v>
      </c>
      <c r="AR89" s="10">
        <v>41757</v>
      </c>
      <c r="AS89">
        <v>52.51</v>
      </c>
      <c r="AT89">
        <v>0.35</v>
      </c>
      <c r="AV89" s="10">
        <v>41757</v>
      </c>
      <c r="AW89">
        <v>15.55</v>
      </c>
      <c r="AX89">
        <v>0.25</v>
      </c>
    </row>
    <row r="90" spans="4:50">
      <c r="D90" s="10">
        <v>41759</v>
      </c>
      <c r="E90">
        <v>51.76</v>
      </c>
      <c r="F90">
        <v>0.49</v>
      </c>
      <c r="H90" s="10">
        <v>41759</v>
      </c>
      <c r="I90">
        <v>74.489999999999995</v>
      </c>
      <c r="J90">
        <v>0.78</v>
      </c>
      <c r="L90" s="10">
        <v>41759</v>
      </c>
      <c r="M90">
        <v>47.26</v>
      </c>
      <c r="N90">
        <v>0.39</v>
      </c>
      <c r="P90" s="10">
        <v>41759</v>
      </c>
      <c r="Q90">
        <v>26.83</v>
      </c>
      <c r="R90">
        <v>0.23</v>
      </c>
      <c r="T90" s="10">
        <v>41759</v>
      </c>
      <c r="U90">
        <v>37.33</v>
      </c>
      <c r="V90">
        <v>0.22500000000000001</v>
      </c>
      <c r="X90" s="10">
        <v>41759</v>
      </c>
      <c r="Y90">
        <v>55.95</v>
      </c>
      <c r="Z90">
        <v>0.5675</v>
      </c>
      <c r="AB90" s="10">
        <v>41759</v>
      </c>
      <c r="AC90">
        <v>45.83</v>
      </c>
      <c r="AD90">
        <v>0.50749999999999995</v>
      </c>
      <c r="AF90" s="10">
        <v>41759</v>
      </c>
      <c r="AG90">
        <v>35.880000000000003</v>
      </c>
      <c r="AH90">
        <v>0.35</v>
      </c>
      <c r="AJ90" s="10">
        <v>41758</v>
      </c>
      <c r="AK90">
        <v>40.33</v>
      </c>
      <c r="AL90">
        <v>0.26750000000000002</v>
      </c>
      <c r="AN90" s="10">
        <v>41758</v>
      </c>
      <c r="AO90">
        <v>34.08</v>
      </c>
      <c r="AP90">
        <v>0.36249999999999999</v>
      </c>
      <c r="AR90" s="10">
        <v>41758</v>
      </c>
      <c r="AS90">
        <v>52.77</v>
      </c>
      <c r="AT90">
        <v>0.35</v>
      </c>
      <c r="AV90" s="10">
        <v>41758</v>
      </c>
      <c r="AW90">
        <v>15.65</v>
      </c>
      <c r="AX90">
        <v>0.25</v>
      </c>
    </row>
    <row r="91" spans="4:50">
      <c r="D91" s="10">
        <v>41760</v>
      </c>
      <c r="E91">
        <v>51.44</v>
      </c>
      <c r="F91">
        <v>0.49</v>
      </c>
      <c r="H91" s="10">
        <v>41760</v>
      </c>
      <c r="I91">
        <v>74.58</v>
      </c>
      <c r="J91">
        <v>0.78</v>
      </c>
      <c r="L91" s="10">
        <v>41760</v>
      </c>
      <c r="M91">
        <v>47.16</v>
      </c>
      <c r="N91">
        <v>0.39</v>
      </c>
      <c r="P91" s="10">
        <v>41760</v>
      </c>
      <c r="Q91">
        <v>26.93</v>
      </c>
      <c r="R91">
        <v>0.23</v>
      </c>
      <c r="T91" s="10">
        <v>41760</v>
      </c>
      <c r="U91">
        <v>36.950000000000003</v>
      </c>
      <c r="V91">
        <v>0.22500000000000001</v>
      </c>
      <c r="X91" s="10">
        <v>41760</v>
      </c>
      <c r="Y91">
        <v>55.95</v>
      </c>
      <c r="Z91">
        <v>0.5675</v>
      </c>
      <c r="AB91" s="10">
        <v>41760</v>
      </c>
      <c r="AC91">
        <v>45.22</v>
      </c>
      <c r="AD91">
        <v>0.50749999999999995</v>
      </c>
      <c r="AF91" s="10">
        <v>41760</v>
      </c>
      <c r="AG91">
        <v>35.85</v>
      </c>
      <c r="AH91">
        <v>0.35</v>
      </c>
      <c r="AJ91" s="10">
        <v>41759</v>
      </c>
      <c r="AK91">
        <v>40.49</v>
      </c>
      <c r="AL91">
        <v>0.26750000000000002</v>
      </c>
      <c r="AN91" s="10">
        <v>41759</v>
      </c>
      <c r="AO91">
        <v>33.9</v>
      </c>
      <c r="AP91">
        <v>0.36249999999999999</v>
      </c>
      <c r="AR91" s="10">
        <v>41759</v>
      </c>
      <c r="AS91">
        <v>52.89</v>
      </c>
      <c r="AT91">
        <v>0.35</v>
      </c>
      <c r="AV91" s="10">
        <v>41759</v>
      </c>
      <c r="AW91">
        <v>15.61</v>
      </c>
      <c r="AX91">
        <v>0.25</v>
      </c>
    </row>
    <row r="92" spans="4:50">
      <c r="D92" s="10">
        <v>41761</v>
      </c>
      <c r="E92">
        <v>50.4</v>
      </c>
      <c r="F92">
        <v>0.49</v>
      </c>
      <c r="H92" s="10">
        <v>41761</v>
      </c>
      <c r="I92">
        <v>72.86</v>
      </c>
      <c r="J92">
        <v>0.78</v>
      </c>
      <c r="L92" s="10">
        <v>41761</v>
      </c>
      <c r="M92">
        <v>45.98</v>
      </c>
      <c r="N92">
        <v>0.39</v>
      </c>
      <c r="P92" s="10">
        <v>41761</v>
      </c>
      <c r="Q92">
        <v>26.63</v>
      </c>
      <c r="R92">
        <v>0.23</v>
      </c>
      <c r="T92" s="10">
        <v>41761</v>
      </c>
      <c r="U92">
        <v>36.299999999999997</v>
      </c>
      <c r="V92">
        <v>0.22500000000000001</v>
      </c>
      <c r="X92" s="10">
        <v>41761</v>
      </c>
      <c r="Y92">
        <v>54.02</v>
      </c>
      <c r="Z92">
        <v>0.5675</v>
      </c>
      <c r="AB92" s="10">
        <v>41761</v>
      </c>
      <c r="AC92">
        <v>44.18</v>
      </c>
      <c r="AD92">
        <v>0.50749999999999995</v>
      </c>
      <c r="AF92" s="10">
        <v>41761</v>
      </c>
      <c r="AG92">
        <v>35.18</v>
      </c>
      <c r="AH92">
        <v>0.35</v>
      </c>
      <c r="AJ92" s="10">
        <v>41760</v>
      </c>
      <c r="AK92">
        <v>40.46</v>
      </c>
      <c r="AL92">
        <v>0.26750000000000002</v>
      </c>
      <c r="AN92" s="10">
        <v>41760</v>
      </c>
      <c r="AO92">
        <v>34.28</v>
      </c>
      <c r="AP92">
        <v>0.36249999999999999</v>
      </c>
      <c r="AR92" s="10">
        <v>41760</v>
      </c>
      <c r="AS92">
        <v>53.28</v>
      </c>
      <c r="AT92">
        <v>0.35</v>
      </c>
      <c r="AV92" s="10">
        <v>41760</v>
      </c>
      <c r="AW92">
        <v>15.64</v>
      </c>
      <c r="AX92">
        <v>0.25</v>
      </c>
    </row>
    <row r="93" spans="4:50">
      <c r="D93" s="10">
        <v>41764</v>
      </c>
      <c r="E93">
        <v>50.58</v>
      </c>
      <c r="F93">
        <v>0.49</v>
      </c>
      <c r="H93" s="10">
        <v>41764</v>
      </c>
      <c r="I93">
        <v>73.52</v>
      </c>
      <c r="J93">
        <v>0.78</v>
      </c>
      <c r="L93" s="10">
        <v>41764</v>
      </c>
      <c r="M93">
        <v>46.62</v>
      </c>
      <c r="N93">
        <v>0.39</v>
      </c>
      <c r="P93" s="10">
        <v>41764</v>
      </c>
      <c r="Q93">
        <v>26.83</v>
      </c>
      <c r="R93">
        <v>0.23</v>
      </c>
      <c r="T93" s="10">
        <v>41764</v>
      </c>
      <c r="U93">
        <v>36.56</v>
      </c>
      <c r="V93">
        <v>0.22500000000000001</v>
      </c>
      <c r="X93" s="10">
        <v>41764</v>
      </c>
      <c r="Y93">
        <v>54.66</v>
      </c>
      <c r="Z93">
        <v>0.5675</v>
      </c>
      <c r="AB93" s="10">
        <v>41764</v>
      </c>
      <c r="AC93">
        <v>44.49</v>
      </c>
      <c r="AD93">
        <v>0.50749999999999995</v>
      </c>
      <c r="AF93" s="10">
        <v>41764</v>
      </c>
      <c r="AG93">
        <v>35.32</v>
      </c>
      <c r="AH93">
        <v>0.35</v>
      </c>
      <c r="AJ93" s="10">
        <v>41761</v>
      </c>
      <c r="AK93">
        <v>40.81</v>
      </c>
      <c r="AL93">
        <v>0.26750000000000002</v>
      </c>
      <c r="AN93" s="10">
        <v>41761</v>
      </c>
      <c r="AO93">
        <v>34.44</v>
      </c>
      <c r="AP93">
        <v>0.36249999999999999</v>
      </c>
      <c r="AR93" s="10">
        <v>41761</v>
      </c>
      <c r="AS93">
        <v>53.24</v>
      </c>
      <c r="AT93">
        <v>0.35</v>
      </c>
      <c r="AV93" s="10">
        <v>41761</v>
      </c>
      <c r="AW93">
        <v>15.78</v>
      </c>
      <c r="AX93">
        <v>0.25</v>
      </c>
    </row>
    <row r="94" spans="4:50">
      <c r="D94" s="10">
        <v>41765</v>
      </c>
      <c r="E94">
        <v>50.07</v>
      </c>
      <c r="F94">
        <v>0.49</v>
      </c>
      <c r="H94" s="10">
        <v>41765</v>
      </c>
      <c r="I94">
        <v>73.069999999999993</v>
      </c>
      <c r="J94">
        <v>0.78</v>
      </c>
      <c r="L94" s="10">
        <v>41765</v>
      </c>
      <c r="M94">
        <v>46.4</v>
      </c>
      <c r="N94">
        <v>0.39</v>
      </c>
      <c r="P94" s="10">
        <v>41765</v>
      </c>
      <c r="Q94">
        <v>26.74</v>
      </c>
      <c r="R94">
        <v>0.23</v>
      </c>
      <c r="T94" s="10">
        <v>41765</v>
      </c>
      <c r="U94">
        <v>36.18</v>
      </c>
      <c r="V94">
        <v>0.22500000000000001</v>
      </c>
      <c r="X94" s="10">
        <v>41765</v>
      </c>
      <c r="Y94">
        <v>54.76</v>
      </c>
      <c r="Z94">
        <v>0.5675</v>
      </c>
      <c r="AB94" s="10">
        <v>41765</v>
      </c>
      <c r="AC94">
        <v>44.35</v>
      </c>
      <c r="AD94">
        <v>0.50749999999999995</v>
      </c>
      <c r="AF94" s="10">
        <v>41765</v>
      </c>
      <c r="AG94">
        <v>35.119999999999997</v>
      </c>
      <c r="AH94">
        <v>0.35</v>
      </c>
      <c r="AJ94" s="10">
        <v>41764</v>
      </c>
      <c r="AK94">
        <v>40.700000000000003</v>
      </c>
      <c r="AL94">
        <v>0.26750000000000002</v>
      </c>
      <c r="AN94" s="10">
        <v>41764</v>
      </c>
      <c r="AO94">
        <v>34.520000000000003</v>
      </c>
      <c r="AP94">
        <v>0.36249999999999999</v>
      </c>
      <c r="AR94" s="10">
        <v>41764</v>
      </c>
      <c r="AS94">
        <v>53.06</v>
      </c>
      <c r="AT94">
        <v>0.35</v>
      </c>
      <c r="AV94" s="10">
        <v>41764</v>
      </c>
      <c r="AW94">
        <v>15.65</v>
      </c>
      <c r="AX94">
        <v>0.25</v>
      </c>
    </row>
    <row r="95" spans="4:50">
      <c r="D95" s="10">
        <v>41766</v>
      </c>
      <c r="E95">
        <v>51.23</v>
      </c>
      <c r="F95">
        <v>0.49</v>
      </c>
      <c r="H95" s="10">
        <v>41766</v>
      </c>
      <c r="I95">
        <v>73.819999999999993</v>
      </c>
      <c r="J95">
        <v>0.78</v>
      </c>
      <c r="L95" s="10">
        <v>41766</v>
      </c>
      <c r="M95">
        <v>47</v>
      </c>
      <c r="N95">
        <v>0.39</v>
      </c>
      <c r="P95" s="10">
        <v>41766</v>
      </c>
      <c r="Q95">
        <v>27.22</v>
      </c>
      <c r="R95">
        <v>0.23</v>
      </c>
      <c r="T95" s="10">
        <v>41766</v>
      </c>
      <c r="U95">
        <v>36.53</v>
      </c>
      <c r="V95">
        <v>0.22500000000000001</v>
      </c>
      <c r="X95" s="10">
        <v>41766</v>
      </c>
      <c r="Y95">
        <v>55.92</v>
      </c>
      <c r="Z95">
        <v>0.5675</v>
      </c>
      <c r="AB95" s="10">
        <v>41766</v>
      </c>
      <c r="AC95">
        <v>44.86</v>
      </c>
      <c r="AD95">
        <v>0.50749999999999995</v>
      </c>
      <c r="AF95" s="10">
        <v>41766</v>
      </c>
      <c r="AG95">
        <v>35.71</v>
      </c>
      <c r="AH95">
        <v>0.35</v>
      </c>
      <c r="AJ95" s="10">
        <v>41765</v>
      </c>
      <c r="AK95">
        <v>40.69</v>
      </c>
      <c r="AL95">
        <v>0.26750000000000002</v>
      </c>
      <c r="AN95" s="10">
        <v>41765</v>
      </c>
      <c r="AO95">
        <v>34.549999999999997</v>
      </c>
      <c r="AP95">
        <v>0.36249999999999999</v>
      </c>
      <c r="AR95" s="10">
        <v>41765</v>
      </c>
      <c r="AS95">
        <v>52.99</v>
      </c>
      <c r="AT95">
        <v>0.35</v>
      </c>
      <c r="AV95" s="10">
        <v>41765</v>
      </c>
      <c r="AW95">
        <v>15.66</v>
      </c>
      <c r="AX95">
        <v>0.25</v>
      </c>
    </row>
    <row r="96" spans="4:50">
      <c r="D96" s="10">
        <v>41767</v>
      </c>
      <c r="E96">
        <v>50.67</v>
      </c>
      <c r="F96">
        <v>0.49</v>
      </c>
      <c r="H96" s="10">
        <v>41767</v>
      </c>
      <c r="I96">
        <v>72.84</v>
      </c>
      <c r="J96">
        <v>0.78</v>
      </c>
      <c r="L96" s="10">
        <v>41767</v>
      </c>
      <c r="M96">
        <v>46.47</v>
      </c>
      <c r="N96">
        <v>0.39</v>
      </c>
      <c r="P96" s="10">
        <v>41767</v>
      </c>
      <c r="Q96">
        <v>27.04</v>
      </c>
      <c r="R96">
        <v>0.23</v>
      </c>
      <c r="T96" s="10">
        <v>41767</v>
      </c>
      <c r="U96">
        <v>36.700000000000003</v>
      </c>
      <c r="V96">
        <v>0.22500000000000001</v>
      </c>
      <c r="X96" s="10">
        <v>41767</v>
      </c>
      <c r="Y96">
        <v>55.81</v>
      </c>
      <c r="Z96">
        <v>0.5675</v>
      </c>
      <c r="AB96" s="10">
        <v>41767</v>
      </c>
      <c r="AC96">
        <v>44.2</v>
      </c>
      <c r="AD96">
        <v>0.50749999999999995</v>
      </c>
      <c r="AF96" s="10">
        <v>41767</v>
      </c>
      <c r="AG96">
        <v>35.9</v>
      </c>
      <c r="AH96">
        <v>0.35</v>
      </c>
      <c r="AJ96" s="10">
        <v>41766</v>
      </c>
      <c r="AK96">
        <v>40.78</v>
      </c>
      <c r="AL96">
        <v>0.26750000000000002</v>
      </c>
      <c r="AN96" s="10">
        <v>41766</v>
      </c>
      <c r="AO96">
        <v>34.5</v>
      </c>
      <c r="AP96">
        <v>0.36249999999999999</v>
      </c>
      <c r="AR96" s="10">
        <v>41766</v>
      </c>
      <c r="AS96">
        <v>53.31</v>
      </c>
      <c r="AT96">
        <v>0.35</v>
      </c>
      <c r="AV96" s="10">
        <v>41766</v>
      </c>
      <c r="AW96">
        <v>15.75</v>
      </c>
      <c r="AX96">
        <v>0.25</v>
      </c>
    </row>
    <row r="97" spans="4:50">
      <c r="D97" s="10">
        <v>41768</v>
      </c>
      <c r="E97">
        <v>50.16</v>
      </c>
      <c r="F97">
        <v>0.49</v>
      </c>
      <c r="H97" s="10">
        <v>41768</v>
      </c>
      <c r="I97">
        <v>71.98</v>
      </c>
      <c r="J97">
        <v>0.78</v>
      </c>
      <c r="L97" s="10">
        <v>41768</v>
      </c>
      <c r="M97">
        <v>45.77</v>
      </c>
      <c r="N97">
        <v>0.39</v>
      </c>
      <c r="P97" s="10">
        <v>41768</v>
      </c>
      <c r="Q97">
        <v>26.19</v>
      </c>
      <c r="R97">
        <v>0.23</v>
      </c>
      <c r="T97" s="10">
        <v>41768</v>
      </c>
      <c r="U97">
        <v>36.15</v>
      </c>
      <c r="V97">
        <v>0.22500000000000001</v>
      </c>
      <c r="X97" s="10">
        <v>41768</v>
      </c>
      <c r="Y97">
        <v>55.27</v>
      </c>
      <c r="Z97">
        <v>0.5675</v>
      </c>
      <c r="AB97" s="10">
        <v>41768</v>
      </c>
      <c r="AC97">
        <v>43.67</v>
      </c>
      <c r="AD97">
        <v>0.50749999999999995</v>
      </c>
      <c r="AF97" s="10">
        <v>41768</v>
      </c>
      <c r="AG97">
        <v>35.380000000000003</v>
      </c>
      <c r="AH97">
        <v>0.35</v>
      </c>
      <c r="AJ97" s="10">
        <v>41767</v>
      </c>
      <c r="AK97">
        <v>40.4</v>
      </c>
      <c r="AL97">
        <v>0.26750000000000002</v>
      </c>
      <c r="AN97" s="10">
        <v>41767</v>
      </c>
      <c r="AO97">
        <v>34.26</v>
      </c>
      <c r="AP97">
        <v>0.36249999999999999</v>
      </c>
      <c r="AR97" s="10">
        <v>41767</v>
      </c>
      <c r="AS97">
        <v>52.65</v>
      </c>
      <c r="AT97">
        <v>0.35</v>
      </c>
      <c r="AV97" s="10">
        <v>41767</v>
      </c>
      <c r="AW97">
        <v>15.61</v>
      </c>
      <c r="AX97">
        <v>0.25</v>
      </c>
    </row>
    <row r="98" spans="4:50">
      <c r="D98" s="10">
        <v>41771</v>
      </c>
      <c r="E98">
        <v>50.03</v>
      </c>
      <c r="F98">
        <v>0.49</v>
      </c>
      <c r="H98" s="10">
        <v>41771</v>
      </c>
      <c r="I98">
        <v>71.760000000000005</v>
      </c>
      <c r="J98">
        <v>0.78</v>
      </c>
      <c r="L98" s="10">
        <v>41771</v>
      </c>
      <c r="M98">
        <v>45.15</v>
      </c>
      <c r="N98">
        <v>0.39</v>
      </c>
      <c r="P98" s="10">
        <v>41771</v>
      </c>
      <c r="Q98">
        <v>25.59</v>
      </c>
      <c r="R98">
        <v>0.23</v>
      </c>
      <c r="T98" s="10">
        <v>41771</v>
      </c>
      <c r="U98">
        <v>35.9</v>
      </c>
      <c r="V98">
        <v>0.22500000000000001</v>
      </c>
      <c r="X98" s="10">
        <v>41771</v>
      </c>
      <c r="Y98">
        <v>54.87</v>
      </c>
      <c r="Z98">
        <v>0.5675</v>
      </c>
      <c r="AB98" s="10">
        <v>41771</v>
      </c>
      <c r="AC98">
        <v>43.26</v>
      </c>
      <c r="AD98">
        <v>0.50749999999999995</v>
      </c>
      <c r="AF98" s="10">
        <v>41771</v>
      </c>
      <c r="AG98">
        <v>35.200000000000003</v>
      </c>
      <c r="AH98">
        <v>0.35</v>
      </c>
      <c r="AJ98" s="10">
        <v>41768</v>
      </c>
      <c r="AK98">
        <v>39.99</v>
      </c>
      <c r="AL98">
        <v>0.26750000000000002</v>
      </c>
      <c r="AN98" s="10">
        <v>41768</v>
      </c>
      <c r="AO98">
        <v>34.04</v>
      </c>
      <c r="AP98">
        <v>0.36249999999999999</v>
      </c>
      <c r="AR98" s="10">
        <v>41768</v>
      </c>
      <c r="AS98">
        <v>52.35</v>
      </c>
      <c r="AT98">
        <v>0.35</v>
      </c>
      <c r="AV98" s="10">
        <v>41768</v>
      </c>
      <c r="AW98">
        <v>15.62</v>
      </c>
      <c r="AX98">
        <v>0.25</v>
      </c>
    </row>
    <row r="99" spans="4:50">
      <c r="D99" s="10">
        <v>41772</v>
      </c>
      <c r="E99">
        <v>49.31</v>
      </c>
      <c r="F99">
        <v>0.49</v>
      </c>
      <c r="H99" s="10">
        <v>41772</v>
      </c>
      <c r="I99">
        <v>71.72</v>
      </c>
      <c r="J99">
        <v>0.78</v>
      </c>
      <c r="L99" s="10">
        <v>41772</v>
      </c>
      <c r="M99">
        <v>45.34</v>
      </c>
      <c r="N99">
        <v>0.39</v>
      </c>
      <c r="P99" s="10">
        <v>41772</v>
      </c>
      <c r="Q99">
        <v>25.46</v>
      </c>
      <c r="R99">
        <v>0.23</v>
      </c>
      <c r="T99" s="10">
        <v>41772</v>
      </c>
      <c r="U99">
        <v>35.909999999999997</v>
      </c>
      <c r="V99">
        <v>0.22500000000000001</v>
      </c>
      <c r="X99" s="10">
        <v>41772</v>
      </c>
      <c r="Y99">
        <v>54.97</v>
      </c>
      <c r="Z99">
        <v>0.5675</v>
      </c>
      <c r="AB99" s="10">
        <v>41772</v>
      </c>
      <c r="AC99">
        <v>43.31</v>
      </c>
      <c r="AD99">
        <v>0.50749999999999995</v>
      </c>
      <c r="AF99" s="10">
        <v>41772</v>
      </c>
      <c r="AG99">
        <v>35.42</v>
      </c>
      <c r="AH99">
        <v>0.35</v>
      </c>
      <c r="AJ99" s="10">
        <v>41771</v>
      </c>
      <c r="AK99">
        <v>40.17</v>
      </c>
      <c r="AL99">
        <v>0.26750000000000002</v>
      </c>
      <c r="AN99" s="10">
        <v>41771</v>
      </c>
      <c r="AO99">
        <v>34.14</v>
      </c>
      <c r="AP99">
        <v>0.36249999999999999</v>
      </c>
      <c r="AR99" s="10">
        <v>41771</v>
      </c>
      <c r="AS99">
        <v>52.39</v>
      </c>
      <c r="AT99">
        <v>0.35</v>
      </c>
      <c r="AV99" s="10">
        <v>41771</v>
      </c>
      <c r="AW99">
        <v>15.72</v>
      </c>
      <c r="AX99">
        <v>0.25</v>
      </c>
    </row>
    <row r="100" spans="4:50">
      <c r="D100" s="10">
        <v>41773</v>
      </c>
      <c r="E100">
        <v>49.3</v>
      </c>
      <c r="F100">
        <v>0.49</v>
      </c>
      <c r="H100" s="10">
        <v>41773</v>
      </c>
      <c r="I100">
        <v>71.27</v>
      </c>
      <c r="J100">
        <v>0.78</v>
      </c>
      <c r="L100" s="10">
        <v>41773</v>
      </c>
      <c r="M100">
        <v>45.64</v>
      </c>
      <c r="N100">
        <v>0.39</v>
      </c>
      <c r="P100" s="10">
        <v>41773</v>
      </c>
      <c r="Q100">
        <v>25.58</v>
      </c>
      <c r="R100">
        <v>0.23</v>
      </c>
      <c r="T100" s="10">
        <v>41773</v>
      </c>
      <c r="U100">
        <v>36.049999999999997</v>
      </c>
      <c r="V100">
        <v>0.22500000000000001</v>
      </c>
      <c r="X100" s="10">
        <v>41773</v>
      </c>
      <c r="Y100">
        <v>55.16</v>
      </c>
      <c r="Z100">
        <v>0.5675</v>
      </c>
      <c r="AB100" s="10">
        <v>41773</v>
      </c>
      <c r="AC100">
        <v>43.73</v>
      </c>
      <c r="AD100">
        <v>0.50749999999999995</v>
      </c>
      <c r="AF100" s="10">
        <v>41773</v>
      </c>
      <c r="AG100">
        <v>35.479999999999997</v>
      </c>
      <c r="AH100">
        <v>0.35</v>
      </c>
      <c r="AJ100" s="10">
        <v>41772</v>
      </c>
      <c r="AK100">
        <v>39.76</v>
      </c>
      <c r="AL100">
        <v>0.26750000000000002</v>
      </c>
      <c r="AN100" s="10">
        <v>41772</v>
      </c>
      <c r="AO100">
        <v>34.03</v>
      </c>
      <c r="AP100">
        <v>0.36249999999999999</v>
      </c>
      <c r="AR100" s="10">
        <v>41772</v>
      </c>
      <c r="AS100">
        <v>51.97</v>
      </c>
      <c r="AT100">
        <v>0.35</v>
      </c>
      <c r="AV100" s="10">
        <v>41772</v>
      </c>
      <c r="AW100">
        <v>15.66</v>
      </c>
      <c r="AX100">
        <v>0.25</v>
      </c>
    </row>
    <row r="101" spans="4:50">
      <c r="D101" s="10">
        <v>41774</v>
      </c>
      <c r="E101">
        <v>48.99</v>
      </c>
      <c r="F101">
        <v>0.49</v>
      </c>
      <c r="H101" s="10">
        <v>41774</v>
      </c>
      <c r="I101">
        <v>71.38</v>
      </c>
      <c r="J101">
        <v>0.78</v>
      </c>
      <c r="L101" s="10">
        <v>41774</v>
      </c>
      <c r="M101">
        <v>45.47</v>
      </c>
      <c r="N101">
        <v>0.39</v>
      </c>
      <c r="P101" s="10">
        <v>41774</v>
      </c>
      <c r="Q101">
        <v>25.46</v>
      </c>
      <c r="R101">
        <v>0.23</v>
      </c>
      <c r="T101" s="10">
        <v>41774</v>
      </c>
      <c r="U101">
        <v>35.729999999999997</v>
      </c>
      <c r="V101">
        <v>0.22500000000000001</v>
      </c>
      <c r="X101" s="10">
        <v>41774</v>
      </c>
      <c r="Y101">
        <v>54.93</v>
      </c>
      <c r="Z101">
        <v>0.5675</v>
      </c>
      <c r="AB101" s="10">
        <v>41774</v>
      </c>
      <c r="AC101">
        <v>43.44</v>
      </c>
      <c r="AD101">
        <v>0.50749999999999995</v>
      </c>
      <c r="AF101" s="10">
        <v>41774</v>
      </c>
      <c r="AG101">
        <v>35.36</v>
      </c>
      <c r="AH101">
        <v>0.35</v>
      </c>
      <c r="AJ101" s="10">
        <v>41773</v>
      </c>
      <c r="AK101">
        <v>40.11</v>
      </c>
      <c r="AL101">
        <v>0.26750000000000002</v>
      </c>
      <c r="AN101" s="10">
        <v>41773</v>
      </c>
      <c r="AO101">
        <v>34.26</v>
      </c>
      <c r="AP101">
        <v>0.36249999999999999</v>
      </c>
      <c r="AR101" s="10">
        <v>41773</v>
      </c>
      <c r="AS101">
        <v>51.9</v>
      </c>
      <c r="AT101">
        <v>0.35</v>
      </c>
      <c r="AV101" s="10">
        <v>41773</v>
      </c>
      <c r="AW101">
        <v>15.81</v>
      </c>
      <c r="AX101">
        <v>0.25</v>
      </c>
    </row>
    <row r="102" spans="4:50">
      <c r="D102" s="10">
        <v>41775</v>
      </c>
      <c r="E102">
        <v>49.36</v>
      </c>
      <c r="F102">
        <v>0.49</v>
      </c>
      <c r="H102" s="10">
        <v>41775</v>
      </c>
      <c r="I102">
        <v>71.349999999999994</v>
      </c>
      <c r="J102">
        <v>0.78</v>
      </c>
      <c r="L102" s="10">
        <v>41775</v>
      </c>
      <c r="M102">
        <v>45.98</v>
      </c>
      <c r="N102">
        <v>0.39</v>
      </c>
      <c r="P102" s="10">
        <v>41775</v>
      </c>
      <c r="Q102">
        <v>25.68</v>
      </c>
      <c r="R102">
        <v>0.23</v>
      </c>
      <c r="T102" s="10">
        <v>41775</v>
      </c>
      <c r="U102">
        <v>35.64</v>
      </c>
      <c r="V102">
        <v>0.22500000000000001</v>
      </c>
      <c r="X102" s="10">
        <v>41775</v>
      </c>
      <c r="Y102">
        <v>55.18</v>
      </c>
      <c r="Z102">
        <v>0.5675</v>
      </c>
      <c r="AB102" s="10">
        <v>41775</v>
      </c>
      <c r="AC102">
        <v>43.51</v>
      </c>
      <c r="AD102">
        <v>0.50749999999999995</v>
      </c>
      <c r="AF102" s="10">
        <v>41775</v>
      </c>
      <c r="AG102">
        <v>35.630000000000003</v>
      </c>
      <c r="AH102">
        <v>0.35</v>
      </c>
      <c r="AJ102" s="10">
        <v>41774</v>
      </c>
      <c r="AK102">
        <v>39.549999999999997</v>
      </c>
      <c r="AL102">
        <v>0.26750000000000002</v>
      </c>
      <c r="AN102" s="10">
        <v>41774</v>
      </c>
      <c r="AO102">
        <v>33.979999999999997</v>
      </c>
      <c r="AP102">
        <v>0.36249999999999999</v>
      </c>
      <c r="AR102" s="10">
        <v>41774</v>
      </c>
      <c r="AS102">
        <v>51.85</v>
      </c>
      <c r="AT102">
        <v>0.35</v>
      </c>
      <c r="AV102" s="10">
        <v>41774</v>
      </c>
      <c r="AW102">
        <v>15.82</v>
      </c>
      <c r="AX102">
        <v>0.25</v>
      </c>
    </row>
    <row r="103" spans="4:50">
      <c r="D103" s="10">
        <v>41778</v>
      </c>
      <c r="E103">
        <v>48.73</v>
      </c>
      <c r="F103">
        <v>0.49</v>
      </c>
      <c r="H103" s="10">
        <v>41778</v>
      </c>
      <c r="I103">
        <v>70.3</v>
      </c>
      <c r="J103">
        <v>0.78</v>
      </c>
      <c r="L103" s="10">
        <v>41778</v>
      </c>
      <c r="M103">
        <v>45.26</v>
      </c>
      <c r="N103">
        <v>0.39</v>
      </c>
      <c r="P103" s="10">
        <v>41778</v>
      </c>
      <c r="Q103">
        <v>25.22</v>
      </c>
      <c r="R103">
        <v>0.23</v>
      </c>
      <c r="T103" s="10">
        <v>41778</v>
      </c>
      <c r="U103">
        <v>35.22</v>
      </c>
      <c r="V103">
        <v>0.22500000000000001</v>
      </c>
      <c r="X103" s="10">
        <v>41778</v>
      </c>
      <c r="Y103">
        <v>54.72</v>
      </c>
      <c r="Z103">
        <v>0.5675</v>
      </c>
      <c r="AB103" s="10">
        <v>41778</v>
      </c>
      <c r="AC103">
        <v>42.82</v>
      </c>
      <c r="AD103">
        <v>0.50749999999999995</v>
      </c>
      <c r="AF103" s="10">
        <v>41778</v>
      </c>
      <c r="AG103">
        <v>34.96</v>
      </c>
      <c r="AH103">
        <v>0.35</v>
      </c>
      <c r="AJ103" s="10">
        <v>41775</v>
      </c>
      <c r="AK103">
        <v>39.5</v>
      </c>
      <c r="AL103">
        <v>0.26750000000000002</v>
      </c>
      <c r="AN103" s="10">
        <v>41775</v>
      </c>
      <c r="AO103">
        <v>33.840000000000003</v>
      </c>
      <c r="AP103">
        <v>0.36249999999999999</v>
      </c>
      <c r="AR103" s="10">
        <v>41775</v>
      </c>
      <c r="AS103">
        <v>51.98</v>
      </c>
      <c r="AT103">
        <v>0.35</v>
      </c>
      <c r="AV103" s="10">
        <v>41775</v>
      </c>
      <c r="AW103">
        <v>15.76</v>
      </c>
      <c r="AX103">
        <v>0.25</v>
      </c>
    </row>
    <row r="104" spans="4:50">
      <c r="D104" s="10">
        <v>41779</v>
      </c>
      <c r="E104">
        <v>48.6</v>
      </c>
      <c r="F104">
        <v>0.49</v>
      </c>
      <c r="H104" s="10">
        <v>41779</v>
      </c>
      <c r="I104">
        <v>70.09</v>
      </c>
      <c r="J104">
        <v>0.78</v>
      </c>
      <c r="L104" s="10">
        <v>41779</v>
      </c>
      <c r="M104">
        <v>45.19</v>
      </c>
      <c r="N104">
        <v>0.39</v>
      </c>
      <c r="P104" s="10">
        <v>41779</v>
      </c>
      <c r="Q104">
        <v>25.13</v>
      </c>
      <c r="R104">
        <v>0.23</v>
      </c>
      <c r="T104" s="10">
        <v>41779</v>
      </c>
      <c r="U104">
        <v>35.26</v>
      </c>
      <c r="V104">
        <v>0.22500000000000001</v>
      </c>
      <c r="X104" s="10">
        <v>41779</v>
      </c>
      <c r="Y104">
        <v>54.52</v>
      </c>
      <c r="Z104">
        <v>0.5675</v>
      </c>
      <c r="AB104" s="10">
        <v>41779</v>
      </c>
      <c r="AC104">
        <v>42.77</v>
      </c>
      <c r="AD104">
        <v>0.50749999999999995</v>
      </c>
      <c r="AF104" s="10">
        <v>41779</v>
      </c>
      <c r="AG104">
        <v>34.950000000000003</v>
      </c>
      <c r="AH104">
        <v>0.35</v>
      </c>
      <c r="AJ104" s="10">
        <v>41779</v>
      </c>
      <c r="AK104">
        <v>39.25</v>
      </c>
      <c r="AL104">
        <v>0.26750000000000002</v>
      </c>
      <c r="AN104" s="10">
        <v>41779</v>
      </c>
      <c r="AO104">
        <v>33.79</v>
      </c>
      <c r="AP104">
        <v>0.36249999999999999</v>
      </c>
      <c r="AR104" s="10">
        <v>41779</v>
      </c>
      <c r="AS104">
        <v>52.1</v>
      </c>
      <c r="AT104">
        <v>0.35</v>
      </c>
      <c r="AV104" s="10">
        <v>41779</v>
      </c>
      <c r="AW104">
        <v>15.69</v>
      </c>
      <c r="AX104">
        <v>0.25</v>
      </c>
    </row>
    <row r="105" spans="4:50">
      <c r="D105" s="10">
        <v>41780</v>
      </c>
      <c r="E105">
        <v>48.63</v>
      </c>
      <c r="F105">
        <v>0.49</v>
      </c>
      <c r="H105" s="10">
        <v>41780</v>
      </c>
      <c r="I105">
        <v>69.930000000000007</v>
      </c>
      <c r="J105">
        <v>0.78</v>
      </c>
      <c r="L105" s="10">
        <v>41780</v>
      </c>
      <c r="M105">
        <v>45.27</v>
      </c>
      <c r="N105">
        <v>0.39</v>
      </c>
      <c r="P105" s="10">
        <v>41780</v>
      </c>
      <c r="Q105">
        <v>25.08</v>
      </c>
      <c r="R105">
        <v>0.23</v>
      </c>
      <c r="T105" s="10">
        <v>41780</v>
      </c>
      <c r="U105">
        <v>35.35</v>
      </c>
      <c r="V105">
        <v>0.22500000000000001</v>
      </c>
      <c r="X105" s="10">
        <v>41780</v>
      </c>
      <c r="Y105">
        <v>54.5</v>
      </c>
      <c r="Z105">
        <v>0.5675</v>
      </c>
      <c r="AB105" s="10">
        <v>41780</v>
      </c>
      <c r="AC105">
        <v>42.84</v>
      </c>
      <c r="AD105">
        <v>0.50749999999999995</v>
      </c>
      <c r="AF105" s="10">
        <v>41780</v>
      </c>
      <c r="AG105">
        <v>35.1</v>
      </c>
      <c r="AH105">
        <v>0.35</v>
      </c>
      <c r="AJ105" s="10">
        <v>41780</v>
      </c>
      <c r="AK105">
        <v>39.57</v>
      </c>
      <c r="AL105">
        <v>0.26750000000000002</v>
      </c>
      <c r="AN105" s="10">
        <v>41780</v>
      </c>
      <c r="AO105">
        <v>33.94</v>
      </c>
      <c r="AP105">
        <v>0.36249999999999999</v>
      </c>
      <c r="AR105" s="10">
        <v>41780</v>
      </c>
      <c r="AS105">
        <v>52.81</v>
      </c>
      <c r="AT105">
        <v>0.35</v>
      </c>
      <c r="AV105" s="10">
        <v>41780</v>
      </c>
      <c r="AW105">
        <v>15.71</v>
      </c>
      <c r="AX105">
        <v>0.25</v>
      </c>
    </row>
    <row r="106" spans="4:50">
      <c r="D106" s="10">
        <v>41781</v>
      </c>
      <c r="E106">
        <v>49.26</v>
      </c>
      <c r="F106">
        <v>0.49</v>
      </c>
      <c r="H106" s="10">
        <v>41781</v>
      </c>
      <c r="I106">
        <v>70.55</v>
      </c>
      <c r="J106">
        <v>0.78</v>
      </c>
      <c r="L106" s="10">
        <v>41781</v>
      </c>
      <c r="M106">
        <v>45.49</v>
      </c>
      <c r="N106">
        <v>0.39</v>
      </c>
      <c r="P106" s="10">
        <v>41781</v>
      </c>
      <c r="Q106">
        <v>25.24</v>
      </c>
      <c r="R106">
        <v>0.23</v>
      </c>
      <c r="T106" s="10">
        <v>41781</v>
      </c>
      <c r="U106">
        <v>36</v>
      </c>
      <c r="V106">
        <v>0.22500000000000001</v>
      </c>
      <c r="X106" s="10">
        <v>41781</v>
      </c>
      <c r="Y106">
        <v>54.94</v>
      </c>
      <c r="Z106">
        <v>0.5675</v>
      </c>
      <c r="AB106" s="10">
        <v>41781</v>
      </c>
      <c r="AC106">
        <v>43.19</v>
      </c>
      <c r="AD106">
        <v>0.50749999999999995</v>
      </c>
      <c r="AF106" s="10">
        <v>41781</v>
      </c>
      <c r="AG106">
        <v>35.49</v>
      </c>
      <c r="AH106">
        <v>0.35</v>
      </c>
      <c r="AJ106" s="10">
        <v>41781</v>
      </c>
      <c r="AK106">
        <v>39.619999999999997</v>
      </c>
      <c r="AL106">
        <v>0.26750000000000002</v>
      </c>
      <c r="AN106" s="10">
        <v>41781</v>
      </c>
      <c r="AO106">
        <v>33.9</v>
      </c>
      <c r="AP106">
        <v>0.36249999999999999</v>
      </c>
      <c r="AR106" s="10">
        <v>41781</v>
      </c>
      <c r="AS106">
        <v>52.49</v>
      </c>
      <c r="AT106">
        <v>0.35</v>
      </c>
      <c r="AV106" s="10">
        <v>41781</v>
      </c>
      <c r="AW106">
        <v>15.79</v>
      </c>
      <c r="AX106">
        <v>0.25</v>
      </c>
    </row>
    <row r="107" spans="4:50">
      <c r="D107" s="10">
        <v>41782</v>
      </c>
      <c r="E107">
        <v>49.55</v>
      </c>
      <c r="F107">
        <v>0.49</v>
      </c>
      <c r="H107" s="10">
        <v>41782</v>
      </c>
      <c r="I107">
        <v>70.28</v>
      </c>
      <c r="J107">
        <v>0.78</v>
      </c>
      <c r="L107" s="10">
        <v>41782</v>
      </c>
      <c r="M107">
        <v>45.23</v>
      </c>
      <c r="N107">
        <v>0.39</v>
      </c>
      <c r="P107" s="10">
        <v>41782</v>
      </c>
      <c r="Q107">
        <v>25.21</v>
      </c>
      <c r="R107">
        <v>0.23</v>
      </c>
      <c r="T107" s="10">
        <v>41782</v>
      </c>
      <c r="U107">
        <v>35.869999999999997</v>
      </c>
      <c r="V107">
        <v>0.22500000000000001</v>
      </c>
      <c r="X107" s="10">
        <v>41782</v>
      </c>
      <c r="Y107">
        <v>54.82</v>
      </c>
      <c r="Z107">
        <v>0.5675</v>
      </c>
      <c r="AB107" s="10">
        <v>41782</v>
      </c>
      <c r="AC107">
        <v>43.08</v>
      </c>
      <c r="AD107">
        <v>0.50749999999999995</v>
      </c>
      <c r="AF107" s="10">
        <v>41782</v>
      </c>
      <c r="AG107">
        <v>35.47</v>
      </c>
      <c r="AH107">
        <v>0.35</v>
      </c>
      <c r="AJ107" s="10">
        <v>41782</v>
      </c>
      <c r="AK107">
        <v>39.5</v>
      </c>
      <c r="AL107">
        <v>0.26750000000000002</v>
      </c>
      <c r="AN107" s="10">
        <v>41782</v>
      </c>
      <c r="AO107">
        <v>34.03</v>
      </c>
      <c r="AP107">
        <v>0.36249999999999999</v>
      </c>
      <c r="AR107" s="10">
        <v>41782</v>
      </c>
      <c r="AS107">
        <v>52.41</v>
      </c>
      <c r="AT107">
        <v>0.35</v>
      </c>
      <c r="AV107" s="10">
        <v>41782</v>
      </c>
      <c r="AW107">
        <v>15.78</v>
      </c>
      <c r="AX107">
        <v>0.25</v>
      </c>
    </row>
    <row r="108" spans="4:50">
      <c r="D108" s="10">
        <v>41786</v>
      </c>
      <c r="E108">
        <v>50.12</v>
      </c>
      <c r="F108">
        <v>0.49</v>
      </c>
      <c r="H108" s="10">
        <v>41786</v>
      </c>
      <c r="I108">
        <v>70.459999999999994</v>
      </c>
      <c r="J108">
        <v>0.78</v>
      </c>
      <c r="L108" s="10">
        <v>41786</v>
      </c>
      <c r="M108">
        <v>45.22</v>
      </c>
      <c r="N108">
        <v>0.39</v>
      </c>
      <c r="P108" s="10">
        <v>41786</v>
      </c>
      <c r="Q108">
        <v>25.36</v>
      </c>
      <c r="R108">
        <v>0.23</v>
      </c>
      <c r="T108" s="10">
        <v>41786</v>
      </c>
      <c r="U108">
        <v>36.17</v>
      </c>
      <c r="V108">
        <v>0.22500000000000001</v>
      </c>
      <c r="X108" s="10">
        <v>41786</v>
      </c>
      <c r="Y108">
        <v>55.01</v>
      </c>
      <c r="Z108">
        <v>0.5675</v>
      </c>
      <c r="AB108" s="10">
        <v>41786</v>
      </c>
      <c r="AC108">
        <v>43.16</v>
      </c>
      <c r="AD108">
        <v>0.50749999999999995</v>
      </c>
      <c r="AF108" s="10">
        <v>41786</v>
      </c>
      <c r="AG108">
        <v>35.549999999999997</v>
      </c>
      <c r="AH108">
        <v>0.35</v>
      </c>
      <c r="AJ108" s="10">
        <v>41785</v>
      </c>
      <c r="AK108">
        <v>39.36</v>
      </c>
      <c r="AL108">
        <v>0.26750000000000002</v>
      </c>
      <c r="AN108" s="10">
        <v>41785</v>
      </c>
      <c r="AO108">
        <v>34.03</v>
      </c>
      <c r="AP108">
        <v>0.36249999999999999</v>
      </c>
      <c r="AR108" s="10">
        <v>41785</v>
      </c>
      <c r="AS108">
        <v>52</v>
      </c>
      <c r="AT108">
        <v>0.35</v>
      </c>
      <c r="AV108" s="10">
        <v>41785</v>
      </c>
      <c r="AW108">
        <v>15.765000000000001</v>
      </c>
      <c r="AX108">
        <v>0.25</v>
      </c>
    </row>
    <row r="109" spans="4:50">
      <c r="D109" s="10">
        <v>41787</v>
      </c>
      <c r="E109">
        <v>49.83</v>
      </c>
      <c r="F109">
        <v>0.49</v>
      </c>
      <c r="H109" s="10">
        <v>41787</v>
      </c>
      <c r="I109">
        <v>70.760000000000005</v>
      </c>
      <c r="J109">
        <v>0.78</v>
      </c>
      <c r="L109" s="10">
        <v>41787</v>
      </c>
      <c r="M109">
        <v>45.13</v>
      </c>
      <c r="N109">
        <v>0.39</v>
      </c>
      <c r="P109" s="10">
        <v>41787</v>
      </c>
      <c r="Q109">
        <v>25.25</v>
      </c>
      <c r="R109">
        <v>0.23</v>
      </c>
      <c r="T109" s="10">
        <v>41787</v>
      </c>
      <c r="U109">
        <v>36.56</v>
      </c>
      <c r="V109">
        <v>0.22500000000000001</v>
      </c>
      <c r="X109" s="10">
        <v>41787</v>
      </c>
      <c r="Y109">
        <v>55.06</v>
      </c>
      <c r="Z109">
        <v>0.5675</v>
      </c>
      <c r="AB109" s="10">
        <v>41787</v>
      </c>
      <c r="AC109">
        <v>43.45</v>
      </c>
      <c r="AD109">
        <v>0.50749999999999995</v>
      </c>
      <c r="AF109" s="10">
        <v>41787</v>
      </c>
      <c r="AG109">
        <v>35.83</v>
      </c>
      <c r="AH109">
        <v>0.35</v>
      </c>
      <c r="AJ109" s="10">
        <v>41786</v>
      </c>
      <c r="AK109">
        <v>39.07</v>
      </c>
      <c r="AL109">
        <v>0.26750000000000002</v>
      </c>
      <c r="AN109" s="10">
        <v>41786</v>
      </c>
      <c r="AO109">
        <v>34.06</v>
      </c>
      <c r="AP109">
        <v>0.36249999999999999</v>
      </c>
      <c r="AR109" s="10">
        <v>41786</v>
      </c>
      <c r="AS109">
        <v>51.93</v>
      </c>
      <c r="AT109">
        <v>0.35</v>
      </c>
      <c r="AV109" s="10">
        <v>41786</v>
      </c>
      <c r="AW109">
        <v>15.8</v>
      </c>
      <c r="AX109">
        <v>0.25</v>
      </c>
    </row>
    <row r="110" spans="4:50">
      <c r="D110" s="10">
        <v>41788</v>
      </c>
      <c r="E110">
        <v>49.51</v>
      </c>
      <c r="F110">
        <v>0.49</v>
      </c>
      <c r="H110" s="10">
        <v>41788</v>
      </c>
      <c r="I110">
        <v>70.930000000000007</v>
      </c>
      <c r="J110">
        <v>0.78</v>
      </c>
      <c r="L110" s="10">
        <v>41788</v>
      </c>
      <c r="M110">
        <v>45.03</v>
      </c>
      <c r="N110">
        <v>0.39</v>
      </c>
      <c r="P110" s="10">
        <v>41788</v>
      </c>
      <c r="Q110">
        <v>25.29</v>
      </c>
      <c r="R110">
        <v>0.23</v>
      </c>
      <c r="T110" s="10">
        <v>41788</v>
      </c>
      <c r="U110">
        <v>36.57</v>
      </c>
      <c r="V110">
        <v>0.22500000000000001</v>
      </c>
      <c r="X110" s="10">
        <v>41788</v>
      </c>
      <c r="Y110">
        <v>54.86</v>
      </c>
      <c r="Z110">
        <v>0.5675</v>
      </c>
      <c r="AB110" s="10">
        <v>41788</v>
      </c>
      <c r="AC110">
        <v>43.54</v>
      </c>
      <c r="AD110">
        <v>0.50749999999999995</v>
      </c>
      <c r="AF110" s="10">
        <v>41788</v>
      </c>
      <c r="AG110">
        <v>35.799999999999997</v>
      </c>
      <c r="AH110">
        <v>0.35</v>
      </c>
      <c r="AJ110" s="10">
        <v>41787</v>
      </c>
      <c r="AK110">
        <v>39.200000000000003</v>
      </c>
      <c r="AL110">
        <v>0.26750000000000002</v>
      </c>
      <c r="AN110" s="10">
        <v>41787</v>
      </c>
      <c r="AO110">
        <v>34.29</v>
      </c>
      <c r="AP110">
        <v>0.36249999999999999</v>
      </c>
      <c r="AR110" s="10">
        <v>41787</v>
      </c>
      <c r="AS110">
        <v>51.85</v>
      </c>
      <c r="AT110">
        <v>0.35</v>
      </c>
      <c r="AV110" s="10">
        <v>41787</v>
      </c>
      <c r="AW110">
        <v>15.71</v>
      </c>
      <c r="AX110">
        <v>0.25</v>
      </c>
    </row>
    <row r="111" spans="4:50">
      <c r="D111" s="10">
        <v>41789</v>
      </c>
      <c r="E111">
        <v>49.67</v>
      </c>
      <c r="F111">
        <v>0.49</v>
      </c>
      <c r="H111" s="10">
        <v>41789</v>
      </c>
      <c r="I111">
        <v>71.08</v>
      </c>
      <c r="J111">
        <v>0.78</v>
      </c>
      <c r="L111" s="10">
        <v>41789</v>
      </c>
      <c r="M111">
        <v>45.4</v>
      </c>
      <c r="N111">
        <v>0.39</v>
      </c>
      <c r="P111" s="10">
        <v>41789</v>
      </c>
      <c r="Q111">
        <v>25.45</v>
      </c>
      <c r="R111">
        <v>0.23</v>
      </c>
      <c r="T111" s="10">
        <v>41789</v>
      </c>
      <c r="U111">
        <v>36.729999999999997</v>
      </c>
      <c r="V111">
        <v>0.22500000000000001</v>
      </c>
      <c r="X111" s="10">
        <v>41789</v>
      </c>
      <c r="Y111">
        <v>55.42</v>
      </c>
      <c r="Z111">
        <v>0.5675</v>
      </c>
      <c r="AB111" s="10">
        <v>41789</v>
      </c>
      <c r="AC111">
        <v>43.78</v>
      </c>
      <c r="AD111">
        <v>0.50749999999999995</v>
      </c>
      <c r="AF111" s="10">
        <v>41789</v>
      </c>
      <c r="AG111">
        <v>36.049999999999997</v>
      </c>
      <c r="AH111">
        <v>0.35</v>
      </c>
      <c r="AJ111" s="10">
        <v>41788</v>
      </c>
      <c r="AK111">
        <v>39.19</v>
      </c>
      <c r="AL111">
        <v>0.26750000000000002</v>
      </c>
      <c r="AN111" s="10">
        <v>41788</v>
      </c>
      <c r="AO111">
        <v>34.11</v>
      </c>
      <c r="AP111">
        <v>0.36249999999999999</v>
      </c>
      <c r="AR111" s="10">
        <v>41788</v>
      </c>
      <c r="AS111">
        <v>51.22</v>
      </c>
      <c r="AT111">
        <v>0.35</v>
      </c>
      <c r="AV111" s="10">
        <v>41788</v>
      </c>
      <c r="AW111">
        <v>15.71</v>
      </c>
      <c r="AX111">
        <v>0.25</v>
      </c>
    </row>
    <row r="112" spans="4:50">
      <c r="D112" s="10">
        <v>41792</v>
      </c>
      <c r="E112">
        <v>49.32</v>
      </c>
      <c r="F112">
        <v>0.49</v>
      </c>
      <c r="H112" s="10">
        <v>41792</v>
      </c>
      <c r="I112">
        <v>70.849999999999994</v>
      </c>
      <c r="J112">
        <v>0.78</v>
      </c>
      <c r="L112" s="10">
        <v>41792</v>
      </c>
      <c r="M112">
        <v>45.34</v>
      </c>
      <c r="N112">
        <v>0.39</v>
      </c>
      <c r="P112" s="10">
        <v>41792</v>
      </c>
      <c r="Q112">
        <v>25.39</v>
      </c>
      <c r="R112">
        <v>0.23</v>
      </c>
      <c r="T112" s="10">
        <v>41792</v>
      </c>
      <c r="U112">
        <v>36.630000000000003</v>
      </c>
      <c r="V112">
        <v>0.22500000000000001</v>
      </c>
      <c r="X112" s="10">
        <v>41792</v>
      </c>
      <c r="Y112">
        <v>55.09</v>
      </c>
      <c r="Z112">
        <v>0.5675</v>
      </c>
      <c r="AB112" s="10">
        <v>41792</v>
      </c>
      <c r="AC112">
        <v>43.67</v>
      </c>
      <c r="AD112">
        <v>0.50749999999999995</v>
      </c>
      <c r="AF112" s="10">
        <v>41792</v>
      </c>
      <c r="AG112">
        <v>36.04</v>
      </c>
      <c r="AH112">
        <v>0.35</v>
      </c>
      <c r="AJ112" s="10">
        <v>41789</v>
      </c>
      <c r="AK112">
        <v>39.25</v>
      </c>
      <c r="AL112">
        <v>0.26750000000000002</v>
      </c>
      <c r="AN112" s="10">
        <v>41789</v>
      </c>
      <c r="AO112">
        <v>34.03</v>
      </c>
      <c r="AP112">
        <v>0.36249999999999999</v>
      </c>
      <c r="AR112" s="10">
        <v>41789</v>
      </c>
      <c r="AS112">
        <v>51.53</v>
      </c>
      <c r="AT112">
        <v>0.35</v>
      </c>
      <c r="AV112" s="10">
        <v>41789</v>
      </c>
      <c r="AW112">
        <v>15.7</v>
      </c>
      <c r="AX112">
        <v>0.25</v>
      </c>
    </row>
    <row r="113" spans="4:50">
      <c r="D113" s="10">
        <v>41793</v>
      </c>
      <c r="E113">
        <v>48.94</v>
      </c>
      <c r="F113">
        <v>0.49</v>
      </c>
      <c r="H113" s="10">
        <v>41793</v>
      </c>
      <c r="I113">
        <v>70.7</v>
      </c>
      <c r="J113">
        <v>0.78</v>
      </c>
      <c r="L113" s="10">
        <v>41793</v>
      </c>
      <c r="M113">
        <v>45.33</v>
      </c>
      <c r="N113">
        <v>0.39</v>
      </c>
      <c r="P113" s="10">
        <v>41793</v>
      </c>
      <c r="Q113">
        <v>25.48</v>
      </c>
      <c r="R113">
        <v>0.23</v>
      </c>
      <c r="T113" s="10">
        <v>41793</v>
      </c>
      <c r="U113">
        <v>36.549999999999997</v>
      </c>
      <c r="V113">
        <v>0.22500000000000001</v>
      </c>
      <c r="X113" s="10">
        <v>41793</v>
      </c>
      <c r="Y113">
        <v>54.99</v>
      </c>
      <c r="Z113">
        <v>0.5675</v>
      </c>
      <c r="AB113" s="10">
        <v>41793</v>
      </c>
      <c r="AC113">
        <v>43.67</v>
      </c>
      <c r="AD113">
        <v>0.50749999999999995</v>
      </c>
      <c r="AF113" s="10">
        <v>41793</v>
      </c>
      <c r="AG113">
        <v>36.22</v>
      </c>
      <c r="AH113">
        <v>0.35</v>
      </c>
      <c r="AJ113" s="10">
        <v>41792</v>
      </c>
      <c r="AK113">
        <v>39.520000000000003</v>
      </c>
      <c r="AL113">
        <v>0.26750000000000002</v>
      </c>
      <c r="AN113" s="10">
        <v>41792</v>
      </c>
      <c r="AO113">
        <v>34.21</v>
      </c>
      <c r="AP113">
        <v>0.36249999999999999</v>
      </c>
      <c r="AR113" s="10">
        <v>41792</v>
      </c>
      <c r="AS113">
        <v>51.82</v>
      </c>
      <c r="AT113">
        <v>0.35</v>
      </c>
      <c r="AV113" s="10">
        <v>41792</v>
      </c>
      <c r="AW113">
        <v>15.65</v>
      </c>
      <c r="AX113">
        <v>0.25</v>
      </c>
    </row>
    <row r="114" spans="4:50">
      <c r="D114" s="10">
        <v>41794</v>
      </c>
      <c r="E114">
        <v>48.89</v>
      </c>
      <c r="F114">
        <v>0.49</v>
      </c>
      <c r="H114" s="10">
        <v>41794</v>
      </c>
      <c r="I114">
        <v>71.010000000000005</v>
      </c>
      <c r="J114">
        <v>0.78</v>
      </c>
      <c r="L114" s="10">
        <v>41794</v>
      </c>
      <c r="M114">
        <v>45.27</v>
      </c>
      <c r="N114">
        <v>0.39</v>
      </c>
      <c r="P114" s="10">
        <v>41794</v>
      </c>
      <c r="Q114">
        <v>25.49</v>
      </c>
      <c r="R114">
        <v>0.23</v>
      </c>
      <c r="T114" s="10">
        <v>41794</v>
      </c>
      <c r="U114">
        <v>36.58</v>
      </c>
      <c r="V114">
        <v>0.22500000000000001</v>
      </c>
      <c r="X114" s="10">
        <v>41794</v>
      </c>
      <c r="Y114">
        <v>54.73</v>
      </c>
      <c r="Z114">
        <v>0.5675</v>
      </c>
      <c r="AB114" s="10">
        <v>41794</v>
      </c>
      <c r="AC114">
        <v>43.73</v>
      </c>
      <c r="AD114">
        <v>0.50749999999999995</v>
      </c>
      <c r="AF114" s="10">
        <v>41794</v>
      </c>
      <c r="AG114">
        <v>36.22</v>
      </c>
      <c r="AH114">
        <v>0.35</v>
      </c>
      <c r="AJ114" s="10">
        <v>41793</v>
      </c>
      <c r="AK114">
        <v>38.89</v>
      </c>
      <c r="AL114">
        <v>0.26750000000000002</v>
      </c>
      <c r="AN114" s="10">
        <v>41793</v>
      </c>
      <c r="AO114">
        <v>34.15</v>
      </c>
      <c r="AP114">
        <v>0.36249999999999999</v>
      </c>
      <c r="AR114" s="10">
        <v>41793</v>
      </c>
      <c r="AS114">
        <v>51.89</v>
      </c>
      <c r="AT114">
        <v>0.35</v>
      </c>
      <c r="AV114" s="10">
        <v>41793</v>
      </c>
      <c r="AW114">
        <v>15.65</v>
      </c>
      <c r="AX114">
        <v>0.25</v>
      </c>
    </row>
    <row r="115" spans="4:50">
      <c r="D115" s="10">
        <v>41795</v>
      </c>
      <c r="E115">
        <v>49.77</v>
      </c>
      <c r="F115">
        <v>0.49</v>
      </c>
      <c r="H115" s="10">
        <v>41795</v>
      </c>
      <c r="I115">
        <v>71.73</v>
      </c>
      <c r="J115">
        <v>0.78</v>
      </c>
      <c r="L115" s="10">
        <v>41795</v>
      </c>
      <c r="M115">
        <v>45.6</v>
      </c>
      <c r="N115">
        <v>0.39</v>
      </c>
      <c r="P115" s="10">
        <v>41795</v>
      </c>
      <c r="Q115">
        <v>25.66</v>
      </c>
      <c r="R115">
        <v>0.23</v>
      </c>
      <c r="T115" s="10">
        <v>41795</v>
      </c>
      <c r="U115">
        <v>36.9</v>
      </c>
      <c r="V115">
        <v>0.22500000000000001</v>
      </c>
      <c r="X115" s="10">
        <v>41795</v>
      </c>
      <c r="Y115">
        <v>55.19</v>
      </c>
      <c r="Z115">
        <v>0.5675</v>
      </c>
      <c r="AB115" s="10">
        <v>41795</v>
      </c>
      <c r="AC115">
        <v>44.12</v>
      </c>
      <c r="AD115">
        <v>0.50749999999999995</v>
      </c>
      <c r="AF115" s="10">
        <v>41795</v>
      </c>
      <c r="AG115">
        <v>36.24</v>
      </c>
      <c r="AH115">
        <v>0.35</v>
      </c>
      <c r="AJ115" s="10">
        <v>41794</v>
      </c>
      <c r="AK115">
        <v>39.08</v>
      </c>
      <c r="AL115">
        <v>0.26750000000000002</v>
      </c>
      <c r="AN115" s="10">
        <v>41794</v>
      </c>
      <c r="AO115">
        <v>33.950000000000003</v>
      </c>
      <c r="AP115">
        <v>0.36249999999999999</v>
      </c>
      <c r="AR115" s="10">
        <v>41794</v>
      </c>
      <c r="AS115">
        <v>51.79</v>
      </c>
      <c r="AT115">
        <v>0.35</v>
      </c>
      <c r="AV115" s="10">
        <v>41794</v>
      </c>
      <c r="AW115">
        <v>15.71</v>
      </c>
      <c r="AX115">
        <v>0.25</v>
      </c>
    </row>
    <row r="116" spans="4:50">
      <c r="D116" s="10">
        <v>41796</v>
      </c>
      <c r="E116">
        <v>49.87</v>
      </c>
      <c r="F116">
        <v>0.49</v>
      </c>
      <c r="H116" s="10">
        <v>41796</v>
      </c>
      <c r="I116">
        <v>71.34</v>
      </c>
      <c r="J116">
        <v>0.78</v>
      </c>
      <c r="L116" s="10">
        <v>41796</v>
      </c>
      <c r="M116">
        <v>45.48</v>
      </c>
      <c r="N116">
        <v>0.39</v>
      </c>
      <c r="P116" s="10">
        <v>41796</v>
      </c>
      <c r="Q116">
        <v>25.54</v>
      </c>
      <c r="R116">
        <v>0.23</v>
      </c>
      <c r="T116" s="10">
        <v>41796</v>
      </c>
      <c r="U116">
        <v>36.93</v>
      </c>
      <c r="V116">
        <v>0.22500000000000001</v>
      </c>
      <c r="X116" s="10">
        <v>41796</v>
      </c>
      <c r="Y116">
        <v>54.96</v>
      </c>
      <c r="Z116">
        <v>0.5675</v>
      </c>
      <c r="AB116" s="10">
        <v>41796</v>
      </c>
      <c r="AC116">
        <v>43.89</v>
      </c>
      <c r="AD116">
        <v>0.50749999999999995</v>
      </c>
      <c r="AF116" s="10">
        <v>41796</v>
      </c>
      <c r="AG116">
        <v>36.03</v>
      </c>
      <c r="AH116">
        <v>0.35</v>
      </c>
      <c r="AJ116" s="10">
        <v>41795</v>
      </c>
      <c r="AK116">
        <v>39.65</v>
      </c>
      <c r="AL116">
        <v>0.26750000000000002</v>
      </c>
      <c r="AN116" s="10">
        <v>41795</v>
      </c>
      <c r="AO116">
        <v>34</v>
      </c>
      <c r="AP116">
        <v>0.36249999999999999</v>
      </c>
      <c r="AR116" s="10">
        <v>41795</v>
      </c>
      <c r="AS116">
        <v>51.63</v>
      </c>
      <c r="AT116">
        <v>0.35</v>
      </c>
      <c r="AV116" s="10">
        <v>41795</v>
      </c>
      <c r="AW116">
        <v>15.7</v>
      </c>
      <c r="AX116">
        <v>0.25</v>
      </c>
    </row>
    <row r="117" spans="4:50">
      <c r="D117" s="10">
        <v>41799</v>
      </c>
      <c r="E117">
        <v>49.52</v>
      </c>
      <c r="F117">
        <v>0.49</v>
      </c>
      <c r="H117" s="10">
        <v>41799</v>
      </c>
      <c r="I117">
        <v>70.86</v>
      </c>
      <c r="J117">
        <v>0.78</v>
      </c>
      <c r="L117" s="10">
        <v>41799</v>
      </c>
      <c r="M117">
        <v>45.17</v>
      </c>
      <c r="N117">
        <v>0.39</v>
      </c>
      <c r="P117" s="10">
        <v>41799</v>
      </c>
      <c r="Q117">
        <v>25.55</v>
      </c>
      <c r="R117">
        <v>0.23</v>
      </c>
      <c r="T117" s="10">
        <v>41799</v>
      </c>
      <c r="U117">
        <v>36.74</v>
      </c>
      <c r="V117">
        <v>0.22500000000000001</v>
      </c>
      <c r="X117" s="10">
        <v>41799</v>
      </c>
      <c r="Y117">
        <v>54.53</v>
      </c>
      <c r="Z117">
        <v>0.5675</v>
      </c>
      <c r="AB117" s="10">
        <v>41799</v>
      </c>
      <c r="AC117">
        <v>43.64</v>
      </c>
      <c r="AD117">
        <v>0.50749999999999995</v>
      </c>
      <c r="AF117" s="10">
        <v>41799</v>
      </c>
      <c r="AG117">
        <v>36.090000000000003</v>
      </c>
      <c r="AH117">
        <v>0.35</v>
      </c>
      <c r="AJ117" s="10">
        <v>41796</v>
      </c>
      <c r="AK117">
        <v>39.119999999999997</v>
      </c>
      <c r="AL117">
        <v>0.26750000000000002</v>
      </c>
      <c r="AN117" s="10">
        <v>41796</v>
      </c>
      <c r="AO117">
        <v>33.64</v>
      </c>
      <c r="AP117">
        <v>0.36249999999999999</v>
      </c>
      <c r="AR117" s="10">
        <v>41796</v>
      </c>
      <c r="AS117">
        <v>51.23</v>
      </c>
      <c r="AT117">
        <v>0.35</v>
      </c>
      <c r="AV117" s="10">
        <v>41796</v>
      </c>
      <c r="AW117">
        <v>15.72</v>
      </c>
      <c r="AX117">
        <v>0.25</v>
      </c>
    </row>
    <row r="118" spans="4:50">
      <c r="D118" s="10">
        <v>41800</v>
      </c>
      <c r="E118">
        <v>49.44</v>
      </c>
      <c r="F118">
        <v>0.49</v>
      </c>
      <c r="H118" s="10">
        <v>41800</v>
      </c>
      <c r="I118">
        <v>70.510000000000005</v>
      </c>
      <c r="J118">
        <v>0.78</v>
      </c>
      <c r="L118" s="10">
        <v>41800</v>
      </c>
      <c r="M118">
        <v>45.16</v>
      </c>
      <c r="N118">
        <v>0.39</v>
      </c>
      <c r="P118" s="10">
        <v>41800</v>
      </c>
      <c r="Q118">
        <v>25.41</v>
      </c>
      <c r="R118">
        <v>0.23</v>
      </c>
      <c r="T118" s="10">
        <v>41800</v>
      </c>
      <c r="U118">
        <v>36.54</v>
      </c>
      <c r="V118">
        <v>0.22500000000000001</v>
      </c>
      <c r="X118" s="10">
        <v>41800</v>
      </c>
      <c r="Y118">
        <v>54.39</v>
      </c>
      <c r="Z118">
        <v>0.5675</v>
      </c>
      <c r="AB118" s="10">
        <v>41800</v>
      </c>
      <c r="AC118">
        <v>43.61</v>
      </c>
      <c r="AD118">
        <v>0.50749999999999995</v>
      </c>
      <c r="AF118" s="10">
        <v>41800</v>
      </c>
      <c r="AG118">
        <v>35.96</v>
      </c>
      <c r="AH118">
        <v>0.35</v>
      </c>
      <c r="AJ118" s="10">
        <v>41799</v>
      </c>
      <c r="AK118">
        <v>39.229999999999997</v>
      </c>
      <c r="AL118">
        <v>0.26750000000000002</v>
      </c>
      <c r="AN118" s="10">
        <v>41799</v>
      </c>
      <c r="AO118">
        <v>33.65</v>
      </c>
      <c r="AP118">
        <v>0.36249999999999999</v>
      </c>
      <c r="AR118" s="10">
        <v>41799</v>
      </c>
      <c r="AS118">
        <v>50.83</v>
      </c>
      <c r="AT118">
        <v>0.35</v>
      </c>
      <c r="AV118" s="10">
        <v>41799</v>
      </c>
      <c r="AW118">
        <v>15.78</v>
      </c>
      <c r="AX118">
        <v>0.25</v>
      </c>
    </row>
    <row r="119" spans="4:50">
      <c r="D119" s="10">
        <v>41801</v>
      </c>
      <c r="E119">
        <v>48.58</v>
      </c>
      <c r="F119">
        <v>0.49</v>
      </c>
      <c r="H119" s="10">
        <v>41801</v>
      </c>
      <c r="I119">
        <v>69.63</v>
      </c>
      <c r="J119">
        <v>0.78</v>
      </c>
      <c r="L119" s="10">
        <v>41801</v>
      </c>
      <c r="M119">
        <v>44.66</v>
      </c>
      <c r="N119">
        <v>0.39</v>
      </c>
      <c r="P119" s="10">
        <v>41801</v>
      </c>
      <c r="Q119">
        <v>25.02</v>
      </c>
      <c r="R119">
        <v>0.23</v>
      </c>
      <c r="T119" s="10">
        <v>41801</v>
      </c>
      <c r="U119">
        <v>36.24</v>
      </c>
      <c r="V119">
        <v>0.22500000000000001</v>
      </c>
      <c r="X119" s="10">
        <v>41801</v>
      </c>
      <c r="Y119">
        <v>53.84</v>
      </c>
      <c r="Z119">
        <v>0.5675</v>
      </c>
      <c r="AB119" s="10">
        <v>41801</v>
      </c>
      <c r="AC119">
        <v>43.09</v>
      </c>
      <c r="AD119">
        <v>0.50749999999999995</v>
      </c>
      <c r="AF119" s="10">
        <v>41801</v>
      </c>
      <c r="AG119">
        <v>35.6</v>
      </c>
      <c r="AH119">
        <v>0.35</v>
      </c>
      <c r="AJ119" s="10">
        <v>41800</v>
      </c>
      <c r="AK119">
        <v>39</v>
      </c>
      <c r="AL119">
        <v>0.26750000000000002</v>
      </c>
      <c r="AN119" s="10">
        <v>41800</v>
      </c>
      <c r="AO119">
        <v>33.72</v>
      </c>
      <c r="AP119">
        <v>0.36249999999999999</v>
      </c>
      <c r="AR119" s="10">
        <v>41800</v>
      </c>
      <c r="AS119">
        <v>50.65</v>
      </c>
      <c r="AT119">
        <v>0.35</v>
      </c>
      <c r="AV119" s="10">
        <v>41800</v>
      </c>
      <c r="AW119">
        <v>15.74</v>
      </c>
      <c r="AX119">
        <v>0.25</v>
      </c>
    </row>
    <row r="120" spans="4:50">
      <c r="D120" s="10">
        <v>41802</v>
      </c>
      <c r="E120">
        <v>48.25</v>
      </c>
      <c r="F120">
        <v>0.49</v>
      </c>
      <c r="H120" s="10">
        <v>41802</v>
      </c>
      <c r="I120">
        <v>70.58</v>
      </c>
      <c r="J120">
        <v>0.78</v>
      </c>
      <c r="L120" s="10">
        <v>41802</v>
      </c>
      <c r="M120">
        <v>45.07</v>
      </c>
      <c r="N120">
        <v>0.39</v>
      </c>
      <c r="P120" s="10">
        <v>41802</v>
      </c>
      <c r="Q120">
        <v>25.05</v>
      </c>
      <c r="R120">
        <v>0.23</v>
      </c>
      <c r="T120" s="10">
        <v>41802</v>
      </c>
      <c r="U120">
        <v>36.270000000000003</v>
      </c>
      <c r="V120">
        <v>0.22500000000000001</v>
      </c>
      <c r="X120" s="10">
        <v>41802</v>
      </c>
      <c r="Y120">
        <v>54.05</v>
      </c>
      <c r="Z120">
        <v>0.5675</v>
      </c>
      <c r="AB120" s="10">
        <v>41802</v>
      </c>
      <c r="AC120">
        <v>43.48</v>
      </c>
      <c r="AD120">
        <v>0.50749999999999995</v>
      </c>
      <c r="AF120" s="10">
        <v>41802</v>
      </c>
      <c r="AG120">
        <v>35.69</v>
      </c>
      <c r="AH120">
        <v>0.35</v>
      </c>
      <c r="AJ120" s="10">
        <v>41801</v>
      </c>
      <c r="AK120">
        <v>39.520000000000003</v>
      </c>
      <c r="AL120">
        <v>0.26750000000000002</v>
      </c>
      <c r="AN120" s="10">
        <v>41801</v>
      </c>
      <c r="AO120">
        <v>33.78</v>
      </c>
      <c r="AP120">
        <v>0.36249999999999999</v>
      </c>
      <c r="AR120" s="10">
        <v>41801</v>
      </c>
      <c r="AS120">
        <v>50.55</v>
      </c>
      <c r="AT120">
        <v>0.35</v>
      </c>
      <c r="AV120" s="10">
        <v>41801</v>
      </c>
      <c r="AW120">
        <v>15.78</v>
      </c>
      <c r="AX120">
        <v>0.25</v>
      </c>
    </row>
    <row r="121" spans="4:50">
      <c r="D121" s="10">
        <v>41803</v>
      </c>
      <c r="E121">
        <v>47.9</v>
      </c>
      <c r="F121">
        <v>0.49</v>
      </c>
      <c r="H121" s="10">
        <v>41803</v>
      </c>
      <c r="I121">
        <v>70.83</v>
      </c>
      <c r="J121">
        <v>0.78</v>
      </c>
      <c r="L121" s="10">
        <v>41803</v>
      </c>
      <c r="M121">
        <v>45.36</v>
      </c>
      <c r="N121">
        <v>0.39</v>
      </c>
      <c r="P121" s="10">
        <v>41803</v>
      </c>
      <c r="Q121">
        <v>25.16</v>
      </c>
      <c r="R121">
        <v>0.23</v>
      </c>
      <c r="T121" s="10">
        <v>41803</v>
      </c>
      <c r="U121">
        <v>36.31</v>
      </c>
      <c r="V121">
        <v>0.22500000000000001</v>
      </c>
      <c r="X121" s="10">
        <v>41803</v>
      </c>
      <c r="Y121">
        <v>54.22</v>
      </c>
      <c r="Z121">
        <v>0.5675</v>
      </c>
      <c r="AB121" s="10">
        <v>41803</v>
      </c>
      <c r="AC121">
        <v>43.53</v>
      </c>
      <c r="AD121">
        <v>0.50749999999999995</v>
      </c>
      <c r="AF121" s="10">
        <v>41803</v>
      </c>
      <c r="AG121">
        <v>35.86</v>
      </c>
      <c r="AH121">
        <v>0.35</v>
      </c>
      <c r="AJ121" s="10">
        <v>41802</v>
      </c>
      <c r="AK121">
        <v>39.58</v>
      </c>
      <c r="AL121">
        <v>0.26750000000000002</v>
      </c>
      <c r="AN121" s="10">
        <v>41802</v>
      </c>
      <c r="AO121">
        <v>33.99</v>
      </c>
      <c r="AP121">
        <v>0.36249999999999999</v>
      </c>
      <c r="AR121" s="10">
        <v>41802</v>
      </c>
      <c r="AS121">
        <v>50.77</v>
      </c>
      <c r="AT121">
        <v>0.35</v>
      </c>
      <c r="AV121" s="10">
        <v>41802</v>
      </c>
      <c r="AW121">
        <v>15.8</v>
      </c>
      <c r="AX121">
        <v>0.25</v>
      </c>
    </row>
    <row r="122" spans="4:50">
      <c r="D122" s="10">
        <v>41806</v>
      </c>
      <c r="E122">
        <v>48.2</v>
      </c>
      <c r="F122">
        <v>0.49</v>
      </c>
      <c r="H122" s="10">
        <v>41806</v>
      </c>
      <c r="I122">
        <v>71.12</v>
      </c>
      <c r="J122">
        <v>0.78</v>
      </c>
      <c r="L122" s="10">
        <v>41806</v>
      </c>
      <c r="M122">
        <v>45.76</v>
      </c>
      <c r="N122">
        <v>0.39</v>
      </c>
      <c r="P122" s="10">
        <v>41806</v>
      </c>
      <c r="Q122">
        <v>25.46</v>
      </c>
      <c r="R122">
        <v>0.23</v>
      </c>
      <c r="T122" s="10">
        <v>41806</v>
      </c>
      <c r="U122">
        <v>36.799999999999997</v>
      </c>
      <c r="V122">
        <v>0.22500000000000001</v>
      </c>
      <c r="X122" s="10">
        <v>41806</v>
      </c>
      <c r="Y122">
        <v>54.72</v>
      </c>
      <c r="Z122">
        <v>0.5675</v>
      </c>
      <c r="AB122" s="10">
        <v>41806</v>
      </c>
      <c r="AC122">
        <v>43.7</v>
      </c>
      <c r="AD122">
        <v>0.50749999999999995</v>
      </c>
      <c r="AF122" s="10">
        <v>41806</v>
      </c>
      <c r="AG122">
        <v>36.26</v>
      </c>
      <c r="AH122">
        <v>0.35</v>
      </c>
      <c r="AJ122" s="10">
        <v>41803</v>
      </c>
      <c r="AK122">
        <v>39.5</v>
      </c>
      <c r="AL122">
        <v>0.26750000000000002</v>
      </c>
      <c r="AN122" s="10">
        <v>41803</v>
      </c>
      <c r="AO122">
        <v>33.79</v>
      </c>
      <c r="AP122">
        <v>0.36249999999999999</v>
      </c>
      <c r="AR122" s="10">
        <v>41803</v>
      </c>
      <c r="AS122">
        <v>51.06</v>
      </c>
      <c r="AT122">
        <v>0.35</v>
      </c>
      <c r="AV122" s="10">
        <v>41803</v>
      </c>
      <c r="AW122">
        <v>15.81</v>
      </c>
      <c r="AX122">
        <v>0.25</v>
      </c>
    </row>
    <row r="123" spans="4:50">
      <c r="D123" s="10">
        <v>41807</v>
      </c>
      <c r="E123">
        <v>48.02</v>
      </c>
      <c r="F123">
        <v>0.49</v>
      </c>
      <c r="H123" s="10">
        <v>41807</v>
      </c>
      <c r="I123">
        <v>70.709999999999994</v>
      </c>
      <c r="J123">
        <v>0.78</v>
      </c>
      <c r="L123" s="10">
        <v>41807</v>
      </c>
      <c r="M123">
        <v>45.58</v>
      </c>
      <c r="N123">
        <v>0.39</v>
      </c>
      <c r="P123" s="10">
        <v>41807</v>
      </c>
      <c r="Q123">
        <v>25.42</v>
      </c>
      <c r="R123">
        <v>0.23</v>
      </c>
      <c r="T123" s="10">
        <v>41807</v>
      </c>
      <c r="U123">
        <v>36.58</v>
      </c>
      <c r="V123">
        <v>0.22500000000000001</v>
      </c>
      <c r="X123" s="10">
        <v>41807</v>
      </c>
      <c r="Y123">
        <v>54.46</v>
      </c>
      <c r="Z123">
        <v>0.5675</v>
      </c>
      <c r="AB123" s="10">
        <v>41807</v>
      </c>
      <c r="AC123">
        <v>43.43</v>
      </c>
      <c r="AD123">
        <v>0.50749999999999995</v>
      </c>
      <c r="AF123" s="10">
        <v>41807</v>
      </c>
      <c r="AG123">
        <v>36.43</v>
      </c>
      <c r="AH123">
        <v>0.35</v>
      </c>
      <c r="AJ123" s="10">
        <v>41806</v>
      </c>
      <c r="AK123">
        <v>39.54</v>
      </c>
      <c r="AL123">
        <v>0.26750000000000002</v>
      </c>
      <c r="AN123" s="10">
        <v>41806</v>
      </c>
      <c r="AO123">
        <v>33.880000000000003</v>
      </c>
      <c r="AP123">
        <v>0.36249999999999999</v>
      </c>
      <c r="AR123" s="10">
        <v>41806</v>
      </c>
      <c r="AS123">
        <v>51.51</v>
      </c>
      <c r="AT123">
        <v>0.35</v>
      </c>
      <c r="AV123" s="10">
        <v>41806</v>
      </c>
      <c r="AW123">
        <v>15.92</v>
      </c>
      <c r="AX123">
        <v>0.25</v>
      </c>
    </row>
    <row r="124" spans="4:50">
      <c r="D124" s="10">
        <v>41808</v>
      </c>
      <c r="E124">
        <v>48.82</v>
      </c>
      <c r="F124">
        <v>0.49</v>
      </c>
      <c r="H124" s="10">
        <v>41808</v>
      </c>
      <c r="I124">
        <v>72.41</v>
      </c>
      <c r="J124">
        <v>0.78</v>
      </c>
      <c r="L124" s="10">
        <v>41808</v>
      </c>
      <c r="M124">
        <v>46.8</v>
      </c>
      <c r="N124">
        <v>0.39</v>
      </c>
      <c r="P124" s="10">
        <v>41808</v>
      </c>
      <c r="Q124">
        <v>25.9</v>
      </c>
      <c r="R124">
        <v>0.23</v>
      </c>
      <c r="T124" s="10">
        <v>41808</v>
      </c>
      <c r="U124">
        <v>37.049999999999997</v>
      </c>
      <c r="V124">
        <v>0.22500000000000001</v>
      </c>
      <c r="X124" s="10">
        <v>41808</v>
      </c>
      <c r="Y124">
        <v>55.8</v>
      </c>
      <c r="Z124">
        <v>0.5675</v>
      </c>
      <c r="AB124" s="10">
        <v>41808</v>
      </c>
      <c r="AC124">
        <v>44.53</v>
      </c>
      <c r="AD124">
        <v>0.50749999999999995</v>
      </c>
      <c r="AF124" s="10">
        <v>41808</v>
      </c>
      <c r="AG124">
        <v>36.92</v>
      </c>
      <c r="AH124">
        <v>0.35</v>
      </c>
      <c r="AJ124" s="10">
        <v>41807</v>
      </c>
      <c r="AK124">
        <v>39.869999999999997</v>
      </c>
      <c r="AL124">
        <v>0.26750000000000002</v>
      </c>
      <c r="AN124" s="10">
        <v>41807</v>
      </c>
      <c r="AO124">
        <v>34.08</v>
      </c>
      <c r="AP124">
        <v>0.36249999999999999</v>
      </c>
      <c r="AR124" s="10">
        <v>41807</v>
      </c>
      <c r="AS124">
        <v>51.96</v>
      </c>
      <c r="AT124">
        <v>0.35</v>
      </c>
      <c r="AV124" s="10">
        <v>41807</v>
      </c>
      <c r="AW124">
        <v>15.99</v>
      </c>
      <c r="AX124">
        <v>0.25</v>
      </c>
    </row>
    <row r="125" spans="4:50">
      <c r="D125" s="10">
        <v>41809</v>
      </c>
      <c r="E125">
        <v>49.43</v>
      </c>
      <c r="F125">
        <v>0.49</v>
      </c>
      <c r="H125" s="10">
        <v>41809</v>
      </c>
      <c r="I125">
        <v>73.23</v>
      </c>
      <c r="J125">
        <v>0.78</v>
      </c>
      <c r="L125" s="10">
        <v>41809</v>
      </c>
      <c r="M125">
        <v>46.79</v>
      </c>
      <c r="N125">
        <v>0.39</v>
      </c>
      <c r="P125" s="10">
        <v>41809</v>
      </c>
      <c r="Q125">
        <v>26.13</v>
      </c>
      <c r="R125">
        <v>0.23</v>
      </c>
      <c r="T125" s="10">
        <v>41809</v>
      </c>
      <c r="U125">
        <v>37.49</v>
      </c>
      <c r="V125">
        <v>0.22500000000000001</v>
      </c>
      <c r="X125" s="10">
        <v>41809</v>
      </c>
      <c r="Y125">
        <v>56.56</v>
      </c>
      <c r="Z125">
        <v>0.5675</v>
      </c>
      <c r="AB125" s="10">
        <v>41809</v>
      </c>
      <c r="AC125">
        <v>44.72</v>
      </c>
      <c r="AD125">
        <v>0.50749999999999995</v>
      </c>
      <c r="AF125" s="10">
        <v>41809</v>
      </c>
      <c r="AG125">
        <v>37.22</v>
      </c>
      <c r="AH125">
        <v>0.35</v>
      </c>
      <c r="AJ125" s="10">
        <v>41808</v>
      </c>
      <c r="AK125">
        <v>39.85</v>
      </c>
      <c r="AL125">
        <v>0.26750000000000002</v>
      </c>
      <c r="AN125" s="10">
        <v>41808</v>
      </c>
      <c r="AO125">
        <v>34.15</v>
      </c>
      <c r="AP125">
        <v>0.36249999999999999</v>
      </c>
      <c r="AR125" s="10">
        <v>41808</v>
      </c>
      <c r="AS125">
        <v>51.38</v>
      </c>
      <c r="AT125">
        <v>0.35</v>
      </c>
      <c r="AV125" s="10">
        <v>41808</v>
      </c>
      <c r="AW125">
        <v>16.03</v>
      </c>
      <c r="AX125">
        <v>0.25</v>
      </c>
    </row>
    <row r="126" spans="4:50">
      <c r="D126" s="10">
        <v>41810</v>
      </c>
      <c r="E126">
        <v>49.37</v>
      </c>
      <c r="F126">
        <v>0.49</v>
      </c>
      <c r="H126" s="10">
        <v>41810</v>
      </c>
      <c r="I126">
        <v>72.319999999999993</v>
      </c>
      <c r="J126">
        <v>0.78</v>
      </c>
      <c r="L126" s="10">
        <v>41810</v>
      </c>
      <c r="M126">
        <v>46.45</v>
      </c>
      <c r="N126">
        <v>0.39</v>
      </c>
      <c r="P126" s="10">
        <v>41810</v>
      </c>
      <c r="Q126">
        <v>26.08</v>
      </c>
      <c r="R126">
        <v>0.23</v>
      </c>
      <c r="T126" s="10">
        <v>41810</v>
      </c>
      <c r="U126">
        <v>37.42</v>
      </c>
      <c r="V126">
        <v>0.22500000000000001</v>
      </c>
      <c r="X126" s="10">
        <v>41810</v>
      </c>
      <c r="Y126">
        <v>56.15</v>
      </c>
      <c r="Z126">
        <v>0.5675</v>
      </c>
      <c r="AB126" s="10">
        <v>41810</v>
      </c>
      <c r="AC126">
        <v>44.25</v>
      </c>
      <c r="AD126">
        <v>0.50749999999999995</v>
      </c>
      <c r="AF126" s="10">
        <v>41810</v>
      </c>
      <c r="AG126">
        <v>37.22</v>
      </c>
      <c r="AH126">
        <v>0.35</v>
      </c>
      <c r="AJ126" s="10">
        <v>41809</v>
      </c>
      <c r="AK126">
        <v>39.54</v>
      </c>
      <c r="AL126">
        <v>0.26750000000000002</v>
      </c>
      <c r="AN126" s="10">
        <v>41809</v>
      </c>
      <c r="AO126">
        <v>34.1</v>
      </c>
      <c r="AP126">
        <v>0.36249999999999999</v>
      </c>
      <c r="AR126" s="10">
        <v>41809</v>
      </c>
      <c r="AS126">
        <v>50.82</v>
      </c>
      <c r="AT126">
        <v>0.35</v>
      </c>
      <c r="AV126" s="10">
        <v>41809</v>
      </c>
      <c r="AW126">
        <v>16.04</v>
      </c>
      <c r="AX126">
        <v>0.25</v>
      </c>
    </row>
    <row r="127" spans="4:50">
      <c r="D127" s="10">
        <v>41813</v>
      </c>
      <c r="E127">
        <v>49.48</v>
      </c>
      <c r="F127">
        <v>0.49</v>
      </c>
      <c r="H127" s="10">
        <v>41813</v>
      </c>
      <c r="I127">
        <v>72.349999999999994</v>
      </c>
      <c r="J127">
        <v>0.78</v>
      </c>
      <c r="L127" s="10">
        <v>41813</v>
      </c>
      <c r="M127">
        <v>46.27</v>
      </c>
      <c r="N127">
        <v>0.39</v>
      </c>
      <c r="P127" s="10">
        <v>41813</v>
      </c>
      <c r="Q127">
        <v>25.95</v>
      </c>
      <c r="R127">
        <v>0.23</v>
      </c>
      <c r="T127" s="10">
        <v>41813</v>
      </c>
      <c r="U127">
        <v>37.56</v>
      </c>
      <c r="V127">
        <v>0.22500000000000001</v>
      </c>
      <c r="X127" s="10">
        <v>41813</v>
      </c>
      <c r="Y127">
        <v>56.48</v>
      </c>
      <c r="Z127">
        <v>0.5675</v>
      </c>
      <c r="AB127" s="10">
        <v>41813</v>
      </c>
      <c r="AC127">
        <v>44.22</v>
      </c>
      <c r="AD127">
        <v>0.50749999999999995</v>
      </c>
      <c r="AF127" s="10">
        <v>41813</v>
      </c>
      <c r="AG127">
        <v>37.14</v>
      </c>
      <c r="AH127">
        <v>0.35</v>
      </c>
      <c r="AJ127" s="10">
        <v>41810</v>
      </c>
      <c r="AK127">
        <v>39.5</v>
      </c>
      <c r="AL127">
        <v>0.26750000000000002</v>
      </c>
      <c r="AN127" s="10">
        <v>41810</v>
      </c>
      <c r="AO127">
        <v>34</v>
      </c>
      <c r="AP127">
        <v>0.36249999999999999</v>
      </c>
      <c r="AR127" s="10">
        <v>41810</v>
      </c>
      <c r="AS127">
        <v>51.09</v>
      </c>
      <c r="AT127">
        <v>0.35</v>
      </c>
      <c r="AV127" s="10">
        <v>41810</v>
      </c>
      <c r="AW127">
        <v>15.94</v>
      </c>
      <c r="AX127">
        <v>0.25</v>
      </c>
    </row>
    <row r="128" spans="4:50">
      <c r="D128" s="10">
        <v>41814</v>
      </c>
      <c r="E128">
        <v>49.89</v>
      </c>
      <c r="F128">
        <v>0.49</v>
      </c>
      <c r="H128" s="10">
        <v>41814</v>
      </c>
      <c r="I128">
        <v>72.36</v>
      </c>
      <c r="J128">
        <v>0.78</v>
      </c>
      <c r="L128" s="10">
        <v>41814</v>
      </c>
      <c r="M128">
        <v>46.53</v>
      </c>
      <c r="N128">
        <v>0.39</v>
      </c>
      <c r="P128" s="10">
        <v>41814</v>
      </c>
      <c r="Q128">
        <v>26.14</v>
      </c>
      <c r="R128">
        <v>0.23</v>
      </c>
      <c r="T128" s="10">
        <v>41814</v>
      </c>
      <c r="U128">
        <v>37.83</v>
      </c>
      <c r="V128">
        <v>0.22500000000000001</v>
      </c>
      <c r="X128" s="10">
        <v>41814</v>
      </c>
      <c r="Y128">
        <v>56.69</v>
      </c>
      <c r="Z128">
        <v>0.5675</v>
      </c>
      <c r="AB128" s="10">
        <v>41814</v>
      </c>
      <c r="AC128">
        <v>44.19</v>
      </c>
      <c r="AD128">
        <v>0.50749999999999995</v>
      </c>
      <c r="AF128" s="10">
        <v>41814</v>
      </c>
      <c r="AG128">
        <v>37.369999999999997</v>
      </c>
      <c r="AH128">
        <v>0.35</v>
      </c>
      <c r="AJ128" s="10">
        <v>41813</v>
      </c>
      <c r="AK128">
        <v>39.549999999999997</v>
      </c>
      <c r="AL128">
        <v>0.26750000000000002</v>
      </c>
      <c r="AN128" s="10">
        <v>41813</v>
      </c>
      <c r="AO128">
        <v>34.14</v>
      </c>
      <c r="AP128">
        <v>0.36249999999999999</v>
      </c>
      <c r="AR128" s="10">
        <v>41813</v>
      </c>
      <c r="AS128">
        <v>50.57</v>
      </c>
      <c r="AT128">
        <v>0.35</v>
      </c>
      <c r="AV128" s="10">
        <v>41813</v>
      </c>
      <c r="AW128">
        <v>15.96</v>
      </c>
      <c r="AX128">
        <v>0.25</v>
      </c>
    </row>
    <row r="129" spans="4:50">
      <c r="D129" s="10">
        <v>41815</v>
      </c>
      <c r="E129">
        <v>50.09</v>
      </c>
      <c r="F129">
        <v>0.49</v>
      </c>
      <c r="H129" s="10">
        <v>41815</v>
      </c>
      <c r="I129">
        <v>73.040000000000006</v>
      </c>
      <c r="J129">
        <v>0.78</v>
      </c>
      <c r="L129" s="10">
        <v>41815</v>
      </c>
      <c r="M129">
        <v>46.62</v>
      </c>
      <c r="N129">
        <v>0.39</v>
      </c>
      <c r="P129" s="10">
        <v>41815</v>
      </c>
      <c r="Q129">
        <v>26.57</v>
      </c>
      <c r="R129">
        <v>0.23</v>
      </c>
      <c r="T129" s="10">
        <v>41815</v>
      </c>
      <c r="U129">
        <v>38.01</v>
      </c>
      <c r="V129">
        <v>0.22500000000000001</v>
      </c>
      <c r="X129" s="10">
        <v>41815</v>
      </c>
      <c r="Y129">
        <v>56.45</v>
      </c>
      <c r="Z129">
        <v>0.5675</v>
      </c>
      <c r="AB129" s="10">
        <v>41815</v>
      </c>
      <c r="AC129">
        <v>44.67</v>
      </c>
      <c r="AD129">
        <v>0.50749999999999995</v>
      </c>
      <c r="AF129" s="10">
        <v>41815</v>
      </c>
      <c r="AG129">
        <v>37.590000000000003</v>
      </c>
      <c r="AH129">
        <v>0.35</v>
      </c>
      <c r="AJ129" s="10">
        <v>41814</v>
      </c>
      <c r="AK129">
        <v>39.54</v>
      </c>
      <c r="AL129">
        <v>0.26750000000000002</v>
      </c>
      <c r="AN129" s="10">
        <v>41814</v>
      </c>
      <c r="AO129">
        <v>33.92</v>
      </c>
      <c r="AP129">
        <v>0.36249999999999999</v>
      </c>
      <c r="AR129" s="10">
        <v>41814</v>
      </c>
      <c r="AS129">
        <v>50.63</v>
      </c>
      <c r="AT129">
        <v>0.35</v>
      </c>
      <c r="AV129" s="10">
        <v>41814</v>
      </c>
      <c r="AW129">
        <v>15.98</v>
      </c>
      <c r="AX129">
        <v>0.25</v>
      </c>
    </row>
    <row r="130" spans="4:50">
      <c r="D130" s="10">
        <v>41816</v>
      </c>
      <c r="E130">
        <v>50.3</v>
      </c>
      <c r="F130">
        <v>0.49</v>
      </c>
      <c r="H130" s="10">
        <v>41816</v>
      </c>
      <c r="I130">
        <v>73.17</v>
      </c>
      <c r="J130">
        <v>0.78</v>
      </c>
      <c r="L130" s="10">
        <v>41816</v>
      </c>
      <c r="M130">
        <v>46.77</v>
      </c>
      <c r="N130">
        <v>0.39</v>
      </c>
      <c r="P130" s="10">
        <v>41816</v>
      </c>
      <c r="Q130">
        <v>26.69</v>
      </c>
      <c r="R130">
        <v>0.23</v>
      </c>
      <c r="T130" s="10">
        <v>41816</v>
      </c>
      <c r="U130">
        <v>38.36</v>
      </c>
      <c r="V130">
        <v>0.22500000000000001</v>
      </c>
      <c r="X130" s="10">
        <v>41816</v>
      </c>
      <c r="Y130">
        <v>56.31</v>
      </c>
      <c r="Z130">
        <v>0.5675</v>
      </c>
      <c r="AB130" s="10">
        <v>41816</v>
      </c>
      <c r="AC130">
        <v>44.81</v>
      </c>
      <c r="AD130">
        <v>0.50749999999999995</v>
      </c>
      <c r="AF130" s="10">
        <v>41816</v>
      </c>
      <c r="AG130">
        <v>37.75</v>
      </c>
      <c r="AH130">
        <v>0.35</v>
      </c>
      <c r="AJ130" s="10">
        <v>41815</v>
      </c>
      <c r="AK130">
        <v>39.450000000000003</v>
      </c>
      <c r="AL130">
        <v>0.26750000000000002</v>
      </c>
      <c r="AN130" s="10">
        <v>41815</v>
      </c>
      <c r="AO130">
        <v>33.92</v>
      </c>
      <c r="AP130">
        <v>0.36249999999999999</v>
      </c>
      <c r="AR130" s="10">
        <v>41815</v>
      </c>
      <c r="AS130">
        <v>50.63</v>
      </c>
      <c r="AT130">
        <v>0.35</v>
      </c>
      <c r="AV130" s="10">
        <v>41815</v>
      </c>
      <c r="AW130">
        <v>15.97</v>
      </c>
      <c r="AX130">
        <v>0.25</v>
      </c>
    </row>
    <row r="131" spans="4:50">
      <c r="D131" s="10">
        <v>41817</v>
      </c>
      <c r="E131">
        <v>50.96</v>
      </c>
      <c r="F131">
        <v>0.49</v>
      </c>
      <c r="H131" s="10">
        <v>41817</v>
      </c>
      <c r="I131">
        <v>73.7</v>
      </c>
      <c r="J131">
        <v>0.78</v>
      </c>
      <c r="L131" s="10">
        <v>41817</v>
      </c>
      <c r="M131">
        <v>46.86</v>
      </c>
      <c r="N131">
        <v>0.39</v>
      </c>
      <c r="P131" s="10">
        <v>41817</v>
      </c>
      <c r="Q131">
        <v>26.9</v>
      </c>
      <c r="R131">
        <v>0.23</v>
      </c>
      <c r="T131" s="10">
        <v>41817</v>
      </c>
      <c r="U131">
        <v>38.67</v>
      </c>
      <c r="V131">
        <v>0.22500000000000001</v>
      </c>
      <c r="X131" s="10">
        <v>41817</v>
      </c>
      <c r="Y131">
        <v>56.48</v>
      </c>
      <c r="Z131">
        <v>0.5675</v>
      </c>
      <c r="AB131" s="10">
        <v>41817</v>
      </c>
      <c r="AC131">
        <v>45.06</v>
      </c>
      <c r="AD131">
        <v>0.50749999999999995</v>
      </c>
      <c r="AF131" s="10">
        <v>41817</v>
      </c>
      <c r="AG131">
        <v>37.9</v>
      </c>
      <c r="AH131">
        <v>0.35</v>
      </c>
      <c r="AJ131" s="10">
        <v>41816</v>
      </c>
      <c r="AK131">
        <v>39.68</v>
      </c>
      <c r="AL131">
        <v>0.26750000000000002</v>
      </c>
      <c r="AN131" s="10">
        <v>41816</v>
      </c>
      <c r="AO131">
        <v>34.01</v>
      </c>
      <c r="AP131">
        <v>0.36249999999999999</v>
      </c>
      <c r="AR131" s="10">
        <v>41816</v>
      </c>
      <c r="AS131">
        <v>50.49</v>
      </c>
      <c r="AT131">
        <v>0.35</v>
      </c>
      <c r="AV131" s="10">
        <v>41816</v>
      </c>
      <c r="AW131">
        <v>15.79</v>
      </c>
      <c r="AX131">
        <v>0.25</v>
      </c>
    </row>
    <row r="132" spans="4:50">
      <c r="D132" s="10">
        <v>41820</v>
      </c>
      <c r="E132">
        <v>51.35</v>
      </c>
      <c r="F132">
        <v>0.49</v>
      </c>
      <c r="H132" s="10">
        <v>41820</v>
      </c>
      <c r="I132">
        <v>74.19</v>
      </c>
      <c r="J132">
        <v>0.78</v>
      </c>
      <c r="L132" s="10">
        <v>41820</v>
      </c>
      <c r="M132">
        <v>47.27</v>
      </c>
      <c r="N132">
        <v>0.39</v>
      </c>
      <c r="P132" s="10">
        <v>41820</v>
      </c>
      <c r="Q132">
        <v>26.87</v>
      </c>
      <c r="R132">
        <v>0.23</v>
      </c>
      <c r="T132" s="10">
        <v>41820</v>
      </c>
      <c r="U132">
        <v>39.08</v>
      </c>
      <c r="V132">
        <v>0.22500000000000001</v>
      </c>
      <c r="X132" s="10">
        <v>41820</v>
      </c>
      <c r="Y132">
        <v>57.84</v>
      </c>
      <c r="Z132">
        <v>0.5675</v>
      </c>
      <c r="AB132" s="10">
        <v>41820</v>
      </c>
      <c r="AC132">
        <v>45.38</v>
      </c>
      <c r="AD132">
        <v>0.52500000000000002</v>
      </c>
      <c r="AF132" s="10">
        <v>41820</v>
      </c>
      <c r="AG132">
        <v>38.19</v>
      </c>
      <c r="AH132">
        <v>0.35</v>
      </c>
      <c r="AJ132" s="10">
        <v>41817</v>
      </c>
      <c r="AK132">
        <v>39.869999999999997</v>
      </c>
      <c r="AL132">
        <v>0.26750000000000002</v>
      </c>
      <c r="AN132" s="10">
        <v>41817</v>
      </c>
      <c r="AO132">
        <v>34</v>
      </c>
      <c r="AP132">
        <v>0.36249999999999999</v>
      </c>
      <c r="AR132" s="10">
        <v>41817</v>
      </c>
      <c r="AS132">
        <v>50.6</v>
      </c>
      <c r="AT132">
        <v>0.35</v>
      </c>
      <c r="AV132" s="10">
        <v>41817</v>
      </c>
      <c r="AW132">
        <v>15.77</v>
      </c>
      <c r="AX132">
        <v>0.25</v>
      </c>
    </row>
    <row r="133" spans="4:50">
      <c r="D133" s="10">
        <v>41821</v>
      </c>
      <c r="E133">
        <v>51.31</v>
      </c>
      <c r="F133">
        <v>0.49</v>
      </c>
      <c r="H133" s="10">
        <v>41821</v>
      </c>
      <c r="I133">
        <v>73.63</v>
      </c>
      <c r="J133">
        <v>0.78</v>
      </c>
      <c r="L133" s="10">
        <v>41821</v>
      </c>
      <c r="M133">
        <v>46.68</v>
      </c>
      <c r="N133">
        <v>0.39</v>
      </c>
      <c r="P133" s="10">
        <v>41821</v>
      </c>
      <c r="Q133">
        <v>26.8</v>
      </c>
      <c r="R133">
        <v>0.23</v>
      </c>
      <c r="T133" s="10">
        <v>41821</v>
      </c>
      <c r="U133">
        <v>39.08</v>
      </c>
      <c r="V133">
        <v>0.22500000000000001</v>
      </c>
      <c r="X133" s="10">
        <v>41821</v>
      </c>
      <c r="Y133">
        <v>57.76</v>
      </c>
      <c r="Z133">
        <v>0.5675</v>
      </c>
      <c r="AB133" s="10">
        <v>41821</v>
      </c>
      <c r="AC133">
        <v>45.08</v>
      </c>
      <c r="AD133">
        <v>0.52500000000000002</v>
      </c>
      <c r="AF133" s="10">
        <v>41821</v>
      </c>
      <c r="AG133">
        <v>37.96</v>
      </c>
      <c r="AH133">
        <v>0.35</v>
      </c>
      <c r="AJ133" s="10">
        <v>41820</v>
      </c>
      <c r="AK133">
        <v>40</v>
      </c>
      <c r="AL133">
        <v>0.26750000000000002</v>
      </c>
      <c r="AN133" s="10">
        <v>41820</v>
      </c>
      <c r="AO133">
        <v>34.14</v>
      </c>
      <c r="AP133">
        <v>0.36249999999999999</v>
      </c>
      <c r="AR133" s="10">
        <v>41820</v>
      </c>
      <c r="AS133">
        <v>50.63</v>
      </c>
      <c r="AT133">
        <v>0.35</v>
      </c>
      <c r="AV133" s="10">
        <v>41820</v>
      </c>
      <c r="AW133">
        <v>15.8</v>
      </c>
      <c r="AX133">
        <v>0.25</v>
      </c>
    </row>
    <row r="134" spans="4:50">
      <c r="D134" s="10">
        <v>41822</v>
      </c>
      <c r="E134">
        <v>50.59</v>
      </c>
      <c r="F134">
        <v>0.49</v>
      </c>
      <c r="H134" s="10">
        <v>41822</v>
      </c>
      <c r="I134">
        <v>72.22</v>
      </c>
      <c r="J134">
        <v>0.78</v>
      </c>
      <c r="L134" s="10">
        <v>41822</v>
      </c>
      <c r="M134">
        <v>46.14</v>
      </c>
      <c r="N134">
        <v>0.39</v>
      </c>
      <c r="P134" s="10">
        <v>41822</v>
      </c>
      <c r="Q134">
        <v>26.36</v>
      </c>
      <c r="R134">
        <v>0.23</v>
      </c>
      <c r="T134" s="10">
        <v>41822</v>
      </c>
      <c r="U134">
        <v>38.31</v>
      </c>
      <c r="V134">
        <v>0.22500000000000001</v>
      </c>
      <c r="X134" s="10">
        <v>41822</v>
      </c>
      <c r="Y134">
        <v>56.94</v>
      </c>
      <c r="Z134">
        <v>0.5675</v>
      </c>
      <c r="AB134" s="10">
        <v>41822</v>
      </c>
      <c r="AC134">
        <v>44.26</v>
      </c>
      <c r="AD134">
        <v>0.52500000000000002</v>
      </c>
      <c r="AF134" s="10">
        <v>41822</v>
      </c>
      <c r="AG134">
        <v>37.26</v>
      </c>
      <c r="AH134">
        <v>0.35</v>
      </c>
      <c r="AJ134" s="10">
        <v>41822</v>
      </c>
      <c r="AK134">
        <v>39.86</v>
      </c>
      <c r="AL134">
        <v>0.26750000000000002</v>
      </c>
      <c r="AN134" s="10">
        <v>41822</v>
      </c>
      <c r="AO134">
        <v>34.01</v>
      </c>
      <c r="AP134">
        <v>0.36249999999999999</v>
      </c>
      <c r="AR134" s="10">
        <v>41822</v>
      </c>
      <c r="AS134">
        <v>50.91</v>
      </c>
      <c r="AT134">
        <v>0.35</v>
      </c>
      <c r="AV134" s="10">
        <v>41822</v>
      </c>
      <c r="AW134">
        <v>15.79</v>
      </c>
      <c r="AX134">
        <v>0.25</v>
      </c>
    </row>
    <row r="135" spans="4:50">
      <c r="D135" s="10">
        <v>41823</v>
      </c>
      <c r="E135">
        <v>50.3</v>
      </c>
      <c r="F135">
        <v>0.49</v>
      </c>
      <c r="H135" s="10">
        <v>41823</v>
      </c>
      <c r="I135">
        <v>71.39</v>
      </c>
      <c r="J135">
        <v>0.78</v>
      </c>
      <c r="L135" s="10">
        <v>41823</v>
      </c>
      <c r="M135">
        <v>45.68</v>
      </c>
      <c r="N135">
        <v>0.39</v>
      </c>
      <c r="P135" s="10">
        <v>41823</v>
      </c>
      <c r="Q135">
        <v>26.24</v>
      </c>
      <c r="R135">
        <v>0.23</v>
      </c>
      <c r="T135" s="10">
        <v>41823</v>
      </c>
      <c r="U135">
        <v>38.06</v>
      </c>
      <c r="V135">
        <v>0.22500000000000001</v>
      </c>
      <c r="X135" s="10">
        <v>41823</v>
      </c>
      <c r="Y135">
        <v>56.44</v>
      </c>
      <c r="Z135">
        <v>0.5675</v>
      </c>
      <c r="AB135" s="10">
        <v>41823</v>
      </c>
      <c r="AC135">
        <v>44.01</v>
      </c>
      <c r="AD135">
        <v>0.52500000000000002</v>
      </c>
      <c r="AF135" s="10">
        <v>41823</v>
      </c>
      <c r="AG135">
        <v>36.93</v>
      </c>
      <c r="AH135">
        <v>0.35</v>
      </c>
      <c r="AJ135" s="10">
        <v>41823</v>
      </c>
      <c r="AK135">
        <v>39.64</v>
      </c>
      <c r="AL135">
        <v>0.26750000000000002</v>
      </c>
      <c r="AN135" s="10">
        <v>41823</v>
      </c>
      <c r="AO135">
        <v>33.770000000000003</v>
      </c>
      <c r="AP135">
        <v>0.36249999999999999</v>
      </c>
      <c r="AR135" s="10">
        <v>41823</v>
      </c>
      <c r="AS135">
        <v>50.65</v>
      </c>
      <c r="AT135">
        <v>0.35</v>
      </c>
      <c r="AV135" s="10">
        <v>41823</v>
      </c>
      <c r="AW135">
        <v>15.76</v>
      </c>
      <c r="AX135">
        <v>0.25</v>
      </c>
    </row>
    <row r="136" spans="4:50">
      <c r="D136" s="10">
        <v>41827</v>
      </c>
      <c r="E136">
        <v>50.15</v>
      </c>
      <c r="F136">
        <v>0.49</v>
      </c>
      <c r="H136" s="10">
        <v>41827</v>
      </c>
      <c r="I136">
        <v>71.58</v>
      </c>
      <c r="J136">
        <v>0.78</v>
      </c>
      <c r="L136" s="10">
        <v>41827</v>
      </c>
      <c r="M136">
        <v>45.73</v>
      </c>
      <c r="N136">
        <v>0.39</v>
      </c>
      <c r="P136" s="10">
        <v>41827</v>
      </c>
      <c r="Q136">
        <v>26.39</v>
      </c>
      <c r="R136">
        <v>0.23</v>
      </c>
      <c r="T136" s="10">
        <v>41827</v>
      </c>
      <c r="U136">
        <v>37.99</v>
      </c>
      <c r="V136">
        <v>0.22500000000000001</v>
      </c>
      <c r="X136" s="10">
        <v>41827</v>
      </c>
      <c r="Y136">
        <v>56.39</v>
      </c>
      <c r="Z136">
        <v>0.5675</v>
      </c>
      <c r="AB136" s="10">
        <v>41827</v>
      </c>
      <c r="AC136">
        <v>44.21</v>
      </c>
      <c r="AD136">
        <v>0.52500000000000002</v>
      </c>
      <c r="AF136" s="10">
        <v>41827</v>
      </c>
      <c r="AG136">
        <v>37.08</v>
      </c>
      <c r="AH136">
        <v>0.35</v>
      </c>
      <c r="AJ136" s="10">
        <v>41824</v>
      </c>
      <c r="AK136">
        <v>39.67</v>
      </c>
      <c r="AL136">
        <v>0.26750000000000002</v>
      </c>
      <c r="AN136" s="10">
        <v>41824</v>
      </c>
      <c r="AO136">
        <v>33.799999999999997</v>
      </c>
      <c r="AP136">
        <v>0.36249999999999999</v>
      </c>
      <c r="AR136" s="10">
        <v>41824</v>
      </c>
      <c r="AS136">
        <v>50.59</v>
      </c>
      <c r="AT136">
        <v>0.35</v>
      </c>
      <c r="AV136" s="10">
        <v>41824</v>
      </c>
      <c r="AW136">
        <v>15.81</v>
      </c>
      <c r="AX136">
        <v>0.25</v>
      </c>
    </row>
    <row r="137" spans="4:50">
      <c r="D137" s="10">
        <v>41828</v>
      </c>
      <c r="E137">
        <v>50.45</v>
      </c>
      <c r="F137">
        <v>0.49</v>
      </c>
      <c r="H137" s="10">
        <v>41828</v>
      </c>
      <c r="I137">
        <v>72.319999999999993</v>
      </c>
      <c r="J137">
        <v>0.78</v>
      </c>
      <c r="L137" s="10">
        <v>41828</v>
      </c>
      <c r="M137">
        <v>45.97</v>
      </c>
      <c r="N137">
        <v>0.39</v>
      </c>
      <c r="P137" s="10">
        <v>41828</v>
      </c>
      <c r="Q137">
        <v>26.4</v>
      </c>
      <c r="R137">
        <v>0.23</v>
      </c>
      <c r="T137" s="10">
        <v>41828</v>
      </c>
      <c r="U137">
        <v>37.65</v>
      </c>
      <c r="V137">
        <v>0.22500000000000001</v>
      </c>
      <c r="X137" s="10">
        <v>41828</v>
      </c>
      <c r="Y137">
        <v>56.98</v>
      </c>
      <c r="Z137">
        <v>0.5675</v>
      </c>
      <c r="AB137" s="10">
        <v>41828</v>
      </c>
      <c r="AC137">
        <v>44.54</v>
      </c>
      <c r="AD137">
        <v>0.52500000000000002</v>
      </c>
      <c r="AF137" s="10">
        <v>41828</v>
      </c>
      <c r="AG137">
        <v>37.200000000000003</v>
      </c>
      <c r="AH137">
        <v>0.35</v>
      </c>
      <c r="AJ137" s="10">
        <v>41827</v>
      </c>
      <c r="AK137">
        <v>39.56</v>
      </c>
      <c r="AL137">
        <v>0.26750000000000002</v>
      </c>
      <c r="AN137" s="10">
        <v>41827</v>
      </c>
      <c r="AO137">
        <v>33.89</v>
      </c>
      <c r="AP137">
        <v>0.36249999999999999</v>
      </c>
      <c r="AR137" s="10">
        <v>41827</v>
      </c>
      <c r="AS137">
        <v>50.49</v>
      </c>
      <c r="AT137">
        <v>0.35</v>
      </c>
      <c r="AV137" s="10">
        <v>41827</v>
      </c>
      <c r="AW137">
        <v>15.81</v>
      </c>
      <c r="AX137">
        <v>0.25</v>
      </c>
    </row>
    <row r="138" spans="4:50">
      <c r="D138" s="10">
        <v>41829</v>
      </c>
      <c r="E138">
        <v>50.18</v>
      </c>
      <c r="F138">
        <v>0.49</v>
      </c>
      <c r="H138" s="10">
        <v>41829</v>
      </c>
      <c r="I138">
        <v>72.11</v>
      </c>
      <c r="J138">
        <v>0.78</v>
      </c>
      <c r="L138" s="10">
        <v>41829</v>
      </c>
      <c r="M138">
        <v>45.81</v>
      </c>
      <c r="N138">
        <v>0.39</v>
      </c>
      <c r="P138" s="10">
        <v>41829</v>
      </c>
      <c r="Q138">
        <v>26.28</v>
      </c>
      <c r="R138">
        <v>0.23</v>
      </c>
      <c r="T138" s="10">
        <v>41829</v>
      </c>
      <c r="U138">
        <v>37.46</v>
      </c>
      <c r="V138">
        <v>0.22500000000000001</v>
      </c>
      <c r="X138" s="10">
        <v>41829</v>
      </c>
      <c r="Y138">
        <v>56.51</v>
      </c>
      <c r="Z138">
        <v>0.5675</v>
      </c>
      <c r="AB138" s="10">
        <v>41829</v>
      </c>
      <c r="AC138">
        <v>44.46</v>
      </c>
      <c r="AD138">
        <v>0.52500000000000002</v>
      </c>
      <c r="AF138" s="10">
        <v>41829</v>
      </c>
      <c r="AG138">
        <v>37.01</v>
      </c>
      <c r="AH138">
        <v>0.35</v>
      </c>
      <c r="AJ138" s="10">
        <v>41828</v>
      </c>
      <c r="AK138">
        <v>39.090000000000003</v>
      </c>
      <c r="AL138">
        <v>0.26750000000000002</v>
      </c>
      <c r="AN138" s="10">
        <v>41828</v>
      </c>
      <c r="AO138">
        <v>33.909999999999997</v>
      </c>
      <c r="AP138">
        <v>0.36249999999999999</v>
      </c>
      <c r="AR138" s="10">
        <v>41828</v>
      </c>
      <c r="AS138">
        <v>50.42</v>
      </c>
      <c r="AT138">
        <v>0.35</v>
      </c>
      <c r="AV138" s="10">
        <v>41828</v>
      </c>
      <c r="AW138">
        <v>15.82</v>
      </c>
      <c r="AX138">
        <v>0.25</v>
      </c>
    </row>
    <row r="139" spans="4:50">
      <c r="D139" s="10">
        <v>41830</v>
      </c>
      <c r="E139">
        <v>50.06</v>
      </c>
      <c r="F139">
        <v>0.49</v>
      </c>
      <c r="H139" s="10">
        <v>41830</v>
      </c>
      <c r="I139">
        <v>72.39</v>
      </c>
      <c r="J139">
        <v>0.78</v>
      </c>
      <c r="L139" s="10">
        <v>41830</v>
      </c>
      <c r="M139">
        <v>46.04</v>
      </c>
      <c r="N139">
        <v>0.39</v>
      </c>
      <c r="P139" s="10">
        <v>41830</v>
      </c>
      <c r="Q139">
        <v>26.67</v>
      </c>
      <c r="R139">
        <v>0.23</v>
      </c>
      <c r="T139" s="10">
        <v>41830</v>
      </c>
      <c r="U139">
        <v>37.67</v>
      </c>
      <c r="V139">
        <v>0.22500000000000001</v>
      </c>
      <c r="X139" s="10">
        <v>41830</v>
      </c>
      <c r="Y139">
        <v>56.94</v>
      </c>
      <c r="Z139">
        <v>0.5675</v>
      </c>
      <c r="AB139" s="10">
        <v>41830</v>
      </c>
      <c r="AC139">
        <v>44.64</v>
      </c>
      <c r="AD139">
        <v>0.52500000000000002</v>
      </c>
      <c r="AF139" s="10">
        <v>41830</v>
      </c>
      <c r="AG139">
        <v>37.380000000000003</v>
      </c>
      <c r="AH139">
        <v>0.35</v>
      </c>
      <c r="AJ139" s="10">
        <v>41829</v>
      </c>
      <c r="AK139">
        <v>39.61</v>
      </c>
      <c r="AL139">
        <v>0.26750000000000002</v>
      </c>
      <c r="AN139" s="10">
        <v>41829</v>
      </c>
      <c r="AO139">
        <v>34.36</v>
      </c>
      <c r="AP139">
        <v>0.36249999999999999</v>
      </c>
      <c r="AR139" s="10">
        <v>41829</v>
      </c>
      <c r="AS139">
        <v>50.81</v>
      </c>
      <c r="AT139">
        <v>0.35</v>
      </c>
      <c r="AV139" s="10">
        <v>41829</v>
      </c>
      <c r="AW139">
        <v>15.8</v>
      </c>
      <c r="AX139">
        <v>0.25</v>
      </c>
    </row>
    <row r="140" spans="4:50">
      <c r="D140" s="10">
        <v>41831</v>
      </c>
      <c r="E140">
        <v>49.38</v>
      </c>
      <c r="F140">
        <v>0.49</v>
      </c>
      <c r="H140" s="10">
        <v>41831</v>
      </c>
      <c r="I140">
        <v>72.16</v>
      </c>
      <c r="J140">
        <v>0.78</v>
      </c>
      <c r="L140" s="10">
        <v>41831</v>
      </c>
      <c r="M140">
        <v>45.73</v>
      </c>
      <c r="N140">
        <v>0.39</v>
      </c>
      <c r="P140" s="10">
        <v>41831</v>
      </c>
      <c r="Q140">
        <v>26.41</v>
      </c>
      <c r="R140">
        <v>0.23</v>
      </c>
      <c r="T140" s="10">
        <v>41831</v>
      </c>
      <c r="U140">
        <v>37.42</v>
      </c>
      <c r="V140">
        <v>0.22500000000000001</v>
      </c>
      <c r="X140" s="10">
        <v>41831</v>
      </c>
      <c r="Y140">
        <v>56.78</v>
      </c>
      <c r="Z140">
        <v>0.5675</v>
      </c>
      <c r="AB140" s="10">
        <v>41831</v>
      </c>
      <c r="AC140">
        <v>44.53</v>
      </c>
      <c r="AD140">
        <v>0.52500000000000002</v>
      </c>
      <c r="AF140" s="10">
        <v>41831</v>
      </c>
      <c r="AG140">
        <v>37.090000000000003</v>
      </c>
      <c r="AH140">
        <v>0.35</v>
      </c>
      <c r="AJ140" s="10">
        <v>41830</v>
      </c>
      <c r="AK140">
        <v>39.43</v>
      </c>
      <c r="AL140">
        <v>0.26750000000000002</v>
      </c>
      <c r="AN140" s="10">
        <v>41830</v>
      </c>
      <c r="AO140">
        <v>34.409999999999997</v>
      </c>
      <c r="AP140">
        <v>0.36249999999999999</v>
      </c>
      <c r="AR140" s="10">
        <v>41830</v>
      </c>
      <c r="AS140">
        <v>50.72</v>
      </c>
      <c r="AT140">
        <v>0.35</v>
      </c>
      <c r="AV140" s="10">
        <v>41830</v>
      </c>
      <c r="AW140">
        <v>15.76</v>
      </c>
      <c r="AX140">
        <v>0.25</v>
      </c>
    </row>
    <row r="141" spans="4:50">
      <c r="D141" s="10">
        <v>41834</v>
      </c>
      <c r="E141">
        <v>48.69</v>
      </c>
      <c r="F141">
        <v>0.49</v>
      </c>
      <c r="H141" s="10">
        <v>41834</v>
      </c>
      <c r="I141">
        <v>71.540000000000006</v>
      </c>
      <c r="J141">
        <v>0.78</v>
      </c>
      <c r="L141" s="10">
        <v>41834</v>
      </c>
      <c r="M141">
        <v>45.17</v>
      </c>
      <c r="N141">
        <v>0.39</v>
      </c>
      <c r="P141" s="10">
        <v>41834</v>
      </c>
      <c r="Q141">
        <v>26.08</v>
      </c>
      <c r="R141">
        <v>0.23</v>
      </c>
      <c r="T141" s="10">
        <v>41834</v>
      </c>
      <c r="U141">
        <v>37.31</v>
      </c>
      <c r="V141">
        <v>0.22500000000000001</v>
      </c>
      <c r="X141" s="10">
        <v>41834</v>
      </c>
      <c r="Y141">
        <v>56</v>
      </c>
      <c r="Z141">
        <v>0.5675</v>
      </c>
      <c r="AB141" s="10">
        <v>41834</v>
      </c>
      <c r="AC141">
        <v>44.18</v>
      </c>
      <c r="AD141">
        <v>0.52500000000000002</v>
      </c>
      <c r="AF141" s="10">
        <v>41834</v>
      </c>
      <c r="AG141">
        <v>36.619999999999997</v>
      </c>
      <c r="AH141">
        <v>0.35</v>
      </c>
      <c r="AJ141" s="10">
        <v>41831</v>
      </c>
      <c r="AK141">
        <v>39.549999999999997</v>
      </c>
      <c r="AL141">
        <v>0.26750000000000002</v>
      </c>
      <c r="AN141" s="10">
        <v>41831</v>
      </c>
      <c r="AO141">
        <v>34.380000000000003</v>
      </c>
      <c r="AP141">
        <v>0.36249999999999999</v>
      </c>
      <c r="AR141" s="10">
        <v>41831</v>
      </c>
      <c r="AS141">
        <v>50.54</v>
      </c>
      <c r="AT141">
        <v>0.35</v>
      </c>
      <c r="AV141" s="10">
        <v>41831</v>
      </c>
      <c r="AW141">
        <v>15.77</v>
      </c>
      <c r="AX141">
        <v>0.25</v>
      </c>
    </row>
    <row r="142" spans="4:50">
      <c r="D142" s="10">
        <v>41835</v>
      </c>
      <c r="E142">
        <v>48.93</v>
      </c>
      <c r="F142">
        <v>0.49</v>
      </c>
      <c r="H142" s="10">
        <v>41835</v>
      </c>
      <c r="I142">
        <v>72.03</v>
      </c>
      <c r="J142">
        <v>0.78</v>
      </c>
      <c r="L142" s="10">
        <v>41835</v>
      </c>
      <c r="M142">
        <v>45.4</v>
      </c>
      <c r="N142">
        <v>0.39</v>
      </c>
      <c r="P142" s="10">
        <v>41835</v>
      </c>
      <c r="Q142">
        <v>26.17</v>
      </c>
      <c r="R142">
        <v>0.23</v>
      </c>
      <c r="T142" s="10">
        <v>41835</v>
      </c>
      <c r="U142">
        <v>37.47</v>
      </c>
      <c r="V142">
        <v>0.22500000000000001</v>
      </c>
      <c r="X142" s="10">
        <v>41835</v>
      </c>
      <c r="Y142">
        <v>56</v>
      </c>
      <c r="Z142">
        <v>0.5675</v>
      </c>
      <c r="AB142" s="10">
        <v>41835</v>
      </c>
      <c r="AC142">
        <v>44.47</v>
      </c>
      <c r="AD142">
        <v>0.52500000000000002</v>
      </c>
      <c r="AF142" s="10">
        <v>41835</v>
      </c>
      <c r="AG142">
        <v>36.79</v>
      </c>
      <c r="AH142">
        <v>0.35</v>
      </c>
      <c r="AJ142" s="10">
        <v>41834</v>
      </c>
      <c r="AK142">
        <v>39.549999999999997</v>
      </c>
      <c r="AL142">
        <v>0.26750000000000002</v>
      </c>
      <c r="AN142" s="10">
        <v>41834</v>
      </c>
      <c r="AO142">
        <v>34.39</v>
      </c>
      <c r="AP142">
        <v>0.36249999999999999</v>
      </c>
      <c r="AR142" s="10">
        <v>41834</v>
      </c>
      <c r="AS142">
        <v>50.965000000000003</v>
      </c>
      <c r="AT142">
        <v>0.35</v>
      </c>
      <c r="AV142" s="10">
        <v>41834</v>
      </c>
      <c r="AW142">
        <v>15.75</v>
      </c>
      <c r="AX142">
        <v>0.25</v>
      </c>
    </row>
    <row r="143" spans="4:50">
      <c r="D143" s="10">
        <v>41836</v>
      </c>
      <c r="E143">
        <v>48.95</v>
      </c>
      <c r="F143">
        <v>0.49</v>
      </c>
      <c r="H143" s="10">
        <v>41836</v>
      </c>
      <c r="I143">
        <v>72.42</v>
      </c>
      <c r="J143">
        <v>0.78</v>
      </c>
      <c r="L143" s="10">
        <v>41836</v>
      </c>
      <c r="M143">
        <v>45.47</v>
      </c>
      <c r="N143">
        <v>0.39</v>
      </c>
      <c r="P143" s="10">
        <v>41836</v>
      </c>
      <c r="Q143">
        <v>26.07</v>
      </c>
      <c r="R143">
        <v>0.23</v>
      </c>
      <c r="T143" s="10">
        <v>41836</v>
      </c>
      <c r="U143">
        <v>37.369999999999997</v>
      </c>
      <c r="V143">
        <v>0.22500000000000001</v>
      </c>
      <c r="X143" s="10">
        <v>41836</v>
      </c>
      <c r="Y143">
        <v>55.74</v>
      </c>
      <c r="Z143">
        <v>0.5675</v>
      </c>
      <c r="AB143" s="10">
        <v>41836</v>
      </c>
      <c r="AC143">
        <v>44.77</v>
      </c>
      <c r="AD143">
        <v>0.52500000000000002</v>
      </c>
      <c r="AF143" s="10">
        <v>41836</v>
      </c>
      <c r="AG143">
        <v>36.770000000000003</v>
      </c>
      <c r="AH143">
        <v>0.35</v>
      </c>
      <c r="AJ143" s="10">
        <v>41835</v>
      </c>
      <c r="AK143">
        <v>39.42</v>
      </c>
      <c r="AL143">
        <v>0.26750000000000002</v>
      </c>
      <c r="AN143" s="10">
        <v>41835</v>
      </c>
      <c r="AO143">
        <v>34.35</v>
      </c>
      <c r="AP143">
        <v>0.36249999999999999</v>
      </c>
      <c r="AR143" s="10">
        <v>41835</v>
      </c>
      <c r="AS143">
        <v>51.12</v>
      </c>
      <c r="AT143">
        <v>0.35</v>
      </c>
      <c r="AV143" s="10">
        <v>41835</v>
      </c>
      <c r="AW143">
        <v>15.79</v>
      </c>
      <c r="AX143">
        <v>0.25</v>
      </c>
    </row>
    <row r="144" spans="4:50">
      <c r="D144" s="10">
        <v>41837</v>
      </c>
      <c r="E144">
        <v>48.36</v>
      </c>
      <c r="F144">
        <v>0.49</v>
      </c>
      <c r="H144" s="10">
        <v>41837</v>
      </c>
      <c r="I144">
        <v>72.36</v>
      </c>
      <c r="J144">
        <v>0.78</v>
      </c>
      <c r="L144" s="10">
        <v>41837</v>
      </c>
      <c r="M144">
        <v>45.05</v>
      </c>
      <c r="N144">
        <v>0.39</v>
      </c>
      <c r="P144" s="10">
        <v>41837</v>
      </c>
      <c r="Q144">
        <v>25.74</v>
      </c>
      <c r="R144">
        <v>0.23</v>
      </c>
      <c r="T144" s="10">
        <v>41837</v>
      </c>
      <c r="U144">
        <v>37.15</v>
      </c>
      <c r="V144">
        <v>0.22500000000000001</v>
      </c>
      <c r="X144" s="10">
        <v>41837</v>
      </c>
      <c r="Y144">
        <v>55.59</v>
      </c>
      <c r="Z144">
        <v>0.5675</v>
      </c>
      <c r="AB144" s="10">
        <v>41837</v>
      </c>
      <c r="AC144">
        <v>44.55</v>
      </c>
      <c r="AD144">
        <v>0.52500000000000002</v>
      </c>
      <c r="AF144" s="10">
        <v>41837</v>
      </c>
      <c r="AG144">
        <v>36.4</v>
      </c>
      <c r="AH144">
        <v>0.35</v>
      </c>
      <c r="AJ144" s="10">
        <v>41836</v>
      </c>
      <c r="AK144">
        <v>39.950000000000003</v>
      </c>
      <c r="AL144">
        <v>0.26750000000000002</v>
      </c>
      <c r="AN144" s="10">
        <v>41836</v>
      </c>
      <c r="AO144">
        <v>34.64</v>
      </c>
      <c r="AP144">
        <v>0.36249999999999999</v>
      </c>
      <c r="AR144" s="10">
        <v>41836</v>
      </c>
      <c r="AS144">
        <v>51.7</v>
      </c>
      <c r="AT144">
        <v>0.35</v>
      </c>
      <c r="AV144" s="10">
        <v>41836</v>
      </c>
      <c r="AW144">
        <v>15.84</v>
      </c>
      <c r="AX144">
        <v>0.25</v>
      </c>
    </row>
    <row r="145" spans="4:50">
      <c r="D145" s="10">
        <v>41838</v>
      </c>
      <c r="E145">
        <v>48.85</v>
      </c>
      <c r="F145">
        <v>0.49</v>
      </c>
      <c r="H145" s="10">
        <v>41838</v>
      </c>
      <c r="I145">
        <v>73.11</v>
      </c>
      <c r="J145">
        <v>0.78</v>
      </c>
      <c r="L145" s="10">
        <v>41838</v>
      </c>
      <c r="M145">
        <v>45.54</v>
      </c>
      <c r="N145">
        <v>0.39</v>
      </c>
      <c r="P145" s="10">
        <v>41838</v>
      </c>
      <c r="Q145">
        <v>26.1</v>
      </c>
      <c r="R145">
        <v>0.23</v>
      </c>
      <c r="T145" s="10">
        <v>41838</v>
      </c>
      <c r="U145">
        <v>37.729999999999997</v>
      </c>
      <c r="V145">
        <v>0.22500000000000001</v>
      </c>
      <c r="X145" s="10">
        <v>41838</v>
      </c>
      <c r="Y145">
        <v>56.82</v>
      </c>
      <c r="Z145">
        <v>0.5675</v>
      </c>
      <c r="AB145" s="10">
        <v>41838</v>
      </c>
      <c r="AC145">
        <v>44.89</v>
      </c>
      <c r="AD145">
        <v>0.52500000000000002</v>
      </c>
      <c r="AF145" s="10">
        <v>41838</v>
      </c>
      <c r="AG145">
        <v>36.82</v>
      </c>
      <c r="AH145">
        <v>0.35</v>
      </c>
      <c r="AJ145" s="10">
        <v>41837</v>
      </c>
      <c r="AK145">
        <v>39.78</v>
      </c>
      <c r="AL145">
        <v>0.26750000000000002</v>
      </c>
      <c r="AN145" s="10">
        <v>41837</v>
      </c>
      <c r="AO145">
        <v>34.53</v>
      </c>
      <c r="AP145">
        <v>0.36249999999999999</v>
      </c>
      <c r="AR145" s="10">
        <v>41837</v>
      </c>
      <c r="AS145">
        <v>52.27</v>
      </c>
      <c r="AT145">
        <v>0.35</v>
      </c>
      <c r="AV145" s="10">
        <v>41837</v>
      </c>
      <c r="AW145">
        <v>15.78</v>
      </c>
      <c r="AX145">
        <v>0.25</v>
      </c>
    </row>
    <row r="146" spans="4:50">
      <c r="D146" s="10">
        <v>41841</v>
      </c>
      <c r="E146">
        <v>48.8</v>
      </c>
      <c r="F146">
        <v>0.49</v>
      </c>
      <c r="H146" s="10">
        <v>41841</v>
      </c>
      <c r="I146">
        <v>73.36</v>
      </c>
      <c r="J146">
        <v>0.78</v>
      </c>
      <c r="L146" s="10">
        <v>41841</v>
      </c>
      <c r="M146">
        <v>45.45</v>
      </c>
      <c r="N146">
        <v>0.39</v>
      </c>
      <c r="P146" s="10">
        <v>41841</v>
      </c>
      <c r="Q146">
        <v>25.98</v>
      </c>
      <c r="R146">
        <v>0.23</v>
      </c>
      <c r="T146" s="10">
        <v>41841</v>
      </c>
      <c r="U146">
        <v>37.64</v>
      </c>
      <c r="V146">
        <v>0.22500000000000001</v>
      </c>
      <c r="X146" s="10">
        <v>41841</v>
      </c>
      <c r="Y146">
        <v>56.98</v>
      </c>
      <c r="Z146">
        <v>0.5675</v>
      </c>
      <c r="AB146" s="10">
        <v>41841</v>
      </c>
      <c r="AC146">
        <v>44.91</v>
      </c>
      <c r="AD146">
        <v>0.52500000000000002</v>
      </c>
      <c r="AF146" s="10">
        <v>41841</v>
      </c>
      <c r="AG146">
        <v>36.67</v>
      </c>
      <c r="AH146">
        <v>0.35</v>
      </c>
      <c r="AJ146" s="10">
        <v>41838</v>
      </c>
      <c r="AK146">
        <v>40.07</v>
      </c>
      <c r="AL146">
        <v>0.26750000000000002</v>
      </c>
      <c r="AN146" s="10">
        <v>41838</v>
      </c>
      <c r="AO146">
        <v>34.67</v>
      </c>
      <c r="AP146">
        <v>0.36249999999999999</v>
      </c>
      <c r="AR146" s="10">
        <v>41838</v>
      </c>
      <c r="AS146">
        <v>52.5</v>
      </c>
      <c r="AT146">
        <v>0.35</v>
      </c>
      <c r="AV146" s="10">
        <v>41838</v>
      </c>
      <c r="AW146">
        <v>15.76</v>
      </c>
      <c r="AX146">
        <v>0.25</v>
      </c>
    </row>
    <row r="147" spans="4:50">
      <c r="D147" s="10">
        <v>41842</v>
      </c>
      <c r="E147">
        <v>48.83</v>
      </c>
      <c r="F147">
        <v>0.49</v>
      </c>
      <c r="H147" s="10">
        <v>41842</v>
      </c>
      <c r="I147">
        <v>73.290000000000006</v>
      </c>
      <c r="J147">
        <v>0.78</v>
      </c>
      <c r="L147" s="10">
        <v>41842</v>
      </c>
      <c r="M147">
        <v>45.55</v>
      </c>
      <c r="N147">
        <v>0.39</v>
      </c>
      <c r="P147" s="10">
        <v>41842</v>
      </c>
      <c r="Q147">
        <v>25.93</v>
      </c>
      <c r="R147">
        <v>0.23</v>
      </c>
      <c r="T147" s="10">
        <v>41842</v>
      </c>
      <c r="U147">
        <v>37.65</v>
      </c>
      <c r="V147">
        <v>0.22500000000000001</v>
      </c>
      <c r="X147" s="10">
        <v>41842</v>
      </c>
      <c r="Y147">
        <v>57.01</v>
      </c>
      <c r="Z147">
        <v>0.5675</v>
      </c>
      <c r="AB147" s="10">
        <v>41842</v>
      </c>
      <c r="AC147">
        <v>44.91</v>
      </c>
      <c r="AD147">
        <v>0.52500000000000002</v>
      </c>
      <c r="AF147" s="10">
        <v>41842</v>
      </c>
      <c r="AG147">
        <v>36.86</v>
      </c>
      <c r="AH147">
        <v>0.35</v>
      </c>
      <c r="AJ147" s="10">
        <v>41841</v>
      </c>
      <c r="AK147">
        <v>39.479999999999997</v>
      </c>
      <c r="AL147">
        <v>0.26750000000000002</v>
      </c>
      <c r="AN147" s="10">
        <v>41841</v>
      </c>
      <c r="AO147">
        <v>34.51</v>
      </c>
      <c r="AP147">
        <v>0.36249999999999999</v>
      </c>
      <c r="AR147" s="10">
        <v>41841</v>
      </c>
      <c r="AS147">
        <v>52.66</v>
      </c>
      <c r="AT147">
        <v>0.35</v>
      </c>
      <c r="AV147" s="10">
        <v>41841</v>
      </c>
      <c r="AW147">
        <v>15.8</v>
      </c>
      <c r="AX147">
        <v>0.25</v>
      </c>
    </row>
    <row r="148" spans="4:50">
      <c r="D148" s="10">
        <v>41843</v>
      </c>
      <c r="E148">
        <v>48.53</v>
      </c>
      <c r="F148">
        <v>0.49</v>
      </c>
      <c r="H148" s="10">
        <v>41843</v>
      </c>
      <c r="I148">
        <v>73.400000000000006</v>
      </c>
      <c r="J148">
        <v>0.78</v>
      </c>
      <c r="L148" s="10">
        <v>41843</v>
      </c>
      <c r="M148">
        <v>45.36</v>
      </c>
      <c r="N148">
        <v>0.39</v>
      </c>
      <c r="P148" s="10">
        <v>41843</v>
      </c>
      <c r="Q148">
        <v>25.82</v>
      </c>
      <c r="R148">
        <v>0.23</v>
      </c>
      <c r="T148" s="10">
        <v>41843</v>
      </c>
      <c r="U148">
        <v>37.51</v>
      </c>
      <c r="V148">
        <v>0.22500000000000001</v>
      </c>
      <c r="X148" s="10">
        <v>41843</v>
      </c>
      <c r="Y148">
        <v>56.85</v>
      </c>
      <c r="Z148">
        <v>0.5675</v>
      </c>
      <c r="AB148" s="10">
        <v>41843</v>
      </c>
      <c r="AC148">
        <v>44.81</v>
      </c>
      <c r="AD148">
        <v>0.52500000000000002</v>
      </c>
      <c r="AF148" s="10">
        <v>41843</v>
      </c>
      <c r="AG148">
        <v>36.89</v>
      </c>
      <c r="AH148">
        <v>0.35</v>
      </c>
      <c r="AJ148" s="10">
        <v>41842</v>
      </c>
      <c r="AK148">
        <v>39.6</v>
      </c>
      <c r="AL148">
        <v>0.26750000000000002</v>
      </c>
      <c r="AN148" s="10">
        <v>41842</v>
      </c>
      <c r="AO148">
        <v>34.630000000000003</v>
      </c>
      <c r="AP148">
        <v>0.36249999999999999</v>
      </c>
      <c r="AR148" s="10">
        <v>41842</v>
      </c>
      <c r="AS148">
        <v>53.32</v>
      </c>
      <c r="AT148">
        <v>0.35</v>
      </c>
      <c r="AV148" s="10">
        <v>41842</v>
      </c>
      <c r="AW148">
        <v>15.83</v>
      </c>
      <c r="AX148">
        <v>0.25</v>
      </c>
    </row>
    <row r="149" spans="4:50">
      <c r="D149" s="10">
        <v>41844</v>
      </c>
      <c r="E149">
        <v>48.33</v>
      </c>
      <c r="F149">
        <v>0.49</v>
      </c>
      <c r="H149" s="10">
        <v>41844</v>
      </c>
      <c r="I149">
        <v>74.03</v>
      </c>
      <c r="J149">
        <v>0.78</v>
      </c>
      <c r="L149" s="10">
        <v>41844</v>
      </c>
      <c r="M149">
        <v>45.49</v>
      </c>
      <c r="N149">
        <v>0.39</v>
      </c>
      <c r="P149" s="10">
        <v>41844</v>
      </c>
      <c r="Q149">
        <v>25.83</v>
      </c>
      <c r="R149">
        <v>0.23</v>
      </c>
      <c r="T149" s="10">
        <v>41844</v>
      </c>
      <c r="U149">
        <v>37.42</v>
      </c>
      <c r="V149">
        <v>0.22500000000000001</v>
      </c>
      <c r="X149" s="10">
        <v>41844</v>
      </c>
      <c r="Y149">
        <v>56.82</v>
      </c>
      <c r="Z149">
        <v>0.5675</v>
      </c>
      <c r="AB149" s="10">
        <v>41844</v>
      </c>
      <c r="AC149">
        <v>44.78</v>
      </c>
      <c r="AD149">
        <v>0.52500000000000002</v>
      </c>
      <c r="AF149" s="10">
        <v>41844</v>
      </c>
      <c r="AG149">
        <v>37.06</v>
      </c>
      <c r="AH149">
        <v>0.35</v>
      </c>
      <c r="AJ149" s="10">
        <v>41843</v>
      </c>
      <c r="AK149">
        <v>39.880000000000003</v>
      </c>
      <c r="AL149">
        <v>0.26750000000000002</v>
      </c>
      <c r="AN149" s="10">
        <v>41843</v>
      </c>
      <c r="AO149">
        <v>34.74</v>
      </c>
      <c r="AP149">
        <v>0.36249999999999999</v>
      </c>
      <c r="AR149" s="10">
        <v>41843</v>
      </c>
      <c r="AS149">
        <v>54.34</v>
      </c>
      <c r="AT149">
        <v>0.35</v>
      </c>
      <c r="AV149" s="10">
        <v>41843</v>
      </c>
      <c r="AW149">
        <v>15.84</v>
      </c>
      <c r="AX149">
        <v>0.25</v>
      </c>
    </row>
    <row r="150" spans="4:50">
      <c r="D150" s="10">
        <v>41845</v>
      </c>
      <c r="E150">
        <v>47.93</v>
      </c>
      <c r="F150">
        <v>0.49</v>
      </c>
      <c r="H150" s="10">
        <v>41845</v>
      </c>
      <c r="I150">
        <v>73.209999999999994</v>
      </c>
      <c r="J150">
        <v>0.78</v>
      </c>
      <c r="L150" s="10">
        <v>41845</v>
      </c>
      <c r="M150">
        <v>45.34</v>
      </c>
      <c r="N150">
        <v>0.39</v>
      </c>
      <c r="P150" s="10">
        <v>41845</v>
      </c>
      <c r="Q150">
        <v>25.45</v>
      </c>
      <c r="R150">
        <v>0.23</v>
      </c>
      <c r="T150" s="10">
        <v>41845</v>
      </c>
      <c r="U150">
        <v>36.97</v>
      </c>
      <c r="V150">
        <v>0.22500000000000001</v>
      </c>
      <c r="X150" s="10">
        <v>41845</v>
      </c>
      <c r="Y150">
        <v>56.29</v>
      </c>
      <c r="Z150">
        <v>0.5675</v>
      </c>
      <c r="AB150" s="10">
        <v>41845</v>
      </c>
      <c r="AC150">
        <v>44.74</v>
      </c>
      <c r="AD150">
        <v>0.52500000000000002</v>
      </c>
      <c r="AF150" s="10">
        <v>41845</v>
      </c>
      <c r="AG150">
        <v>36.840000000000003</v>
      </c>
      <c r="AH150">
        <v>0.35</v>
      </c>
      <c r="AJ150" s="10">
        <v>41844</v>
      </c>
      <c r="AK150">
        <v>40</v>
      </c>
      <c r="AL150">
        <v>0.26750000000000002</v>
      </c>
      <c r="AN150" s="10">
        <v>41844</v>
      </c>
      <c r="AO150">
        <v>34.85</v>
      </c>
      <c r="AP150">
        <v>0.36249999999999999</v>
      </c>
      <c r="AR150" s="10">
        <v>41844</v>
      </c>
      <c r="AS150">
        <v>55.04</v>
      </c>
      <c r="AT150">
        <v>0.35</v>
      </c>
      <c r="AV150" s="10">
        <v>41844</v>
      </c>
      <c r="AW150">
        <v>15.85</v>
      </c>
      <c r="AX150">
        <v>0.25</v>
      </c>
    </row>
    <row r="151" spans="4:50">
      <c r="D151" s="10">
        <v>41848</v>
      </c>
      <c r="E151">
        <v>48.59</v>
      </c>
      <c r="F151">
        <v>0.49</v>
      </c>
      <c r="H151" s="10">
        <v>41848</v>
      </c>
      <c r="I151">
        <v>74.39</v>
      </c>
      <c r="J151">
        <v>0.78</v>
      </c>
      <c r="L151" s="10">
        <v>41848</v>
      </c>
      <c r="M151">
        <v>46.1</v>
      </c>
      <c r="N151">
        <v>0.39</v>
      </c>
      <c r="P151" s="10">
        <v>41848</v>
      </c>
      <c r="Q151">
        <v>25.73</v>
      </c>
      <c r="R151">
        <v>0.23</v>
      </c>
      <c r="T151" s="10">
        <v>41848</v>
      </c>
      <c r="U151">
        <v>37.51</v>
      </c>
      <c r="V151">
        <v>0.22500000000000001</v>
      </c>
      <c r="X151" s="10">
        <v>41848</v>
      </c>
      <c r="Y151">
        <v>57.1</v>
      </c>
      <c r="Z151">
        <v>0.5675</v>
      </c>
      <c r="AB151" s="10">
        <v>41848</v>
      </c>
      <c r="AC151">
        <v>45.36</v>
      </c>
      <c r="AD151">
        <v>0.52500000000000002</v>
      </c>
      <c r="AF151" s="10">
        <v>41848</v>
      </c>
      <c r="AG151">
        <v>37.42</v>
      </c>
      <c r="AH151">
        <v>0.35</v>
      </c>
      <c r="AJ151" s="10">
        <v>41845</v>
      </c>
      <c r="AK151">
        <v>40.159999999999997</v>
      </c>
      <c r="AL151">
        <v>0.26750000000000002</v>
      </c>
      <c r="AN151" s="10">
        <v>41845</v>
      </c>
      <c r="AO151">
        <v>34.64</v>
      </c>
      <c r="AP151">
        <v>0.36249999999999999</v>
      </c>
      <c r="AR151" s="10">
        <v>41845</v>
      </c>
      <c r="AS151">
        <v>55.14</v>
      </c>
      <c r="AT151">
        <v>0.35</v>
      </c>
      <c r="AV151" s="10">
        <v>41845</v>
      </c>
      <c r="AW151">
        <v>15.86</v>
      </c>
      <c r="AX151">
        <v>0.25</v>
      </c>
    </row>
    <row r="152" spans="4:50">
      <c r="D152" s="10">
        <v>41849</v>
      </c>
      <c r="E152">
        <v>48.19</v>
      </c>
      <c r="F152">
        <v>0.49</v>
      </c>
      <c r="H152" s="10">
        <v>41849</v>
      </c>
      <c r="I152">
        <v>73.98</v>
      </c>
      <c r="J152">
        <v>0.78</v>
      </c>
      <c r="L152" s="10">
        <v>41849</v>
      </c>
      <c r="M152">
        <v>45.67</v>
      </c>
      <c r="N152">
        <v>0.39</v>
      </c>
      <c r="P152" s="10">
        <v>41849</v>
      </c>
      <c r="Q152">
        <v>25.63</v>
      </c>
      <c r="R152">
        <v>0.23</v>
      </c>
      <c r="T152" s="10">
        <v>41849</v>
      </c>
      <c r="U152">
        <v>37.369999999999997</v>
      </c>
      <c r="V152">
        <v>0.22500000000000001</v>
      </c>
      <c r="X152" s="10">
        <v>41849</v>
      </c>
      <c r="Y152">
        <v>56.43</v>
      </c>
      <c r="Z152">
        <v>0.5675</v>
      </c>
      <c r="AB152" s="10">
        <v>41849</v>
      </c>
      <c r="AC152">
        <v>44.86</v>
      </c>
      <c r="AD152">
        <v>0.52500000000000002</v>
      </c>
      <c r="AF152" s="10">
        <v>41849</v>
      </c>
      <c r="AG152">
        <v>37.14</v>
      </c>
      <c r="AH152">
        <v>0.35</v>
      </c>
      <c r="AJ152" s="10">
        <v>41848</v>
      </c>
      <c r="AK152">
        <v>40.229999999999997</v>
      </c>
      <c r="AL152">
        <v>0.26750000000000002</v>
      </c>
      <c r="AN152" s="10">
        <v>41848</v>
      </c>
      <c r="AO152">
        <v>34.729999999999997</v>
      </c>
      <c r="AP152">
        <v>0.36249999999999999</v>
      </c>
      <c r="AR152" s="10">
        <v>41848</v>
      </c>
      <c r="AS152">
        <v>55.17</v>
      </c>
      <c r="AT152">
        <v>0.35</v>
      </c>
      <c r="AV152" s="10">
        <v>41848</v>
      </c>
      <c r="AW152">
        <v>15.9</v>
      </c>
      <c r="AX152">
        <v>0.25</v>
      </c>
    </row>
    <row r="153" spans="4:50">
      <c r="D153" s="10">
        <v>41850</v>
      </c>
      <c r="E153">
        <v>47.67</v>
      </c>
      <c r="F153">
        <v>0.49</v>
      </c>
      <c r="H153" s="10">
        <v>41850</v>
      </c>
      <c r="I153">
        <v>73.05</v>
      </c>
      <c r="J153">
        <v>0.78</v>
      </c>
      <c r="L153" s="10">
        <v>41850</v>
      </c>
      <c r="M153">
        <v>44.93</v>
      </c>
      <c r="N153">
        <v>0.39</v>
      </c>
      <c r="P153" s="10">
        <v>41850</v>
      </c>
      <c r="Q153">
        <v>25.21</v>
      </c>
      <c r="R153">
        <v>0.23</v>
      </c>
      <c r="T153" s="10">
        <v>41850</v>
      </c>
      <c r="U153">
        <v>36.85</v>
      </c>
      <c r="V153">
        <v>0.22500000000000001</v>
      </c>
      <c r="X153" s="10">
        <v>41850</v>
      </c>
      <c r="Y153">
        <v>54.85</v>
      </c>
      <c r="Z153">
        <v>0.5675</v>
      </c>
      <c r="AB153" s="10">
        <v>41850</v>
      </c>
      <c r="AC153">
        <v>44.38</v>
      </c>
      <c r="AD153">
        <v>0.52500000000000002</v>
      </c>
      <c r="AF153" s="10">
        <v>41850</v>
      </c>
      <c r="AG153">
        <v>36.61</v>
      </c>
      <c r="AH153">
        <v>0.35</v>
      </c>
      <c r="AJ153" s="10">
        <v>41849</v>
      </c>
      <c r="AK153">
        <v>40.6</v>
      </c>
      <c r="AL153">
        <v>0.26750000000000002</v>
      </c>
      <c r="AN153" s="10">
        <v>41849</v>
      </c>
      <c r="AO153">
        <v>34.409999999999997</v>
      </c>
      <c r="AP153">
        <v>0.36249999999999999</v>
      </c>
      <c r="AR153" s="10">
        <v>41849</v>
      </c>
      <c r="AS153">
        <v>55.03</v>
      </c>
      <c r="AT153">
        <v>0.35</v>
      </c>
      <c r="AV153" s="10">
        <v>41849</v>
      </c>
      <c r="AW153">
        <v>15.94</v>
      </c>
      <c r="AX153">
        <v>0.25</v>
      </c>
    </row>
    <row r="154" spans="4:50">
      <c r="D154" s="10">
        <v>41851</v>
      </c>
      <c r="E154">
        <v>46.92</v>
      </c>
      <c r="F154">
        <v>0.49</v>
      </c>
      <c r="H154" s="10">
        <v>41851</v>
      </c>
      <c r="I154">
        <v>72.13</v>
      </c>
      <c r="J154">
        <v>0.78</v>
      </c>
      <c r="L154" s="10">
        <v>41851</v>
      </c>
      <c r="M154">
        <v>43.9</v>
      </c>
      <c r="N154">
        <v>0.39</v>
      </c>
      <c r="P154" s="10">
        <v>41851</v>
      </c>
      <c r="Q154">
        <v>24.79</v>
      </c>
      <c r="R154">
        <v>0.23</v>
      </c>
      <c r="T154" s="10">
        <v>41851</v>
      </c>
      <c r="U154">
        <v>35.950000000000003</v>
      </c>
      <c r="V154">
        <v>0.22500000000000001</v>
      </c>
      <c r="X154" s="10">
        <v>41851</v>
      </c>
      <c r="Y154">
        <v>53.49</v>
      </c>
      <c r="Z154">
        <v>0.5675</v>
      </c>
      <c r="AB154" s="10">
        <v>41851</v>
      </c>
      <c r="AC154">
        <v>43.29</v>
      </c>
      <c r="AD154">
        <v>0.52500000000000002</v>
      </c>
      <c r="AF154" s="10">
        <v>41851</v>
      </c>
      <c r="AG154">
        <v>36.04</v>
      </c>
      <c r="AH154">
        <v>0.35</v>
      </c>
      <c r="AJ154" s="10">
        <v>41850</v>
      </c>
      <c r="AK154">
        <v>40.07</v>
      </c>
      <c r="AL154">
        <v>0.26750000000000002</v>
      </c>
      <c r="AN154" s="10">
        <v>41850</v>
      </c>
      <c r="AO154">
        <v>34.08</v>
      </c>
      <c r="AP154">
        <v>0.36249999999999999</v>
      </c>
      <c r="AR154" s="10">
        <v>41850</v>
      </c>
      <c r="AS154">
        <v>54.81</v>
      </c>
      <c r="AT154">
        <v>0.35</v>
      </c>
      <c r="AV154" s="10">
        <v>41850</v>
      </c>
      <c r="AW154">
        <v>15.83</v>
      </c>
      <c r="AX154">
        <v>0.25</v>
      </c>
    </row>
    <row r="155" spans="4:50">
      <c r="D155" s="10">
        <v>41852</v>
      </c>
      <c r="E155">
        <v>47.87</v>
      </c>
      <c r="F155">
        <v>0.49</v>
      </c>
      <c r="H155" s="10">
        <v>41852</v>
      </c>
      <c r="I155">
        <v>72.94</v>
      </c>
      <c r="J155">
        <v>0.78</v>
      </c>
      <c r="L155" s="10">
        <v>41852</v>
      </c>
      <c r="M155">
        <v>43.79</v>
      </c>
      <c r="N155">
        <v>0.39</v>
      </c>
      <c r="P155" s="10">
        <v>41852</v>
      </c>
      <c r="Q155">
        <v>24.76</v>
      </c>
      <c r="R155">
        <v>0.23</v>
      </c>
      <c r="T155" s="10">
        <v>41852</v>
      </c>
      <c r="U155">
        <v>36.07</v>
      </c>
      <c r="V155">
        <v>0.22500000000000001</v>
      </c>
      <c r="X155" s="10">
        <v>41852</v>
      </c>
      <c r="Y155">
        <v>53.97</v>
      </c>
      <c r="Z155">
        <v>0.5675</v>
      </c>
      <c r="AB155" s="10">
        <v>41852</v>
      </c>
      <c r="AC155">
        <v>43.32</v>
      </c>
      <c r="AD155">
        <v>0.52500000000000002</v>
      </c>
      <c r="AF155" s="10">
        <v>41852</v>
      </c>
      <c r="AG155">
        <v>36.229999999999997</v>
      </c>
      <c r="AH155">
        <v>0.35</v>
      </c>
      <c r="AJ155" s="10">
        <v>41851</v>
      </c>
      <c r="AK155">
        <v>39.17</v>
      </c>
      <c r="AL155">
        <v>0.26750000000000002</v>
      </c>
      <c r="AN155" s="10">
        <v>41851</v>
      </c>
      <c r="AO155">
        <v>33.71</v>
      </c>
      <c r="AP155">
        <v>0.36249999999999999</v>
      </c>
      <c r="AR155" s="10">
        <v>41851</v>
      </c>
      <c r="AS155">
        <v>53.45</v>
      </c>
      <c r="AT155">
        <v>0.35</v>
      </c>
      <c r="AV155" s="10">
        <v>41851</v>
      </c>
      <c r="AW155">
        <v>15.81</v>
      </c>
      <c r="AX155">
        <v>0.25</v>
      </c>
    </row>
    <row r="156" spans="4:50">
      <c r="D156" s="10">
        <v>41855</v>
      </c>
      <c r="E156">
        <v>47.19</v>
      </c>
      <c r="F156">
        <v>0.49</v>
      </c>
      <c r="H156" s="10">
        <v>41855</v>
      </c>
      <c r="I156">
        <v>72.2</v>
      </c>
      <c r="J156">
        <v>0.78</v>
      </c>
      <c r="L156" s="10">
        <v>41855</v>
      </c>
      <c r="M156">
        <v>43.19</v>
      </c>
      <c r="N156">
        <v>0.39</v>
      </c>
      <c r="P156" s="10">
        <v>41855</v>
      </c>
      <c r="Q156">
        <v>24.61</v>
      </c>
      <c r="R156">
        <v>0.23</v>
      </c>
      <c r="T156" s="10">
        <v>41855</v>
      </c>
      <c r="U156">
        <v>36.07</v>
      </c>
      <c r="V156">
        <v>0.22500000000000001</v>
      </c>
      <c r="X156" s="10">
        <v>41855</v>
      </c>
      <c r="Y156">
        <v>53.37</v>
      </c>
      <c r="Z156">
        <v>0.5675</v>
      </c>
      <c r="AB156" s="10">
        <v>41855</v>
      </c>
      <c r="AC156">
        <v>43.1</v>
      </c>
      <c r="AD156">
        <v>0.52500000000000002</v>
      </c>
      <c r="AF156" s="10">
        <v>41855</v>
      </c>
      <c r="AG156">
        <v>35.85</v>
      </c>
      <c r="AH156">
        <v>0.35</v>
      </c>
      <c r="AJ156" s="10">
        <v>41852</v>
      </c>
      <c r="AK156">
        <v>38.93</v>
      </c>
      <c r="AL156">
        <v>0.26750000000000002</v>
      </c>
      <c r="AN156" s="10">
        <v>41852</v>
      </c>
      <c r="AO156">
        <v>33.520000000000003</v>
      </c>
      <c r="AP156">
        <v>0.36249999999999999</v>
      </c>
      <c r="AR156" s="10">
        <v>41852</v>
      </c>
      <c r="AS156">
        <v>53.9</v>
      </c>
      <c r="AT156">
        <v>0.35</v>
      </c>
      <c r="AV156" s="10">
        <v>41852</v>
      </c>
      <c r="AW156">
        <v>15.81</v>
      </c>
      <c r="AX156">
        <v>0.25</v>
      </c>
    </row>
    <row r="157" spans="4:50">
      <c r="D157" s="10">
        <v>41856</v>
      </c>
      <c r="E157">
        <v>47.57</v>
      </c>
      <c r="F157">
        <v>0.49</v>
      </c>
      <c r="H157" s="10">
        <v>41856</v>
      </c>
      <c r="I157">
        <v>70.98</v>
      </c>
      <c r="J157">
        <v>0.78</v>
      </c>
      <c r="L157" s="10">
        <v>41856</v>
      </c>
      <c r="M157">
        <v>42.64</v>
      </c>
      <c r="N157">
        <v>0.39</v>
      </c>
      <c r="P157" s="10">
        <v>41856</v>
      </c>
      <c r="Q157">
        <v>24.48</v>
      </c>
      <c r="R157">
        <v>0.23</v>
      </c>
      <c r="T157" s="10">
        <v>41856</v>
      </c>
      <c r="U157">
        <v>35.65</v>
      </c>
      <c r="V157">
        <v>0.22500000000000001</v>
      </c>
      <c r="X157" s="10">
        <v>41856</v>
      </c>
      <c r="Y157">
        <v>52.86</v>
      </c>
      <c r="Z157">
        <v>0.5675</v>
      </c>
      <c r="AB157" s="10">
        <v>41856</v>
      </c>
      <c r="AC157">
        <v>42.6</v>
      </c>
      <c r="AD157">
        <v>0.52500000000000002</v>
      </c>
      <c r="AF157" s="10">
        <v>41856</v>
      </c>
      <c r="AG157">
        <v>35.82</v>
      </c>
      <c r="AH157">
        <v>0.35</v>
      </c>
      <c r="AJ157" s="10">
        <v>41856</v>
      </c>
      <c r="AK157">
        <v>38.93</v>
      </c>
      <c r="AL157">
        <v>0.26750000000000002</v>
      </c>
      <c r="AN157" s="10">
        <v>41856</v>
      </c>
      <c r="AO157">
        <v>33.78</v>
      </c>
      <c r="AP157">
        <v>0.36249999999999999</v>
      </c>
      <c r="AR157" s="10">
        <v>41856</v>
      </c>
      <c r="AS157">
        <v>53.62</v>
      </c>
      <c r="AT157">
        <v>0.35</v>
      </c>
      <c r="AV157" s="10">
        <v>41856</v>
      </c>
      <c r="AW157">
        <v>15.95</v>
      </c>
      <c r="AX157">
        <v>0.25</v>
      </c>
    </row>
    <row r="158" spans="4:50">
      <c r="D158" s="10">
        <v>41857</v>
      </c>
      <c r="E158">
        <v>47.4</v>
      </c>
      <c r="F158">
        <v>0.49</v>
      </c>
      <c r="H158" s="10">
        <v>41857</v>
      </c>
      <c r="I158">
        <v>69.84</v>
      </c>
      <c r="J158">
        <v>0.78</v>
      </c>
      <c r="L158" s="10">
        <v>41857</v>
      </c>
      <c r="M158">
        <v>42.04</v>
      </c>
      <c r="N158">
        <v>0.39</v>
      </c>
      <c r="P158" s="10">
        <v>41857</v>
      </c>
      <c r="Q158">
        <v>24.28</v>
      </c>
      <c r="R158">
        <v>0.23</v>
      </c>
      <c r="T158" s="10">
        <v>41857</v>
      </c>
      <c r="U158">
        <v>35.130000000000003</v>
      </c>
      <c r="V158">
        <v>0.22500000000000001</v>
      </c>
      <c r="X158" s="10">
        <v>41857</v>
      </c>
      <c r="Y158">
        <v>52.17</v>
      </c>
      <c r="Z158">
        <v>0.5675</v>
      </c>
      <c r="AB158" s="10">
        <v>41857</v>
      </c>
      <c r="AC158">
        <v>42.17</v>
      </c>
      <c r="AD158">
        <v>0.52500000000000002</v>
      </c>
      <c r="AF158" s="10">
        <v>41857</v>
      </c>
      <c r="AG158">
        <v>35.28</v>
      </c>
      <c r="AH158">
        <v>0.35</v>
      </c>
      <c r="AJ158" s="10">
        <v>41857</v>
      </c>
      <c r="AK158">
        <v>38.56</v>
      </c>
      <c r="AL158">
        <v>0.26750000000000002</v>
      </c>
      <c r="AN158" s="10">
        <v>41857</v>
      </c>
      <c r="AO158">
        <v>33.78</v>
      </c>
      <c r="AP158">
        <v>0.36249999999999999</v>
      </c>
      <c r="AR158" s="10">
        <v>41857</v>
      </c>
      <c r="AS158">
        <v>53.46</v>
      </c>
      <c r="AT158">
        <v>0.35</v>
      </c>
      <c r="AV158" s="10">
        <v>41857</v>
      </c>
      <c r="AW158">
        <v>15.9</v>
      </c>
      <c r="AX158">
        <v>0.25</v>
      </c>
    </row>
    <row r="159" spans="4:50">
      <c r="D159" s="10">
        <v>41858</v>
      </c>
      <c r="E159">
        <v>47.49</v>
      </c>
      <c r="F159">
        <v>0.49</v>
      </c>
      <c r="H159" s="10">
        <v>41858</v>
      </c>
      <c r="I159">
        <v>70.599999999999994</v>
      </c>
      <c r="J159">
        <v>0.78</v>
      </c>
      <c r="L159" s="10">
        <v>41858</v>
      </c>
      <c r="M159">
        <v>42.46</v>
      </c>
      <c r="N159">
        <v>0.39</v>
      </c>
      <c r="P159" s="10">
        <v>41858</v>
      </c>
      <c r="Q159">
        <v>24.58</v>
      </c>
      <c r="R159">
        <v>0.23</v>
      </c>
      <c r="T159" s="10">
        <v>41858</v>
      </c>
      <c r="U159">
        <v>34.99</v>
      </c>
      <c r="V159">
        <v>0.22500000000000001</v>
      </c>
      <c r="X159" s="10">
        <v>41858</v>
      </c>
      <c r="Y159">
        <v>52.57</v>
      </c>
      <c r="Z159">
        <v>0.5675</v>
      </c>
      <c r="AB159" s="10">
        <v>41858</v>
      </c>
      <c r="AC159">
        <v>42.62</v>
      </c>
      <c r="AD159">
        <v>0.52500000000000002</v>
      </c>
      <c r="AF159" s="10">
        <v>41858</v>
      </c>
      <c r="AG159">
        <v>35.51</v>
      </c>
      <c r="AH159">
        <v>0.35</v>
      </c>
      <c r="AJ159" s="10">
        <v>41858</v>
      </c>
      <c r="AK159">
        <v>38.630000000000003</v>
      </c>
      <c r="AL159">
        <v>0.26750000000000002</v>
      </c>
      <c r="AN159" s="10">
        <v>41858</v>
      </c>
      <c r="AO159">
        <v>33.770000000000003</v>
      </c>
      <c r="AP159">
        <v>0.36249999999999999</v>
      </c>
      <c r="AR159" s="10">
        <v>41858</v>
      </c>
      <c r="AS159">
        <v>53.215000000000003</v>
      </c>
      <c r="AT159">
        <v>0.35</v>
      </c>
      <c r="AV159" s="10">
        <v>41858</v>
      </c>
      <c r="AW159">
        <v>15.87</v>
      </c>
      <c r="AX159">
        <v>0.25</v>
      </c>
    </row>
    <row r="160" spans="4:50">
      <c r="D160" s="10">
        <v>41859</v>
      </c>
      <c r="E160">
        <v>47.94</v>
      </c>
      <c r="F160">
        <v>0.49</v>
      </c>
      <c r="H160" s="10">
        <v>41859</v>
      </c>
      <c r="I160">
        <v>71.75</v>
      </c>
      <c r="J160">
        <v>0.78</v>
      </c>
      <c r="L160" s="10">
        <v>41859</v>
      </c>
      <c r="M160">
        <v>43.48</v>
      </c>
      <c r="N160">
        <v>0.39</v>
      </c>
      <c r="P160" s="10">
        <v>41859</v>
      </c>
      <c r="Q160">
        <v>24.94</v>
      </c>
      <c r="R160">
        <v>0.23</v>
      </c>
      <c r="T160" s="10">
        <v>41859</v>
      </c>
      <c r="U160">
        <v>35.299999999999997</v>
      </c>
      <c r="V160">
        <v>0.22500000000000001</v>
      </c>
      <c r="X160" s="10">
        <v>41859</v>
      </c>
      <c r="Y160">
        <v>53.65</v>
      </c>
      <c r="Z160">
        <v>0.5675</v>
      </c>
      <c r="AB160" s="10">
        <v>41859</v>
      </c>
      <c r="AC160">
        <v>43.53</v>
      </c>
      <c r="AD160">
        <v>0.52500000000000002</v>
      </c>
      <c r="AF160" s="10">
        <v>41859</v>
      </c>
      <c r="AG160">
        <v>36.11</v>
      </c>
      <c r="AH160">
        <v>0.35</v>
      </c>
      <c r="AJ160" s="10">
        <v>41859</v>
      </c>
      <c r="AK160">
        <v>38.53</v>
      </c>
      <c r="AL160">
        <v>0.26750000000000002</v>
      </c>
      <c r="AN160" s="10">
        <v>41859</v>
      </c>
      <c r="AO160">
        <v>33.61</v>
      </c>
      <c r="AP160">
        <v>0.36249999999999999</v>
      </c>
      <c r="AR160" s="10">
        <v>41859</v>
      </c>
      <c r="AS160">
        <v>53.47</v>
      </c>
      <c r="AT160">
        <v>0.35</v>
      </c>
      <c r="AV160" s="10">
        <v>41859</v>
      </c>
      <c r="AW160">
        <v>15.87</v>
      </c>
      <c r="AX160">
        <v>0.25</v>
      </c>
    </row>
    <row r="161" spans="4:50">
      <c r="D161" s="10">
        <v>41862</v>
      </c>
      <c r="E161">
        <v>47.81</v>
      </c>
      <c r="F161">
        <v>0.49</v>
      </c>
      <c r="H161" s="10">
        <v>41862</v>
      </c>
      <c r="I161">
        <v>71.58</v>
      </c>
      <c r="J161">
        <v>0.78</v>
      </c>
      <c r="L161" s="10">
        <v>41862</v>
      </c>
      <c r="M161">
        <v>43.28</v>
      </c>
      <c r="N161">
        <v>0.39</v>
      </c>
      <c r="P161" s="10">
        <v>41862</v>
      </c>
      <c r="Q161">
        <v>24.59</v>
      </c>
      <c r="R161">
        <v>0.23</v>
      </c>
      <c r="T161" s="10">
        <v>41862</v>
      </c>
      <c r="U161">
        <v>35.479999999999997</v>
      </c>
      <c r="V161">
        <v>0.22500000000000001</v>
      </c>
      <c r="X161" s="10">
        <v>41862</v>
      </c>
      <c r="Y161">
        <v>53.37</v>
      </c>
      <c r="Z161">
        <v>0.5675</v>
      </c>
      <c r="AB161" s="10">
        <v>41862</v>
      </c>
      <c r="AC161">
        <v>43.06</v>
      </c>
      <c r="AD161">
        <v>0.52500000000000002</v>
      </c>
      <c r="AF161" s="10">
        <v>41862</v>
      </c>
      <c r="AG161">
        <v>35.92</v>
      </c>
      <c r="AH161">
        <v>0.35</v>
      </c>
      <c r="AJ161" s="10">
        <v>41862</v>
      </c>
      <c r="AK161">
        <v>38.630000000000003</v>
      </c>
      <c r="AL161">
        <v>0.26750000000000002</v>
      </c>
      <c r="AN161" s="10">
        <v>41862</v>
      </c>
      <c r="AO161">
        <v>33.61</v>
      </c>
      <c r="AP161">
        <v>0.36249999999999999</v>
      </c>
      <c r="AR161" s="10">
        <v>41862</v>
      </c>
      <c r="AS161">
        <v>53.52</v>
      </c>
      <c r="AT161">
        <v>0.35</v>
      </c>
      <c r="AV161" s="10">
        <v>41862</v>
      </c>
      <c r="AW161">
        <v>15.92</v>
      </c>
      <c r="AX161">
        <v>0.25</v>
      </c>
    </row>
    <row r="162" spans="4:50">
      <c r="D162" s="10">
        <v>41863</v>
      </c>
      <c r="E162">
        <v>47.74</v>
      </c>
      <c r="F162">
        <v>0.49</v>
      </c>
      <c r="H162" s="10">
        <v>41863</v>
      </c>
      <c r="I162">
        <v>71.38</v>
      </c>
      <c r="J162">
        <v>0.78</v>
      </c>
      <c r="L162" s="10">
        <v>41863</v>
      </c>
      <c r="M162">
        <v>43.27</v>
      </c>
      <c r="N162">
        <v>0.39</v>
      </c>
      <c r="P162" s="10">
        <v>41863</v>
      </c>
      <c r="Q162">
        <v>24.71</v>
      </c>
      <c r="R162">
        <v>0.23</v>
      </c>
      <c r="T162" s="10">
        <v>41863</v>
      </c>
      <c r="U162">
        <v>35.53</v>
      </c>
      <c r="V162">
        <v>0.22500000000000001</v>
      </c>
      <c r="X162" s="10">
        <v>41863</v>
      </c>
      <c r="Y162">
        <v>53.29</v>
      </c>
      <c r="Z162">
        <v>0.5675</v>
      </c>
      <c r="AB162" s="10">
        <v>41863</v>
      </c>
      <c r="AC162">
        <v>43.22</v>
      </c>
      <c r="AD162">
        <v>0.52500000000000002</v>
      </c>
      <c r="AF162" s="10">
        <v>41863</v>
      </c>
      <c r="AG162">
        <v>35.9</v>
      </c>
      <c r="AH162">
        <v>0.35</v>
      </c>
      <c r="AJ162" s="10">
        <v>41863</v>
      </c>
      <c r="AK162">
        <v>38.799999999999997</v>
      </c>
      <c r="AL162">
        <v>0.26750000000000002</v>
      </c>
      <c r="AN162" s="10">
        <v>41863</v>
      </c>
      <c r="AO162">
        <v>33.799999999999997</v>
      </c>
      <c r="AP162">
        <v>0.36249999999999999</v>
      </c>
      <c r="AR162" s="10">
        <v>41863</v>
      </c>
      <c r="AS162">
        <v>53.1</v>
      </c>
      <c r="AT162">
        <v>0.35</v>
      </c>
      <c r="AV162" s="10">
        <v>41863</v>
      </c>
      <c r="AW162">
        <v>15.92</v>
      </c>
      <c r="AX162">
        <v>0.25</v>
      </c>
    </row>
    <row r="163" spans="4:50">
      <c r="D163" s="10">
        <v>41864</v>
      </c>
      <c r="E163">
        <v>47.52</v>
      </c>
      <c r="F163">
        <v>0.49</v>
      </c>
      <c r="H163" s="10">
        <v>41864</v>
      </c>
      <c r="I163">
        <v>70.930000000000007</v>
      </c>
      <c r="J163">
        <v>0.78</v>
      </c>
      <c r="L163" s="10">
        <v>41864</v>
      </c>
      <c r="M163">
        <v>43.45</v>
      </c>
      <c r="N163">
        <v>0.39</v>
      </c>
      <c r="P163" s="10">
        <v>41864</v>
      </c>
      <c r="Q163">
        <v>24.87</v>
      </c>
      <c r="R163">
        <v>0.23</v>
      </c>
      <c r="T163" s="10">
        <v>41864</v>
      </c>
      <c r="U163">
        <v>35.81</v>
      </c>
      <c r="V163">
        <v>0.22500000000000001</v>
      </c>
      <c r="X163" s="10">
        <v>41864</v>
      </c>
      <c r="Y163">
        <v>53.41</v>
      </c>
      <c r="Z163">
        <v>0.5675</v>
      </c>
      <c r="AB163" s="10">
        <v>41864</v>
      </c>
      <c r="AC163">
        <v>43.07</v>
      </c>
      <c r="AD163">
        <v>0.52500000000000002</v>
      </c>
      <c r="AF163" s="10">
        <v>41864</v>
      </c>
      <c r="AG163">
        <v>36.21</v>
      </c>
      <c r="AH163">
        <v>0.35</v>
      </c>
      <c r="AJ163" s="10">
        <v>41864</v>
      </c>
      <c r="AK163">
        <v>38.799999999999997</v>
      </c>
      <c r="AL163">
        <v>0.26750000000000002</v>
      </c>
      <c r="AN163" s="10">
        <v>41864</v>
      </c>
      <c r="AO163">
        <v>34.03</v>
      </c>
      <c r="AP163">
        <v>0.36249999999999999</v>
      </c>
      <c r="AR163" s="10">
        <v>41864</v>
      </c>
      <c r="AS163">
        <v>53.5</v>
      </c>
      <c r="AT163">
        <v>0.35</v>
      </c>
      <c r="AV163" s="10">
        <v>41864</v>
      </c>
      <c r="AW163">
        <v>15.9</v>
      </c>
      <c r="AX163">
        <v>0.25</v>
      </c>
    </row>
    <row r="164" spans="4:50">
      <c r="D164" s="10">
        <v>41865</v>
      </c>
      <c r="E164">
        <v>47.39</v>
      </c>
      <c r="F164">
        <v>0.49</v>
      </c>
      <c r="H164" s="10">
        <v>41865</v>
      </c>
      <c r="I164">
        <v>72.08</v>
      </c>
      <c r="J164">
        <v>0.78</v>
      </c>
      <c r="L164" s="10">
        <v>41865</v>
      </c>
      <c r="M164">
        <v>44.03</v>
      </c>
      <c r="N164">
        <v>0.39</v>
      </c>
      <c r="P164" s="10">
        <v>41865</v>
      </c>
      <c r="Q164">
        <v>25.06</v>
      </c>
      <c r="R164">
        <v>0.23</v>
      </c>
      <c r="T164" s="10">
        <v>41865</v>
      </c>
      <c r="U164">
        <v>35.81</v>
      </c>
      <c r="V164">
        <v>0.22500000000000001</v>
      </c>
      <c r="X164" s="10">
        <v>41865</v>
      </c>
      <c r="Y164">
        <v>54.35</v>
      </c>
      <c r="Z164">
        <v>0.5675</v>
      </c>
      <c r="AB164" s="10">
        <v>41865</v>
      </c>
      <c r="AC164">
        <v>43.43</v>
      </c>
      <c r="AD164">
        <v>0.52500000000000002</v>
      </c>
      <c r="AF164" s="10">
        <v>41865</v>
      </c>
      <c r="AG164">
        <v>36.450000000000003</v>
      </c>
      <c r="AH164">
        <v>0.35</v>
      </c>
      <c r="AJ164" s="10">
        <v>41865</v>
      </c>
      <c r="AK164">
        <v>38.82</v>
      </c>
      <c r="AL164">
        <v>0.26750000000000002</v>
      </c>
      <c r="AN164" s="10">
        <v>41865</v>
      </c>
      <c r="AO164">
        <v>34.200000000000003</v>
      </c>
      <c r="AP164">
        <v>0.36249999999999999</v>
      </c>
      <c r="AR164" s="10">
        <v>41865</v>
      </c>
      <c r="AS164">
        <v>53.6</v>
      </c>
      <c r="AT164">
        <v>0.35</v>
      </c>
      <c r="AV164" s="10">
        <v>41865</v>
      </c>
      <c r="AW164">
        <v>15.97</v>
      </c>
      <c r="AX164">
        <v>0.25</v>
      </c>
    </row>
    <row r="165" spans="4:50">
      <c r="D165" s="10">
        <v>41866</v>
      </c>
      <c r="E165">
        <v>47.52</v>
      </c>
      <c r="F165">
        <v>0.49</v>
      </c>
      <c r="H165" s="10">
        <v>41866</v>
      </c>
      <c r="I165">
        <v>72.09</v>
      </c>
      <c r="J165">
        <v>0.78</v>
      </c>
      <c r="L165" s="10">
        <v>41866</v>
      </c>
      <c r="M165">
        <v>44.17</v>
      </c>
      <c r="N165">
        <v>0.39</v>
      </c>
      <c r="P165" s="10">
        <v>41866</v>
      </c>
      <c r="Q165">
        <v>25.18</v>
      </c>
      <c r="R165">
        <v>0.23</v>
      </c>
      <c r="T165" s="10">
        <v>41866</v>
      </c>
      <c r="U165">
        <v>36.08</v>
      </c>
      <c r="V165">
        <v>0.22500000000000001</v>
      </c>
      <c r="X165" s="10">
        <v>41866</v>
      </c>
      <c r="Y165">
        <v>54.52</v>
      </c>
      <c r="Z165">
        <v>0.5675</v>
      </c>
      <c r="AB165" s="10">
        <v>41866</v>
      </c>
      <c r="AC165">
        <v>43.42</v>
      </c>
      <c r="AD165">
        <v>0.52500000000000002</v>
      </c>
      <c r="AF165" s="10">
        <v>41866</v>
      </c>
      <c r="AG165">
        <v>36.65</v>
      </c>
      <c r="AH165">
        <v>0.35</v>
      </c>
      <c r="AJ165" s="10">
        <v>41866</v>
      </c>
      <c r="AK165">
        <v>39.020000000000003</v>
      </c>
      <c r="AL165">
        <v>0.26750000000000002</v>
      </c>
      <c r="AN165" s="10">
        <v>41866</v>
      </c>
      <c r="AO165">
        <v>34.61</v>
      </c>
      <c r="AP165">
        <v>0.36249999999999999</v>
      </c>
      <c r="AR165" s="10">
        <v>41866</v>
      </c>
      <c r="AS165">
        <v>53.81</v>
      </c>
      <c r="AT165">
        <v>0.35</v>
      </c>
      <c r="AV165" s="10">
        <v>41866</v>
      </c>
      <c r="AW165">
        <v>15.97</v>
      </c>
      <c r="AX165">
        <v>0.25</v>
      </c>
    </row>
    <row r="166" spans="4:50">
      <c r="D166" s="10">
        <v>41869</v>
      </c>
      <c r="E166">
        <v>47.6</v>
      </c>
      <c r="F166">
        <v>0.49</v>
      </c>
      <c r="H166" s="10">
        <v>41869</v>
      </c>
      <c r="I166">
        <v>72.09</v>
      </c>
      <c r="J166">
        <v>0.78</v>
      </c>
      <c r="L166" s="10">
        <v>41869</v>
      </c>
      <c r="M166">
        <v>44.18</v>
      </c>
      <c r="N166">
        <v>0.39</v>
      </c>
      <c r="P166" s="10">
        <v>41869</v>
      </c>
      <c r="Q166">
        <v>25.27</v>
      </c>
      <c r="R166">
        <v>0.23</v>
      </c>
      <c r="T166" s="10">
        <v>41869</v>
      </c>
      <c r="U166">
        <v>35.909999999999997</v>
      </c>
      <c r="V166">
        <v>0.22500000000000001</v>
      </c>
      <c r="X166" s="10">
        <v>41869</v>
      </c>
      <c r="Y166">
        <v>54.32</v>
      </c>
      <c r="Z166">
        <v>0.5675</v>
      </c>
      <c r="AB166" s="10">
        <v>41869</v>
      </c>
      <c r="AC166">
        <v>43.38</v>
      </c>
      <c r="AD166">
        <v>0.52500000000000002</v>
      </c>
      <c r="AF166" s="10">
        <v>41869</v>
      </c>
      <c r="AG166">
        <v>36.54</v>
      </c>
      <c r="AH166">
        <v>0.35</v>
      </c>
      <c r="AJ166" s="10">
        <v>41869</v>
      </c>
      <c r="AK166">
        <v>39.21</v>
      </c>
      <c r="AL166">
        <v>0.26750000000000002</v>
      </c>
      <c r="AN166" s="10">
        <v>41869</v>
      </c>
      <c r="AO166">
        <v>34.659999999999997</v>
      </c>
      <c r="AP166">
        <v>0.36249999999999999</v>
      </c>
      <c r="AR166" s="10">
        <v>41869</v>
      </c>
      <c r="AS166">
        <v>53.8</v>
      </c>
      <c r="AT166">
        <v>0.35</v>
      </c>
      <c r="AV166" s="10">
        <v>41869</v>
      </c>
      <c r="AW166">
        <v>15.94</v>
      </c>
      <c r="AX166">
        <v>0.25</v>
      </c>
    </row>
    <row r="167" spans="4:50">
      <c r="D167" s="10">
        <v>41870</v>
      </c>
      <c r="E167">
        <v>48.25</v>
      </c>
      <c r="F167">
        <v>0.49</v>
      </c>
      <c r="H167" s="10">
        <v>41870</v>
      </c>
      <c r="I167">
        <v>72.88</v>
      </c>
      <c r="J167">
        <v>0.78</v>
      </c>
      <c r="L167" s="10">
        <v>41870</v>
      </c>
      <c r="M167">
        <v>44.74</v>
      </c>
      <c r="N167">
        <v>0.39</v>
      </c>
      <c r="P167" s="10">
        <v>41870</v>
      </c>
      <c r="Q167">
        <v>25.54</v>
      </c>
      <c r="R167">
        <v>0.23</v>
      </c>
      <c r="T167" s="10">
        <v>41870</v>
      </c>
      <c r="U167">
        <v>36.46</v>
      </c>
      <c r="V167">
        <v>0.22500000000000001</v>
      </c>
      <c r="X167" s="10">
        <v>41870</v>
      </c>
      <c r="Y167">
        <v>54.96</v>
      </c>
      <c r="Z167">
        <v>0.5675</v>
      </c>
      <c r="AB167" s="10">
        <v>41870</v>
      </c>
      <c r="AC167">
        <v>43.8</v>
      </c>
      <c r="AD167">
        <v>0.52500000000000002</v>
      </c>
      <c r="AF167" s="10">
        <v>41870</v>
      </c>
      <c r="AG167">
        <v>36.94</v>
      </c>
      <c r="AH167">
        <v>0.35</v>
      </c>
      <c r="AJ167" s="10">
        <v>41870</v>
      </c>
      <c r="AK167">
        <v>39.340000000000003</v>
      </c>
      <c r="AL167">
        <v>0.26750000000000002</v>
      </c>
      <c r="AN167" s="10">
        <v>41870</v>
      </c>
      <c r="AO167">
        <v>34.86</v>
      </c>
      <c r="AP167">
        <v>0.36249999999999999</v>
      </c>
      <c r="AR167" s="10">
        <v>41870</v>
      </c>
      <c r="AS167">
        <v>54.43</v>
      </c>
      <c r="AT167">
        <v>0.35</v>
      </c>
      <c r="AV167" s="10">
        <v>41870</v>
      </c>
      <c r="AW167">
        <v>15.98</v>
      </c>
      <c r="AX167">
        <v>0.25</v>
      </c>
    </row>
    <row r="168" spans="4:50">
      <c r="D168" s="10">
        <v>41871</v>
      </c>
      <c r="E168">
        <v>48.02</v>
      </c>
      <c r="F168">
        <v>0.49</v>
      </c>
      <c r="H168" s="10">
        <v>41871</v>
      </c>
      <c r="I168">
        <v>72.760000000000005</v>
      </c>
      <c r="J168">
        <v>0.78</v>
      </c>
      <c r="L168" s="10">
        <v>41871</v>
      </c>
      <c r="M168">
        <v>45.09</v>
      </c>
      <c r="N168">
        <v>0.39</v>
      </c>
      <c r="P168" s="10">
        <v>41871</v>
      </c>
      <c r="Q168">
        <v>25.73</v>
      </c>
      <c r="R168">
        <v>0.23</v>
      </c>
      <c r="T168" s="10">
        <v>41871</v>
      </c>
      <c r="U168">
        <v>36.72</v>
      </c>
      <c r="V168">
        <v>0.22500000000000001</v>
      </c>
      <c r="X168" s="10">
        <v>41871</v>
      </c>
      <c r="Y168">
        <v>55.07</v>
      </c>
      <c r="Z168">
        <v>0.5675</v>
      </c>
      <c r="AB168" s="10">
        <v>41871</v>
      </c>
      <c r="AC168">
        <v>43.81</v>
      </c>
      <c r="AD168">
        <v>0.52500000000000002</v>
      </c>
      <c r="AF168" s="10">
        <v>41871</v>
      </c>
      <c r="AG168">
        <v>36.979999999999997</v>
      </c>
      <c r="AH168">
        <v>0.35</v>
      </c>
      <c r="AJ168" s="10">
        <v>41871</v>
      </c>
      <c r="AK168">
        <v>39.43</v>
      </c>
      <c r="AL168">
        <v>0.26750000000000002</v>
      </c>
      <c r="AN168" s="10">
        <v>41871</v>
      </c>
      <c r="AO168">
        <v>34.81</v>
      </c>
      <c r="AP168">
        <v>0.36249999999999999</v>
      </c>
      <c r="AR168" s="10">
        <v>41871</v>
      </c>
      <c r="AS168">
        <v>55.24</v>
      </c>
      <c r="AT168">
        <v>0.35</v>
      </c>
      <c r="AV168" s="10">
        <v>41871</v>
      </c>
      <c r="AW168">
        <v>15.94</v>
      </c>
      <c r="AX168">
        <v>0.25</v>
      </c>
    </row>
    <row r="169" spans="4:50">
      <c r="D169" s="10">
        <v>41872</v>
      </c>
      <c r="E169">
        <v>48.14</v>
      </c>
      <c r="F169">
        <v>0.49</v>
      </c>
      <c r="H169" s="10">
        <v>41872</v>
      </c>
      <c r="I169">
        <v>73.040000000000006</v>
      </c>
      <c r="J169">
        <v>0.78</v>
      </c>
      <c r="L169" s="10">
        <v>41872</v>
      </c>
      <c r="M169">
        <v>45.18</v>
      </c>
      <c r="N169">
        <v>0.39</v>
      </c>
      <c r="P169" s="10">
        <v>41872</v>
      </c>
      <c r="Q169">
        <v>25.72</v>
      </c>
      <c r="R169">
        <v>0.23</v>
      </c>
      <c r="T169" s="10">
        <v>41872</v>
      </c>
      <c r="U169">
        <v>36.75</v>
      </c>
      <c r="V169">
        <v>0.22500000000000001</v>
      </c>
      <c r="X169" s="10">
        <v>41872</v>
      </c>
      <c r="Y169">
        <v>55.42</v>
      </c>
      <c r="Z169">
        <v>0.5675</v>
      </c>
      <c r="AB169" s="10">
        <v>41872</v>
      </c>
      <c r="AC169">
        <v>43.89</v>
      </c>
      <c r="AD169">
        <v>0.52500000000000002</v>
      </c>
      <c r="AF169" s="10">
        <v>41872</v>
      </c>
      <c r="AG169">
        <v>36.770000000000003</v>
      </c>
      <c r="AH169">
        <v>0.35</v>
      </c>
      <c r="AJ169" s="10">
        <v>41872</v>
      </c>
      <c r="AK169">
        <v>39.35</v>
      </c>
      <c r="AL169">
        <v>0.26750000000000002</v>
      </c>
      <c r="AN169" s="10">
        <v>41872</v>
      </c>
      <c r="AO169">
        <v>34.590000000000003</v>
      </c>
      <c r="AP169">
        <v>0.36249999999999999</v>
      </c>
      <c r="AR169" s="10">
        <v>41872</v>
      </c>
      <c r="AS169">
        <v>54.95</v>
      </c>
      <c r="AT169">
        <v>0.35</v>
      </c>
      <c r="AV169" s="10">
        <v>41872</v>
      </c>
      <c r="AW169">
        <v>16</v>
      </c>
      <c r="AX169">
        <v>0.25</v>
      </c>
    </row>
    <row r="170" spans="4:50">
      <c r="D170" s="10">
        <v>41873</v>
      </c>
      <c r="E170">
        <v>48.3</v>
      </c>
      <c r="F170">
        <v>0.49</v>
      </c>
      <c r="H170" s="10">
        <v>41873</v>
      </c>
      <c r="I170">
        <v>72.87</v>
      </c>
      <c r="J170">
        <v>0.78</v>
      </c>
      <c r="L170" s="10">
        <v>41873</v>
      </c>
      <c r="M170">
        <v>45.16</v>
      </c>
      <c r="N170">
        <v>0.39</v>
      </c>
      <c r="P170" s="10">
        <v>41873</v>
      </c>
      <c r="Q170">
        <v>25.66</v>
      </c>
      <c r="R170">
        <v>0.23</v>
      </c>
      <c r="T170" s="10">
        <v>41873</v>
      </c>
      <c r="U170">
        <v>36.72</v>
      </c>
      <c r="V170">
        <v>0.22500000000000001</v>
      </c>
      <c r="X170" s="10">
        <v>41873</v>
      </c>
      <c r="Y170">
        <v>55.76</v>
      </c>
      <c r="Z170">
        <v>0.5675</v>
      </c>
      <c r="AB170" s="10">
        <v>41873</v>
      </c>
      <c r="AC170">
        <v>43.68</v>
      </c>
      <c r="AD170">
        <v>0.52500000000000002</v>
      </c>
      <c r="AF170" s="10">
        <v>41873</v>
      </c>
      <c r="AG170">
        <v>36.57</v>
      </c>
      <c r="AH170">
        <v>0.35</v>
      </c>
      <c r="AJ170" s="10">
        <v>41873</v>
      </c>
      <c r="AK170">
        <v>39.33</v>
      </c>
      <c r="AL170">
        <v>0.26750000000000002</v>
      </c>
      <c r="AN170" s="10">
        <v>41873</v>
      </c>
      <c r="AO170">
        <v>34.51</v>
      </c>
      <c r="AP170">
        <v>0.36249999999999999</v>
      </c>
      <c r="AR170" s="10">
        <v>41873</v>
      </c>
      <c r="AS170">
        <v>54.54</v>
      </c>
      <c r="AT170">
        <v>0.35</v>
      </c>
      <c r="AV170" s="10">
        <v>41873</v>
      </c>
      <c r="AW170">
        <v>16.13</v>
      </c>
      <c r="AX170">
        <v>0.25</v>
      </c>
    </row>
    <row r="171" spans="4:50">
      <c r="D171" s="10">
        <v>41876</v>
      </c>
      <c r="E171">
        <v>48.38</v>
      </c>
      <c r="F171">
        <v>0.49</v>
      </c>
      <c r="H171" s="10">
        <v>41876</v>
      </c>
      <c r="I171">
        <v>72.98</v>
      </c>
      <c r="J171">
        <v>0.78</v>
      </c>
      <c r="L171" s="10">
        <v>41876</v>
      </c>
      <c r="M171">
        <v>45.35</v>
      </c>
      <c r="N171">
        <v>0.39</v>
      </c>
      <c r="P171" s="10">
        <v>41876</v>
      </c>
      <c r="Q171">
        <v>25.68</v>
      </c>
      <c r="R171">
        <v>0.23</v>
      </c>
      <c r="T171" s="10">
        <v>41876</v>
      </c>
      <c r="U171">
        <v>36.880000000000003</v>
      </c>
      <c r="V171">
        <v>0.22500000000000001</v>
      </c>
      <c r="X171" s="10">
        <v>41876</v>
      </c>
      <c r="Y171">
        <v>56.4</v>
      </c>
      <c r="Z171">
        <v>0.5675</v>
      </c>
      <c r="AB171" s="10">
        <v>41876</v>
      </c>
      <c r="AC171">
        <v>43.9</v>
      </c>
      <c r="AD171">
        <v>0.52500000000000002</v>
      </c>
      <c r="AF171" s="10">
        <v>41876</v>
      </c>
      <c r="AG171">
        <v>36.64</v>
      </c>
      <c r="AH171">
        <v>0.35</v>
      </c>
      <c r="AJ171" s="10">
        <v>41876</v>
      </c>
      <c r="AK171">
        <v>39.119999999999997</v>
      </c>
      <c r="AL171">
        <v>0.26750000000000002</v>
      </c>
      <c r="AN171" s="10">
        <v>41876</v>
      </c>
      <c r="AO171">
        <v>34.380000000000003</v>
      </c>
      <c r="AP171">
        <v>0.36249999999999999</v>
      </c>
      <c r="AR171" s="10">
        <v>41876</v>
      </c>
      <c r="AS171">
        <v>54.83</v>
      </c>
      <c r="AT171">
        <v>0.35</v>
      </c>
      <c r="AV171" s="10">
        <v>41876</v>
      </c>
      <c r="AW171">
        <v>16.079999999999998</v>
      </c>
      <c r="AX171">
        <v>0.25</v>
      </c>
    </row>
    <row r="172" spans="4:50">
      <c r="D172" s="10">
        <v>41877</v>
      </c>
      <c r="E172">
        <v>48.05</v>
      </c>
      <c r="F172">
        <v>0.49</v>
      </c>
      <c r="H172" s="10">
        <v>41877</v>
      </c>
      <c r="I172">
        <v>72.319999999999993</v>
      </c>
      <c r="J172">
        <v>0.78</v>
      </c>
      <c r="L172" s="10">
        <v>41877</v>
      </c>
      <c r="M172">
        <v>44.95</v>
      </c>
      <c r="N172">
        <v>0.39</v>
      </c>
      <c r="P172" s="10">
        <v>41877</v>
      </c>
      <c r="Q172">
        <v>25.13</v>
      </c>
      <c r="R172">
        <v>0.23</v>
      </c>
      <c r="T172" s="10">
        <v>41877</v>
      </c>
      <c r="U172">
        <v>36.56</v>
      </c>
      <c r="V172">
        <v>0.22500000000000001</v>
      </c>
      <c r="X172" s="10">
        <v>41877</v>
      </c>
      <c r="Y172">
        <v>55.56</v>
      </c>
      <c r="Z172">
        <v>0.5675</v>
      </c>
      <c r="AB172" s="10">
        <v>41877</v>
      </c>
      <c r="AC172">
        <v>43.54</v>
      </c>
      <c r="AD172">
        <v>0.52500000000000002</v>
      </c>
      <c r="AF172" s="10">
        <v>41877</v>
      </c>
      <c r="AG172">
        <v>36.18</v>
      </c>
      <c r="AH172">
        <v>0.35</v>
      </c>
      <c r="AJ172" s="10">
        <v>41877</v>
      </c>
      <c r="AK172">
        <v>39.08</v>
      </c>
      <c r="AL172">
        <v>0.26750000000000002</v>
      </c>
      <c r="AN172" s="10">
        <v>41877</v>
      </c>
      <c r="AO172">
        <v>34.22</v>
      </c>
      <c r="AP172">
        <v>0.36249999999999999</v>
      </c>
      <c r="AR172" s="10">
        <v>41877</v>
      </c>
      <c r="AS172">
        <v>54.4</v>
      </c>
      <c r="AT172">
        <v>0.35</v>
      </c>
      <c r="AV172" s="10">
        <v>41877</v>
      </c>
      <c r="AW172">
        <v>16.09</v>
      </c>
      <c r="AX172">
        <v>0.25</v>
      </c>
    </row>
    <row r="173" spans="4:50">
      <c r="D173" s="10">
        <v>41878</v>
      </c>
      <c r="E173">
        <v>48.38</v>
      </c>
      <c r="F173">
        <v>0.49</v>
      </c>
      <c r="H173" s="10">
        <v>41878</v>
      </c>
      <c r="I173">
        <v>72.930000000000007</v>
      </c>
      <c r="J173">
        <v>0.78</v>
      </c>
      <c r="L173" s="10">
        <v>41878</v>
      </c>
      <c r="M173">
        <v>45.34</v>
      </c>
      <c r="N173">
        <v>0.39</v>
      </c>
      <c r="P173" s="10">
        <v>41878</v>
      </c>
      <c r="Q173">
        <v>25.25</v>
      </c>
      <c r="R173">
        <v>0.23</v>
      </c>
      <c r="T173" s="10">
        <v>41878</v>
      </c>
      <c r="U173">
        <v>37.020000000000003</v>
      </c>
      <c r="V173">
        <v>0.22500000000000001</v>
      </c>
      <c r="X173" s="10">
        <v>41878</v>
      </c>
      <c r="Y173">
        <v>56.62</v>
      </c>
      <c r="Z173">
        <v>0.5675</v>
      </c>
      <c r="AB173" s="10">
        <v>41878</v>
      </c>
      <c r="AC173">
        <v>43.83</v>
      </c>
      <c r="AD173">
        <v>0.52500000000000002</v>
      </c>
      <c r="AF173" s="10">
        <v>41878</v>
      </c>
      <c r="AG173">
        <v>36.549999999999997</v>
      </c>
      <c r="AH173">
        <v>0.35</v>
      </c>
      <c r="AJ173" s="10">
        <v>41878</v>
      </c>
      <c r="AK173">
        <v>39.06</v>
      </c>
      <c r="AL173">
        <v>0.26750000000000002</v>
      </c>
      <c r="AN173" s="10">
        <v>41878</v>
      </c>
      <c r="AO173">
        <v>34.29</v>
      </c>
      <c r="AP173">
        <v>0.36249999999999999</v>
      </c>
      <c r="AR173" s="10">
        <v>41878</v>
      </c>
      <c r="AS173">
        <v>54.7</v>
      </c>
      <c r="AT173">
        <v>0.35</v>
      </c>
      <c r="AV173" s="10">
        <v>41878</v>
      </c>
      <c r="AW173">
        <v>16.12</v>
      </c>
      <c r="AX173">
        <v>0.25</v>
      </c>
    </row>
    <row r="174" spans="4:50">
      <c r="D174" s="10">
        <v>41879</v>
      </c>
      <c r="E174">
        <v>48.61</v>
      </c>
      <c r="F174">
        <v>0.49</v>
      </c>
      <c r="H174" s="10">
        <v>41879</v>
      </c>
      <c r="I174">
        <v>73.31</v>
      </c>
      <c r="J174">
        <v>0.78</v>
      </c>
      <c r="L174" s="10">
        <v>41879</v>
      </c>
      <c r="M174">
        <v>45.58</v>
      </c>
      <c r="N174">
        <v>0.39</v>
      </c>
      <c r="P174" s="10">
        <v>41879</v>
      </c>
      <c r="Q174">
        <v>25.55</v>
      </c>
      <c r="R174">
        <v>0.23</v>
      </c>
      <c r="T174" s="10">
        <v>41879</v>
      </c>
      <c r="U174">
        <v>37.21</v>
      </c>
      <c r="V174">
        <v>0.22500000000000001</v>
      </c>
      <c r="X174" s="10">
        <v>41879</v>
      </c>
      <c r="Y174">
        <v>56.58</v>
      </c>
      <c r="Z174">
        <v>0.5675</v>
      </c>
      <c r="AB174" s="10">
        <v>41879</v>
      </c>
      <c r="AC174">
        <v>44.23</v>
      </c>
      <c r="AD174">
        <v>0.52500000000000002</v>
      </c>
      <c r="AF174" s="10">
        <v>41879</v>
      </c>
      <c r="AG174">
        <v>36.76</v>
      </c>
      <c r="AH174">
        <v>0.35</v>
      </c>
      <c r="AJ174" s="10">
        <v>41879</v>
      </c>
      <c r="AK174">
        <v>39.229999999999997</v>
      </c>
      <c r="AL174">
        <v>0.26750000000000002</v>
      </c>
      <c r="AN174" s="10">
        <v>41879</v>
      </c>
      <c r="AO174">
        <v>34.58</v>
      </c>
      <c r="AP174">
        <v>0.36249999999999999</v>
      </c>
      <c r="AR174" s="10">
        <v>41879</v>
      </c>
      <c r="AS174">
        <v>54.48</v>
      </c>
      <c r="AT174">
        <v>0.35</v>
      </c>
      <c r="AV174" s="10">
        <v>41879</v>
      </c>
      <c r="AW174">
        <v>16.010000000000002</v>
      </c>
      <c r="AX174">
        <v>0.25</v>
      </c>
    </row>
    <row r="175" spans="4:50">
      <c r="D175" s="10">
        <v>41880</v>
      </c>
      <c r="E175">
        <v>48.67</v>
      </c>
      <c r="F175">
        <v>0.49</v>
      </c>
      <c r="H175" s="10">
        <v>41880</v>
      </c>
      <c r="I175">
        <v>73.989999999999995</v>
      </c>
      <c r="J175">
        <v>0.78</v>
      </c>
      <c r="L175" s="10">
        <v>41880</v>
      </c>
      <c r="M175">
        <v>45.89</v>
      </c>
      <c r="N175">
        <v>0.39</v>
      </c>
      <c r="P175" s="10">
        <v>41880</v>
      </c>
      <c r="Q175">
        <v>25.67</v>
      </c>
      <c r="R175">
        <v>0.23</v>
      </c>
      <c r="T175" s="10">
        <v>41880</v>
      </c>
      <c r="U175">
        <v>37.520000000000003</v>
      </c>
      <c r="V175">
        <v>0.22500000000000001</v>
      </c>
      <c r="X175" s="10">
        <v>41880</v>
      </c>
      <c r="Y175">
        <v>56.95</v>
      </c>
      <c r="Z175">
        <v>0.5675</v>
      </c>
      <c r="AB175" s="10">
        <v>41880</v>
      </c>
      <c r="AC175">
        <v>44.4</v>
      </c>
      <c r="AD175">
        <v>0.52500000000000002</v>
      </c>
      <c r="AF175" s="10">
        <v>41880</v>
      </c>
      <c r="AG175">
        <v>36.93</v>
      </c>
      <c r="AH175">
        <v>0.35</v>
      </c>
      <c r="AJ175" s="10">
        <v>41880</v>
      </c>
      <c r="AK175">
        <v>39.14</v>
      </c>
      <c r="AL175">
        <v>0.26750000000000002</v>
      </c>
      <c r="AN175" s="10">
        <v>41880</v>
      </c>
      <c r="AO175">
        <v>34.380000000000003</v>
      </c>
      <c r="AP175">
        <v>0.36249999999999999</v>
      </c>
      <c r="AR175" s="10">
        <v>41880</v>
      </c>
      <c r="AS175">
        <v>54.23</v>
      </c>
      <c r="AT175">
        <v>0.35</v>
      </c>
      <c r="AV175" s="10">
        <v>41880</v>
      </c>
      <c r="AW175">
        <v>16.100000000000001</v>
      </c>
      <c r="AX175">
        <v>0.25</v>
      </c>
    </row>
    <row r="176" spans="4:50">
      <c r="D176" s="10">
        <v>41884</v>
      </c>
      <c r="E176">
        <v>48.34</v>
      </c>
      <c r="F176">
        <v>0.49</v>
      </c>
      <c r="H176" s="10">
        <v>41884</v>
      </c>
      <c r="I176">
        <v>73.45</v>
      </c>
      <c r="J176">
        <v>0.78</v>
      </c>
      <c r="L176" s="10">
        <v>41884</v>
      </c>
      <c r="M176">
        <v>45.44</v>
      </c>
      <c r="N176">
        <v>0.39</v>
      </c>
      <c r="P176" s="10">
        <v>41884</v>
      </c>
      <c r="Q176">
        <v>25.51</v>
      </c>
      <c r="R176">
        <v>0.23</v>
      </c>
      <c r="T176" s="10">
        <v>41884</v>
      </c>
      <c r="U176">
        <v>37.03</v>
      </c>
      <c r="V176">
        <v>0.22500000000000001</v>
      </c>
      <c r="X176" s="10">
        <v>41884</v>
      </c>
      <c r="Y176">
        <v>56.15</v>
      </c>
      <c r="Z176">
        <v>0.5675</v>
      </c>
      <c r="AB176" s="10">
        <v>41884</v>
      </c>
      <c r="AC176">
        <v>43.8</v>
      </c>
      <c r="AD176">
        <v>0.52500000000000002</v>
      </c>
      <c r="AF176" s="10">
        <v>41884</v>
      </c>
      <c r="AG176">
        <v>36.630000000000003</v>
      </c>
      <c r="AH176">
        <v>0.35</v>
      </c>
      <c r="AJ176" s="10">
        <v>41884</v>
      </c>
      <c r="AK176">
        <v>39.299999999999997</v>
      </c>
      <c r="AL176">
        <v>0.26750000000000002</v>
      </c>
      <c r="AN176" s="10">
        <v>41884</v>
      </c>
      <c r="AO176">
        <v>33.85</v>
      </c>
      <c r="AP176">
        <v>0.36249999999999999</v>
      </c>
      <c r="AR176" s="10">
        <v>41884</v>
      </c>
      <c r="AS176">
        <v>54.95</v>
      </c>
      <c r="AT176">
        <v>0.35</v>
      </c>
      <c r="AV176" s="10">
        <v>41884</v>
      </c>
      <c r="AW176">
        <v>16.04</v>
      </c>
      <c r="AX176">
        <v>0.25</v>
      </c>
    </row>
    <row r="177" spans="4:50">
      <c r="D177" s="10">
        <v>41885</v>
      </c>
      <c r="E177">
        <v>48.52</v>
      </c>
      <c r="F177">
        <v>0.49</v>
      </c>
      <c r="H177" s="10">
        <v>41885</v>
      </c>
      <c r="I177">
        <v>73.86</v>
      </c>
      <c r="J177">
        <v>0.78</v>
      </c>
      <c r="L177" s="10">
        <v>41885</v>
      </c>
      <c r="M177">
        <v>45.76</v>
      </c>
      <c r="N177">
        <v>0.39</v>
      </c>
      <c r="P177" s="10">
        <v>41885</v>
      </c>
      <c r="Q177">
        <v>25.65</v>
      </c>
      <c r="R177">
        <v>0.23</v>
      </c>
      <c r="T177" s="10">
        <v>41885</v>
      </c>
      <c r="U177">
        <v>37.28</v>
      </c>
      <c r="V177">
        <v>0.22500000000000001</v>
      </c>
      <c r="X177" s="10">
        <v>41885</v>
      </c>
      <c r="Y177">
        <v>56.32</v>
      </c>
      <c r="Z177">
        <v>0.5675</v>
      </c>
      <c r="AB177" s="10">
        <v>41885</v>
      </c>
      <c r="AC177">
        <v>44.18</v>
      </c>
      <c r="AD177">
        <v>0.52500000000000002</v>
      </c>
      <c r="AF177" s="10">
        <v>41885</v>
      </c>
      <c r="AG177">
        <v>36.79</v>
      </c>
      <c r="AH177">
        <v>0.35</v>
      </c>
      <c r="AJ177" s="10">
        <v>41885</v>
      </c>
      <c r="AK177">
        <v>39.630000000000003</v>
      </c>
      <c r="AL177">
        <v>0.26750000000000002</v>
      </c>
      <c r="AN177" s="10">
        <v>41885</v>
      </c>
      <c r="AO177">
        <v>33.950000000000003</v>
      </c>
      <c r="AP177">
        <v>0.36249999999999999</v>
      </c>
      <c r="AR177" s="10">
        <v>41885</v>
      </c>
      <c r="AS177">
        <v>55.2</v>
      </c>
      <c r="AT177">
        <v>0.35</v>
      </c>
      <c r="AV177" s="10">
        <v>41885</v>
      </c>
      <c r="AW177">
        <v>16.03</v>
      </c>
      <c r="AX177">
        <v>0.25</v>
      </c>
    </row>
    <row r="178" spans="4:50">
      <c r="D178" s="10">
        <v>41886</v>
      </c>
      <c r="E178">
        <v>47.73</v>
      </c>
      <c r="F178">
        <v>0.49</v>
      </c>
      <c r="H178" s="10">
        <v>41886</v>
      </c>
      <c r="I178">
        <v>74.02</v>
      </c>
      <c r="J178">
        <v>0.78</v>
      </c>
      <c r="L178" s="10">
        <v>41886</v>
      </c>
      <c r="M178">
        <v>45.86</v>
      </c>
      <c r="N178">
        <v>0.39</v>
      </c>
      <c r="P178" s="10">
        <v>41886</v>
      </c>
      <c r="Q178">
        <v>25.52</v>
      </c>
      <c r="R178">
        <v>0.23</v>
      </c>
      <c r="T178" s="10">
        <v>41886</v>
      </c>
      <c r="U178">
        <v>37.479999999999997</v>
      </c>
      <c r="V178">
        <v>0.22500000000000001</v>
      </c>
      <c r="X178" s="10">
        <v>41886</v>
      </c>
      <c r="Y178">
        <v>56.06</v>
      </c>
      <c r="Z178">
        <v>0.5675</v>
      </c>
      <c r="AB178" s="10">
        <v>41886</v>
      </c>
      <c r="AC178">
        <v>44.16</v>
      </c>
      <c r="AD178">
        <v>0.52500000000000002</v>
      </c>
      <c r="AF178" s="10">
        <v>41886</v>
      </c>
      <c r="AG178">
        <v>36.71</v>
      </c>
      <c r="AH178">
        <v>0.35</v>
      </c>
      <c r="AJ178" s="10">
        <v>41886</v>
      </c>
      <c r="AK178">
        <v>39.659999999999997</v>
      </c>
      <c r="AL178">
        <v>0.26750000000000002</v>
      </c>
      <c r="AN178" s="10">
        <v>41886</v>
      </c>
      <c r="AO178">
        <v>34.15</v>
      </c>
      <c r="AP178">
        <v>0.36249999999999999</v>
      </c>
      <c r="AR178" s="10">
        <v>41886</v>
      </c>
      <c r="AS178">
        <v>54.95</v>
      </c>
      <c r="AT178">
        <v>0.35</v>
      </c>
      <c r="AV178" s="10">
        <v>41886</v>
      </c>
      <c r="AW178">
        <v>16.02</v>
      </c>
      <c r="AX178">
        <v>0.25</v>
      </c>
    </row>
    <row r="179" spans="4:50">
      <c r="D179" s="10">
        <v>41887</v>
      </c>
      <c r="E179">
        <v>48.36</v>
      </c>
      <c r="F179">
        <v>0.49</v>
      </c>
      <c r="H179" s="10">
        <v>41887</v>
      </c>
      <c r="I179">
        <v>74.900000000000006</v>
      </c>
      <c r="J179">
        <v>0.78</v>
      </c>
      <c r="L179" s="10">
        <v>41887</v>
      </c>
      <c r="M179">
        <v>46.57</v>
      </c>
      <c r="N179">
        <v>0.39</v>
      </c>
      <c r="P179" s="10">
        <v>41887</v>
      </c>
      <c r="Q179">
        <v>25.63</v>
      </c>
      <c r="R179">
        <v>0.23</v>
      </c>
      <c r="T179" s="10">
        <v>41887</v>
      </c>
      <c r="U179">
        <v>37.69</v>
      </c>
      <c r="V179">
        <v>0.22500000000000001</v>
      </c>
      <c r="X179" s="10">
        <v>41887</v>
      </c>
      <c r="Y179">
        <v>56.8</v>
      </c>
      <c r="Z179">
        <v>0.5675</v>
      </c>
      <c r="AB179" s="10">
        <v>41887</v>
      </c>
      <c r="AC179">
        <v>44.79</v>
      </c>
      <c r="AD179">
        <v>0.52500000000000002</v>
      </c>
      <c r="AF179" s="10">
        <v>41887</v>
      </c>
      <c r="AG179">
        <v>36.53</v>
      </c>
      <c r="AH179">
        <v>0.35</v>
      </c>
      <c r="AJ179" s="10">
        <v>41887</v>
      </c>
      <c r="AK179">
        <v>39.71</v>
      </c>
      <c r="AL179">
        <v>0.26750000000000002</v>
      </c>
      <c r="AN179" s="10">
        <v>41887</v>
      </c>
      <c r="AO179">
        <v>33.83</v>
      </c>
      <c r="AP179">
        <v>0.36249999999999999</v>
      </c>
      <c r="AR179" s="10">
        <v>41887</v>
      </c>
      <c r="AS179">
        <v>55.16</v>
      </c>
      <c r="AT179">
        <v>0.35</v>
      </c>
      <c r="AV179" s="10">
        <v>41887</v>
      </c>
      <c r="AW179">
        <v>15.96</v>
      </c>
      <c r="AX179">
        <v>0.25</v>
      </c>
    </row>
    <row r="180" spans="4:50">
      <c r="D180" s="10">
        <v>41890</v>
      </c>
      <c r="E180">
        <v>48.3</v>
      </c>
      <c r="F180">
        <v>0.49</v>
      </c>
      <c r="H180" s="10">
        <v>41890</v>
      </c>
      <c r="I180">
        <v>74.89</v>
      </c>
      <c r="J180">
        <v>0.78</v>
      </c>
      <c r="L180" s="10">
        <v>41890</v>
      </c>
      <c r="M180">
        <v>46.34</v>
      </c>
      <c r="N180">
        <v>0.39</v>
      </c>
      <c r="P180" s="10">
        <v>41890</v>
      </c>
      <c r="Q180">
        <v>25.62</v>
      </c>
      <c r="R180">
        <v>0.23</v>
      </c>
      <c r="T180" s="10">
        <v>41890</v>
      </c>
      <c r="U180">
        <v>37.32</v>
      </c>
      <c r="V180">
        <v>0.22500000000000001</v>
      </c>
      <c r="X180" s="10">
        <v>41890</v>
      </c>
      <c r="Y180">
        <v>56.86</v>
      </c>
      <c r="Z180">
        <v>0.5675</v>
      </c>
      <c r="AB180" s="10">
        <v>41890</v>
      </c>
      <c r="AC180">
        <v>44.56</v>
      </c>
      <c r="AD180">
        <v>0.52500000000000002</v>
      </c>
      <c r="AF180" s="10">
        <v>41890</v>
      </c>
      <c r="AG180">
        <v>36.39</v>
      </c>
      <c r="AH180">
        <v>0.35</v>
      </c>
      <c r="AJ180" s="10">
        <v>41890</v>
      </c>
      <c r="AK180">
        <v>39.68</v>
      </c>
      <c r="AL180">
        <v>0.26750000000000002</v>
      </c>
      <c r="AN180" s="10">
        <v>41890</v>
      </c>
      <c r="AO180">
        <v>33.78</v>
      </c>
      <c r="AP180">
        <v>0.36249999999999999</v>
      </c>
      <c r="AR180" s="10">
        <v>41890</v>
      </c>
      <c r="AS180">
        <v>55.43</v>
      </c>
      <c r="AT180">
        <v>0.35</v>
      </c>
      <c r="AV180" s="10">
        <v>41890</v>
      </c>
      <c r="AW180">
        <v>15.95</v>
      </c>
      <c r="AX180">
        <v>0.25</v>
      </c>
    </row>
    <row r="181" spans="4:50">
      <c r="D181" s="10">
        <v>41891</v>
      </c>
      <c r="E181">
        <v>47.9</v>
      </c>
      <c r="F181">
        <v>0.49</v>
      </c>
      <c r="H181" s="10">
        <v>41891</v>
      </c>
      <c r="I181">
        <v>73.790000000000006</v>
      </c>
      <c r="J181">
        <v>0.78</v>
      </c>
      <c r="L181" s="10">
        <v>41891</v>
      </c>
      <c r="M181">
        <v>45.83</v>
      </c>
      <c r="N181">
        <v>0.39</v>
      </c>
      <c r="P181" s="10">
        <v>41891</v>
      </c>
      <c r="Q181">
        <v>25.28</v>
      </c>
      <c r="R181">
        <v>0.23</v>
      </c>
      <c r="T181" s="10">
        <v>41891</v>
      </c>
      <c r="U181">
        <v>36.93</v>
      </c>
      <c r="V181">
        <v>0.22500000000000001</v>
      </c>
      <c r="X181" s="10">
        <v>41891</v>
      </c>
      <c r="Y181">
        <v>56.23</v>
      </c>
      <c r="Z181">
        <v>0.5675</v>
      </c>
      <c r="AB181" s="10">
        <v>41891</v>
      </c>
      <c r="AC181">
        <v>43.97</v>
      </c>
      <c r="AD181">
        <v>0.52500000000000002</v>
      </c>
      <c r="AF181" s="10">
        <v>41891</v>
      </c>
      <c r="AG181">
        <v>35.979999999999997</v>
      </c>
      <c r="AH181">
        <v>0.35</v>
      </c>
      <c r="AJ181" s="10">
        <v>41891</v>
      </c>
      <c r="AK181">
        <v>39.75</v>
      </c>
      <c r="AL181">
        <v>0.26750000000000002</v>
      </c>
      <c r="AN181" s="10">
        <v>41891</v>
      </c>
      <c r="AO181">
        <v>33.96</v>
      </c>
      <c r="AP181">
        <v>0.36249999999999999</v>
      </c>
      <c r="AR181" s="10">
        <v>41891</v>
      </c>
      <c r="AS181">
        <v>56.08</v>
      </c>
      <c r="AT181">
        <v>0.35</v>
      </c>
      <c r="AV181" s="10">
        <v>41891</v>
      </c>
      <c r="AW181">
        <v>15.91</v>
      </c>
      <c r="AX181">
        <v>0.25</v>
      </c>
    </row>
    <row r="182" spans="4:50">
      <c r="D182" s="10">
        <v>41892</v>
      </c>
      <c r="E182">
        <v>47.61</v>
      </c>
      <c r="F182">
        <v>0.49</v>
      </c>
      <c r="H182" s="10">
        <v>41892</v>
      </c>
      <c r="I182">
        <v>73.39</v>
      </c>
      <c r="J182">
        <v>0.78</v>
      </c>
      <c r="L182" s="10">
        <v>41892</v>
      </c>
      <c r="M182">
        <v>45.47</v>
      </c>
      <c r="N182">
        <v>0.39</v>
      </c>
      <c r="P182" s="10">
        <v>41892</v>
      </c>
      <c r="Q182">
        <v>25.22</v>
      </c>
      <c r="R182">
        <v>0.23</v>
      </c>
      <c r="T182" s="10">
        <v>41892</v>
      </c>
      <c r="U182">
        <v>36.74</v>
      </c>
      <c r="V182">
        <v>0.22500000000000001</v>
      </c>
      <c r="X182" s="10">
        <v>41892</v>
      </c>
      <c r="Y182">
        <v>56.24</v>
      </c>
      <c r="Z182">
        <v>0.5675</v>
      </c>
      <c r="AB182" s="10">
        <v>41892</v>
      </c>
      <c r="AC182">
        <v>43.76</v>
      </c>
      <c r="AD182">
        <v>0.52500000000000002</v>
      </c>
      <c r="AF182" s="10">
        <v>41892</v>
      </c>
      <c r="AG182">
        <v>35.65</v>
      </c>
      <c r="AH182">
        <v>0.35</v>
      </c>
      <c r="AJ182" s="10">
        <v>41892</v>
      </c>
      <c r="AK182">
        <v>39.869999999999997</v>
      </c>
      <c r="AL182">
        <v>0.26750000000000002</v>
      </c>
      <c r="AN182" s="10">
        <v>41892</v>
      </c>
      <c r="AO182">
        <v>33.65</v>
      </c>
      <c r="AP182">
        <v>0.36249999999999999</v>
      </c>
      <c r="AR182" s="10">
        <v>41892</v>
      </c>
      <c r="AS182">
        <v>55.75</v>
      </c>
      <c r="AT182">
        <v>0.35</v>
      </c>
      <c r="AV182" s="10">
        <v>41892</v>
      </c>
      <c r="AW182">
        <v>15.65</v>
      </c>
      <c r="AX182">
        <v>0.25</v>
      </c>
    </row>
    <row r="183" spans="4:50">
      <c r="D183" s="10">
        <v>41893</v>
      </c>
      <c r="E183">
        <v>48</v>
      </c>
      <c r="F183">
        <v>0.49</v>
      </c>
      <c r="H183" s="10">
        <v>41893</v>
      </c>
      <c r="I183">
        <v>74.459999999999994</v>
      </c>
      <c r="J183">
        <v>0.78</v>
      </c>
      <c r="L183" s="10">
        <v>41893</v>
      </c>
      <c r="M183">
        <v>45.38</v>
      </c>
      <c r="N183">
        <v>0.39</v>
      </c>
      <c r="P183" s="10">
        <v>41893</v>
      </c>
      <c r="Q183">
        <v>25.4</v>
      </c>
      <c r="R183">
        <v>0.23</v>
      </c>
      <c r="T183" s="10">
        <v>41893</v>
      </c>
      <c r="U183">
        <v>36.99</v>
      </c>
      <c r="V183">
        <v>0.22500000000000001</v>
      </c>
      <c r="X183" s="10">
        <v>41893</v>
      </c>
      <c r="Y183">
        <v>57.21</v>
      </c>
      <c r="Z183">
        <v>0.5675</v>
      </c>
      <c r="AB183" s="10">
        <v>41893</v>
      </c>
      <c r="AC183">
        <v>44.06</v>
      </c>
      <c r="AD183">
        <v>0.52500000000000002</v>
      </c>
      <c r="AF183" s="10">
        <v>41893</v>
      </c>
      <c r="AG183">
        <v>35.85</v>
      </c>
      <c r="AH183">
        <v>0.35</v>
      </c>
      <c r="AJ183" s="10">
        <v>41893</v>
      </c>
      <c r="AK183">
        <v>40.06</v>
      </c>
      <c r="AL183">
        <v>0.26750000000000002</v>
      </c>
      <c r="AN183" s="10">
        <v>41893</v>
      </c>
      <c r="AO183">
        <v>33.770000000000003</v>
      </c>
      <c r="AP183">
        <v>0.36249999999999999</v>
      </c>
      <c r="AR183" s="10">
        <v>41893</v>
      </c>
      <c r="AS183">
        <v>55.88</v>
      </c>
      <c r="AT183">
        <v>0.35</v>
      </c>
      <c r="AV183" s="10">
        <v>41893</v>
      </c>
      <c r="AW183">
        <v>15.83</v>
      </c>
      <c r="AX183">
        <v>0.25</v>
      </c>
    </row>
    <row r="184" spans="4:50">
      <c r="D184" s="10">
        <v>41894</v>
      </c>
      <c r="E184">
        <v>47</v>
      </c>
      <c r="F184">
        <v>0.49</v>
      </c>
      <c r="H184" s="10">
        <v>41894</v>
      </c>
      <c r="I184">
        <v>73.06</v>
      </c>
      <c r="J184">
        <v>0.78</v>
      </c>
      <c r="L184" s="10">
        <v>41894</v>
      </c>
      <c r="M184">
        <v>44.57</v>
      </c>
      <c r="N184">
        <v>0.39</v>
      </c>
      <c r="P184" s="10">
        <v>41894</v>
      </c>
      <c r="Q184">
        <v>24.93</v>
      </c>
      <c r="R184">
        <v>0.23</v>
      </c>
      <c r="T184" s="10">
        <v>41894</v>
      </c>
      <c r="U184">
        <v>36.22</v>
      </c>
      <c r="V184">
        <v>0.22500000000000001</v>
      </c>
      <c r="X184" s="10">
        <v>41894</v>
      </c>
      <c r="Y184">
        <v>56.61</v>
      </c>
      <c r="Z184">
        <v>0.5675</v>
      </c>
      <c r="AB184" s="10">
        <v>41894</v>
      </c>
      <c r="AC184">
        <v>43.36</v>
      </c>
      <c r="AD184">
        <v>0.52500000000000002</v>
      </c>
      <c r="AF184" s="10">
        <v>41894</v>
      </c>
      <c r="AG184">
        <v>35.1</v>
      </c>
      <c r="AH184">
        <v>0.35</v>
      </c>
      <c r="AJ184" s="10">
        <v>41894</v>
      </c>
      <c r="AK184">
        <v>39.96</v>
      </c>
      <c r="AL184">
        <v>0.26750000000000002</v>
      </c>
      <c r="AN184" s="10">
        <v>41894</v>
      </c>
      <c r="AO184">
        <v>33.68</v>
      </c>
      <c r="AP184">
        <v>0.36249999999999999</v>
      </c>
      <c r="AR184" s="10">
        <v>41894</v>
      </c>
      <c r="AS184">
        <v>55.12</v>
      </c>
      <c r="AT184">
        <v>0.35</v>
      </c>
      <c r="AV184" s="10">
        <v>41894</v>
      </c>
      <c r="AW184">
        <v>15.91</v>
      </c>
      <c r="AX184">
        <v>0.25</v>
      </c>
    </row>
    <row r="185" spans="4:50">
      <c r="D185" s="10">
        <v>41897</v>
      </c>
      <c r="E185">
        <v>46.67</v>
      </c>
      <c r="F185">
        <v>0.49</v>
      </c>
      <c r="H185" s="10">
        <v>41897</v>
      </c>
      <c r="I185">
        <v>73.44</v>
      </c>
      <c r="J185">
        <v>0.78</v>
      </c>
      <c r="L185" s="10">
        <v>41897</v>
      </c>
      <c r="M185">
        <v>44.62</v>
      </c>
      <c r="N185">
        <v>0.39</v>
      </c>
      <c r="P185" s="10">
        <v>41897</v>
      </c>
      <c r="Q185">
        <v>24.94</v>
      </c>
      <c r="R185">
        <v>0.23</v>
      </c>
      <c r="T185" s="10">
        <v>41897</v>
      </c>
      <c r="U185">
        <v>36.299999999999997</v>
      </c>
      <c r="V185">
        <v>0.22500000000000001</v>
      </c>
      <c r="X185" s="10">
        <v>41897</v>
      </c>
      <c r="Y185">
        <v>56.75</v>
      </c>
      <c r="Z185">
        <v>0.5675</v>
      </c>
      <c r="AB185" s="10">
        <v>41897</v>
      </c>
      <c r="AC185">
        <v>43.37</v>
      </c>
      <c r="AD185">
        <v>0.52500000000000002</v>
      </c>
      <c r="AF185" s="10">
        <v>41897</v>
      </c>
      <c r="AG185">
        <v>35.01</v>
      </c>
      <c r="AH185">
        <v>0.35</v>
      </c>
      <c r="AJ185" s="10">
        <v>41897</v>
      </c>
      <c r="AK185">
        <v>39.93</v>
      </c>
      <c r="AL185">
        <v>0.26750000000000002</v>
      </c>
      <c r="AN185" s="10">
        <v>41897</v>
      </c>
      <c r="AO185">
        <v>33.729999999999997</v>
      </c>
      <c r="AP185">
        <v>0.36249999999999999</v>
      </c>
      <c r="AR185" s="10">
        <v>41897</v>
      </c>
      <c r="AS185">
        <v>54.65</v>
      </c>
      <c r="AT185">
        <v>0.35</v>
      </c>
      <c r="AV185" s="10">
        <v>41897</v>
      </c>
      <c r="AW185">
        <v>15.93</v>
      </c>
      <c r="AX185">
        <v>0.25</v>
      </c>
    </row>
    <row r="186" spans="4:50">
      <c r="D186" s="10">
        <v>41898</v>
      </c>
      <c r="E186">
        <v>46.79</v>
      </c>
      <c r="F186">
        <v>0.49</v>
      </c>
      <c r="H186" s="10">
        <v>41898</v>
      </c>
      <c r="I186">
        <v>74.349999999999994</v>
      </c>
      <c r="J186">
        <v>0.78</v>
      </c>
      <c r="L186" s="10">
        <v>41898</v>
      </c>
      <c r="M186">
        <v>45.56</v>
      </c>
      <c r="N186">
        <v>0.39</v>
      </c>
      <c r="P186" s="10">
        <v>41898</v>
      </c>
      <c r="Q186">
        <v>25.08</v>
      </c>
      <c r="R186">
        <v>0.23</v>
      </c>
      <c r="T186" s="10">
        <v>41898</v>
      </c>
      <c r="U186">
        <v>36.47</v>
      </c>
      <c r="V186">
        <v>0.22500000000000001</v>
      </c>
      <c r="X186" s="10">
        <v>41898</v>
      </c>
      <c r="Y186">
        <v>57.34</v>
      </c>
      <c r="Z186">
        <v>0.5675</v>
      </c>
      <c r="AB186" s="10">
        <v>41898</v>
      </c>
      <c r="AC186">
        <v>43.93</v>
      </c>
      <c r="AD186">
        <v>0.52500000000000002</v>
      </c>
      <c r="AF186" s="10">
        <v>41898</v>
      </c>
      <c r="AG186">
        <v>35.33</v>
      </c>
      <c r="AH186">
        <v>0.35</v>
      </c>
      <c r="AJ186" s="10">
        <v>41898</v>
      </c>
      <c r="AK186">
        <v>39.74</v>
      </c>
      <c r="AL186">
        <v>0.26750000000000002</v>
      </c>
      <c r="AN186" s="10">
        <v>41898</v>
      </c>
      <c r="AO186">
        <v>33.71</v>
      </c>
      <c r="AP186">
        <v>0.36249999999999999</v>
      </c>
      <c r="AR186" s="10">
        <v>41898</v>
      </c>
      <c r="AS186">
        <v>54.78</v>
      </c>
      <c r="AT186">
        <v>0.35</v>
      </c>
      <c r="AV186" s="10">
        <v>41898</v>
      </c>
      <c r="AW186">
        <v>15.88</v>
      </c>
      <c r="AX186">
        <v>0.25</v>
      </c>
    </row>
    <row r="187" spans="4:50">
      <c r="D187" s="10">
        <v>41899</v>
      </c>
      <c r="E187">
        <v>46.61</v>
      </c>
      <c r="F187">
        <v>0.49</v>
      </c>
      <c r="H187" s="10">
        <v>41899</v>
      </c>
      <c r="I187">
        <v>74.3</v>
      </c>
      <c r="J187">
        <v>0.78</v>
      </c>
      <c r="L187" s="10">
        <v>41899</v>
      </c>
      <c r="M187">
        <v>45.62</v>
      </c>
      <c r="N187">
        <v>0.39</v>
      </c>
      <c r="P187" s="10">
        <v>41899</v>
      </c>
      <c r="Q187">
        <v>25.05</v>
      </c>
      <c r="R187">
        <v>0.23</v>
      </c>
      <c r="T187" s="10">
        <v>41899</v>
      </c>
      <c r="U187">
        <v>36.26</v>
      </c>
      <c r="V187">
        <v>0.22500000000000001</v>
      </c>
      <c r="X187" s="10">
        <v>41899</v>
      </c>
      <c r="Y187">
        <v>57.27</v>
      </c>
      <c r="Z187">
        <v>0.5675</v>
      </c>
      <c r="AB187" s="10">
        <v>41899</v>
      </c>
      <c r="AC187">
        <v>43.57</v>
      </c>
      <c r="AD187">
        <v>0.52500000000000002</v>
      </c>
      <c r="AF187" s="10">
        <v>41899</v>
      </c>
      <c r="AG187">
        <v>35.18</v>
      </c>
      <c r="AH187">
        <v>0.35</v>
      </c>
      <c r="AJ187" s="10">
        <v>41899</v>
      </c>
      <c r="AK187">
        <v>39.74</v>
      </c>
      <c r="AL187">
        <v>0.26750000000000002</v>
      </c>
      <c r="AN187" s="10">
        <v>41899</v>
      </c>
      <c r="AO187">
        <v>33.67</v>
      </c>
      <c r="AP187">
        <v>0.36249999999999999</v>
      </c>
      <c r="AR187" s="10">
        <v>41899</v>
      </c>
      <c r="AS187">
        <v>54.23</v>
      </c>
      <c r="AT187">
        <v>0.35</v>
      </c>
      <c r="AV187" s="10">
        <v>41899</v>
      </c>
      <c r="AW187">
        <v>15.84</v>
      </c>
      <c r="AX187">
        <v>0.25</v>
      </c>
    </row>
    <row r="188" spans="4:50">
      <c r="D188" s="10">
        <v>41900</v>
      </c>
      <c r="E188">
        <v>46.2</v>
      </c>
      <c r="F188">
        <v>0.49</v>
      </c>
      <c r="H188" s="10">
        <v>41900</v>
      </c>
      <c r="I188">
        <v>73.48</v>
      </c>
      <c r="J188">
        <v>0.78</v>
      </c>
      <c r="L188" s="10">
        <v>41900</v>
      </c>
      <c r="M188">
        <v>45.26</v>
      </c>
      <c r="N188">
        <v>0.39</v>
      </c>
      <c r="P188" s="10">
        <v>41900</v>
      </c>
      <c r="Q188">
        <v>24.8</v>
      </c>
      <c r="R188">
        <v>0.23</v>
      </c>
      <c r="T188" s="10">
        <v>41900</v>
      </c>
      <c r="U188">
        <v>35.950000000000003</v>
      </c>
      <c r="V188">
        <v>0.22500000000000001</v>
      </c>
      <c r="X188" s="10">
        <v>41900</v>
      </c>
      <c r="Y188">
        <v>56.24</v>
      </c>
      <c r="Z188">
        <v>0.5675</v>
      </c>
      <c r="AB188" s="10">
        <v>41900</v>
      </c>
      <c r="AC188">
        <v>43.28</v>
      </c>
      <c r="AD188">
        <v>0.52500000000000002</v>
      </c>
      <c r="AF188" s="10">
        <v>41900</v>
      </c>
      <c r="AG188">
        <v>34.9</v>
      </c>
      <c r="AH188">
        <v>0.35</v>
      </c>
      <c r="AJ188" s="10">
        <v>41900</v>
      </c>
      <c r="AK188">
        <v>39.85</v>
      </c>
      <c r="AL188">
        <v>0.26750000000000002</v>
      </c>
      <c r="AN188" s="10">
        <v>41900</v>
      </c>
      <c r="AO188">
        <v>33.92</v>
      </c>
      <c r="AP188">
        <v>0.36249999999999999</v>
      </c>
      <c r="AR188" s="10">
        <v>41900</v>
      </c>
      <c r="AS188">
        <v>55.2</v>
      </c>
      <c r="AT188">
        <v>0.35</v>
      </c>
      <c r="AV188" s="10">
        <v>41900</v>
      </c>
      <c r="AW188">
        <v>15.87</v>
      </c>
      <c r="AX188">
        <v>0.25</v>
      </c>
    </row>
    <row r="189" spans="4:50">
      <c r="D189" s="10">
        <v>41901</v>
      </c>
      <c r="E189">
        <v>46.07</v>
      </c>
      <c r="F189">
        <v>0.49</v>
      </c>
      <c r="H189" s="10">
        <v>41901</v>
      </c>
      <c r="I189">
        <v>74.38</v>
      </c>
      <c r="J189">
        <v>0.78</v>
      </c>
      <c r="L189" s="10">
        <v>41901</v>
      </c>
      <c r="M189">
        <v>45.45</v>
      </c>
      <c r="N189">
        <v>0.39</v>
      </c>
      <c r="P189" s="10">
        <v>41901</v>
      </c>
      <c r="Q189">
        <v>25</v>
      </c>
      <c r="R189">
        <v>0.23</v>
      </c>
      <c r="T189" s="10">
        <v>41901</v>
      </c>
      <c r="U189">
        <v>36.26</v>
      </c>
      <c r="V189">
        <v>0.22500000000000001</v>
      </c>
      <c r="X189" s="10">
        <v>41901</v>
      </c>
      <c r="Y189">
        <v>56.51</v>
      </c>
      <c r="Z189">
        <v>0.5675</v>
      </c>
      <c r="AB189" s="10">
        <v>41901</v>
      </c>
      <c r="AC189">
        <v>43.69</v>
      </c>
      <c r="AD189">
        <v>0.52500000000000002</v>
      </c>
      <c r="AF189" s="10">
        <v>41901</v>
      </c>
      <c r="AG189">
        <v>35.17</v>
      </c>
      <c r="AH189">
        <v>0.35</v>
      </c>
      <c r="AJ189" s="10">
        <v>41901</v>
      </c>
      <c r="AK189">
        <v>39.5</v>
      </c>
      <c r="AL189">
        <v>0.26750000000000002</v>
      </c>
      <c r="AN189" s="10">
        <v>41901</v>
      </c>
      <c r="AO189">
        <v>33.78</v>
      </c>
      <c r="AP189">
        <v>0.36249999999999999</v>
      </c>
      <c r="AR189" s="10">
        <v>41901</v>
      </c>
      <c r="AS189">
        <v>56.48</v>
      </c>
      <c r="AT189">
        <v>0.35</v>
      </c>
      <c r="AV189" s="10">
        <v>41901</v>
      </c>
      <c r="AW189">
        <v>15.95</v>
      </c>
      <c r="AX189">
        <v>0.25</v>
      </c>
    </row>
    <row r="190" spans="4:50">
      <c r="D190" s="10">
        <v>41904</v>
      </c>
      <c r="E190">
        <v>45.75</v>
      </c>
      <c r="F190">
        <v>0.49</v>
      </c>
      <c r="H190" s="10">
        <v>41904</v>
      </c>
      <c r="I190">
        <v>73.87</v>
      </c>
      <c r="J190">
        <v>0.78</v>
      </c>
      <c r="L190" s="10">
        <v>41904</v>
      </c>
      <c r="M190">
        <v>44.91</v>
      </c>
      <c r="N190">
        <v>0.39</v>
      </c>
      <c r="P190" s="10">
        <v>41904</v>
      </c>
      <c r="Q190">
        <v>24.85</v>
      </c>
      <c r="R190">
        <v>0.23</v>
      </c>
      <c r="T190" s="10">
        <v>41904</v>
      </c>
      <c r="U190">
        <v>35.78</v>
      </c>
      <c r="V190">
        <v>0.22500000000000001</v>
      </c>
      <c r="X190" s="10">
        <v>41904</v>
      </c>
      <c r="Y190">
        <v>56.22</v>
      </c>
      <c r="Z190">
        <v>0.5675</v>
      </c>
      <c r="AB190" s="10">
        <v>41904</v>
      </c>
      <c r="AC190">
        <v>43.47</v>
      </c>
      <c r="AD190">
        <v>0.52500000000000002</v>
      </c>
      <c r="AF190" s="10">
        <v>41904</v>
      </c>
      <c r="AG190">
        <v>34.81</v>
      </c>
      <c r="AH190">
        <v>0.35</v>
      </c>
      <c r="AJ190" s="10">
        <v>41904</v>
      </c>
      <c r="AK190">
        <v>39.49</v>
      </c>
      <c r="AL190">
        <v>0.26750000000000002</v>
      </c>
      <c r="AN190" s="10">
        <v>41904</v>
      </c>
      <c r="AO190">
        <v>33.82</v>
      </c>
      <c r="AP190">
        <v>0.36249999999999999</v>
      </c>
      <c r="AR190" s="10">
        <v>41904</v>
      </c>
      <c r="AS190">
        <v>55.61</v>
      </c>
      <c r="AT190">
        <v>0.35</v>
      </c>
      <c r="AV190" s="10">
        <v>41904</v>
      </c>
      <c r="AW190">
        <v>15.83</v>
      </c>
      <c r="AX190">
        <v>0.25</v>
      </c>
    </row>
    <row r="191" spans="4:50">
      <c r="D191" s="10">
        <v>41905</v>
      </c>
      <c r="E191">
        <v>45.37</v>
      </c>
      <c r="F191">
        <v>0.49</v>
      </c>
      <c r="H191" s="10">
        <v>41905</v>
      </c>
      <c r="I191">
        <v>73.67</v>
      </c>
      <c r="J191">
        <v>0.78</v>
      </c>
      <c r="L191" s="10">
        <v>41905</v>
      </c>
      <c r="M191">
        <v>44.69</v>
      </c>
      <c r="N191">
        <v>0.39</v>
      </c>
      <c r="P191" s="10">
        <v>41905</v>
      </c>
      <c r="Q191">
        <v>24.5</v>
      </c>
      <c r="R191">
        <v>0.23</v>
      </c>
      <c r="T191" s="10">
        <v>41905</v>
      </c>
      <c r="U191">
        <v>35.5</v>
      </c>
      <c r="V191">
        <v>0.22500000000000001</v>
      </c>
      <c r="X191" s="10">
        <v>41905</v>
      </c>
      <c r="Y191">
        <v>55.97</v>
      </c>
      <c r="Z191">
        <v>0.5675</v>
      </c>
      <c r="AB191" s="10">
        <v>41905</v>
      </c>
      <c r="AC191">
        <v>43.4</v>
      </c>
      <c r="AD191">
        <v>0.52500000000000002</v>
      </c>
      <c r="AF191" s="10">
        <v>41905</v>
      </c>
      <c r="AG191">
        <v>34.43</v>
      </c>
      <c r="AH191">
        <v>0.35</v>
      </c>
      <c r="AJ191" s="10">
        <v>41905</v>
      </c>
      <c r="AK191">
        <v>39.39</v>
      </c>
      <c r="AL191">
        <v>0.26750000000000002</v>
      </c>
      <c r="AN191" s="10">
        <v>41905</v>
      </c>
      <c r="AO191">
        <v>33.74</v>
      </c>
      <c r="AP191">
        <v>0.36249999999999999</v>
      </c>
      <c r="AR191" s="10">
        <v>41905</v>
      </c>
      <c r="AS191">
        <v>55.15</v>
      </c>
      <c r="AT191">
        <v>0.35</v>
      </c>
      <c r="AV191" s="10">
        <v>41905</v>
      </c>
      <c r="AW191">
        <v>15.79</v>
      </c>
      <c r="AX191">
        <v>0.25</v>
      </c>
    </row>
    <row r="192" spans="4:50">
      <c r="D192" s="10">
        <v>41906</v>
      </c>
      <c r="E192">
        <v>45.32</v>
      </c>
      <c r="F192">
        <v>0.49</v>
      </c>
      <c r="H192" s="10">
        <v>41906</v>
      </c>
      <c r="I192">
        <v>73.709999999999994</v>
      </c>
      <c r="J192">
        <v>0.78</v>
      </c>
      <c r="L192" s="10">
        <v>41906</v>
      </c>
      <c r="M192">
        <v>44.52</v>
      </c>
      <c r="N192">
        <v>0.39</v>
      </c>
      <c r="P192" s="10">
        <v>41906</v>
      </c>
      <c r="Q192">
        <v>24.46</v>
      </c>
      <c r="R192">
        <v>0.23</v>
      </c>
      <c r="T192" s="10">
        <v>41906</v>
      </c>
      <c r="U192">
        <v>36.36</v>
      </c>
      <c r="V192">
        <v>0.22500000000000001</v>
      </c>
      <c r="X192" s="10">
        <v>41906</v>
      </c>
      <c r="Y192">
        <v>55.6</v>
      </c>
      <c r="Z192">
        <v>0.5675</v>
      </c>
      <c r="AB192" s="10">
        <v>41906</v>
      </c>
      <c r="AC192">
        <v>43.45</v>
      </c>
      <c r="AD192">
        <v>0.52500000000000002</v>
      </c>
      <c r="AF192" s="10">
        <v>41906</v>
      </c>
      <c r="AG192">
        <v>34.42</v>
      </c>
      <c r="AH192">
        <v>0.35</v>
      </c>
      <c r="AJ192" s="10">
        <v>41906</v>
      </c>
      <c r="AK192">
        <v>39.06</v>
      </c>
      <c r="AL192">
        <v>0.26750000000000002</v>
      </c>
      <c r="AN192" s="10">
        <v>41906</v>
      </c>
      <c r="AO192">
        <v>33.71</v>
      </c>
      <c r="AP192">
        <v>0.36249999999999999</v>
      </c>
      <c r="AR192" s="10">
        <v>41906</v>
      </c>
      <c r="AS192">
        <v>54.29</v>
      </c>
      <c r="AT192">
        <v>0.35</v>
      </c>
      <c r="AV192" s="10">
        <v>41906</v>
      </c>
      <c r="AW192">
        <v>15.83</v>
      </c>
      <c r="AX192">
        <v>0.25</v>
      </c>
    </row>
    <row r="193" spans="4:50">
      <c r="D193" s="10">
        <v>41907</v>
      </c>
      <c r="E193">
        <v>44.98</v>
      </c>
      <c r="F193">
        <v>0.49</v>
      </c>
      <c r="H193" s="10">
        <v>41907</v>
      </c>
      <c r="I193">
        <v>73.959999999999994</v>
      </c>
      <c r="J193">
        <v>0.78</v>
      </c>
      <c r="L193" s="10">
        <v>41907</v>
      </c>
      <c r="M193">
        <v>44.27</v>
      </c>
      <c r="N193">
        <v>0.39</v>
      </c>
      <c r="P193" s="10">
        <v>41907</v>
      </c>
      <c r="Q193">
        <v>24.2</v>
      </c>
      <c r="R193">
        <v>0.23</v>
      </c>
      <c r="T193" s="10">
        <v>41907</v>
      </c>
      <c r="U193">
        <v>36.83</v>
      </c>
      <c r="V193">
        <v>0.22500000000000001</v>
      </c>
      <c r="X193" s="10">
        <v>41907</v>
      </c>
      <c r="Y193">
        <v>55</v>
      </c>
      <c r="Z193">
        <v>0.5675</v>
      </c>
      <c r="AB193" s="10">
        <v>41907</v>
      </c>
      <c r="AC193">
        <v>43.33</v>
      </c>
      <c r="AD193">
        <v>0.52500000000000002</v>
      </c>
      <c r="AF193" s="10">
        <v>41907</v>
      </c>
      <c r="AG193">
        <v>34.14</v>
      </c>
      <c r="AH193">
        <v>0.35</v>
      </c>
      <c r="AJ193" s="10">
        <v>41907</v>
      </c>
      <c r="AK193">
        <v>38.659999999999997</v>
      </c>
      <c r="AL193">
        <v>0.26750000000000002</v>
      </c>
      <c r="AN193" s="10">
        <v>41907</v>
      </c>
      <c r="AO193">
        <v>33.56</v>
      </c>
      <c r="AP193">
        <v>0.36249999999999999</v>
      </c>
      <c r="AR193" s="10">
        <v>41907</v>
      </c>
      <c r="AS193">
        <v>53.12</v>
      </c>
      <c r="AT193">
        <v>0.35</v>
      </c>
      <c r="AV193" s="10">
        <v>41907</v>
      </c>
      <c r="AW193">
        <v>15.85</v>
      </c>
      <c r="AX193">
        <v>0.25</v>
      </c>
    </row>
    <row r="194" spans="4:50">
      <c r="D194" s="10">
        <v>41908</v>
      </c>
      <c r="E194">
        <v>44.95</v>
      </c>
      <c r="F194">
        <v>0.49</v>
      </c>
      <c r="H194" s="10">
        <v>41908</v>
      </c>
      <c r="I194">
        <v>74.08</v>
      </c>
      <c r="J194">
        <v>0.78</v>
      </c>
      <c r="L194" s="10">
        <v>41908</v>
      </c>
      <c r="M194">
        <v>44.4</v>
      </c>
      <c r="N194">
        <v>0.39</v>
      </c>
      <c r="P194" s="10">
        <v>41908</v>
      </c>
      <c r="Q194">
        <v>24.26</v>
      </c>
      <c r="R194">
        <v>0.23</v>
      </c>
      <c r="T194" s="10">
        <v>41908</v>
      </c>
      <c r="U194">
        <v>36.950000000000003</v>
      </c>
      <c r="V194">
        <v>0.22500000000000001</v>
      </c>
      <c r="X194" s="10">
        <v>41908</v>
      </c>
      <c r="Y194">
        <v>54.99</v>
      </c>
      <c r="Z194">
        <v>0.5675</v>
      </c>
      <c r="AB194" s="10">
        <v>41908</v>
      </c>
      <c r="AC194">
        <v>43.45</v>
      </c>
      <c r="AD194">
        <v>0.52500000000000002</v>
      </c>
      <c r="AF194" s="10">
        <v>41908</v>
      </c>
      <c r="AG194">
        <v>34.18</v>
      </c>
      <c r="AH194">
        <v>0.35</v>
      </c>
      <c r="AJ194" s="10">
        <v>41908</v>
      </c>
      <c r="AK194">
        <v>38.840000000000003</v>
      </c>
      <c r="AL194">
        <v>0.26750000000000002</v>
      </c>
      <c r="AN194" s="10">
        <v>41908</v>
      </c>
      <c r="AO194">
        <v>33.76</v>
      </c>
      <c r="AP194">
        <v>0.36249999999999999</v>
      </c>
      <c r="AR194" s="10">
        <v>41908</v>
      </c>
      <c r="AS194">
        <v>53.84</v>
      </c>
      <c r="AT194">
        <v>0.35</v>
      </c>
      <c r="AV194" s="10">
        <v>41908</v>
      </c>
      <c r="AW194">
        <v>15.71</v>
      </c>
      <c r="AX194">
        <v>0.25</v>
      </c>
    </row>
    <row r="195" spans="4:50">
      <c r="D195" s="10">
        <v>41911</v>
      </c>
      <c r="E195">
        <v>44.73</v>
      </c>
      <c r="F195">
        <v>0.49</v>
      </c>
      <c r="H195" s="10">
        <v>41911</v>
      </c>
      <c r="I195">
        <v>74.19</v>
      </c>
      <c r="J195">
        <v>0.78</v>
      </c>
      <c r="L195" s="10">
        <v>41911</v>
      </c>
      <c r="M195">
        <v>44.31</v>
      </c>
      <c r="N195">
        <v>0.39</v>
      </c>
      <c r="P195" s="10">
        <v>41911</v>
      </c>
      <c r="Q195">
        <v>24.29</v>
      </c>
      <c r="R195">
        <v>0.23</v>
      </c>
      <c r="T195" s="10">
        <v>41911</v>
      </c>
      <c r="U195">
        <v>37.1</v>
      </c>
      <c r="V195">
        <v>0.22500000000000001</v>
      </c>
      <c r="X195" s="10">
        <v>41911</v>
      </c>
      <c r="Y195">
        <v>54.87</v>
      </c>
      <c r="Z195">
        <v>0.5675</v>
      </c>
      <c r="AB195" s="10">
        <v>41911</v>
      </c>
      <c r="AC195">
        <v>43.63</v>
      </c>
      <c r="AD195">
        <v>0.52500000000000002</v>
      </c>
      <c r="AF195" s="10">
        <v>41911</v>
      </c>
      <c r="AG195">
        <v>34.04</v>
      </c>
      <c r="AH195">
        <v>0.35</v>
      </c>
      <c r="AJ195" s="10">
        <v>41911</v>
      </c>
      <c r="AK195">
        <v>39.119999999999997</v>
      </c>
      <c r="AL195">
        <v>0.26750000000000002</v>
      </c>
      <c r="AN195" s="10">
        <v>41911</v>
      </c>
      <c r="AO195">
        <v>34.72</v>
      </c>
      <c r="AP195">
        <v>0.36249999999999999</v>
      </c>
      <c r="AR195" s="10">
        <v>41911</v>
      </c>
      <c r="AS195">
        <v>53.81</v>
      </c>
      <c r="AT195">
        <v>0.35</v>
      </c>
      <c r="AV195" s="10">
        <v>41911</v>
      </c>
      <c r="AW195">
        <v>15.72</v>
      </c>
      <c r="AX195">
        <v>0.25</v>
      </c>
    </row>
    <row r="196" spans="4:50">
      <c r="D196" s="10">
        <v>41912</v>
      </c>
      <c r="E196">
        <v>44.39</v>
      </c>
      <c r="F196">
        <v>0.49</v>
      </c>
      <c r="H196" s="10">
        <v>41912</v>
      </c>
      <c r="I196">
        <v>74.77</v>
      </c>
      <c r="J196">
        <v>0.79500000000000004</v>
      </c>
      <c r="L196" s="10">
        <v>41912</v>
      </c>
      <c r="M196">
        <v>44.3</v>
      </c>
      <c r="N196">
        <v>0.39</v>
      </c>
      <c r="P196" s="10">
        <v>41912</v>
      </c>
      <c r="Q196">
        <v>24.17</v>
      </c>
      <c r="R196">
        <v>0.23</v>
      </c>
      <c r="T196" s="10">
        <v>41912</v>
      </c>
      <c r="U196">
        <v>37.11</v>
      </c>
      <c r="V196">
        <v>0.25</v>
      </c>
      <c r="X196" s="10">
        <v>41912</v>
      </c>
      <c r="Y196">
        <v>54.64</v>
      </c>
      <c r="Z196">
        <v>0.5675</v>
      </c>
      <c r="AB196" s="10">
        <v>41912</v>
      </c>
      <c r="AC196">
        <v>43.65</v>
      </c>
      <c r="AD196">
        <v>0.52500000000000002</v>
      </c>
      <c r="AF196" s="10">
        <v>41912</v>
      </c>
      <c r="AG196">
        <v>34.119999999999997</v>
      </c>
      <c r="AH196">
        <v>0.35</v>
      </c>
      <c r="AJ196" s="10">
        <v>41912</v>
      </c>
      <c r="AK196">
        <v>39.119999999999997</v>
      </c>
      <c r="AL196">
        <v>0.26750000000000002</v>
      </c>
      <c r="AN196" s="10">
        <v>41912</v>
      </c>
      <c r="AO196">
        <v>35.03</v>
      </c>
      <c r="AP196">
        <v>0.36249999999999999</v>
      </c>
      <c r="AR196" s="10">
        <v>41912</v>
      </c>
      <c r="AS196">
        <v>53.61</v>
      </c>
      <c r="AT196">
        <v>0.35</v>
      </c>
      <c r="AV196" s="10">
        <v>41912</v>
      </c>
      <c r="AW196">
        <v>15.72</v>
      </c>
      <c r="AX196">
        <v>0.25</v>
      </c>
    </row>
    <row r="197" spans="4:50">
      <c r="D197" s="10">
        <v>41913</v>
      </c>
      <c r="E197">
        <v>45.51</v>
      </c>
      <c r="F197">
        <v>0.49</v>
      </c>
      <c r="H197" s="10">
        <v>41913</v>
      </c>
      <c r="I197">
        <v>75.3</v>
      </c>
      <c r="J197">
        <v>0.79500000000000004</v>
      </c>
      <c r="L197" s="10">
        <v>41913</v>
      </c>
      <c r="M197">
        <v>44.89</v>
      </c>
      <c r="N197">
        <v>0.39</v>
      </c>
      <c r="P197" s="10">
        <v>41913</v>
      </c>
      <c r="Q197">
        <v>24.21</v>
      </c>
      <c r="R197">
        <v>0.23</v>
      </c>
      <c r="T197" s="10">
        <v>41913</v>
      </c>
      <c r="U197">
        <v>36.85</v>
      </c>
      <c r="V197">
        <v>0.25</v>
      </c>
      <c r="X197" s="10">
        <v>41913</v>
      </c>
      <c r="Y197">
        <v>54.81</v>
      </c>
      <c r="Z197">
        <v>0.5675</v>
      </c>
      <c r="AB197" s="10">
        <v>41913</v>
      </c>
      <c r="AC197">
        <v>44.09</v>
      </c>
      <c r="AD197">
        <v>0.52500000000000002</v>
      </c>
      <c r="AF197" s="10">
        <v>41913</v>
      </c>
      <c r="AG197">
        <v>34.08</v>
      </c>
      <c r="AH197">
        <v>0.35</v>
      </c>
      <c r="AJ197" s="10">
        <v>41913</v>
      </c>
      <c r="AK197">
        <v>39.08</v>
      </c>
      <c r="AL197">
        <v>0.26750000000000002</v>
      </c>
      <c r="AN197" s="10">
        <v>41913</v>
      </c>
      <c r="AO197">
        <v>35.1</v>
      </c>
      <c r="AP197">
        <v>0.36249999999999999</v>
      </c>
      <c r="AR197" s="10">
        <v>41913</v>
      </c>
      <c r="AS197">
        <v>53</v>
      </c>
      <c r="AT197">
        <v>0.35</v>
      </c>
      <c r="AV197" s="10">
        <v>41913</v>
      </c>
      <c r="AW197">
        <v>15.73</v>
      </c>
      <c r="AX197">
        <v>0.25</v>
      </c>
    </row>
    <row r="198" spans="4:50">
      <c r="D198" s="10">
        <v>41914</v>
      </c>
      <c r="E198">
        <v>46.47</v>
      </c>
      <c r="F198">
        <v>0.49</v>
      </c>
      <c r="H198" s="10">
        <v>41914</v>
      </c>
      <c r="I198">
        <v>74.989999999999995</v>
      </c>
      <c r="J198">
        <v>0.79500000000000004</v>
      </c>
      <c r="L198" s="10">
        <v>41914</v>
      </c>
      <c r="M198">
        <v>45.05</v>
      </c>
      <c r="N198">
        <v>0.39</v>
      </c>
      <c r="P198" s="10">
        <v>41914</v>
      </c>
      <c r="Q198">
        <v>24.3</v>
      </c>
      <c r="R198">
        <v>0.23</v>
      </c>
      <c r="T198" s="10">
        <v>41914</v>
      </c>
      <c r="U198">
        <v>36.79</v>
      </c>
      <c r="V198">
        <v>0.25</v>
      </c>
      <c r="X198" s="10">
        <v>41914</v>
      </c>
      <c r="Y198">
        <v>54.95</v>
      </c>
      <c r="Z198">
        <v>0.5675</v>
      </c>
      <c r="AB198" s="10">
        <v>41914</v>
      </c>
      <c r="AC198">
        <v>44.13</v>
      </c>
      <c r="AD198">
        <v>0.52500000000000002</v>
      </c>
      <c r="AF198" s="10">
        <v>41914</v>
      </c>
      <c r="AG198">
        <v>34.020000000000003</v>
      </c>
      <c r="AH198">
        <v>0.35</v>
      </c>
      <c r="AJ198" s="10">
        <v>41914</v>
      </c>
      <c r="AK198">
        <v>39.06</v>
      </c>
      <c r="AL198">
        <v>0.26750000000000002</v>
      </c>
      <c r="AN198" s="10">
        <v>41914</v>
      </c>
      <c r="AO198">
        <v>35.15</v>
      </c>
      <c r="AP198">
        <v>0.36249999999999999</v>
      </c>
      <c r="AR198" s="10">
        <v>41914</v>
      </c>
      <c r="AS198">
        <v>52.38</v>
      </c>
      <c r="AT198">
        <v>0.35</v>
      </c>
      <c r="AV198" s="10">
        <v>41914</v>
      </c>
      <c r="AW198">
        <v>15.77</v>
      </c>
      <c r="AX198">
        <v>0.25</v>
      </c>
    </row>
    <row r="199" spans="4:50">
      <c r="D199" s="10">
        <v>41915</v>
      </c>
      <c r="E199">
        <v>46.78</v>
      </c>
      <c r="F199">
        <v>0.49</v>
      </c>
      <c r="H199" s="10">
        <v>41915</v>
      </c>
      <c r="I199">
        <v>75.17</v>
      </c>
      <c r="J199">
        <v>0.79500000000000004</v>
      </c>
      <c r="L199" s="10">
        <v>41915</v>
      </c>
      <c r="M199">
        <v>45.55</v>
      </c>
      <c r="N199">
        <v>0.39</v>
      </c>
      <c r="P199" s="10">
        <v>41915</v>
      </c>
      <c r="Q199">
        <v>24.6</v>
      </c>
      <c r="R199">
        <v>0.23</v>
      </c>
      <c r="T199" s="10">
        <v>41915</v>
      </c>
      <c r="U199">
        <v>37.130000000000003</v>
      </c>
      <c r="V199">
        <v>0.25</v>
      </c>
      <c r="X199" s="10">
        <v>41915</v>
      </c>
      <c r="Y199">
        <v>55.53</v>
      </c>
      <c r="Z199">
        <v>0.5675</v>
      </c>
      <c r="AB199" s="10">
        <v>41915</v>
      </c>
      <c r="AC199">
        <v>44.14</v>
      </c>
      <c r="AD199">
        <v>0.52500000000000002</v>
      </c>
      <c r="AF199" s="10">
        <v>41915</v>
      </c>
      <c r="AG199">
        <v>34.18</v>
      </c>
      <c r="AH199">
        <v>0.35</v>
      </c>
      <c r="AJ199" s="10">
        <v>41915</v>
      </c>
      <c r="AK199">
        <v>39.130000000000003</v>
      </c>
      <c r="AL199">
        <v>0.26750000000000002</v>
      </c>
      <c r="AN199" s="10">
        <v>41915</v>
      </c>
      <c r="AO199">
        <v>35.17</v>
      </c>
      <c r="AP199">
        <v>0.36249999999999999</v>
      </c>
      <c r="AR199" s="10">
        <v>41915</v>
      </c>
      <c r="AS199">
        <v>52.5</v>
      </c>
      <c r="AT199">
        <v>0.35</v>
      </c>
      <c r="AV199" s="10">
        <v>41915</v>
      </c>
      <c r="AW199">
        <v>15.76</v>
      </c>
      <c r="AX199">
        <v>0.25</v>
      </c>
    </row>
    <row r="200" spans="4:50">
      <c r="D200" s="10">
        <v>41918</v>
      </c>
      <c r="E200">
        <v>46.76</v>
      </c>
      <c r="F200">
        <v>0.49</v>
      </c>
      <c r="H200" s="10">
        <v>41918</v>
      </c>
      <c r="I200">
        <v>75.069999999999993</v>
      </c>
      <c r="J200">
        <v>0.79500000000000004</v>
      </c>
      <c r="L200" s="10">
        <v>41918</v>
      </c>
      <c r="M200">
        <v>45.55</v>
      </c>
      <c r="N200">
        <v>0.39</v>
      </c>
      <c r="P200" s="10">
        <v>41918</v>
      </c>
      <c r="Q200">
        <v>24.53</v>
      </c>
      <c r="R200">
        <v>0.23</v>
      </c>
      <c r="T200" s="10">
        <v>41918</v>
      </c>
      <c r="U200">
        <v>37.200000000000003</v>
      </c>
      <c r="V200">
        <v>0.25</v>
      </c>
      <c r="X200" s="10">
        <v>41918</v>
      </c>
      <c r="Y200">
        <v>55.47</v>
      </c>
      <c r="Z200">
        <v>0.5675</v>
      </c>
      <c r="AB200" s="10">
        <v>41918</v>
      </c>
      <c r="AC200">
        <v>44.07</v>
      </c>
      <c r="AD200">
        <v>0.52500000000000002</v>
      </c>
      <c r="AF200" s="10">
        <v>41918</v>
      </c>
      <c r="AG200">
        <v>34.08</v>
      </c>
      <c r="AH200">
        <v>0.35</v>
      </c>
      <c r="AJ200" s="10">
        <v>41918</v>
      </c>
      <c r="AK200">
        <v>39.18</v>
      </c>
      <c r="AL200">
        <v>0.26750000000000002</v>
      </c>
      <c r="AN200" s="10">
        <v>41918</v>
      </c>
      <c r="AO200">
        <v>35.29</v>
      </c>
      <c r="AP200">
        <v>0.36249999999999999</v>
      </c>
      <c r="AR200" s="10">
        <v>41918</v>
      </c>
      <c r="AS200">
        <v>52.26</v>
      </c>
      <c r="AT200">
        <v>0.35</v>
      </c>
      <c r="AV200" s="10">
        <v>41918</v>
      </c>
      <c r="AW200">
        <v>15.72</v>
      </c>
      <c r="AX200">
        <v>0.25</v>
      </c>
    </row>
    <row r="201" spans="4:50">
      <c r="D201" s="10">
        <v>41919</v>
      </c>
      <c r="E201">
        <v>46.88</v>
      </c>
      <c r="F201">
        <v>0.49</v>
      </c>
      <c r="H201" s="10">
        <v>41919</v>
      </c>
      <c r="I201">
        <v>75.209999999999994</v>
      </c>
      <c r="J201">
        <v>0.79500000000000004</v>
      </c>
      <c r="L201" s="10">
        <v>41919</v>
      </c>
      <c r="M201">
        <v>45.81</v>
      </c>
      <c r="N201">
        <v>0.39</v>
      </c>
      <c r="P201" s="10">
        <v>41919</v>
      </c>
      <c r="Q201">
        <v>24.53</v>
      </c>
      <c r="R201">
        <v>0.23</v>
      </c>
      <c r="T201" s="10">
        <v>41919</v>
      </c>
      <c r="U201">
        <v>36.97</v>
      </c>
      <c r="V201">
        <v>0.25</v>
      </c>
      <c r="X201" s="10">
        <v>41919</v>
      </c>
      <c r="Y201">
        <v>55.43</v>
      </c>
      <c r="Z201">
        <v>0.5675</v>
      </c>
      <c r="AB201" s="10">
        <v>41919</v>
      </c>
      <c r="AC201">
        <v>44.14</v>
      </c>
      <c r="AD201">
        <v>0.52500000000000002</v>
      </c>
      <c r="AF201" s="10">
        <v>41919</v>
      </c>
      <c r="AG201">
        <v>33.950000000000003</v>
      </c>
      <c r="AH201">
        <v>0.35</v>
      </c>
      <c r="AJ201" s="10">
        <v>41919</v>
      </c>
      <c r="AK201">
        <v>39.409999999999997</v>
      </c>
      <c r="AL201">
        <v>0.26750000000000002</v>
      </c>
      <c r="AN201" s="10">
        <v>41919</v>
      </c>
      <c r="AO201">
        <v>35.520000000000003</v>
      </c>
      <c r="AP201">
        <v>0.36249999999999999</v>
      </c>
      <c r="AR201" s="10">
        <v>41919</v>
      </c>
      <c r="AS201">
        <v>51.86</v>
      </c>
      <c r="AT201">
        <v>0.35</v>
      </c>
      <c r="AV201" s="10">
        <v>41919</v>
      </c>
      <c r="AW201">
        <v>15.7</v>
      </c>
      <c r="AX201">
        <v>0.25</v>
      </c>
    </row>
    <row r="202" spans="4:50">
      <c r="D202" s="10">
        <v>41920</v>
      </c>
      <c r="E202">
        <v>47.75</v>
      </c>
      <c r="F202">
        <v>0.49</v>
      </c>
      <c r="H202" s="10">
        <v>41920</v>
      </c>
      <c r="I202">
        <v>77.05</v>
      </c>
      <c r="J202">
        <v>0.79500000000000004</v>
      </c>
      <c r="L202" s="10">
        <v>41920</v>
      </c>
      <c r="M202">
        <v>46.67</v>
      </c>
      <c r="N202">
        <v>0.39</v>
      </c>
      <c r="P202" s="10">
        <v>41920</v>
      </c>
      <c r="Q202">
        <v>24.91</v>
      </c>
      <c r="R202">
        <v>0.23</v>
      </c>
      <c r="T202" s="10">
        <v>41920</v>
      </c>
      <c r="U202">
        <v>37.130000000000003</v>
      </c>
      <c r="V202">
        <v>0.25</v>
      </c>
      <c r="X202" s="10">
        <v>41920</v>
      </c>
      <c r="Y202">
        <v>56.96</v>
      </c>
      <c r="Z202">
        <v>0.5675</v>
      </c>
      <c r="AB202" s="10">
        <v>41920</v>
      </c>
      <c r="AC202">
        <v>45.04</v>
      </c>
      <c r="AD202">
        <v>0.52500000000000002</v>
      </c>
      <c r="AF202" s="10">
        <v>41920</v>
      </c>
      <c r="AG202">
        <v>34.619999999999997</v>
      </c>
      <c r="AH202">
        <v>0.35</v>
      </c>
      <c r="AJ202" s="10">
        <v>41920</v>
      </c>
      <c r="AK202">
        <v>39.33</v>
      </c>
      <c r="AL202">
        <v>0.26750000000000002</v>
      </c>
      <c r="AN202" s="10">
        <v>41920</v>
      </c>
      <c r="AO202">
        <v>35.61</v>
      </c>
      <c r="AP202">
        <v>0.36249999999999999</v>
      </c>
      <c r="AR202" s="10">
        <v>41920</v>
      </c>
      <c r="AS202">
        <v>51.57</v>
      </c>
      <c r="AT202">
        <v>0.35</v>
      </c>
      <c r="AV202" s="10">
        <v>41920</v>
      </c>
      <c r="AW202">
        <v>15.67</v>
      </c>
      <c r="AX202">
        <v>0.25</v>
      </c>
    </row>
    <row r="203" spans="4:50">
      <c r="D203" s="10">
        <v>41921</v>
      </c>
      <c r="E203">
        <v>47.01</v>
      </c>
      <c r="F203">
        <v>0.49</v>
      </c>
      <c r="H203" s="10">
        <v>41921</v>
      </c>
      <c r="I203">
        <v>76.39</v>
      </c>
      <c r="J203">
        <v>0.79500000000000004</v>
      </c>
      <c r="L203" s="10">
        <v>41921</v>
      </c>
      <c r="M203">
        <v>46.1</v>
      </c>
      <c r="N203">
        <v>0.39</v>
      </c>
      <c r="P203" s="10">
        <v>41921</v>
      </c>
      <c r="Q203">
        <v>24.32</v>
      </c>
      <c r="R203">
        <v>0.23</v>
      </c>
      <c r="T203" s="10">
        <v>41921</v>
      </c>
      <c r="U203">
        <v>36.049999999999997</v>
      </c>
      <c r="V203">
        <v>0.25</v>
      </c>
      <c r="X203" s="10">
        <v>41921</v>
      </c>
      <c r="Y203">
        <v>55.97</v>
      </c>
      <c r="Z203">
        <v>0.5675</v>
      </c>
      <c r="AB203" s="10">
        <v>41921</v>
      </c>
      <c r="AC203">
        <v>44.83</v>
      </c>
      <c r="AD203">
        <v>0.52500000000000002</v>
      </c>
      <c r="AF203" s="10">
        <v>41921</v>
      </c>
      <c r="AG203">
        <v>34.119999999999997</v>
      </c>
      <c r="AH203">
        <v>0.35</v>
      </c>
      <c r="AJ203" s="10">
        <v>41921</v>
      </c>
      <c r="AK203">
        <v>39.07</v>
      </c>
      <c r="AL203">
        <v>0.26750000000000002</v>
      </c>
      <c r="AN203" s="10">
        <v>41921</v>
      </c>
      <c r="AO203">
        <v>35.72</v>
      </c>
      <c r="AP203">
        <v>0.36249999999999999</v>
      </c>
      <c r="AR203" s="10">
        <v>41921</v>
      </c>
      <c r="AS203">
        <v>50.97</v>
      </c>
      <c r="AT203">
        <v>0.35</v>
      </c>
      <c r="AV203" s="10">
        <v>41921</v>
      </c>
      <c r="AW203">
        <v>15.7</v>
      </c>
      <c r="AX203">
        <v>0.25</v>
      </c>
    </row>
    <row r="204" spans="4:50">
      <c r="D204" s="10">
        <v>41922</v>
      </c>
      <c r="E204">
        <v>47.29</v>
      </c>
      <c r="F204">
        <v>0.49</v>
      </c>
      <c r="H204" s="10">
        <v>41922</v>
      </c>
      <c r="I204">
        <v>76.83</v>
      </c>
      <c r="J204">
        <v>0.79500000000000004</v>
      </c>
      <c r="L204" s="10">
        <v>41922</v>
      </c>
      <c r="M204">
        <v>46.46</v>
      </c>
      <c r="N204">
        <v>0.39</v>
      </c>
      <c r="P204" s="10">
        <v>41922</v>
      </c>
      <c r="Q204">
        <v>24.44</v>
      </c>
      <c r="R204">
        <v>0.23</v>
      </c>
      <c r="T204" s="10">
        <v>41922</v>
      </c>
      <c r="U204">
        <v>35.82</v>
      </c>
      <c r="V204">
        <v>0.25</v>
      </c>
      <c r="X204" s="10">
        <v>41922</v>
      </c>
      <c r="Y204">
        <v>56.56</v>
      </c>
      <c r="Z204">
        <v>0.5675</v>
      </c>
      <c r="AB204" s="10">
        <v>41922</v>
      </c>
      <c r="AC204">
        <v>45.11</v>
      </c>
      <c r="AD204">
        <v>0.52500000000000002</v>
      </c>
      <c r="AF204" s="10">
        <v>41922</v>
      </c>
      <c r="AG204">
        <v>34.92</v>
      </c>
      <c r="AH204">
        <v>0.35</v>
      </c>
      <c r="AJ204" s="10">
        <v>41922</v>
      </c>
      <c r="AK204">
        <v>38.71</v>
      </c>
      <c r="AL204">
        <v>0.26750000000000002</v>
      </c>
      <c r="AN204" s="10">
        <v>41922</v>
      </c>
      <c r="AO204">
        <v>35.14</v>
      </c>
      <c r="AP204">
        <v>0.36249999999999999</v>
      </c>
      <c r="AR204" s="10">
        <v>41922</v>
      </c>
      <c r="AS204">
        <v>50.31</v>
      </c>
      <c r="AT204">
        <v>0.35</v>
      </c>
      <c r="AV204" s="10">
        <v>41922</v>
      </c>
      <c r="AW204">
        <v>15.65</v>
      </c>
      <c r="AX204">
        <v>0.25</v>
      </c>
    </row>
    <row r="205" spans="4:50">
      <c r="D205" s="10">
        <v>41925</v>
      </c>
      <c r="E205">
        <v>47.68</v>
      </c>
      <c r="F205">
        <v>0.49</v>
      </c>
      <c r="H205" s="10">
        <v>41925</v>
      </c>
      <c r="I205">
        <v>77.41</v>
      </c>
      <c r="J205">
        <v>0.79500000000000004</v>
      </c>
      <c r="L205" s="10">
        <v>41925</v>
      </c>
      <c r="M205">
        <v>46.77</v>
      </c>
      <c r="N205">
        <v>0.39</v>
      </c>
      <c r="P205" s="10">
        <v>41925</v>
      </c>
      <c r="Q205">
        <v>24.91</v>
      </c>
      <c r="R205">
        <v>0.23</v>
      </c>
      <c r="T205" s="10">
        <v>41925</v>
      </c>
      <c r="U205">
        <v>35.200000000000003</v>
      </c>
      <c r="V205">
        <v>0.25</v>
      </c>
      <c r="X205" s="10">
        <v>41925</v>
      </c>
      <c r="Y205">
        <v>57.1</v>
      </c>
      <c r="Z205">
        <v>0.5675</v>
      </c>
      <c r="AB205" s="10">
        <v>41925</v>
      </c>
      <c r="AC205">
        <v>45.85</v>
      </c>
      <c r="AD205">
        <v>0.52500000000000002</v>
      </c>
      <c r="AF205" s="10">
        <v>41925</v>
      </c>
      <c r="AG205">
        <v>35.33</v>
      </c>
      <c r="AH205">
        <v>0.35</v>
      </c>
      <c r="AJ205" s="10">
        <v>41926</v>
      </c>
      <c r="AK205">
        <v>38.75</v>
      </c>
      <c r="AL205">
        <v>0.26750000000000002</v>
      </c>
      <c r="AN205" s="10">
        <v>41926</v>
      </c>
      <c r="AO205">
        <v>35.03</v>
      </c>
      <c r="AP205">
        <v>0.36249999999999999</v>
      </c>
      <c r="AR205" s="10">
        <v>41926</v>
      </c>
      <c r="AS205">
        <v>48.64</v>
      </c>
      <c r="AT205">
        <v>0.35</v>
      </c>
      <c r="AV205" s="10">
        <v>41926</v>
      </c>
      <c r="AW205">
        <v>15.58</v>
      </c>
      <c r="AX205">
        <v>0.25</v>
      </c>
    </row>
    <row r="206" spans="4:50">
      <c r="D206" s="10">
        <v>41926</v>
      </c>
      <c r="E206">
        <v>48.5</v>
      </c>
      <c r="F206">
        <v>0.49</v>
      </c>
      <c r="H206" s="10">
        <v>41926</v>
      </c>
      <c r="I206">
        <v>78.87</v>
      </c>
      <c r="J206">
        <v>0.79500000000000004</v>
      </c>
      <c r="L206" s="10">
        <v>41926</v>
      </c>
      <c r="M206">
        <v>47.56</v>
      </c>
      <c r="N206">
        <v>0.39</v>
      </c>
      <c r="P206" s="10">
        <v>41926</v>
      </c>
      <c r="Q206">
        <v>25.4</v>
      </c>
      <c r="R206">
        <v>0.23</v>
      </c>
      <c r="T206" s="10">
        <v>41926</v>
      </c>
      <c r="U206">
        <v>34.78</v>
      </c>
      <c r="V206">
        <v>0.25</v>
      </c>
      <c r="X206" s="10">
        <v>41926</v>
      </c>
      <c r="Y206">
        <v>57.92</v>
      </c>
      <c r="Z206">
        <v>0.5675</v>
      </c>
      <c r="AB206" s="10">
        <v>41926</v>
      </c>
      <c r="AC206">
        <v>46.9</v>
      </c>
      <c r="AD206">
        <v>0.52500000000000002</v>
      </c>
      <c r="AF206" s="10">
        <v>41926</v>
      </c>
      <c r="AG206">
        <v>36.19</v>
      </c>
      <c r="AH206">
        <v>0.35</v>
      </c>
      <c r="AJ206" s="10">
        <v>41927</v>
      </c>
      <c r="AK206">
        <v>38.69</v>
      </c>
      <c r="AL206">
        <v>0.26750000000000002</v>
      </c>
      <c r="AN206" s="10">
        <v>41927</v>
      </c>
      <c r="AO206">
        <v>34.96</v>
      </c>
      <c r="AP206">
        <v>0.36249999999999999</v>
      </c>
      <c r="AR206" s="10">
        <v>41927</v>
      </c>
      <c r="AS206">
        <v>49.29</v>
      </c>
      <c r="AT206">
        <v>0.35</v>
      </c>
      <c r="AV206" s="10">
        <v>41927</v>
      </c>
      <c r="AW206">
        <v>15.4</v>
      </c>
      <c r="AX206">
        <v>0.25</v>
      </c>
    </row>
    <row r="207" spans="4:50">
      <c r="D207" s="10">
        <v>41927</v>
      </c>
      <c r="E207">
        <v>48.2</v>
      </c>
      <c r="F207">
        <v>0.49</v>
      </c>
      <c r="H207" s="10">
        <v>41927</v>
      </c>
      <c r="I207">
        <v>78.900000000000006</v>
      </c>
      <c r="J207">
        <v>0.79500000000000004</v>
      </c>
      <c r="L207" s="10">
        <v>41927</v>
      </c>
      <c r="M207">
        <v>47.56</v>
      </c>
      <c r="N207">
        <v>0.39</v>
      </c>
      <c r="P207" s="10">
        <v>41927</v>
      </c>
      <c r="Q207">
        <v>24.84</v>
      </c>
      <c r="R207">
        <v>0.23</v>
      </c>
      <c r="T207" s="10">
        <v>41927</v>
      </c>
      <c r="U207">
        <v>33.93</v>
      </c>
      <c r="V207">
        <v>0.25</v>
      </c>
      <c r="X207" s="10">
        <v>41927</v>
      </c>
      <c r="Y207">
        <v>57.38</v>
      </c>
      <c r="Z207">
        <v>0.5675</v>
      </c>
      <c r="AB207" s="10">
        <v>41927</v>
      </c>
      <c r="AC207">
        <v>46.85</v>
      </c>
      <c r="AD207">
        <v>0.52500000000000002</v>
      </c>
      <c r="AF207" s="10">
        <v>41927</v>
      </c>
      <c r="AG207">
        <v>35.78</v>
      </c>
      <c r="AH207">
        <v>0.35</v>
      </c>
      <c r="AJ207" s="10">
        <v>41928</v>
      </c>
      <c r="AK207">
        <v>38.85</v>
      </c>
      <c r="AL207">
        <v>0.26750000000000002</v>
      </c>
      <c r="AN207" s="10">
        <v>41928</v>
      </c>
      <c r="AO207">
        <v>34.99</v>
      </c>
      <c r="AP207">
        <v>0.36249999999999999</v>
      </c>
      <c r="AR207" s="10">
        <v>41928</v>
      </c>
      <c r="AS207">
        <v>50.75</v>
      </c>
      <c r="AT207">
        <v>0.35</v>
      </c>
      <c r="AV207" s="10">
        <v>41928</v>
      </c>
      <c r="AW207">
        <v>15.46</v>
      </c>
      <c r="AX207">
        <v>0.25</v>
      </c>
    </row>
    <row r="208" spans="4:50">
      <c r="D208" s="10">
        <v>41928</v>
      </c>
      <c r="E208">
        <v>48.52</v>
      </c>
      <c r="F208">
        <v>0.49</v>
      </c>
      <c r="H208" s="10">
        <v>41928</v>
      </c>
      <c r="I208">
        <v>78.17</v>
      </c>
      <c r="J208">
        <v>0.79500000000000004</v>
      </c>
      <c r="L208" s="10">
        <v>41928</v>
      </c>
      <c r="M208">
        <v>46.94</v>
      </c>
      <c r="N208">
        <v>0.39</v>
      </c>
      <c r="P208" s="10">
        <v>41928</v>
      </c>
      <c r="Q208">
        <v>25.01</v>
      </c>
      <c r="R208">
        <v>0.23</v>
      </c>
      <c r="T208" s="10">
        <v>41928</v>
      </c>
      <c r="U208">
        <v>34.450000000000003</v>
      </c>
      <c r="V208">
        <v>0.25</v>
      </c>
      <c r="X208" s="10">
        <v>41928</v>
      </c>
      <c r="Y208">
        <v>57.09</v>
      </c>
      <c r="Z208">
        <v>0.5675</v>
      </c>
      <c r="AB208" s="10">
        <v>41928</v>
      </c>
      <c r="AC208">
        <v>46.37</v>
      </c>
      <c r="AD208">
        <v>0.52500000000000002</v>
      </c>
      <c r="AF208" s="10">
        <v>41928</v>
      </c>
      <c r="AG208">
        <v>35.67</v>
      </c>
      <c r="AH208">
        <v>0.35</v>
      </c>
      <c r="AJ208" s="10">
        <v>41929</v>
      </c>
      <c r="AK208">
        <v>38.880000000000003</v>
      </c>
      <c r="AL208">
        <v>0.26750000000000002</v>
      </c>
      <c r="AN208" s="10">
        <v>41929</v>
      </c>
      <c r="AO208">
        <v>35.36</v>
      </c>
      <c r="AP208">
        <v>0.36249999999999999</v>
      </c>
      <c r="AR208" s="10">
        <v>41929</v>
      </c>
      <c r="AS208">
        <v>51.01</v>
      </c>
      <c r="AT208">
        <v>0.35</v>
      </c>
      <c r="AV208" s="10">
        <v>41929</v>
      </c>
      <c r="AW208">
        <v>15.75</v>
      </c>
      <c r="AX208">
        <v>0.25</v>
      </c>
    </row>
    <row r="209" spans="4:50">
      <c r="D209" s="10">
        <v>41929</v>
      </c>
      <c r="E209">
        <v>48.44</v>
      </c>
      <c r="F209">
        <v>0.49</v>
      </c>
      <c r="H209" s="10">
        <v>41929</v>
      </c>
      <c r="I209">
        <v>78.430000000000007</v>
      </c>
      <c r="J209">
        <v>0.79500000000000004</v>
      </c>
      <c r="L209" s="10">
        <v>41929</v>
      </c>
      <c r="M209">
        <v>47.18</v>
      </c>
      <c r="N209">
        <v>0.39</v>
      </c>
      <c r="P209" s="10">
        <v>41929</v>
      </c>
      <c r="Q209">
        <v>25.24</v>
      </c>
      <c r="R209">
        <v>0.23</v>
      </c>
      <c r="T209" s="10">
        <v>41929</v>
      </c>
      <c r="U209">
        <v>35.6</v>
      </c>
      <c r="V209">
        <v>0.25</v>
      </c>
      <c r="X209" s="10">
        <v>41929</v>
      </c>
      <c r="Y209">
        <v>57.72</v>
      </c>
      <c r="Z209">
        <v>0.5675</v>
      </c>
      <c r="AB209" s="10">
        <v>41929</v>
      </c>
      <c r="AC209">
        <v>46.22</v>
      </c>
      <c r="AD209">
        <v>0.52500000000000002</v>
      </c>
      <c r="AF209" s="10">
        <v>41929</v>
      </c>
      <c r="AG209">
        <v>35.93</v>
      </c>
      <c r="AH209">
        <v>0.35</v>
      </c>
      <c r="AJ209" s="10">
        <v>41932</v>
      </c>
      <c r="AK209">
        <v>39.049999999999997</v>
      </c>
      <c r="AL209">
        <v>0.26750000000000002</v>
      </c>
      <c r="AN209" s="10">
        <v>41932</v>
      </c>
      <c r="AO209">
        <v>35.840000000000003</v>
      </c>
      <c r="AP209">
        <v>0.36249999999999999</v>
      </c>
      <c r="AR209" s="10">
        <v>41932</v>
      </c>
      <c r="AS209">
        <v>51.62</v>
      </c>
      <c r="AT209">
        <v>0.35</v>
      </c>
      <c r="AV209" s="10">
        <v>41932</v>
      </c>
      <c r="AW209">
        <v>15.84</v>
      </c>
      <c r="AX209">
        <v>0.25</v>
      </c>
    </row>
    <row r="210" spans="4:50">
      <c r="D210" s="10">
        <v>41932</v>
      </c>
      <c r="E210">
        <v>49.39</v>
      </c>
      <c r="F210">
        <v>0.49</v>
      </c>
      <c r="H210" s="10">
        <v>41932</v>
      </c>
      <c r="I210">
        <v>79.5</v>
      </c>
      <c r="J210">
        <v>0.79500000000000004</v>
      </c>
      <c r="L210" s="10">
        <v>41932</v>
      </c>
      <c r="M210">
        <v>48.07</v>
      </c>
      <c r="N210">
        <v>0.39</v>
      </c>
      <c r="P210" s="10">
        <v>41932</v>
      </c>
      <c r="Q210">
        <v>25.67</v>
      </c>
      <c r="R210">
        <v>0.23</v>
      </c>
      <c r="T210" s="10">
        <v>41932</v>
      </c>
      <c r="U210">
        <v>36.22</v>
      </c>
      <c r="V210">
        <v>0.25</v>
      </c>
      <c r="X210" s="10">
        <v>41932</v>
      </c>
      <c r="Y210">
        <v>58.5</v>
      </c>
      <c r="Z210">
        <v>0.5675</v>
      </c>
      <c r="AB210" s="10">
        <v>41932</v>
      </c>
      <c r="AC210">
        <v>46.78</v>
      </c>
      <c r="AD210">
        <v>0.52500000000000002</v>
      </c>
      <c r="AF210" s="10">
        <v>41932</v>
      </c>
      <c r="AG210">
        <v>36.19</v>
      </c>
      <c r="AH210">
        <v>0.35</v>
      </c>
      <c r="AJ210" s="10">
        <v>41933</v>
      </c>
      <c r="AK210">
        <v>39.4</v>
      </c>
      <c r="AL210">
        <v>0.26750000000000002</v>
      </c>
      <c r="AN210" s="10">
        <v>41933</v>
      </c>
      <c r="AO210">
        <v>36.049999999999997</v>
      </c>
      <c r="AP210">
        <v>0.36249999999999999</v>
      </c>
      <c r="AR210" s="10">
        <v>41933</v>
      </c>
      <c r="AS210">
        <v>52.26</v>
      </c>
      <c r="AT210">
        <v>0.35</v>
      </c>
      <c r="AV210" s="10">
        <v>41933</v>
      </c>
      <c r="AW210">
        <v>15.88</v>
      </c>
      <c r="AX210">
        <v>0.25</v>
      </c>
    </row>
    <row r="211" spans="4:50">
      <c r="D211" s="10">
        <v>41933</v>
      </c>
      <c r="E211">
        <v>49.5</v>
      </c>
      <c r="F211">
        <v>0.49</v>
      </c>
      <c r="H211" s="10">
        <v>41933</v>
      </c>
      <c r="I211">
        <v>79.08</v>
      </c>
      <c r="J211">
        <v>0.79500000000000004</v>
      </c>
      <c r="L211" s="10">
        <v>41933</v>
      </c>
      <c r="M211">
        <v>47.81</v>
      </c>
      <c r="N211">
        <v>0.39</v>
      </c>
      <c r="P211" s="10">
        <v>41933</v>
      </c>
      <c r="Q211">
        <v>25.93</v>
      </c>
      <c r="R211">
        <v>0.23</v>
      </c>
      <c r="T211" s="10">
        <v>41933</v>
      </c>
      <c r="U211">
        <v>36.630000000000003</v>
      </c>
      <c r="V211">
        <v>0.25</v>
      </c>
      <c r="X211" s="10">
        <v>41933</v>
      </c>
      <c r="Y211">
        <v>58.52</v>
      </c>
      <c r="Z211">
        <v>0.5675</v>
      </c>
      <c r="AB211" s="10">
        <v>41933</v>
      </c>
      <c r="AC211">
        <v>46.93</v>
      </c>
      <c r="AD211">
        <v>0.52500000000000002</v>
      </c>
      <c r="AF211" s="10">
        <v>41933</v>
      </c>
      <c r="AG211">
        <v>36.380000000000003</v>
      </c>
      <c r="AH211">
        <v>0.35</v>
      </c>
      <c r="AJ211" s="10">
        <v>41934</v>
      </c>
      <c r="AK211">
        <v>39.24</v>
      </c>
      <c r="AL211">
        <v>0.26750000000000002</v>
      </c>
      <c r="AN211" s="10">
        <v>41934</v>
      </c>
      <c r="AO211">
        <v>35.85</v>
      </c>
      <c r="AP211">
        <v>0.36249999999999999</v>
      </c>
      <c r="AR211" s="10">
        <v>41934</v>
      </c>
      <c r="AS211">
        <v>51.09</v>
      </c>
      <c r="AT211">
        <v>0.35</v>
      </c>
      <c r="AV211" s="10">
        <v>41934</v>
      </c>
      <c r="AW211">
        <v>15.87</v>
      </c>
      <c r="AX211">
        <v>0.25</v>
      </c>
    </row>
    <row r="212" spans="4:50">
      <c r="D212" s="10">
        <v>41934</v>
      </c>
      <c r="E212">
        <v>49.62</v>
      </c>
      <c r="F212">
        <v>0.49</v>
      </c>
      <c r="H212" s="10">
        <v>41934</v>
      </c>
      <c r="I212">
        <v>80.16</v>
      </c>
      <c r="J212">
        <v>0.79500000000000004</v>
      </c>
      <c r="L212" s="10">
        <v>41934</v>
      </c>
      <c r="M212">
        <v>48.07</v>
      </c>
      <c r="N212">
        <v>0.39</v>
      </c>
      <c r="P212" s="10">
        <v>41934</v>
      </c>
      <c r="Q212">
        <v>26.15</v>
      </c>
      <c r="R212">
        <v>0.23</v>
      </c>
      <c r="T212" s="10">
        <v>41934</v>
      </c>
      <c r="U212">
        <v>36.6</v>
      </c>
      <c r="V212">
        <v>0.25</v>
      </c>
      <c r="X212" s="10">
        <v>41934</v>
      </c>
      <c r="Y212">
        <v>58.73</v>
      </c>
      <c r="Z212">
        <v>0.5675</v>
      </c>
      <c r="AB212" s="10">
        <v>41934</v>
      </c>
      <c r="AC212">
        <v>47.19</v>
      </c>
      <c r="AD212">
        <v>0.52500000000000002</v>
      </c>
      <c r="AF212" s="10">
        <v>41934</v>
      </c>
      <c r="AG212">
        <v>36.6</v>
      </c>
      <c r="AH212">
        <v>0.35</v>
      </c>
      <c r="AJ212" s="10">
        <v>41935</v>
      </c>
      <c r="AK212">
        <v>39.520000000000003</v>
      </c>
      <c r="AL212">
        <v>0.26750000000000002</v>
      </c>
      <c r="AN212" s="10">
        <v>41935</v>
      </c>
      <c r="AO212">
        <v>36</v>
      </c>
      <c r="AP212">
        <v>0.36249999999999999</v>
      </c>
      <c r="AR212" s="10">
        <v>41935</v>
      </c>
      <c r="AS212">
        <v>52.39</v>
      </c>
      <c r="AT212">
        <v>0.35</v>
      </c>
      <c r="AV212" s="10">
        <v>41935</v>
      </c>
      <c r="AW212">
        <v>16.04</v>
      </c>
      <c r="AX212">
        <v>0.25</v>
      </c>
    </row>
    <row r="213" spans="4:50">
      <c r="D213" s="10">
        <v>41935</v>
      </c>
      <c r="E213">
        <v>49.97</v>
      </c>
      <c r="F213">
        <v>0.49</v>
      </c>
      <c r="H213" s="10">
        <v>41935</v>
      </c>
      <c r="I213">
        <v>80.069999999999993</v>
      </c>
      <c r="J213">
        <v>0.79500000000000004</v>
      </c>
      <c r="L213" s="10">
        <v>41935</v>
      </c>
      <c r="M213">
        <v>48.41</v>
      </c>
      <c r="N213">
        <v>0.39</v>
      </c>
      <c r="P213" s="10">
        <v>41935</v>
      </c>
      <c r="Q213">
        <v>26.24</v>
      </c>
      <c r="R213">
        <v>0.23</v>
      </c>
      <c r="T213" s="10">
        <v>41935</v>
      </c>
      <c r="U213">
        <v>36.89</v>
      </c>
      <c r="V213">
        <v>0.25</v>
      </c>
      <c r="X213" s="10">
        <v>41935</v>
      </c>
      <c r="Y213">
        <v>59.1</v>
      </c>
      <c r="Z213">
        <v>0.5675</v>
      </c>
      <c r="AB213" s="10">
        <v>41935</v>
      </c>
      <c r="AC213">
        <v>47.21</v>
      </c>
      <c r="AD213">
        <v>0.52500000000000002</v>
      </c>
      <c r="AF213" s="10">
        <v>41935</v>
      </c>
      <c r="AG213">
        <v>36.549999999999997</v>
      </c>
      <c r="AH213">
        <v>0.35</v>
      </c>
      <c r="AJ213" s="10">
        <v>41936</v>
      </c>
      <c r="AK213">
        <v>40.159999999999997</v>
      </c>
      <c r="AL213">
        <v>0.26750000000000002</v>
      </c>
      <c r="AN213" s="10">
        <v>41936</v>
      </c>
      <c r="AO213">
        <v>36.340000000000003</v>
      </c>
      <c r="AP213">
        <v>0.36249999999999999</v>
      </c>
      <c r="AR213" s="10">
        <v>41936</v>
      </c>
      <c r="AS213">
        <v>52.57</v>
      </c>
      <c r="AT213">
        <v>0.35</v>
      </c>
      <c r="AV213" s="10">
        <v>41936</v>
      </c>
      <c r="AW213">
        <v>16.05</v>
      </c>
      <c r="AX213">
        <v>0.25</v>
      </c>
    </row>
    <row r="214" spans="4:50">
      <c r="D214" s="10">
        <v>41936</v>
      </c>
      <c r="E214">
        <v>50.18</v>
      </c>
      <c r="F214">
        <v>0.49</v>
      </c>
      <c r="H214" s="10">
        <v>41936</v>
      </c>
      <c r="I214">
        <v>80.3</v>
      </c>
      <c r="J214">
        <v>0.79500000000000004</v>
      </c>
      <c r="L214" s="10">
        <v>41936</v>
      </c>
      <c r="M214">
        <v>48.59</v>
      </c>
      <c r="N214">
        <v>0.39</v>
      </c>
      <c r="P214" s="10">
        <v>41936</v>
      </c>
      <c r="Q214">
        <v>26.21</v>
      </c>
      <c r="R214">
        <v>0.23</v>
      </c>
      <c r="T214" s="10">
        <v>41936</v>
      </c>
      <c r="U214">
        <v>36.82</v>
      </c>
      <c r="V214">
        <v>0.25</v>
      </c>
      <c r="X214" s="10">
        <v>41936</v>
      </c>
      <c r="Y214">
        <v>59.17</v>
      </c>
      <c r="Z214">
        <v>0.5675</v>
      </c>
      <c r="AB214" s="10">
        <v>41936</v>
      </c>
      <c r="AC214">
        <v>47.41</v>
      </c>
      <c r="AD214">
        <v>0.52500000000000002</v>
      </c>
      <c r="AF214" s="10">
        <v>41936</v>
      </c>
      <c r="AG214">
        <v>36.79</v>
      </c>
      <c r="AH214">
        <v>0.35</v>
      </c>
      <c r="AJ214" s="10">
        <v>41939</v>
      </c>
      <c r="AK214">
        <v>40</v>
      </c>
      <c r="AL214">
        <v>0.26750000000000002</v>
      </c>
      <c r="AN214" s="10">
        <v>41939</v>
      </c>
      <c r="AO214">
        <v>37.380000000000003</v>
      </c>
      <c r="AP214">
        <v>0.36249999999999999</v>
      </c>
      <c r="AR214" s="10">
        <v>41939</v>
      </c>
      <c r="AS214">
        <v>52.26</v>
      </c>
      <c r="AT214">
        <v>0.35</v>
      </c>
      <c r="AV214" s="10">
        <v>41939</v>
      </c>
      <c r="AW214">
        <v>16.14</v>
      </c>
      <c r="AX214">
        <v>0.25</v>
      </c>
    </row>
    <row r="215" spans="4:50">
      <c r="D215" s="10">
        <v>41939</v>
      </c>
      <c r="E215">
        <v>50.25</v>
      </c>
      <c r="F215">
        <v>0.49</v>
      </c>
      <c r="H215" s="10">
        <v>41939</v>
      </c>
      <c r="I215">
        <v>80.61</v>
      </c>
      <c r="J215">
        <v>0.79500000000000004</v>
      </c>
      <c r="L215" s="10">
        <v>41939</v>
      </c>
      <c r="M215">
        <v>48.45</v>
      </c>
      <c r="N215">
        <v>0.39</v>
      </c>
      <c r="P215" s="10">
        <v>41939</v>
      </c>
      <c r="Q215">
        <v>26.21</v>
      </c>
      <c r="R215">
        <v>0.23</v>
      </c>
      <c r="T215" s="10">
        <v>41939</v>
      </c>
      <c r="U215">
        <v>36.950000000000003</v>
      </c>
      <c r="V215">
        <v>0.25</v>
      </c>
      <c r="X215" s="10">
        <v>41939</v>
      </c>
      <c r="Y215">
        <v>59.61</v>
      </c>
      <c r="Z215">
        <v>0.5675</v>
      </c>
      <c r="AB215" s="10">
        <v>41939</v>
      </c>
      <c r="AC215">
        <v>47.38</v>
      </c>
      <c r="AD215">
        <v>0.52500000000000002</v>
      </c>
      <c r="AF215" s="10">
        <v>41939</v>
      </c>
      <c r="AG215">
        <v>36.79</v>
      </c>
      <c r="AH215">
        <v>0.35</v>
      </c>
      <c r="AJ215" s="10">
        <v>41940</v>
      </c>
      <c r="AK215">
        <v>40.39</v>
      </c>
      <c r="AL215">
        <v>0.26750000000000002</v>
      </c>
      <c r="AN215" s="10">
        <v>41940</v>
      </c>
      <c r="AO215">
        <v>37.96</v>
      </c>
      <c r="AP215">
        <v>0.36249999999999999</v>
      </c>
      <c r="AR215" s="10">
        <v>41940</v>
      </c>
      <c r="AS215">
        <v>53.26</v>
      </c>
      <c r="AT215">
        <v>0.35</v>
      </c>
      <c r="AV215" s="10">
        <v>41940</v>
      </c>
      <c r="AW215">
        <v>16.239999999999998</v>
      </c>
      <c r="AX215">
        <v>0.25</v>
      </c>
    </row>
    <row r="216" spans="4:50">
      <c r="D216" s="10">
        <v>41940</v>
      </c>
      <c r="E216">
        <v>51.17</v>
      </c>
      <c r="F216">
        <v>0.49</v>
      </c>
      <c r="H216" s="10">
        <v>41940</v>
      </c>
      <c r="I216">
        <v>80.72</v>
      </c>
      <c r="J216">
        <v>0.79500000000000004</v>
      </c>
      <c r="L216" s="10">
        <v>41940</v>
      </c>
      <c r="M216">
        <v>48.78</v>
      </c>
      <c r="N216">
        <v>0.39</v>
      </c>
      <c r="P216" s="10">
        <v>41940</v>
      </c>
      <c r="Q216">
        <v>26.44</v>
      </c>
      <c r="R216">
        <v>0.23</v>
      </c>
      <c r="T216" s="10">
        <v>41940</v>
      </c>
      <c r="U216">
        <v>37.03</v>
      </c>
      <c r="V216">
        <v>0.25</v>
      </c>
      <c r="X216" s="10">
        <v>41940</v>
      </c>
      <c r="Y216">
        <v>59.77</v>
      </c>
      <c r="Z216">
        <v>0.5675</v>
      </c>
      <c r="AB216" s="10">
        <v>41940</v>
      </c>
      <c r="AC216">
        <v>47.37</v>
      </c>
      <c r="AD216">
        <v>0.52500000000000002</v>
      </c>
      <c r="AF216" s="10">
        <v>41940</v>
      </c>
      <c r="AG216">
        <v>37.130000000000003</v>
      </c>
      <c r="AH216">
        <v>0.35</v>
      </c>
      <c r="AJ216" s="10">
        <v>41941</v>
      </c>
      <c r="AK216">
        <v>40.32</v>
      </c>
      <c r="AL216">
        <v>0.26750000000000002</v>
      </c>
      <c r="AN216" s="10">
        <v>41941</v>
      </c>
      <c r="AO216">
        <v>38.1</v>
      </c>
      <c r="AP216">
        <v>0.36249999999999999</v>
      </c>
      <c r="AR216" s="10">
        <v>41941</v>
      </c>
      <c r="AS216">
        <v>53</v>
      </c>
      <c r="AT216">
        <v>0.35</v>
      </c>
      <c r="AV216" s="10">
        <v>41941</v>
      </c>
      <c r="AW216">
        <v>16.16</v>
      </c>
      <c r="AX216">
        <v>0.25</v>
      </c>
    </row>
    <row r="217" spans="4:50">
      <c r="D217" s="10">
        <v>41941</v>
      </c>
      <c r="E217">
        <v>50.92</v>
      </c>
      <c r="F217">
        <v>0.49</v>
      </c>
      <c r="H217" s="10">
        <v>41941</v>
      </c>
      <c r="I217">
        <v>80.27</v>
      </c>
      <c r="J217">
        <v>0.79500000000000004</v>
      </c>
      <c r="L217" s="10">
        <v>41941</v>
      </c>
      <c r="M217">
        <v>48.35</v>
      </c>
      <c r="N217">
        <v>0.39</v>
      </c>
      <c r="P217" s="10">
        <v>41941</v>
      </c>
      <c r="Q217">
        <v>26.33</v>
      </c>
      <c r="R217">
        <v>0.23</v>
      </c>
      <c r="T217" s="10">
        <v>41941</v>
      </c>
      <c r="U217">
        <v>36.74</v>
      </c>
      <c r="V217">
        <v>0.25</v>
      </c>
      <c r="X217" s="10">
        <v>41941</v>
      </c>
      <c r="Y217">
        <v>59.76</v>
      </c>
      <c r="Z217">
        <v>0.5675</v>
      </c>
      <c r="AB217" s="10">
        <v>41941</v>
      </c>
      <c r="AC217">
        <v>46.42</v>
      </c>
      <c r="AD217">
        <v>0.52500000000000002</v>
      </c>
      <c r="AF217" s="10">
        <v>41941</v>
      </c>
      <c r="AG217">
        <v>37.090000000000003</v>
      </c>
      <c r="AH217">
        <v>0.35</v>
      </c>
      <c r="AJ217" s="10">
        <v>41942</v>
      </c>
      <c r="AK217">
        <v>40.200000000000003</v>
      </c>
      <c r="AL217">
        <v>0.26750000000000002</v>
      </c>
      <c r="AN217" s="10">
        <v>41942</v>
      </c>
      <c r="AO217">
        <v>38.07</v>
      </c>
      <c r="AP217">
        <v>0.36249999999999999</v>
      </c>
      <c r="AR217" s="10">
        <v>41942</v>
      </c>
      <c r="AS217">
        <v>52.92</v>
      </c>
      <c r="AT217">
        <v>0.35</v>
      </c>
      <c r="AV217" s="10">
        <v>41942</v>
      </c>
      <c r="AW217">
        <v>16.09</v>
      </c>
      <c r="AX217">
        <v>0.25</v>
      </c>
    </row>
    <row r="218" spans="4:50">
      <c r="D218" s="10">
        <v>41942</v>
      </c>
      <c r="E218">
        <v>52.19</v>
      </c>
      <c r="F218">
        <v>0.49</v>
      </c>
      <c r="H218" s="10">
        <v>41942</v>
      </c>
      <c r="I218">
        <v>82.29</v>
      </c>
      <c r="J218">
        <v>0.79500000000000004</v>
      </c>
      <c r="L218" s="10">
        <v>41942</v>
      </c>
      <c r="M218">
        <v>49.35</v>
      </c>
      <c r="N218">
        <v>0.39</v>
      </c>
      <c r="P218" s="10">
        <v>41942</v>
      </c>
      <c r="Q218">
        <v>26.89</v>
      </c>
      <c r="R218">
        <v>0.23</v>
      </c>
      <c r="T218" s="10">
        <v>41942</v>
      </c>
      <c r="U218">
        <v>37.22</v>
      </c>
      <c r="V218">
        <v>0.25</v>
      </c>
      <c r="X218" s="10">
        <v>41942</v>
      </c>
      <c r="Y218">
        <v>60.52</v>
      </c>
      <c r="Z218">
        <v>0.5675</v>
      </c>
      <c r="AB218" s="10">
        <v>41942</v>
      </c>
      <c r="AC218">
        <v>46.45</v>
      </c>
      <c r="AD218">
        <v>0.52500000000000002</v>
      </c>
      <c r="AF218" s="10">
        <v>41942</v>
      </c>
      <c r="AG218">
        <v>37.67</v>
      </c>
      <c r="AH218">
        <v>0.35</v>
      </c>
      <c r="AJ218" s="10">
        <v>41943</v>
      </c>
      <c r="AK218">
        <v>38.96</v>
      </c>
      <c r="AL218">
        <v>0.26750000000000002</v>
      </c>
      <c r="AN218" s="10">
        <v>41943</v>
      </c>
      <c r="AO218">
        <v>37.89</v>
      </c>
      <c r="AP218">
        <v>0.36249999999999999</v>
      </c>
      <c r="AR218" s="10">
        <v>41943</v>
      </c>
      <c r="AS218">
        <v>53.33</v>
      </c>
      <c r="AT218">
        <v>0.35</v>
      </c>
      <c r="AV218" s="10">
        <v>41943</v>
      </c>
      <c r="AW218">
        <v>16.100000000000001</v>
      </c>
      <c r="AX218">
        <v>0.25</v>
      </c>
    </row>
    <row r="219" spans="4:50">
      <c r="D219" s="10">
        <v>41943</v>
      </c>
      <c r="E219">
        <v>52.24</v>
      </c>
      <c r="F219">
        <v>0.49</v>
      </c>
      <c r="H219" s="10">
        <v>41943</v>
      </c>
      <c r="I219">
        <v>82.15</v>
      </c>
      <c r="J219">
        <v>0.79500000000000004</v>
      </c>
      <c r="L219" s="10">
        <v>41943</v>
      </c>
      <c r="M219">
        <v>49.35</v>
      </c>
      <c r="N219">
        <v>0.39</v>
      </c>
      <c r="P219" s="10">
        <v>41943</v>
      </c>
      <c r="Q219">
        <v>26.93</v>
      </c>
      <c r="R219">
        <v>0.23</v>
      </c>
      <c r="T219" s="10">
        <v>41943</v>
      </c>
      <c r="U219">
        <v>37.29</v>
      </c>
      <c r="V219">
        <v>0.25</v>
      </c>
      <c r="X219" s="10">
        <v>41943</v>
      </c>
      <c r="Y219">
        <v>61.47</v>
      </c>
      <c r="Z219">
        <v>0.5675</v>
      </c>
      <c r="AB219" s="10">
        <v>41943</v>
      </c>
      <c r="AC219">
        <v>46.36</v>
      </c>
      <c r="AD219">
        <v>0.52500000000000002</v>
      </c>
      <c r="AF219" s="10">
        <v>41943</v>
      </c>
      <c r="AG219">
        <v>37.81</v>
      </c>
      <c r="AH219">
        <v>0.35</v>
      </c>
      <c r="AJ219" s="10">
        <v>41946</v>
      </c>
      <c r="AK219">
        <v>38.79</v>
      </c>
      <c r="AL219">
        <v>0.26750000000000002</v>
      </c>
      <c r="AN219" s="10">
        <v>41946</v>
      </c>
      <c r="AO219">
        <v>37.9</v>
      </c>
      <c r="AP219">
        <v>0.36249999999999999</v>
      </c>
      <c r="AR219" s="10">
        <v>41946</v>
      </c>
      <c r="AS219">
        <v>53.16</v>
      </c>
      <c r="AT219">
        <v>0.35</v>
      </c>
      <c r="AV219" s="10">
        <v>41946</v>
      </c>
      <c r="AW219">
        <v>16.25</v>
      </c>
      <c r="AX219">
        <v>0.25</v>
      </c>
    </row>
    <row r="220" spans="4:50">
      <c r="D220" s="10">
        <v>41946</v>
      </c>
      <c r="E220">
        <v>52.17</v>
      </c>
      <c r="F220">
        <v>0.49</v>
      </c>
      <c r="H220" s="10">
        <v>41946</v>
      </c>
      <c r="I220">
        <v>82.38</v>
      </c>
      <c r="J220">
        <v>0.79500000000000004</v>
      </c>
      <c r="L220" s="10">
        <v>41946</v>
      </c>
      <c r="M220">
        <v>49.58</v>
      </c>
      <c r="N220">
        <v>0.39</v>
      </c>
      <c r="P220" s="10">
        <v>41946</v>
      </c>
      <c r="Q220">
        <v>27.05</v>
      </c>
      <c r="R220">
        <v>0.23</v>
      </c>
      <c r="T220" s="10">
        <v>41946</v>
      </c>
      <c r="U220">
        <v>37.33</v>
      </c>
      <c r="V220">
        <v>0.25</v>
      </c>
      <c r="X220" s="10">
        <v>41946</v>
      </c>
      <c r="Y220">
        <v>62.25</v>
      </c>
      <c r="Z220">
        <v>0.5675</v>
      </c>
      <c r="AB220" s="10">
        <v>41946</v>
      </c>
      <c r="AC220">
        <v>46.77</v>
      </c>
      <c r="AD220">
        <v>0.52500000000000002</v>
      </c>
      <c r="AF220" s="10">
        <v>41946</v>
      </c>
      <c r="AG220">
        <v>37.799999999999997</v>
      </c>
      <c r="AH220">
        <v>0.35</v>
      </c>
      <c r="AJ220" s="10">
        <v>41947</v>
      </c>
      <c r="AK220">
        <v>37.299999999999997</v>
      </c>
      <c r="AL220">
        <v>0.26750000000000002</v>
      </c>
      <c r="AN220" s="10">
        <v>41947</v>
      </c>
      <c r="AO220">
        <v>37.28</v>
      </c>
      <c r="AP220">
        <v>0.36249999999999999</v>
      </c>
      <c r="AR220" s="10">
        <v>41947</v>
      </c>
      <c r="AS220">
        <v>52.24</v>
      </c>
      <c r="AT220">
        <v>0.35</v>
      </c>
      <c r="AV220" s="10">
        <v>41947</v>
      </c>
      <c r="AW220">
        <v>16.3</v>
      </c>
      <c r="AX220">
        <v>0.25</v>
      </c>
    </row>
    <row r="221" spans="4:50">
      <c r="D221" s="10">
        <v>41947</v>
      </c>
      <c r="E221">
        <v>52.49</v>
      </c>
      <c r="F221">
        <v>0.49</v>
      </c>
      <c r="H221" s="10">
        <v>41947</v>
      </c>
      <c r="I221">
        <v>82.23</v>
      </c>
      <c r="J221">
        <v>0.79500000000000004</v>
      </c>
      <c r="L221" s="10">
        <v>41947</v>
      </c>
      <c r="M221">
        <v>49.51</v>
      </c>
      <c r="N221">
        <v>0.39</v>
      </c>
      <c r="P221" s="10">
        <v>41947</v>
      </c>
      <c r="Q221">
        <v>26.88</v>
      </c>
      <c r="R221">
        <v>0.23</v>
      </c>
      <c r="T221" s="10">
        <v>41947</v>
      </c>
      <c r="U221">
        <v>37.06</v>
      </c>
      <c r="V221">
        <v>0.25</v>
      </c>
      <c r="X221" s="10">
        <v>41947</v>
      </c>
      <c r="Y221">
        <v>61.66</v>
      </c>
      <c r="Z221">
        <v>0.5675</v>
      </c>
      <c r="AB221" s="10">
        <v>41947</v>
      </c>
      <c r="AC221">
        <v>46.94</v>
      </c>
      <c r="AD221">
        <v>0.52500000000000002</v>
      </c>
      <c r="AF221" s="10">
        <v>41947</v>
      </c>
      <c r="AG221">
        <v>37.82</v>
      </c>
      <c r="AH221">
        <v>0.35</v>
      </c>
      <c r="AJ221" s="10">
        <v>41948</v>
      </c>
      <c r="AK221">
        <v>37.130000000000003</v>
      </c>
      <c r="AL221">
        <v>0.26750000000000002</v>
      </c>
      <c r="AN221" s="10">
        <v>41948</v>
      </c>
      <c r="AO221">
        <v>37.64</v>
      </c>
      <c r="AP221">
        <v>0.36249999999999999</v>
      </c>
      <c r="AR221" s="10">
        <v>41948</v>
      </c>
      <c r="AS221">
        <v>52.04</v>
      </c>
      <c r="AT221">
        <v>0.35</v>
      </c>
      <c r="AV221" s="10">
        <v>41948</v>
      </c>
      <c r="AW221">
        <v>16.18</v>
      </c>
      <c r="AX221">
        <v>0.25</v>
      </c>
    </row>
    <row r="222" spans="4:50">
      <c r="D222" s="10">
        <v>41948</v>
      </c>
      <c r="E222">
        <v>52.77</v>
      </c>
      <c r="F222">
        <v>0.49</v>
      </c>
      <c r="H222" s="10">
        <v>41948</v>
      </c>
      <c r="I222">
        <v>83.5</v>
      </c>
      <c r="J222">
        <v>0.79500000000000004</v>
      </c>
      <c r="L222" s="10">
        <v>41948</v>
      </c>
      <c r="M222">
        <v>50.83</v>
      </c>
      <c r="N222">
        <v>0.39</v>
      </c>
      <c r="P222" s="10">
        <v>41948</v>
      </c>
      <c r="Q222">
        <v>27.3</v>
      </c>
      <c r="R222">
        <v>0.23</v>
      </c>
      <c r="T222" s="10">
        <v>41948</v>
      </c>
      <c r="U222">
        <v>37.42</v>
      </c>
      <c r="V222">
        <v>0.25</v>
      </c>
      <c r="X222" s="10">
        <v>41948</v>
      </c>
      <c r="Y222">
        <v>62.89</v>
      </c>
      <c r="Z222">
        <v>0.5675</v>
      </c>
      <c r="AB222" s="10">
        <v>41948</v>
      </c>
      <c r="AC222">
        <v>47.96</v>
      </c>
      <c r="AD222">
        <v>0.52500000000000002</v>
      </c>
      <c r="AF222" s="10">
        <v>41948</v>
      </c>
      <c r="AG222">
        <v>38.31</v>
      </c>
      <c r="AH222">
        <v>0.35</v>
      </c>
      <c r="AJ222" s="10">
        <v>41949</v>
      </c>
      <c r="AK222">
        <v>37.07</v>
      </c>
      <c r="AL222">
        <v>0.26750000000000002</v>
      </c>
      <c r="AN222" s="10">
        <v>41949</v>
      </c>
      <c r="AO222">
        <v>37.57</v>
      </c>
      <c r="AP222">
        <v>0.36249999999999999</v>
      </c>
      <c r="AR222" s="10">
        <v>41949</v>
      </c>
      <c r="AS222">
        <v>51.64</v>
      </c>
      <c r="AT222">
        <v>0.35</v>
      </c>
      <c r="AV222" s="10">
        <v>41949</v>
      </c>
      <c r="AW222">
        <v>16.27</v>
      </c>
      <c r="AX222">
        <v>0.25</v>
      </c>
    </row>
    <row r="223" spans="4:50">
      <c r="D223" s="10">
        <v>41949</v>
      </c>
      <c r="E223">
        <v>51.81</v>
      </c>
      <c r="F223">
        <v>0.49</v>
      </c>
      <c r="H223" s="10">
        <v>41949</v>
      </c>
      <c r="I223">
        <v>81.17</v>
      </c>
      <c r="J223">
        <v>0.79500000000000004</v>
      </c>
      <c r="L223" s="10">
        <v>41949</v>
      </c>
      <c r="M223">
        <v>49.5</v>
      </c>
      <c r="N223">
        <v>0.39</v>
      </c>
      <c r="P223" s="10">
        <v>41949</v>
      </c>
      <c r="Q223">
        <v>26.92</v>
      </c>
      <c r="R223">
        <v>0.23</v>
      </c>
      <c r="T223" s="10">
        <v>41949</v>
      </c>
      <c r="U223">
        <v>37.33</v>
      </c>
      <c r="V223">
        <v>0.25</v>
      </c>
      <c r="X223" s="10">
        <v>41949</v>
      </c>
      <c r="Y223">
        <v>61.79</v>
      </c>
      <c r="Z223">
        <v>0.5675</v>
      </c>
      <c r="AB223" s="10">
        <v>41949</v>
      </c>
      <c r="AC223">
        <v>47.01</v>
      </c>
      <c r="AD223">
        <v>0.52500000000000002</v>
      </c>
      <c r="AF223" s="10">
        <v>41949</v>
      </c>
      <c r="AG223">
        <v>38.26</v>
      </c>
      <c r="AH223">
        <v>0.35</v>
      </c>
      <c r="AJ223" s="10">
        <v>41950</v>
      </c>
      <c r="AK223">
        <v>37.49</v>
      </c>
      <c r="AL223">
        <v>0.26750000000000002</v>
      </c>
      <c r="AN223" s="10">
        <v>41950</v>
      </c>
      <c r="AO223">
        <v>37.28</v>
      </c>
      <c r="AP223">
        <v>0.36249999999999999</v>
      </c>
      <c r="AR223" s="10">
        <v>41950</v>
      </c>
      <c r="AS223">
        <v>52.04</v>
      </c>
      <c r="AT223">
        <v>0.35</v>
      </c>
      <c r="AV223" s="10">
        <v>41950</v>
      </c>
      <c r="AW223">
        <v>16.260000000000002</v>
      </c>
      <c r="AX223">
        <v>0.25</v>
      </c>
    </row>
    <row r="224" spans="4:50">
      <c r="D224" s="10">
        <v>41950</v>
      </c>
      <c r="E224">
        <v>52.25</v>
      </c>
      <c r="F224">
        <v>0.49</v>
      </c>
      <c r="H224" s="10">
        <v>41950</v>
      </c>
      <c r="I224">
        <v>82.08</v>
      </c>
      <c r="J224">
        <v>0.79500000000000004</v>
      </c>
      <c r="L224" s="10">
        <v>41950</v>
      </c>
      <c r="M224">
        <v>50.7</v>
      </c>
      <c r="N224">
        <v>0.39</v>
      </c>
      <c r="P224" s="10">
        <v>41950</v>
      </c>
      <c r="Q224">
        <v>27</v>
      </c>
      <c r="R224">
        <v>0.23</v>
      </c>
      <c r="T224" s="10">
        <v>41950</v>
      </c>
      <c r="U224">
        <v>37.72</v>
      </c>
      <c r="V224">
        <v>0.25</v>
      </c>
      <c r="X224" s="10">
        <v>41950</v>
      </c>
      <c r="Y224">
        <v>62.5</v>
      </c>
      <c r="Z224">
        <v>0.5675</v>
      </c>
      <c r="AB224" s="10">
        <v>41950</v>
      </c>
      <c r="AC224">
        <v>47.13</v>
      </c>
      <c r="AD224">
        <v>0.52500000000000002</v>
      </c>
      <c r="AF224" s="10">
        <v>41950</v>
      </c>
      <c r="AG224">
        <v>39.090000000000003</v>
      </c>
      <c r="AH224">
        <v>0.35</v>
      </c>
      <c r="AJ224" s="10">
        <v>41953</v>
      </c>
      <c r="AK224">
        <v>38.1</v>
      </c>
      <c r="AL224">
        <v>0.26750000000000002</v>
      </c>
      <c r="AN224" s="10">
        <v>41953</v>
      </c>
      <c r="AO224">
        <v>36.950000000000003</v>
      </c>
      <c r="AP224">
        <v>0.36249999999999999</v>
      </c>
      <c r="AR224" s="10">
        <v>41953</v>
      </c>
      <c r="AS224">
        <v>51.7</v>
      </c>
      <c r="AT224">
        <v>0.35</v>
      </c>
      <c r="AV224" s="10">
        <v>41953</v>
      </c>
      <c r="AW224">
        <v>16.28</v>
      </c>
      <c r="AX224">
        <v>0.25</v>
      </c>
    </row>
    <row r="225" spans="4:50">
      <c r="D225" s="10">
        <v>41953</v>
      </c>
      <c r="E225">
        <v>52.65</v>
      </c>
      <c r="F225">
        <v>0.49</v>
      </c>
      <c r="H225" s="10">
        <v>41953</v>
      </c>
      <c r="I225">
        <v>82.81</v>
      </c>
      <c r="J225">
        <v>0.79500000000000004</v>
      </c>
      <c r="L225" s="10">
        <v>41953</v>
      </c>
      <c r="M225">
        <v>50.73</v>
      </c>
      <c r="N225">
        <v>0.39</v>
      </c>
      <c r="P225" s="10">
        <v>41953</v>
      </c>
      <c r="Q225">
        <v>27.15</v>
      </c>
      <c r="R225">
        <v>0.23</v>
      </c>
      <c r="T225" s="10">
        <v>41953</v>
      </c>
      <c r="U225">
        <v>37.83</v>
      </c>
      <c r="V225">
        <v>0.25</v>
      </c>
      <c r="X225" s="10">
        <v>41953</v>
      </c>
      <c r="Y225">
        <v>62.81</v>
      </c>
      <c r="Z225">
        <v>0.5675</v>
      </c>
      <c r="AB225" s="10">
        <v>41953</v>
      </c>
      <c r="AC225">
        <v>47.59</v>
      </c>
      <c r="AD225">
        <v>0.52500000000000002</v>
      </c>
      <c r="AF225" s="10">
        <v>41953</v>
      </c>
      <c r="AG225">
        <v>39.21</v>
      </c>
      <c r="AH225">
        <v>0.35</v>
      </c>
      <c r="AJ225" s="10">
        <v>41954</v>
      </c>
      <c r="AK225">
        <v>38.44</v>
      </c>
      <c r="AL225">
        <v>0.26750000000000002</v>
      </c>
      <c r="AN225" s="10">
        <v>41954</v>
      </c>
      <c r="AO225">
        <v>37.03</v>
      </c>
      <c r="AP225">
        <v>0.36249999999999999</v>
      </c>
      <c r="AR225" s="10">
        <v>41954</v>
      </c>
      <c r="AS225">
        <v>52.23</v>
      </c>
      <c r="AT225">
        <v>0.35</v>
      </c>
      <c r="AV225" s="10">
        <v>41954</v>
      </c>
      <c r="AW225">
        <v>16.239999999999998</v>
      </c>
      <c r="AX225">
        <v>0.25</v>
      </c>
    </row>
    <row r="226" spans="4:50">
      <c r="D226" s="10">
        <v>41954</v>
      </c>
      <c r="E226">
        <v>52.17</v>
      </c>
      <c r="F226">
        <v>0.49</v>
      </c>
      <c r="H226" s="10">
        <v>41954</v>
      </c>
      <c r="I226">
        <v>82.66</v>
      </c>
      <c r="J226">
        <v>0.79500000000000004</v>
      </c>
      <c r="L226" s="10">
        <v>41954</v>
      </c>
      <c r="M226">
        <v>50.54</v>
      </c>
      <c r="N226">
        <v>0.39</v>
      </c>
      <c r="P226" s="10">
        <v>41954</v>
      </c>
      <c r="Q226">
        <v>27.15</v>
      </c>
      <c r="R226">
        <v>0.23</v>
      </c>
      <c r="T226" s="10">
        <v>41954</v>
      </c>
      <c r="U226">
        <v>37.770000000000003</v>
      </c>
      <c r="V226">
        <v>0.25</v>
      </c>
      <c r="X226" s="10">
        <v>41954</v>
      </c>
      <c r="Y226">
        <v>62.82</v>
      </c>
      <c r="Z226">
        <v>0.5675</v>
      </c>
      <c r="AB226" s="10">
        <v>41954</v>
      </c>
      <c r="AC226">
        <v>47.58</v>
      </c>
      <c r="AD226">
        <v>0.52500000000000002</v>
      </c>
      <c r="AF226" s="10">
        <v>41954</v>
      </c>
      <c r="AG226">
        <v>39.44</v>
      </c>
      <c r="AH226">
        <v>0.35</v>
      </c>
      <c r="AJ226" s="10">
        <v>41955</v>
      </c>
      <c r="AK226">
        <v>39.01</v>
      </c>
      <c r="AL226">
        <v>0.26750000000000002</v>
      </c>
      <c r="AN226" s="10">
        <v>41955</v>
      </c>
      <c r="AO226">
        <v>37.67</v>
      </c>
      <c r="AP226">
        <v>0.36249999999999999</v>
      </c>
      <c r="AR226" s="10">
        <v>41955</v>
      </c>
      <c r="AS226">
        <v>51.92</v>
      </c>
      <c r="AT226">
        <v>0.35</v>
      </c>
      <c r="AV226" s="10">
        <v>41955</v>
      </c>
      <c r="AW226">
        <v>16.309999999999999</v>
      </c>
      <c r="AX226">
        <v>0.25</v>
      </c>
    </row>
    <row r="227" spans="4:50">
      <c r="D227" s="10">
        <v>41955</v>
      </c>
      <c r="E227">
        <v>51.25</v>
      </c>
      <c r="F227">
        <v>0.49</v>
      </c>
      <c r="H227" s="10">
        <v>41955</v>
      </c>
      <c r="I227">
        <v>79.849999999999994</v>
      </c>
      <c r="J227">
        <v>0.79500000000000004</v>
      </c>
      <c r="L227" s="10">
        <v>41955</v>
      </c>
      <c r="M227">
        <v>49.49</v>
      </c>
      <c r="N227">
        <v>0.39</v>
      </c>
      <c r="P227" s="10">
        <v>41955</v>
      </c>
      <c r="Q227">
        <v>26.72</v>
      </c>
      <c r="R227">
        <v>0.23</v>
      </c>
      <c r="T227" s="10">
        <v>41955</v>
      </c>
      <c r="U227">
        <v>37.43</v>
      </c>
      <c r="V227">
        <v>0.25</v>
      </c>
      <c r="X227" s="10">
        <v>41955</v>
      </c>
      <c r="Y227">
        <v>61.8</v>
      </c>
      <c r="Z227">
        <v>0.5675</v>
      </c>
      <c r="AB227" s="10">
        <v>41955</v>
      </c>
      <c r="AC227">
        <v>47.1</v>
      </c>
      <c r="AD227">
        <v>0.52500000000000002</v>
      </c>
      <c r="AF227" s="10">
        <v>41955</v>
      </c>
      <c r="AG227">
        <v>38.950000000000003</v>
      </c>
      <c r="AH227">
        <v>0.35</v>
      </c>
      <c r="AJ227" s="10">
        <v>41956</v>
      </c>
      <c r="AK227">
        <v>39</v>
      </c>
      <c r="AL227">
        <v>0.26750000000000002</v>
      </c>
      <c r="AN227" s="10">
        <v>41956</v>
      </c>
      <c r="AO227">
        <v>37.64</v>
      </c>
      <c r="AP227">
        <v>0.36249999999999999</v>
      </c>
      <c r="AR227" s="10">
        <v>41956</v>
      </c>
      <c r="AS227">
        <v>51.7</v>
      </c>
      <c r="AT227">
        <v>0.35</v>
      </c>
      <c r="AV227" s="10">
        <v>41956</v>
      </c>
      <c r="AW227">
        <v>16.28</v>
      </c>
      <c r="AX227">
        <v>0.25</v>
      </c>
    </row>
    <row r="228" spans="4:50">
      <c r="D228" s="10">
        <v>41956</v>
      </c>
      <c r="E228">
        <v>50.07</v>
      </c>
      <c r="F228">
        <v>0.49</v>
      </c>
      <c r="H228" s="10">
        <v>41956</v>
      </c>
      <c r="I228">
        <v>78.989999999999995</v>
      </c>
      <c r="J228">
        <v>0.79500000000000004</v>
      </c>
      <c r="L228" s="10">
        <v>41956</v>
      </c>
      <c r="M228">
        <v>49.27</v>
      </c>
      <c r="N228">
        <v>0.39</v>
      </c>
      <c r="P228" s="10">
        <v>41956</v>
      </c>
      <c r="Q228">
        <v>26.43</v>
      </c>
      <c r="R228">
        <v>0.23</v>
      </c>
      <c r="T228" s="10">
        <v>41956</v>
      </c>
      <c r="U228">
        <v>36.43</v>
      </c>
      <c r="V228">
        <v>0.25</v>
      </c>
      <c r="X228" s="10">
        <v>41956</v>
      </c>
      <c r="Y228">
        <v>61.23</v>
      </c>
      <c r="Z228">
        <v>0.5675</v>
      </c>
      <c r="AB228" s="10">
        <v>41956</v>
      </c>
      <c r="AC228">
        <v>46.94</v>
      </c>
      <c r="AD228">
        <v>0.52500000000000002</v>
      </c>
      <c r="AF228" s="10">
        <v>41956</v>
      </c>
      <c r="AG228">
        <v>38.72</v>
      </c>
      <c r="AH228">
        <v>0.35</v>
      </c>
      <c r="AJ228" s="10">
        <v>41957</v>
      </c>
      <c r="AK228">
        <v>38.979999999999997</v>
      </c>
      <c r="AL228">
        <v>0.26750000000000002</v>
      </c>
      <c r="AN228" s="10">
        <v>41957</v>
      </c>
      <c r="AO228">
        <v>37.6</v>
      </c>
      <c r="AP228">
        <v>0.36249999999999999</v>
      </c>
      <c r="AR228" s="10">
        <v>41957</v>
      </c>
      <c r="AS228">
        <v>51.21</v>
      </c>
      <c r="AT228">
        <v>0.35</v>
      </c>
      <c r="AV228" s="10">
        <v>41957</v>
      </c>
      <c r="AW228">
        <v>16.28</v>
      </c>
      <c r="AX228">
        <v>0.25</v>
      </c>
    </row>
    <row r="229" spans="4:50">
      <c r="D229" s="10">
        <v>41957</v>
      </c>
      <c r="E229">
        <v>49.83</v>
      </c>
      <c r="F229">
        <v>0.49</v>
      </c>
      <c r="H229" s="10">
        <v>41957</v>
      </c>
      <c r="I229">
        <v>79.11</v>
      </c>
      <c r="J229">
        <v>0.79500000000000004</v>
      </c>
      <c r="L229" s="10">
        <v>41957</v>
      </c>
      <c r="M229">
        <v>48.8</v>
      </c>
      <c r="N229">
        <v>0.39</v>
      </c>
      <c r="P229" s="10">
        <v>41957</v>
      </c>
      <c r="Q229">
        <v>26.38</v>
      </c>
      <c r="R229">
        <v>0.23</v>
      </c>
      <c r="T229" s="10">
        <v>41957</v>
      </c>
      <c r="U229">
        <v>36.35</v>
      </c>
      <c r="V229">
        <v>0.25</v>
      </c>
      <c r="X229" s="10">
        <v>41957</v>
      </c>
      <c r="Y229">
        <v>60.79</v>
      </c>
      <c r="Z229">
        <v>0.5675</v>
      </c>
      <c r="AB229" s="10">
        <v>41957</v>
      </c>
      <c r="AC229">
        <v>46.64</v>
      </c>
      <c r="AD229">
        <v>0.52500000000000002</v>
      </c>
      <c r="AF229" s="10">
        <v>41957</v>
      </c>
      <c r="AG229">
        <v>38.39</v>
      </c>
      <c r="AH229">
        <v>0.35</v>
      </c>
      <c r="AJ229" s="10">
        <v>41960</v>
      </c>
      <c r="AK229">
        <v>39.33</v>
      </c>
      <c r="AL229">
        <v>0.26750000000000002</v>
      </c>
      <c r="AN229" s="10">
        <v>41960</v>
      </c>
      <c r="AO229">
        <v>38.200000000000003</v>
      </c>
      <c r="AP229">
        <v>0.36249999999999999</v>
      </c>
      <c r="AR229" s="10">
        <v>41960</v>
      </c>
      <c r="AS229">
        <v>50.96</v>
      </c>
      <c r="AT229">
        <v>0.35</v>
      </c>
      <c r="AV229" s="10">
        <v>41960</v>
      </c>
      <c r="AW229">
        <v>16.28</v>
      </c>
      <c r="AX229">
        <v>0.25</v>
      </c>
    </row>
    <row r="230" spans="4:50">
      <c r="D230" s="10">
        <v>41960</v>
      </c>
      <c r="E230">
        <v>50.09</v>
      </c>
      <c r="F230">
        <v>0.49</v>
      </c>
      <c r="H230" s="10">
        <v>41960</v>
      </c>
      <c r="I230">
        <v>80.3</v>
      </c>
      <c r="J230">
        <v>0.79500000000000004</v>
      </c>
      <c r="L230" s="10">
        <v>41960</v>
      </c>
      <c r="M230">
        <v>49.44</v>
      </c>
      <c r="N230">
        <v>0.39</v>
      </c>
      <c r="P230" s="10">
        <v>41960</v>
      </c>
      <c r="Q230">
        <v>26.5</v>
      </c>
      <c r="R230">
        <v>0.23</v>
      </c>
      <c r="T230" s="10">
        <v>41960</v>
      </c>
      <c r="U230">
        <v>36.69</v>
      </c>
      <c r="V230">
        <v>0.25</v>
      </c>
      <c r="X230" s="10">
        <v>41960</v>
      </c>
      <c r="Y230">
        <v>61.82</v>
      </c>
      <c r="Z230">
        <v>0.5675</v>
      </c>
      <c r="AB230" s="10">
        <v>41960</v>
      </c>
      <c r="AC230">
        <v>47.08</v>
      </c>
      <c r="AD230">
        <v>0.52500000000000002</v>
      </c>
      <c r="AF230" s="10">
        <v>41960</v>
      </c>
      <c r="AG230">
        <v>38.99</v>
      </c>
      <c r="AH230">
        <v>0.35</v>
      </c>
      <c r="AJ230" s="10">
        <v>41961</v>
      </c>
      <c r="AK230">
        <v>39.75</v>
      </c>
      <c r="AL230">
        <v>0.26750000000000002</v>
      </c>
      <c r="AN230" s="10">
        <v>41961</v>
      </c>
      <c r="AO230">
        <v>38.78</v>
      </c>
      <c r="AP230">
        <v>0.36249999999999999</v>
      </c>
      <c r="AR230" s="10">
        <v>41961</v>
      </c>
      <c r="AS230">
        <v>51.37</v>
      </c>
      <c r="AT230">
        <v>0.35</v>
      </c>
      <c r="AV230" s="10">
        <v>41961</v>
      </c>
      <c r="AW230">
        <v>16.37</v>
      </c>
      <c r="AX230">
        <v>0.25</v>
      </c>
    </row>
    <row r="231" spans="4:50">
      <c r="D231" s="10">
        <v>41961</v>
      </c>
      <c r="E231">
        <v>50.38</v>
      </c>
      <c r="F231">
        <v>0.49</v>
      </c>
      <c r="H231" s="10">
        <v>41961</v>
      </c>
      <c r="I231">
        <v>80.31</v>
      </c>
      <c r="J231">
        <v>0.79500000000000004</v>
      </c>
      <c r="L231" s="10">
        <v>41961</v>
      </c>
      <c r="M231">
        <v>49.78</v>
      </c>
      <c r="N231">
        <v>0.39</v>
      </c>
      <c r="P231" s="10">
        <v>41961</v>
      </c>
      <c r="Q231">
        <v>26.56</v>
      </c>
      <c r="R231">
        <v>0.23</v>
      </c>
      <c r="T231" s="10">
        <v>41961</v>
      </c>
      <c r="U231">
        <v>36.96</v>
      </c>
      <c r="V231">
        <v>0.25</v>
      </c>
      <c r="X231" s="10">
        <v>41961</v>
      </c>
      <c r="Y231">
        <v>62.24</v>
      </c>
      <c r="Z231">
        <v>0.5675</v>
      </c>
      <c r="AB231" s="10">
        <v>41961</v>
      </c>
      <c r="AC231">
        <v>47.25</v>
      </c>
      <c r="AD231">
        <v>0.52500000000000002</v>
      </c>
      <c r="AF231" s="10">
        <v>41961</v>
      </c>
      <c r="AG231">
        <v>39.43</v>
      </c>
      <c r="AH231">
        <v>0.35</v>
      </c>
      <c r="AJ231" s="10">
        <v>41962</v>
      </c>
      <c r="AK231">
        <v>39.92</v>
      </c>
      <c r="AL231">
        <v>0.26750000000000002</v>
      </c>
      <c r="AN231" s="10">
        <v>41962</v>
      </c>
      <c r="AO231">
        <v>38.9</v>
      </c>
      <c r="AP231">
        <v>0.36249999999999999</v>
      </c>
      <c r="AR231" s="10">
        <v>41962</v>
      </c>
      <c r="AS231">
        <v>52.21</v>
      </c>
      <c r="AT231">
        <v>0.35</v>
      </c>
      <c r="AV231" s="10">
        <v>41962</v>
      </c>
      <c r="AW231">
        <v>16.260000000000002</v>
      </c>
      <c r="AX231">
        <v>0.25</v>
      </c>
    </row>
    <row r="232" spans="4:50">
      <c r="D232" s="10">
        <v>41962</v>
      </c>
      <c r="E232">
        <v>50.14</v>
      </c>
      <c r="F232">
        <v>0.49</v>
      </c>
      <c r="H232" s="10">
        <v>41962</v>
      </c>
      <c r="I232">
        <v>80.38</v>
      </c>
      <c r="J232">
        <v>0.79500000000000004</v>
      </c>
      <c r="L232" s="10">
        <v>41962</v>
      </c>
      <c r="M232">
        <v>49.94</v>
      </c>
      <c r="N232">
        <v>0.39</v>
      </c>
      <c r="P232" s="10">
        <v>41962</v>
      </c>
      <c r="Q232">
        <v>26.61</v>
      </c>
      <c r="R232">
        <v>0.23</v>
      </c>
      <c r="T232" s="10">
        <v>41962</v>
      </c>
      <c r="U232">
        <v>37.01</v>
      </c>
      <c r="V232">
        <v>0.25</v>
      </c>
      <c r="X232" s="10">
        <v>41962</v>
      </c>
      <c r="Y232">
        <v>62.08</v>
      </c>
      <c r="Z232">
        <v>0.5675</v>
      </c>
      <c r="AB232" s="10">
        <v>41962</v>
      </c>
      <c r="AC232">
        <v>47.27</v>
      </c>
      <c r="AD232">
        <v>0.52500000000000002</v>
      </c>
      <c r="AF232" s="10">
        <v>41962</v>
      </c>
      <c r="AG232">
        <v>39.31</v>
      </c>
      <c r="AH232">
        <v>0.35</v>
      </c>
      <c r="AJ232" s="10">
        <v>41963</v>
      </c>
      <c r="AK232">
        <v>40.340000000000003</v>
      </c>
      <c r="AL232">
        <v>0.26750000000000002</v>
      </c>
      <c r="AN232" s="10">
        <v>41963</v>
      </c>
      <c r="AO232">
        <v>39.14</v>
      </c>
      <c r="AP232">
        <v>0.36249999999999999</v>
      </c>
      <c r="AR232" s="10">
        <v>41963</v>
      </c>
      <c r="AS232">
        <v>52.62</v>
      </c>
      <c r="AT232">
        <v>0.35</v>
      </c>
      <c r="AV232" s="10">
        <v>41963</v>
      </c>
      <c r="AW232">
        <v>16.239999999999998</v>
      </c>
      <c r="AX232">
        <v>0.25</v>
      </c>
    </row>
    <row r="233" spans="4:50">
      <c r="D233" s="10">
        <v>41963</v>
      </c>
      <c r="E233">
        <v>50.13</v>
      </c>
      <c r="F233">
        <v>0.49</v>
      </c>
      <c r="H233" s="10">
        <v>41963</v>
      </c>
      <c r="I233">
        <v>80.17</v>
      </c>
      <c r="J233">
        <v>0.79500000000000004</v>
      </c>
      <c r="L233" s="10">
        <v>41963</v>
      </c>
      <c r="M233">
        <v>49.96</v>
      </c>
      <c r="N233">
        <v>0.39</v>
      </c>
      <c r="P233" s="10">
        <v>41963</v>
      </c>
      <c r="Q233">
        <v>26.52</v>
      </c>
      <c r="R233">
        <v>0.23</v>
      </c>
      <c r="T233" s="10">
        <v>41963</v>
      </c>
      <c r="U233">
        <v>36.799999999999997</v>
      </c>
      <c r="V233">
        <v>0.25</v>
      </c>
      <c r="X233" s="10">
        <v>41963</v>
      </c>
      <c r="Y233">
        <v>61.95</v>
      </c>
      <c r="Z233">
        <v>0.5675</v>
      </c>
      <c r="AB233" s="10">
        <v>41963</v>
      </c>
      <c r="AC233">
        <v>47.11</v>
      </c>
      <c r="AD233">
        <v>0.52500000000000002</v>
      </c>
      <c r="AF233" s="10">
        <v>41963</v>
      </c>
      <c r="AG233">
        <v>39.1</v>
      </c>
      <c r="AH233">
        <v>0.35</v>
      </c>
      <c r="AJ233" s="10">
        <v>41964</v>
      </c>
      <c r="AK233">
        <v>40.75</v>
      </c>
      <c r="AL233">
        <v>0.26750000000000002</v>
      </c>
      <c r="AN233" s="10">
        <v>41964</v>
      </c>
      <c r="AO233">
        <v>39.39</v>
      </c>
      <c r="AP233">
        <v>0.36249999999999999</v>
      </c>
      <c r="AR233" s="10">
        <v>41964</v>
      </c>
      <c r="AS233">
        <v>52.35</v>
      </c>
      <c r="AT233">
        <v>0.35</v>
      </c>
      <c r="AV233" s="10">
        <v>41964</v>
      </c>
      <c r="AW233">
        <v>16.21</v>
      </c>
      <c r="AX233">
        <v>0.25</v>
      </c>
    </row>
    <row r="234" spans="4:50">
      <c r="D234" s="10">
        <v>41964</v>
      </c>
      <c r="E234">
        <v>50.32</v>
      </c>
      <c r="F234">
        <v>0.49</v>
      </c>
      <c r="H234" s="10">
        <v>41964</v>
      </c>
      <c r="I234">
        <v>79.77</v>
      </c>
      <c r="J234">
        <v>0.79500000000000004</v>
      </c>
      <c r="L234" s="10">
        <v>41964</v>
      </c>
      <c r="M234">
        <v>50.36</v>
      </c>
      <c r="N234">
        <v>0.39</v>
      </c>
      <c r="P234" s="10">
        <v>41964</v>
      </c>
      <c r="Q234">
        <v>26.6</v>
      </c>
      <c r="R234">
        <v>0.23</v>
      </c>
      <c r="T234" s="10">
        <v>41964</v>
      </c>
      <c r="U234">
        <v>36.93</v>
      </c>
      <c r="V234">
        <v>0.25</v>
      </c>
      <c r="X234" s="10">
        <v>41964</v>
      </c>
      <c r="Y234">
        <v>62.7</v>
      </c>
      <c r="Z234">
        <v>0.5675</v>
      </c>
      <c r="AB234" s="10">
        <v>41964</v>
      </c>
      <c r="AC234">
        <v>47.25</v>
      </c>
      <c r="AD234">
        <v>0.52500000000000002</v>
      </c>
      <c r="AF234" s="10">
        <v>41964</v>
      </c>
      <c r="AG234">
        <v>39.14</v>
      </c>
      <c r="AH234">
        <v>0.35</v>
      </c>
      <c r="AJ234" s="10">
        <v>41967</v>
      </c>
      <c r="AK234">
        <v>39.86</v>
      </c>
      <c r="AL234">
        <v>0.26750000000000002</v>
      </c>
      <c r="AN234" s="10">
        <v>41967</v>
      </c>
      <c r="AO234">
        <v>39.08</v>
      </c>
      <c r="AP234">
        <v>0.36249999999999999</v>
      </c>
      <c r="AR234" s="10">
        <v>41967</v>
      </c>
      <c r="AS234">
        <v>52.45</v>
      </c>
      <c r="AT234">
        <v>0.35</v>
      </c>
      <c r="AV234" s="10">
        <v>41967</v>
      </c>
      <c r="AW234">
        <v>16.16</v>
      </c>
      <c r="AX234">
        <v>0.25</v>
      </c>
    </row>
    <row r="235" spans="4:50">
      <c r="D235" s="10">
        <v>41967</v>
      </c>
      <c r="E235">
        <v>50.54</v>
      </c>
      <c r="F235">
        <v>0.49</v>
      </c>
      <c r="H235" s="10">
        <v>41967</v>
      </c>
      <c r="I235">
        <v>79.03</v>
      </c>
      <c r="J235">
        <v>0.79500000000000004</v>
      </c>
      <c r="L235" s="10">
        <v>41967</v>
      </c>
      <c r="M235">
        <v>50.01</v>
      </c>
      <c r="N235">
        <v>0.39</v>
      </c>
      <c r="P235" s="10">
        <v>41967</v>
      </c>
      <c r="Q235">
        <v>26.14</v>
      </c>
      <c r="R235">
        <v>0.23</v>
      </c>
      <c r="T235" s="10">
        <v>41967</v>
      </c>
      <c r="U235">
        <v>36.6</v>
      </c>
      <c r="V235">
        <v>0.25</v>
      </c>
      <c r="X235" s="10">
        <v>41967</v>
      </c>
      <c r="Y235">
        <v>62.02</v>
      </c>
      <c r="Z235">
        <v>0.5675</v>
      </c>
      <c r="AB235" s="10">
        <v>41967</v>
      </c>
      <c r="AC235">
        <v>46.71</v>
      </c>
      <c r="AD235">
        <v>0.52500000000000002</v>
      </c>
      <c r="AF235" s="10">
        <v>41967</v>
      </c>
      <c r="AG235">
        <v>38.74</v>
      </c>
      <c r="AH235">
        <v>0.35</v>
      </c>
      <c r="AJ235" s="10">
        <v>41968</v>
      </c>
      <c r="AK235">
        <v>40.03</v>
      </c>
      <c r="AL235">
        <v>0.26750000000000002</v>
      </c>
      <c r="AN235" s="10">
        <v>41968</v>
      </c>
      <c r="AO235">
        <v>39.03</v>
      </c>
      <c r="AP235">
        <v>0.36249999999999999</v>
      </c>
      <c r="AR235" s="10">
        <v>41968</v>
      </c>
      <c r="AS235">
        <v>52.85</v>
      </c>
      <c r="AT235">
        <v>0.35</v>
      </c>
      <c r="AV235" s="10">
        <v>41968</v>
      </c>
      <c r="AW235">
        <v>16.18</v>
      </c>
      <c r="AX235">
        <v>0.25</v>
      </c>
    </row>
    <row r="236" spans="4:50">
      <c r="D236" s="10">
        <v>41968</v>
      </c>
      <c r="E236">
        <v>50.8</v>
      </c>
      <c r="F236">
        <v>0.49</v>
      </c>
      <c r="H236" s="10">
        <v>41968</v>
      </c>
      <c r="I236">
        <v>79.150000000000006</v>
      </c>
      <c r="J236">
        <v>0.79500000000000004</v>
      </c>
      <c r="L236" s="10">
        <v>41968</v>
      </c>
      <c r="M236">
        <v>49.51</v>
      </c>
      <c r="N236">
        <v>0.39</v>
      </c>
      <c r="P236" s="10">
        <v>41968</v>
      </c>
      <c r="Q236">
        <v>25.81</v>
      </c>
      <c r="R236">
        <v>0.23</v>
      </c>
      <c r="T236" s="10">
        <v>41968</v>
      </c>
      <c r="U236">
        <v>36.520000000000003</v>
      </c>
      <c r="V236">
        <v>0.25</v>
      </c>
      <c r="X236" s="10">
        <v>41968</v>
      </c>
      <c r="Y236">
        <v>62.15</v>
      </c>
      <c r="Z236">
        <v>0.5675</v>
      </c>
      <c r="AB236" s="10">
        <v>41968</v>
      </c>
      <c r="AC236">
        <v>46.47</v>
      </c>
      <c r="AD236">
        <v>0.52500000000000002</v>
      </c>
      <c r="AF236" s="10">
        <v>41968</v>
      </c>
      <c r="AG236">
        <v>38.51</v>
      </c>
      <c r="AH236">
        <v>0.35</v>
      </c>
      <c r="AJ236" s="10">
        <v>41969</v>
      </c>
      <c r="AK236">
        <v>40.36</v>
      </c>
      <c r="AL236">
        <v>0.26750000000000002</v>
      </c>
      <c r="AN236" s="10">
        <v>41969</v>
      </c>
      <c r="AO236">
        <v>39.18</v>
      </c>
      <c r="AP236">
        <v>0.36249999999999999</v>
      </c>
      <c r="AR236" s="10">
        <v>41969</v>
      </c>
      <c r="AS236">
        <v>53.54</v>
      </c>
      <c r="AT236">
        <v>0.35</v>
      </c>
      <c r="AV236" s="10">
        <v>41969</v>
      </c>
      <c r="AW236">
        <v>16.37</v>
      </c>
      <c r="AX236">
        <v>0.25</v>
      </c>
    </row>
    <row r="237" spans="4:50">
      <c r="D237" s="10">
        <v>41969</v>
      </c>
      <c r="E237">
        <v>51.25</v>
      </c>
      <c r="F237">
        <v>0.49</v>
      </c>
      <c r="H237" s="10">
        <v>41969</v>
      </c>
      <c r="I237">
        <v>79.69</v>
      </c>
      <c r="J237">
        <v>0.79500000000000004</v>
      </c>
      <c r="L237" s="10">
        <v>41969</v>
      </c>
      <c r="M237">
        <v>49.64</v>
      </c>
      <c r="N237">
        <v>0.39</v>
      </c>
      <c r="P237" s="10">
        <v>41969</v>
      </c>
      <c r="Q237">
        <v>25.95</v>
      </c>
      <c r="R237">
        <v>0.23</v>
      </c>
      <c r="T237" s="10">
        <v>41969</v>
      </c>
      <c r="U237">
        <v>36.18</v>
      </c>
      <c r="V237">
        <v>0.25</v>
      </c>
      <c r="X237" s="10">
        <v>41969</v>
      </c>
      <c r="Y237">
        <v>62.37</v>
      </c>
      <c r="Z237">
        <v>0.5675</v>
      </c>
      <c r="AB237" s="10">
        <v>41969</v>
      </c>
      <c r="AC237">
        <v>46.82</v>
      </c>
      <c r="AD237">
        <v>0.52500000000000002</v>
      </c>
      <c r="AF237" s="10">
        <v>41969</v>
      </c>
      <c r="AG237">
        <v>38.65</v>
      </c>
      <c r="AH237">
        <v>0.35</v>
      </c>
      <c r="AJ237" s="10">
        <v>41970</v>
      </c>
      <c r="AK237">
        <v>40.22</v>
      </c>
      <c r="AL237">
        <v>0.26750000000000002</v>
      </c>
      <c r="AN237" s="10">
        <v>41970</v>
      </c>
      <c r="AO237">
        <v>38.950000000000003</v>
      </c>
      <c r="AP237">
        <v>0.36249999999999999</v>
      </c>
      <c r="AR237" s="10">
        <v>41970</v>
      </c>
      <c r="AS237">
        <v>52.8</v>
      </c>
      <c r="AT237">
        <v>0.35</v>
      </c>
      <c r="AV237" s="10">
        <v>41970</v>
      </c>
      <c r="AW237">
        <v>16.2</v>
      </c>
      <c r="AX237">
        <v>0.25</v>
      </c>
    </row>
    <row r="238" spans="4:50">
      <c r="D238" s="10">
        <v>41971</v>
      </c>
      <c r="E238">
        <v>50.97</v>
      </c>
      <c r="F238">
        <v>0.49</v>
      </c>
      <c r="H238" s="10">
        <v>41971</v>
      </c>
      <c r="I238">
        <v>80.900000000000006</v>
      </c>
      <c r="J238">
        <v>0.79500000000000004</v>
      </c>
      <c r="L238" s="10">
        <v>41971</v>
      </c>
      <c r="M238">
        <v>50.64</v>
      </c>
      <c r="N238">
        <v>0.39</v>
      </c>
      <c r="P238" s="10">
        <v>41971</v>
      </c>
      <c r="Q238">
        <v>26.17</v>
      </c>
      <c r="R238">
        <v>0.23</v>
      </c>
      <c r="T238" s="10">
        <v>41971</v>
      </c>
      <c r="U238">
        <v>35.69</v>
      </c>
      <c r="V238">
        <v>0.25</v>
      </c>
      <c r="X238" s="10">
        <v>41971</v>
      </c>
      <c r="Y238">
        <v>63.23</v>
      </c>
      <c r="Z238">
        <v>0.5675</v>
      </c>
      <c r="AB238" s="10">
        <v>41971</v>
      </c>
      <c r="AC238">
        <v>47.43</v>
      </c>
      <c r="AD238">
        <v>0.52500000000000002</v>
      </c>
      <c r="AF238" s="10">
        <v>41971</v>
      </c>
      <c r="AG238">
        <v>39.090000000000003</v>
      </c>
      <c r="AH238">
        <v>0.35</v>
      </c>
      <c r="AJ238" s="10">
        <v>41971</v>
      </c>
      <c r="AK238">
        <v>39.96</v>
      </c>
      <c r="AL238">
        <v>0.26750000000000002</v>
      </c>
      <c r="AN238" s="10">
        <v>41971</v>
      </c>
      <c r="AO238">
        <v>39.4</v>
      </c>
      <c r="AP238">
        <v>0.36249999999999999</v>
      </c>
      <c r="AR238" s="10">
        <v>41971</v>
      </c>
      <c r="AS238">
        <v>52.5</v>
      </c>
      <c r="AT238">
        <v>0.35</v>
      </c>
      <c r="AV238" s="10">
        <v>41971</v>
      </c>
      <c r="AW238">
        <v>16.190000000000001</v>
      </c>
      <c r="AX238">
        <v>0.25</v>
      </c>
    </row>
    <row r="239" spans="4:50">
      <c r="D239" s="10">
        <v>41974</v>
      </c>
      <c r="E239">
        <v>50.94</v>
      </c>
      <c r="F239">
        <v>0.49</v>
      </c>
      <c r="H239" s="10">
        <v>41974</v>
      </c>
      <c r="I239">
        <v>82</v>
      </c>
      <c r="J239">
        <v>0.79500000000000004</v>
      </c>
      <c r="L239" s="10">
        <v>41974</v>
      </c>
      <c r="M239">
        <v>50.69</v>
      </c>
      <c r="N239">
        <v>0.39</v>
      </c>
      <c r="P239" s="10">
        <v>41974</v>
      </c>
      <c r="Q239">
        <v>26.22</v>
      </c>
      <c r="R239">
        <v>0.23</v>
      </c>
      <c r="T239" s="10">
        <v>41974</v>
      </c>
      <c r="U239">
        <v>35.130000000000003</v>
      </c>
      <c r="V239">
        <v>0.25</v>
      </c>
      <c r="X239" s="10">
        <v>41974</v>
      </c>
      <c r="Y239">
        <v>63.6</v>
      </c>
      <c r="Z239">
        <v>0.5675</v>
      </c>
      <c r="AB239" s="10">
        <v>41974</v>
      </c>
      <c r="AC239">
        <v>47.69</v>
      </c>
      <c r="AD239">
        <v>0.52500000000000002</v>
      </c>
      <c r="AF239" s="10">
        <v>41974</v>
      </c>
      <c r="AG239">
        <v>39.049999999999997</v>
      </c>
      <c r="AH239">
        <v>0.35</v>
      </c>
      <c r="AJ239" s="10">
        <v>41974</v>
      </c>
      <c r="AK239">
        <v>39.86</v>
      </c>
      <c r="AL239">
        <v>0.26750000000000002</v>
      </c>
      <c r="AN239" s="10">
        <v>41974</v>
      </c>
      <c r="AO239">
        <v>38.880000000000003</v>
      </c>
      <c r="AP239">
        <v>0.36249999999999999</v>
      </c>
      <c r="AR239" s="10">
        <v>41974</v>
      </c>
      <c r="AS239">
        <v>51.98</v>
      </c>
      <c r="AT239">
        <v>0.35</v>
      </c>
      <c r="AV239" s="10">
        <v>41974</v>
      </c>
      <c r="AW239">
        <v>16.14</v>
      </c>
      <c r="AX239">
        <v>0.25</v>
      </c>
    </row>
    <row r="240" spans="4:50">
      <c r="D240" s="10">
        <v>41975</v>
      </c>
      <c r="E240">
        <v>51.78</v>
      </c>
      <c r="F240">
        <v>0.49</v>
      </c>
      <c r="H240" s="10">
        <v>41975</v>
      </c>
      <c r="I240">
        <v>82.34</v>
      </c>
      <c r="J240">
        <v>0.79500000000000004</v>
      </c>
      <c r="L240" s="10">
        <v>41975</v>
      </c>
      <c r="M240">
        <v>51.2</v>
      </c>
      <c r="N240">
        <v>0.39</v>
      </c>
      <c r="P240" s="10">
        <v>41975</v>
      </c>
      <c r="Q240">
        <v>26.55</v>
      </c>
      <c r="R240">
        <v>0.23</v>
      </c>
      <c r="T240" s="10">
        <v>41975</v>
      </c>
      <c r="U240">
        <v>35.619999999999997</v>
      </c>
      <c r="V240">
        <v>0.25</v>
      </c>
      <c r="X240" s="10">
        <v>41975</v>
      </c>
      <c r="Y240">
        <v>64.84</v>
      </c>
      <c r="Z240">
        <v>0.5675</v>
      </c>
      <c r="AB240" s="10">
        <v>41975</v>
      </c>
      <c r="AC240">
        <v>47.91</v>
      </c>
      <c r="AD240">
        <v>0.52500000000000002</v>
      </c>
      <c r="AF240" s="10">
        <v>41975</v>
      </c>
      <c r="AG240">
        <v>39.26</v>
      </c>
      <c r="AH240">
        <v>0.35</v>
      </c>
      <c r="AJ240" s="10">
        <v>41975</v>
      </c>
      <c r="AK240">
        <v>40.18</v>
      </c>
      <c r="AL240">
        <v>0.26750000000000002</v>
      </c>
      <c r="AN240" s="10">
        <v>41975</v>
      </c>
      <c r="AO240">
        <v>39.28</v>
      </c>
      <c r="AP240">
        <v>0.36249999999999999</v>
      </c>
      <c r="AR240" s="10">
        <v>41975</v>
      </c>
      <c r="AS240">
        <v>52.59</v>
      </c>
      <c r="AT240">
        <v>0.35</v>
      </c>
      <c r="AV240" s="10">
        <v>41975</v>
      </c>
      <c r="AW240">
        <v>16.079999999999998</v>
      </c>
      <c r="AX240">
        <v>0.25</v>
      </c>
    </row>
    <row r="241" spans="4:50">
      <c r="D241" s="10">
        <v>41976</v>
      </c>
      <c r="E241">
        <v>52.19</v>
      </c>
      <c r="F241">
        <v>0.49</v>
      </c>
      <c r="H241" s="10">
        <v>41976</v>
      </c>
      <c r="I241">
        <v>81.97</v>
      </c>
      <c r="J241">
        <v>0.79500000000000004</v>
      </c>
      <c r="L241" s="10">
        <v>41976</v>
      </c>
      <c r="M241">
        <v>51.22</v>
      </c>
      <c r="N241">
        <v>0.39</v>
      </c>
      <c r="P241" s="10">
        <v>41976</v>
      </c>
      <c r="Q241">
        <v>26.78</v>
      </c>
      <c r="R241">
        <v>0.23</v>
      </c>
      <c r="T241" s="10">
        <v>41976</v>
      </c>
      <c r="U241">
        <v>35.61</v>
      </c>
      <c r="V241">
        <v>0.25</v>
      </c>
      <c r="X241" s="10">
        <v>41976</v>
      </c>
      <c r="Y241">
        <v>65.33</v>
      </c>
      <c r="Z241">
        <v>0.5675</v>
      </c>
      <c r="AB241" s="10">
        <v>41976</v>
      </c>
      <c r="AC241">
        <v>47.9</v>
      </c>
      <c r="AD241">
        <v>0.52500000000000002</v>
      </c>
      <c r="AF241" s="10">
        <v>41976</v>
      </c>
      <c r="AG241">
        <v>39.39</v>
      </c>
      <c r="AH241">
        <v>0.35</v>
      </c>
      <c r="AJ241" s="10">
        <v>41976</v>
      </c>
      <c r="AK241">
        <v>40.42</v>
      </c>
      <c r="AL241">
        <v>0.26750000000000002</v>
      </c>
      <c r="AN241" s="10">
        <v>41976</v>
      </c>
      <c r="AO241">
        <v>39.200000000000003</v>
      </c>
      <c r="AP241">
        <v>0.36249999999999999</v>
      </c>
      <c r="AR241" s="10">
        <v>41976</v>
      </c>
      <c r="AS241">
        <v>54.45</v>
      </c>
      <c r="AT241">
        <v>0.35</v>
      </c>
      <c r="AV241" s="10">
        <v>41976</v>
      </c>
      <c r="AW241">
        <v>16.27</v>
      </c>
      <c r="AX241">
        <v>0.25</v>
      </c>
    </row>
    <row r="242" spans="4:50">
      <c r="D242" s="10">
        <v>41977</v>
      </c>
      <c r="E242">
        <v>52.32</v>
      </c>
      <c r="F242">
        <v>0.49</v>
      </c>
      <c r="H242" s="10">
        <v>41977</v>
      </c>
      <c r="I242">
        <v>82.35</v>
      </c>
      <c r="J242">
        <v>0.79500000000000004</v>
      </c>
      <c r="L242" s="10">
        <v>41977</v>
      </c>
      <c r="M242">
        <v>51.56</v>
      </c>
      <c r="N242">
        <v>0.39</v>
      </c>
      <c r="P242" s="10">
        <v>41977</v>
      </c>
      <c r="Q242">
        <v>26.71</v>
      </c>
      <c r="R242">
        <v>0.23</v>
      </c>
      <c r="T242" s="10">
        <v>41977</v>
      </c>
      <c r="U242">
        <v>35.42</v>
      </c>
      <c r="V242">
        <v>0.25</v>
      </c>
      <c r="X242" s="10">
        <v>41977</v>
      </c>
      <c r="Y242">
        <v>65.86</v>
      </c>
      <c r="Z242">
        <v>0.5675</v>
      </c>
      <c r="AB242" s="10">
        <v>41977</v>
      </c>
      <c r="AC242">
        <v>47.91</v>
      </c>
      <c r="AD242">
        <v>0.52500000000000002</v>
      </c>
      <c r="AF242" s="10">
        <v>41977</v>
      </c>
      <c r="AG242">
        <v>39.25</v>
      </c>
      <c r="AH242">
        <v>0.35</v>
      </c>
      <c r="AJ242" s="10">
        <v>41977</v>
      </c>
      <c r="AK242">
        <v>40.17</v>
      </c>
      <c r="AL242">
        <v>0.26750000000000002</v>
      </c>
      <c r="AN242" s="10">
        <v>41977</v>
      </c>
      <c r="AO242">
        <v>39</v>
      </c>
      <c r="AP242">
        <v>0.36249999999999999</v>
      </c>
      <c r="AR242" s="10">
        <v>41977</v>
      </c>
      <c r="AS242">
        <v>60.04</v>
      </c>
      <c r="AT242">
        <v>0.35</v>
      </c>
      <c r="AV242" s="10">
        <v>41977</v>
      </c>
      <c r="AW242">
        <v>16.32</v>
      </c>
      <c r="AX242">
        <v>0.25</v>
      </c>
    </row>
    <row r="243" spans="4:50">
      <c r="D243" s="10">
        <v>41978</v>
      </c>
      <c r="E243">
        <v>52.2</v>
      </c>
      <c r="F243">
        <v>0.49</v>
      </c>
      <c r="H243" s="10">
        <v>41978</v>
      </c>
      <c r="I243">
        <v>80.73</v>
      </c>
      <c r="J243">
        <v>0.79500000000000004</v>
      </c>
      <c r="L243" s="10">
        <v>41978</v>
      </c>
      <c r="M243">
        <v>51.33</v>
      </c>
      <c r="N243">
        <v>0.39</v>
      </c>
      <c r="P243" s="10">
        <v>41978</v>
      </c>
      <c r="Q243">
        <v>26.32</v>
      </c>
      <c r="R243">
        <v>0.23</v>
      </c>
      <c r="T243" s="10">
        <v>41978</v>
      </c>
      <c r="U243">
        <v>35.53</v>
      </c>
      <c r="V243">
        <v>0.25</v>
      </c>
      <c r="X243" s="10">
        <v>41978</v>
      </c>
      <c r="Y243">
        <v>65.900000000000006</v>
      </c>
      <c r="Z243">
        <v>0.5675</v>
      </c>
      <c r="AB243" s="10">
        <v>41978</v>
      </c>
      <c r="AC243">
        <v>47.54</v>
      </c>
      <c r="AD243">
        <v>0.52500000000000002</v>
      </c>
      <c r="AF243" s="10">
        <v>41978</v>
      </c>
      <c r="AG243">
        <v>38.85</v>
      </c>
      <c r="AH243">
        <v>0.35</v>
      </c>
      <c r="AJ243" s="10">
        <v>41978</v>
      </c>
      <c r="AK243">
        <v>39.590000000000003</v>
      </c>
      <c r="AL243">
        <v>0.26750000000000002</v>
      </c>
      <c r="AN243" s="10">
        <v>41978</v>
      </c>
      <c r="AO243">
        <v>39.020000000000003</v>
      </c>
      <c r="AP243">
        <v>0.36249999999999999</v>
      </c>
      <c r="AR243" s="10">
        <v>41978</v>
      </c>
      <c r="AS243">
        <v>58.46</v>
      </c>
      <c r="AT243">
        <v>0.35</v>
      </c>
      <c r="AV243" s="10">
        <v>41978</v>
      </c>
      <c r="AW243">
        <v>16.21</v>
      </c>
      <c r="AX243">
        <v>0.25</v>
      </c>
    </row>
    <row r="244" spans="4:50">
      <c r="D244" s="10">
        <v>41981</v>
      </c>
      <c r="E244">
        <v>52.48</v>
      </c>
      <c r="F244">
        <v>0.49</v>
      </c>
      <c r="H244" s="10">
        <v>41981</v>
      </c>
      <c r="I244">
        <v>81.63</v>
      </c>
      <c r="J244">
        <v>0.79500000000000004</v>
      </c>
      <c r="L244" s="10">
        <v>41981</v>
      </c>
      <c r="M244">
        <v>51.95</v>
      </c>
      <c r="N244">
        <v>0.39</v>
      </c>
      <c r="P244" s="10">
        <v>41981</v>
      </c>
      <c r="Q244">
        <v>26.65</v>
      </c>
      <c r="R244">
        <v>0.23</v>
      </c>
      <c r="T244" s="10">
        <v>41981</v>
      </c>
      <c r="U244">
        <v>35.58</v>
      </c>
      <c r="V244">
        <v>0.25</v>
      </c>
      <c r="X244" s="10">
        <v>41981</v>
      </c>
      <c r="Y244">
        <v>66.22</v>
      </c>
      <c r="Z244">
        <v>0.5675</v>
      </c>
      <c r="AB244" s="10">
        <v>41981</v>
      </c>
      <c r="AC244">
        <v>48.05</v>
      </c>
      <c r="AD244">
        <v>0.52500000000000002</v>
      </c>
      <c r="AF244" s="10">
        <v>41981</v>
      </c>
      <c r="AG244">
        <v>39.36</v>
      </c>
      <c r="AH244">
        <v>0.35</v>
      </c>
      <c r="AJ244" s="10">
        <v>41981</v>
      </c>
      <c r="AK244">
        <v>39.49</v>
      </c>
      <c r="AL244">
        <v>0.26750000000000002</v>
      </c>
      <c r="AN244" s="10">
        <v>41981</v>
      </c>
      <c r="AO244">
        <v>38.659999999999997</v>
      </c>
      <c r="AP244">
        <v>0.36249999999999999</v>
      </c>
      <c r="AR244" s="10">
        <v>41981</v>
      </c>
      <c r="AS244">
        <v>56.2</v>
      </c>
      <c r="AT244">
        <v>0.35</v>
      </c>
      <c r="AV244" s="10">
        <v>41981</v>
      </c>
      <c r="AW244">
        <v>16.34</v>
      </c>
      <c r="AX244">
        <v>0.25</v>
      </c>
    </row>
    <row r="245" spans="4:50">
      <c r="D245" s="10">
        <v>41982</v>
      </c>
      <c r="E245">
        <v>53.22</v>
      </c>
      <c r="F245">
        <v>0.49</v>
      </c>
      <c r="H245" s="10">
        <v>41982</v>
      </c>
      <c r="I245">
        <v>82.18</v>
      </c>
      <c r="J245">
        <v>0.79500000000000004</v>
      </c>
      <c r="L245" s="10">
        <v>41982</v>
      </c>
      <c r="M245">
        <v>52.24</v>
      </c>
      <c r="N245">
        <v>0.39</v>
      </c>
      <c r="P245" s="10">
        <v>41982</v>
      </c>
      <c r="Q245">
        <v>26.95</v>
      </c>
      <c r="R245">
        <v>0.23</v>
      </c>
      <c r="T245" s="10">
        <v>41982</v>
      </c>
      <c r="U245">
        <v>35.82</v>
      </c>
      <c r="V245">
        <v>0.25</v>
      </c>
      <c r="X245" s="10">
        <v>41982</v>
      </c>
      <c r="Y245">
        <v>65.989999999999995</v>
      </c>
      <c r="Z245">
        <v>0.5675</v>
      </c>
      <c r="AB245" s="10">
        <v>41982</v>
      </c>
      <c r="AC245">
        <v>48.14</v>
      </c>
      <c r="AD245">
        <v>0.52500000000000002</v>
      </c>
      <c r="AF245" s="10">
        <v>41982</v>
      </c>
      <c r="AG245">
        <v>39.79</v>
      </c>
      <c r="AH245">
        <v>0.35</v>
      </c>
      <c r="AJ245" s="10">
        <v>41982</v>
      </c>
      <c r="AK245">
        <v>39.6</v>
      </c>
      <c r="AL245">
        <v>0.26750000000000002</v>
      </c>
      <c r="AN245" s="10">
        <v>41982</v>
      </c>
      <c r="AO245">
        <v>38.36</v>
      </c>
      <c r="AP245">
        <v>0.36249999999999999</v>
      </c>
      <c r="AR245" s="10">
        <v>41982</v>
      </c>
      <c r="AS245">
        <v>56.59</v>
      </c>
      <c r="AT245">
        <v>0.35</v>
      </c>
      <c r="AV245" s="10">
        <v>41982</v>
      </c>
      <c r="AW245">
        <v>16.27</v>
      </c>
      <c r="AX245">
        <v>0.25</v>
      </c>
    </row>
    <row r="246" spans="4:50">
      <c r="D246" s="10">
        <v>41983</v>
      </c>
      <c r="E246">
        <v>52.28</v>
      </c>
      <c r="F246">
        <v>0.49</v>
      </c>
      <c r="H246" s="10">
        <v>41983</v>
      </c>
      <c r="I246">
        <v>82.25</v>
      </c>
      <c r="J246">
        <v>0.79500000000000004</v>
      </c>
      <c r="L246" s="10">
        <v>41983</v>
      </c>
      <c r="M246">
        <v>51.65</v>
      </c>
      <c r="N246">
        <v>0.39</v>
      </c>
      <c r="P246" s="10">
        <v>41983</v>
      </c>
      <c r="Q246">
        <v>26.72</v>
      </c>
      <c r="R246">
        <v>0.23</v>
      </c>
      <c r="T246" s="10">
        <v>41983</v>
      </c>
      <c r="U246">
        <v>34.82</v>
      </c>
      <c r="V246">
        <v>0.25</v>
      </c>
      <c r="X246" s="10">
        <v>41983</v>
      </c>
      <c r="Y246">
        <v>65.27</v>
      </c>
      <c r="Z246">
        <v>0.5675</v>
      </c>
      <c r="AB246" s="10">
        <v>41983</v>
      </c>
      <c r="AC246">
        <v>47.92</v>
      </c>
      <c r="AD246">
        <v>0.52500000000000002</v>
      </c>
      <c r="AF246" s="10">
        <v>41983</v>
      </c>
      <c r="AG246">
        <v>39.4</v>
      </c>
      <c r="AH246">
        <v>0.35</v>
      </c>
      <c r="AJ246" s="10">
        <v>41983</v>
      </c>
      <c r="AK246">
        <v>38.520000000000003</v>
      </c>
      <c r="AL246">
        <v>0.26750000000000002</v>
      </c>
      <c r="AN246" s="10">
        <v>41983</v>
      </c>
      <c r="AO246">
        <v>37.86</v>
      </c>
      <c r="AP246">
        <v>0.36249999999999999</v>
      </c>
      <c r="AR246" s="10">
        <v>41983</v>
      </c>
      <c r="AS246">
        <v>55.12</v>
      </c>
      <c r="AT246">
        <v>0.35</v>
      </c>
      <c r="AV246" s="10">
        <v>41983</v>
      </c>
      <c r="AW246">
        <v>16.13</v>
      </c>
      <c r="AX246">
        <v>0.25</v>
      </c>
    </row>
    <row r="247" spans="4:50">
      <c r="D247" s="10">
        <v>41984</v>
      </c>
      <c r="E247">
        <v>52.55</v>
      </c>
      <c r="F247">
        <v>0.49</v>
      </c>
      <c r="H247" s="10">
        <v>41984</v>
      </c>
      <c r="I247">
        <v>82.89</v>
      </c>
      <c r="J247">
        <v>0.79500000000000004</v>
      </c>
      <c r="L247" s="10">
        <v>41984</v>
      </c>
      <c r="M247">
        <v>51.68</v>
      </c>
      <c r="N247">
        <v>0.39</v>
      </c>
      <c r="P247" s="10">
        <v>41984</v>
      </c>
      <c r="Q247">
        <v>26.73</v>
      </c>
      <c r="R247">
        <v>0.23</v>
      </c>
      <c r="T247" s="10">
        <v>41984</v>
      </c>
      <c r="U247">
        <v>34.840000000000003</v>
      </c>
      <c r="V247">
        <v>0.25</v>
      </c>
      <c r="X247" s="10">
        <v>41984</v>
      </c>
      <c r="Y247">
        <v>65.87</v>
      </c>
      <c r="Z247">
        <v>0.5675</v>
      </c>
      <c r="AB247" s="10">
        <v>41984</v>
      </c>
      <c r="AC247">
        <v>48.4</v>
      </c>
      <c r="AD247">
        <v>0.52500000000000002</v>
      </c>
      <c r="AF247" s="10">
        <v>41984</v>
      </c>
      <c r="AG247">
        <v>39.67</v>
      </c>
      <c r="AH247">
        <v>0.35</v>
      </c>
      <c r="AJ247" s="10">
        <v>41984</v>
      </c>
      <c r="AK247">
        <v>38.869999999999997</v>
      </c>
      <c r="AL247">
        <v>0.26750000000000002</v>
      </c>
      <c r="AN247" s="10">
        <v>41984</v>
      </c>
      <c r="AO247">
        <v>38.25</v>
      </c>
      <c r="AP247">
        <v>0.36249999999999999</v>
      </c>
      <c r="AR247" s="10">
        <v>41984</v>
      </c>
      <c r="AS247">
        <v>55.38</v>
      </c>
      <c r="AT247">
        <v>0.35</v>
      </c>
      <c r="AV247" s="10">
        <v>41984</v>
      </c>
      <c r="AW247">
        <v>16.11</v>
      </c>
      <c r="AX247">
        <v>0.25</v>
      </c>
    </row>
    <row r="248" spans="4:50">
      <c r="D248" s="10">
        <v>41985</v>
      </c>
      <c r="E248">
        <v>52.12</v>
      </c>
      <c r="F248">
        <v>0.49</v>
      </c>
      <c r="H248" s="10">
        <v>41985</v>
      </c>
      <c r="I248">
        <v>82.69</v>
      </c>
      <c r="J248">
        <v>0.79500000000000004</v>
      </c>
      <c r="L248" s="10">
        <v>41985</v>
      </c>
      <c r="M248">
        <v>51.14</v>
      </c>
      <c r="N248">
        <v>0.39</v>
      </c>
      <c r="P248" s="10">
        <v>41985</v>
      </c>
      <c r="Q248">
        <v>26.55</v>
      </c>
      <c r="R248">
        <v>0.23</v>
      </c>
      <c r="T248" s="10">
        <v>41985</v>
      </c>
      <c r="U248">
        <v>34.32</v>
      </c>
      <c r="V248">
        <v>0.25</v>
      </c>
      <c r="X248" s="10">
        <v>41985</v>
      </c>
      <c r="Y248">
        <v>65.5</v>
      </c>
      <c r="Z248">
        <v>0.5675</v>
      </c>
      <c r="AB248" s="10">
        <v>41985</v>
      </c>
      <c r="AC248">
        <v>47.92</v>
      </c>
      <c r="AD248">
        <v>0.52500000000000002</v>
      </c>
      <c r="AF248" s="10">
        <v>41985</v>
      </c>
      <c r="AG248">
        <v>39.29</v>
      </c>
      <c r="AH248">
        <v>0.35</v>
      </c>
      <c r="AJ248" s="10">
        <v>41985</v>
      </c>
      <c r="AK248">
        <v>38.54</v>
      </c>
      <c r="AL248">
        <v>0.26750000000000002</v>
      </c>
      <c r="AN248" s="10">
        <v>41985</v>
      </c>
      <c r="AO248">
        <v>37.619999999999997</v>
      </c>
      <c r="AP248">
        <v>0.36249999999999999</v>
      </c>
      <c r="AR248" s="10">
        <v>41985</v>
      </c>
      <c r="AS248">
        <v>54.31</v>
      </c>
      <c r="AT248">
        <v>0.35</v>
      </c>
      <c r="AV248" s="10">
        <v>41985</v>
      </c>
      <c r="AW248">
        <v>15.92</v>
      </c>
      <c r="AX248">
        <v>0.25</v>
      </c>
    </row>
    <row r="249" spans="4:50">
      <c r="D249" s="10">
        <v>41988</v>
      </c>
      <c r="E249">
        <v>51.96</v>
      </c>
      <c r="F249">
        <v>0.49</v>
      </c>
      <c r="H249" s="10">
        <v>41988</v>
      </c>
      <c r="I249">
        <v>81.14</v>
      </c>
      <c r="J249">
        <v>0.79500000000000004</v>
      </c>
      <c r="L249" s="10">
        <v>41988</v>
      </c>
      <c r="M249">
        <v>50.73</v>
      </c>
      <c r="N249">
        <v>0.39</v>
      </c>
      <c r="P249" s="10">
        <v>41988</v>
      </c>
      <c r="Q249">
        <v>26.38</v>
      </c>
      <c r="R249">
        <v>0.23</v>
      </c>
      <c r="T249" s="10">
        <v>41988</v>
      </c>
      <c r="U249">
        <v>33.22</v>
      </c>
      <c r="V249">
        <v>0.25</v>
      </c>
      <c r="X249" s="10">
        <v>41988</v>
      </c>
      <c r="Y249">
        <v>64.540000000000006</v>
      </c>
      <c r="Z249">
        <v>0.5675</v>
      </c>
      <c r="AB249" s="10">
        <v>41988</v>
      </c>
      <c r="AC249">
        <v>47.85</v>
      </c>
      <c r="AD249">
        <v>0.52500000000000002</v>
      </c>
      <c r="AF249" s="10">
        <v>41988</v>
      </c>
      <c r="AG249">
        <v>39.15</v>
      </c>
      <c r="AH249">
        <v>0.35</v>
      </c>
      <c r="AJ249" s="10">
        <v>41988</v>
      </c>
      <c r="AK249">
        <v>38.47</v>
      </c>
      <c r="AL249">
        <v>0.26750000000000002</v>
      </c>
      <c r="AN249" s="10">
        <v>41988</v>
      </c>
      <c r="AO249">
        <v>37.42</v>
      </c>
      <c r="AP249">
        <v>0.36249999999999999</v>
      </c>
      <c r="AR249" s="10">
        <v>41988</v>
      </c>
      <c r="AS249">
        <v>54.57</v>
      </c>
      <c r="AT249">
        <v>0.35</v>
      </c>
      <c r="AV249" s="10">
        <v>41988</v>
      </c>
      <c r="AW249">
        <v>15.89</v>
      </c>
      <c r="AX249">
        <v>0.25</v>
      </c>
    </row>
    <row r="250" spans="4:50">
      <c r="D250" s="10">
        <v>41989</v>
      </c>
      <c r="E250">
        <v>52.09</v>
      </c>
      <c r="F250">
        <v>0.49</v>
      </c>
      <c r="H250" s="10">
        <v>41989</v>
      </c>
      <c r="I250">
        <v>80.62</v>
      </c>
      <c r="J250">
        <v>0.79500000000000004</v>
      </c>
      <c r="L250" s="10">
        <v>41989</v>
      </c>
      <c r="M250">
        <v>50.97</v>
      </c>
      <c r="N250">
        <v>0.39</v>
      </c>
      <c r="P250" s="10">
        <v>41989</v>
      </c>
      <c r="Q250">
        <v>26.36</v>
      </c>
      <c r="R250">
        <v>0.23</v>
      </c>
      <c r="T250" s="10">
        <v>41989</v>
      </c>
      <c r="U250">
        <v>33.39</v>
      </c>
      <c r="V250">
        <v>0.25</v>
      </c>
      <c r="X250" s="10">
        <v>41989</v>
      </c>
      <c r="Y250">
        <v>64.459999999999994</v>
      </c>
      <c r="Z250">
        <v>0.5675</v>
      </c>
      <c r="AB250" s="10">
        <v>41989</v>
      </c>
      <c r="AC250">
        <v>47.76</v>
      </c>
      <c r="AD250">
        <v>0.52500000000000002</v>
      </c>
      <c r="AF250" s="10">
        <v>41989</v>
      </c>
      <c r="AG250">
        <v>39.08</v>
      </c>
      <c r="AH250">
        <v>0.35</v>
      </c>
      <c r="AJ250" s="10">
        <v>41989</v>
      </c>
      <c r="AK250">
        <v>38.4</v>
      </c>
      <c r="AL250">
        <v>0.26750000000000002</v>
      </c>
      <c r="AN250" s="10">
        <v>41989</v>
      </c>
      <c r="AO250">
        <v>37.549999999999997</v>
      </c>
      <c r="AP250">
        <v>0.36249999999999999</v>
      </c>
      <c r="AR250" s="10">
        <v>41989</v>
      </c>
      <c r="AS250">
        <v>54.62</v>
      </c>
      <c r="AT250">
        <v>0.35</v>
      </c>
      <c r="AV250" s="10">
        <v>41989</v>
      </c>
      <c r="AW250">
        <v>16.100000000000001</v>
      </c>
      <c r="AX250">
        <v>0.25</v>
      </c>
    </row>
    <row r="251" spans="4:50">
      <c r="D251" s="10">
        <v>41990</v>
      </c>
      <c r="E251">
        <v>53.55</v>
      </c>
      <c r="F251">
        <v>0.49</v>
      </c>
      <c r="H251" s="10">
        <v>41990</v>
      </c>
      <c r="I251">
        <v>81.37</v>
      </c>
      <c r="J251">
        <v>0.79500000000000004</v>
      </c>
      <c r="L251" s="10">
        <v>41990</v>
      </c>
      <c r="M251">
        <v>51.84</v>
      </c>
      <c r="N251">
        <v>0.39</v>
      </c>
      <c r="P251" s="10">
        <v>41990</v>
      </c>
      <c r="Q251">
        <v>26.93</v>
      </c>
      <c r="R251">
        <v>0.23</v>
      </c>
      <c r="T251" s="10">
        <v>41990</v>
      </c>
      <c r="U251">
        <v>34.340000000000003</v>
      </c>
      <c r="V251">
        <v>0.25</v>
      </c>
      <c r="X251" s="10">
        <v>41990</v>
      </c>
      <c r="Y251">
        <v>65.989999999999995</v>
      </c>
      <c r="Z251">
        <v>0.5675</v>
      </c>
      <c r="AB251" s="10">
        <v>41990</v>
      </c>
      <c r="AC251">
        <v>48.3</v>
      </c>
      <c r="AD251">
        <v>0.52500000000000002</v>
      </c>
      <c r="AF251" s="10">
        <v>41990</v>
      </c>
      <c r="AG251">
        <v>39.94</v>
      </c>
      <c r="AH251">
        <v>0.35</v>
      </c>
      <c r="AJ251" s="10">
        <v>41990</v>
      </c>
      <c r="AK251">
        <v>38.725000000000001</v>
      </c>
      <c r="AL251">
        <v>0.26750000000000002</v>
      </c>
      <c r="AN251" s="10">
        <v>41990</v>
      </c>
      <c r="AO251">
        <v>37.78</v>
      </c>
      <c r="AP251">
        <v>0.36249999999999999</v>
      </c>
      <c r="AR251" s="10">
        <v>41990</v>
      </c>
      <c r="AS251">
        <v>55.16</v>
      </c>
      <c r="AT251">
        <v>0.35</v>
      </c>
      <c r="AV251" s="10">
        <v>41990</v>
      </c>
      <c r="AW251">
        <v>16.02</v>
      </c>
      <c r="AX251">
        <v>0.25</v>
      </c>
    </row>
    <row r="252" spans="4:50">
      <c r="D252" s="10">
        <v>41991</v>
      </c>
      <c r="E252">
        <v>54.56</v>
      </c>
      <c r="F252">
        <v>0.49</v>
      </c>
      <c r="H252" s="10">
        <v>41991</v>
      </c>
      <c r="I252">
        <v>83.01</v>
      </c>
      <c r="J252">
        <v>0.79500000000000004</v>
      </c>
      <c r="L252" s="10">
        <v>41991</v>
      </c>
      <c r="M252">
        <v>52.87</v>
      </c>
      <c r="N252">
        <v>0.39</v>
      </c>
      <c r="P252" s="10">
        <v>41991</v>
      </c>
      <c r="Q252">
        <v>27.34</v>
      </c>
      <c r="R252">
        <v>0.23</v>
      </c>
      <c r="T252" s="10">
        <v>41991</v>
      </c>
      <c r="U252">
        <v>35.020000000000003</v>
      </c>
      <c r="V252">
        <v>0.25</v>
      </c>
      <c r="X252" s="10">
        <v>41991</v>
      </c>
      <c r="Y252">
        <v>67.290000000000006</v>
      </c>
      <c r="Z252">
        <v>0.5675</v>
      </c>
      <c r="AB252" s="10">
        <v>41991</v>
      </c>
      <c r="AC252">
        <v>49</v>
      </c>
      <c r="AD252">
        <v>0.52500000000000002</v>
      </c>
      <c r="AF252" s="10">
        <v>41991</v>
      </c>
      <c r="AG252">
        <v>40.53</v>
      </c>
      <c r="AH252">
        <v>0.35</v>
      </c>
      <c r="AJ252" s="10">
        <v>41991</v>
      </c>
      <c r="AK252">
        <v>39.619999999999997</v>
      </c>
      <c r="AL252">
        <v>0.26750000000000002</v>
      </c>
      <c r="AN252" s="10">
        <v>41991</v>
      </c>
      <c r="AO252">
        <v>38.18</v>
      </c>
      <c r="AP252">
        <v>0.36249999999999999</v>
      </c>
      <c r="AR252" s="10">
        <v>41991</v>
      </c>
      <c r="AS252">
        <v>56.09</v>
      </c>
      <c r="AT252">
        <v>0.35</v>
      </c>
      <c r="AV252" s="10">
        <v>41991</v>
      </c>
      <c r="AW252">
        <v>15.97</v>
      </c>
      <c r="AX252">
        <v>0.25</v>
      </c>
    </row>
    <row r="253" spans="4:50">
      <c r="D253" s="10">
        <v>41992</v>
      </c>
      <c r="E253">
        <v>54.96</v>
      </c>
      <c r="F253">
        <v>0.49</v>
      </c>
      <c r="H253" s="10">
        <v>41992</v>
      </c>
      <c r="I253">
        <v>82.85</v>
      </c>
      <c r="J253">
        <v>0.79500000000000004</v>
      </c>
      <c r="L253" s="10">
        <v>41992</v>
      </c>
      <c r="M253">
        <v>52.7</v>
      </c>
      <c r="N253">
        <v>0.39</v>
      </c>
      <c r="P253" s="10">
        <v>41992</v>
      </c>
      <c r="Q253">
        <v>27.34</v>
      </c>
      <c r="R253">
        <v>0.23</v>
      </c>
      <c r="T253" s="10">
        <v>41992</v>
      </c>
      <c r="U253">
        <v>34.81</v>
      </c>
      <c r="V253">
        <v>0.25</v>
      </c>
      <c r="X253" s="10">
        <v>41992</v>
      </c>
      <c r="Y253">
        <v>67.39</v>
      </c>
      <c r="Z253">
        <v>0.5675</v>
      </c>
      <c r="AB253" s="10">
        <v>41992</v>
      </c>
      <c r="AC253">
        <v>49.02</v>
      </c>
      <c r="AD253">
        <v>0.52500000000000002</v>
      </c>
      <c r="AF253" s="10">
        <v>41992</v>
      </c>
      <c r="AG253">
        <v>40.64</v>
      </c>
      <c r="AH253">
        <v>0.35</v>
      </c>
      <c r="AJ253" s="10">
        <v>41992</v>
      </c>
      <c r="AK253">
        <v>39.01</v>
      </c>
      <c r="AL253">
        <v>0.26750000000000002</v>
      </c>
      <c r="AN253" s="10">
        <v>41992</v>
      </c>
      <c r="AO253">
        <v>38.1</v>
      </c>
      <c r="AP253">
        <v>0.36249999999999999</v>
      </c>
      <c r="AR253" s="10">
        <v>41992</v>
      </c>
      <c r="AS253">
        <v>57.55</v>
      </c>
      <c r="AT253">
        <v>0.35</v>
      </c>
      <c r="AV253" s="10">
        <v>41992</v>
      </c>
      <c r="AW253">
        <v>16.11</v>
      </c>
      <c r="AX253">
        <v>0.25</v>
      </c>
    </row>
    <row r="254" spans="4:50">
      <c r="D254" s="10">
        <v>41995</v>
      </c>
      <c r="E254">
        <v>55.22</v>
      </c>
      <c r="F254">
        <v>0.49</v>
      </c>
      <c r="H254" s="10">
        <v>41995</v>
      </c>
      <c r="I254">
        <v>83.61</v>
      </c>
      <c r="J254">
        <v>0.79500000000000004</v>
      </c>
      <c r="L254" s="10">
        <v>41995</v>
      </c>
      <c r="M254">
        <v>53.06</v>
      </c>
      <c r="N254">
        <v>0.39</v>
      </c>
      <c r="P254" s="10">
        <v>41995</v>
      </c>
      <c r="Q254">
        <v>27.61</v>
      </c>
      <c r="R254">
        <v>0.23</v>
      </c>
      <c r="T254" s="10">
        <v>41995</v>
      </c>
      <c r="U254">
        <v>34.99</v>
      </c>
      <c r="V254">
        <v>0.25</v>
      </c>
      <c r="X254" s="10">
        <v>41995</v>
      </c>
      <c r="Y254">
        <v>67.989999999999995</v>
      </c>
      <c r="Z254">
        <v>0.5675</v>
      </c>
      <c r="AB254" s="10">
        <v>41995</v>
      </c>
      <c r="AC254">
        <v>49.36</v>
      </c>
      <c r="AD254">
        <v>0.52500000000000002</v>
      </c>
      <c r="AF254" s="10">
        <v>41995</v>
      </c>
      <c r="AG254">
        <v>40.67</v>
      </c>
      <c r="AH254">
        <v>0.35</v>
      </c>
      <c r="AJ254" s="10">
        <v>41995</v>
      </c>
      <c r="AK254">
        <v>39.72</v>
      </c>
      <c r="AL254">
        <v>0.26750000000000002</v>
      </c>
      <c r="AN254" s="10">
        <v>41995</v>
      </c>
      <c r="AO254">
        <v>38.22</v>
      </c>
      <c r="AP254">
        <v>0.36249999999999999</v>
      </c>
      <c r="AR254" s="10">
        <v>41995</v>
      </c>
      <c r="AS254">
        <v>58.16</v>
      </c>
      <c r="AT254">
        <v>0.35</v>
      </c>
      <c r="AV254" s="10">
        <v>41995</v>
      </c>
      <c r="AW254">
        <v>16.05</v>
      </c>
      <c r="AX254">
        <v>0.25</v>
      </c>
    </row>
    <row r="255" spans="4:50">
      <c r="D255" s="10">
        <v>41996</v>
      </c>
      <c r="E255">
        <v>55.2</v>
      </c>
      <c r="F255">
        <v>0.49</v>
      </c>
      <c r="H255" s="10">
        <v>41996</v>
      </c>
      <c r="I255">
        <v>83.68</v>
      </c>
      <c r="J255">
        <v>0.79500000000000004</v>
      </c>
      <c r="L255" s="10">
        <v>41996</v>
      </c>
      <c r="M255">
        <v>53.75</v>
      </c>
      <c r="N255">
        <v>0.39</v>
      </c>
      <c r="P255" s="10">
        <v>41996</v>
      </c>
      <c r="Q255">
        <v>27.74</v>
      </c>
      <c r="R255">
        <v>0.23</v>
      </c>
      <c r="T255" s="10">
        <v>41996</v>
      </c>
      <c r="U255">
        <v>35.06</v>
      </c>
      <c r="V255">
        <v>0.25</v>
      </c>
      <c r="X255" s="10">
        <v>41996</v>
      </c>
      <c r="Y255">
        <v>68.180000000000007</v>
      </c>
      <c r="Z255">
        <v>0.5675</v>
      </c>
      <c r="AB255" s="10">
        <v>41996</v>
      </c>
      <c r="AC255">
        <v>49.17</v>
      </c>
      <c r="AD255">
        <v>0.52500000000000002</v>
      </c>
      <c r="AF255" s="10">
        <v>41996</v>
      </c>
      <c r="AG255">
        <v>40.74</v>
      </c>
      <c r="AH255">
        <v>0.35</v>
      </c>
      <c r="AJ255" s="10">
        <v>41996</v>
      </c>
      <c r="AK255">
        <v>40.24</v>
      </c>
      <c r="AL255">
        <v>0.26750000000000002</v>
      </c>
      <c r="AN255" s="10">
        <v>41996</v>
      </c>
      <c r="AO255">
        <v>38.39</v>
      </c>
      <c r="AP255">
        <v>0.36249999999999999</v>
      </c>
      <c r="AR255" s="10">
        <v>41996</v>
      </c>
      <c r="AS255">
        <v>58.77</v>
      </c>
      <c r="AT255">
        <v>0.35</v>
      </c>
      <c r="AV255" s="10">
        <v>41996</v>
      </c>
      <c r="AW255">
        <v>16.03</v>
      </c>
      <c r="AX255">
        <v>0.25</v>
      </c>
    </row>
    <row r="256" spans="4:50">
      <c r="D256" s="10">
        <v>41997</v>
      </c>
      <c r="E256">
        <v>55.81</v>
      </c>
      <c r="F256">
        <v>0.49</v>
      </c>
      <c r="H256" s="10">
        <v>41997</v>
      </c>
      <c r="I256">
        <v>84.97</v>
      </c>
      <c r="J256">
        <v>0.79500000000000004</v>
      </c>
      <c r="L256" s="10">
        <v>41997</v>
      </c>
      <c r="M256">
        <v>55.02</v>
      </c>
      <c r="N256">
        <v>0.39</v>
      </c>
      <c r="P256" s="10">
        <v>41997</v>
      </c>
      <c r="Q256">
        <v>28.09</v>
      </c>
      <c r="R256">
        <v>0.23</v>
      </c>
      <c r="T256" s="10">
        <v>41997</v>
      </c>
      <c r="U256">
        <v>35.450000000000003</v>
      </c>
      <c r="V256">
        <v>0.25</v>
      </c>
      <c r="X256" s="10">
        <v>41997</v>
      </c>
      <c r="Y256">
        <v>69.59</v>
      </c>
      <c r="Z256">
        <v>0.5675</v>
      </c>
      <c r="AB256" s="10">
        <v>41997</v>
      </c>
      <c r="AC256">
        <v>49.91</v>
      </c>
      <c r="AD256">
        <v>0.52500000000000002</v>
      </c>
      <c r="AF256" s="10">
        <v>41997</v>
      </c>
      <c r="AG256">
        <v>41.39</v>
      </c>
      <c r="AH256">
        <v>0.35</v>
      </c>
      <c r="AJ256" s="10">
        <v>41997</v>
      </c>
      <c r="AK256">
        <v>40.630000000000003</v>
      </c>
      <c r="AL256">
        <v>0.26750000000000002</v>
      </c>
      <c r="AN256" s="10">
        <v>41997</v>
      </c>
      <c r="AO256">
        <v>38.369999999999997</v>
      </c>
      <c r="AP256">
        <v>0.36249999999999999</v>
      </c>
      <c r="AR256" s="10">
        <v>41997</v>
      </c>
      <c r="AS256">
        <v>58.86</v>
      </c>
      <c r="AT256">
        <v>0.35</v>
      </c>
      <c r="AV256" s="10">
        <v>41997</v>
      </c>
      <c r="AW256">
        <v>16.2</v>
      </c>
      <c r="AX256">
        <v>0.25</v>
      </c>
    </row>
    <row r="257" spans="4:50">
      <c r="D257" s="10">
        <v>41999</v>
      </c>
      <c r="E257">
        <v>56.51</v>
      </c>
      <c r="F257">
        <v>0.49</v>
      </c>
      <c r="H257" s="10">
        <v>41999</v>
      </c>
      <c r="I257">
        <v>85.81</v>
      </c>
      <c r="J257">
        <v>0.79500000000000004</v>
      </c>
      <c r="L257" s="10">
        <v>41999</v>
      </c>
      <c r="M257">
        <v>55.67</v>
      </c>
      <c r="N257">
        <v>0.39</v>
      </c>
      <c r="P257" s="10">
        <v>41999</v>
      </c>
      <c r="Q257">
        <v>28.45</v>
      </c>
      <c r="R257">
        <v>0.23</v>
      </c>
      <c r="T257" s="10">
        <v>41999</v>
      </c>
      <c r="U257">
        <v>35.880000000000003</v>
      </c>
      <c r="V257">
        <v>0.25</v>
      </c>
      <c r="X257" s="10">
        <v>41999</v>
      </c>
      <c r="Y257">
        <v>70.010000000000005</v>
      </c>
      <c r="Z257">
        <v>0.5675</v>
      </c>
      <c r="AB257" s="10">
        <v>41999</v>
      </c>
      <c r="AC257">
        <v>50.47</v>
      </c>
      <c r="AD257">
        <v>0.52500000000000002</v>
      </c>
      <c r="AF257" s="10">
        <v>41999</v>
      </c>
      <c r="AG257">
        <v>41.87</v>
      </c>
      <c r="AH257">
        <v>0.35</v>
      </c>
      <c r="AJ257" s="10">
        <v>42002</v>
      </c>
      <c r="AK257">
        <v>40.85</v>
      </c>
      <c r="AL257">
        <v>0.26750000000000002</v>
      </c>
      <c r="AN257" s="10">
        <v>42002</v>
      </c>
      <c r="AO257">
        <v>38.56</v>
      </c>
      <c r="AP257">
        <v>0.36249999999999999</v>
      </c>
      <c r="AR257" s="10">
        <v>42002</v>
      </c>
      <c r="AS257">
        <v>59.64</v>
      </c>
      <c r="AT257">
        <v>0.35</v>
      </c>
      <c r="AV257" s="10">
        <v>42002</v>
      </c>
      <c r="AW257">
        <v>15.9</v>
      </c>
      <c r="AX257">
        <v>0.25</v>
      </c>
    </row>
    <row r="258" spans="4:50">
      <c r="D258" s="10">
        <v>42002</v>
      </c>
      <c r="E258">
        <v>57.95</v>
      </c>
      <c r="F258">
        <v>0.49</v>
      </c>
      <c r="H258" s="10">
        <v>42002</v>
      </c>
      <c r="I258">
        <v>86.83</v>
      </c>
      <c r="J258">
        <v>0.79500000000000004</v>
      </c>
      <c r="L258" s="10">
        <v>42002</v>
      </c>
      <c r="M258">
        <v>56.15</v>
      </c>
      <c r="N258">
        <v>0.39</v>
      </c>
      <c r="P258" s="10">
        <v>42002</v>
      </c>
      <c r="Q258">
        <v>29.38</v>
      </c>
      <c r="R258">
        <v>0.23</v>
      </c>
      <c r="T258" s="10">
        <v>42002</v>
      </c>
      <c r="U258">
        <v>36.67</v>
      </c>
      <c r="V258">
        <v>0.25</v>
      </c>
      <c r="X258" s="10">
        <v>42002</v>
      </c>
      <c r="Y258">
        <v>70.63</v>
      </c>
      <c r="Z258">
        <v>0.5675</v>
      </c>
      <c r="AB258" s="10">
        <v>42002</v>
      </c>
      <c r="AC258">
        <v>50.88</v>
      </c>
      <c r="AD258">
        <v>0.52500000000000002</v>
      </c>
      <c r="AF258" s="10">
        <v>42002</v>
      </c>
      <c r="AG258">
        <v>42.93</v>
      </c>
      <c r="AH258">
        <v>0.35</v>
      </c>
      <c r="AJ258" s="10">
        <v>42003</v>
      </c>
      <c r="AK258">
        <v>40.770000000000003</v>
      </c>
      <c r="AL258">
        <v>0.26750000000000002</v>
      </c>
      <c r="AN258" s="10">
        <v>42003</v>
      </c>
      <c r="AO258">
        <v>38.42</v>
      </c>
      <c r="AP258">
        <v>0.36249999999999999</v>
      </c>
      <c r="AR258" s="10">
        <v>42003</v>
      </c>
      <c r="AS258">
        <v>59.63</v>
      </c>
      <c r="AT258">
        <v>0.35</v>
      </c>
      <c r="AV258" s="10">
        <v>42003</v>
      </c>
      <c r="AW258">
        <v>15.98</v>
      </c>
      <c r="AX258">
        <v>0.25</v>
      </c>
    </row>
    <row r="259" spans="4:50">
      <c r="D259" s="10">
        <v>42003</v>
      </c>
      <c r="E259">
        <v>56.36</v>
      </c>
      <c r="F259">
        <v>0.49</v>
      </c>
      <c r="H259" s="10">
        <v>42003</v>
      </c>
      <c r="I259">
        <v>84.7</v>
      </c>
      <c r="J259">
        <v>0.79500000000000004</v>
      </c>
      <c r="L259" s="10">
        <v>42003</v>
      </c>
      <c r="M259">
        <v>54.67</v>
      </c>
      <c r="N259">
        <v>0.39</v>
      </c>
      <c r="P259" s="10">
        <v>42003</v>
      </c>
      <c r="Q259">
        <v>28.86</v>
      </c>
      <c r="R259">
        <v>0.23</v>
      </c>
      <c r="T259" s="10">
        <v>42003</v>
      </c>
      <c r="U259">
        <v>35.83</v>
      </c>
      <c r="V259">
        <v>0.25</v>
      </c>
      <c r="X259" s="10">
        <v>42003</v>
      </c>
      <c r="Y259">
        <v>69.400000000000006</v>
      </c>
      <c r="Z259">
        <v>0.5675</v>
      </c>
      <c r="AB259" s="10">
        <v>42003</v>
      </c>
      <c r="AC259">
        <v>49.77</v>
      </c>
      <c r="AD259">
        <v>0.52500000000000002</v>
      </c>
      <c r="AF259" s="10">
        <v>42003</v>
      </c>
      <c r="AG259">
        <v>41.96</v>
      </c>
      <c r="AH259">
        <v>0.35</v>
      </c>
      <c r="AJ259" s="10">
        <v>42004</v>
      </c>
      <c r="AK259">
        <v>40.909999999999997</v>
      </c>
      <c r="AL259">
        <v>0.26750000000000002</v>
      </c>
      <c r="AN259" s="10">
        <v>42004</v>
      </c>
      <c r="AO259">
        <v>38.64</v>
      </c>
      <c r="AP259">
        <v>0.38750000000000001</v>
      </c>
      <c r="AR259" s="10">
        <v>42004</v>
      </c>
      <c r="AS259">
        <v>59.74</v>
      </c>
      <c r="AT259">
        <v>0.46500000000000002</v>
      </c>
      <c r="AV259" s="10">
        <v>42004</v>
      </c>
      <c r="AW259">
        <v>16.02</v>
      </c>
      <c r="AX259">
        <v>0.26</v>
      </c>
    </row>
    <row r="260" spans="4:50">
      <c r="D260" s="10">
        <v>42004</v>
      </c>
      <c r="E260">
        <v>55.14</v>
      </c>
      <c r="F260">
        <v>0.49</v>
      </c>
      <c r="H260" s="10">
        <v>42004</v>
      </c>
      <c r="I260">
        <v>83.54</v>
      </c>
      <c r="J260">
        <v>0.79500000000000004</v>
      </c>
      <c r="L260" s="10">
        <v>42004</v>
      </c>
      <c r="M260">
        <v>53.52</v>
      </c>
      <c r="N260">
        <v>0.4</v>
      </c>
      <c r="P260" s="10">
        <v>42004</v>
      </c>
      <c r="Q260">
        <v>28.41</v>
      </c>
      <c r="R260">
        <v>0.245</v>
      </c>
      <c r="T260" s="10">
        <v>42004</v>
      </c>
      <c r="U260">
        <v>35.479999999999997</v>
      </c>
      <c r="V260">
        <v>0.25</v>
      </c>
      <c r="X260" s="10">
        <v>42004</v>
      </c>
      <c r="Y260">
        <v>68.31</v>
      </c>
      <c r="Z260">
        <v>0.59499999999999997</v>
      </c>
      <c r="AB260" s="10">
        <v>42004</v>
      </c>
      <c r="AC260">
        <v>49.11</v>
      </c>
      <c r="AD260">
        <v>0.52500000000000002</v>
      </c>
      <c r="AF260" s="10">
        <v>42004</v>
      </c>
      <c r="AG260">
        <v>41.24</v>
      </c>
      <c r="AH260">
        <v>0.35</v>
      </c>
      <c r="AJ260" s="10">
        <v>42006</v>
      </c>
      <c r="AK260">
        <v>41.21</v>
      </c>
      <c r="AL260">
        <v>0.26750000000000002</v>
      </c>
      <c r="AN260" s="10">
        <v>42006</v>
      </c>
      <c r="AO260">
        <v>38.85</v>
      </c>
      <c r="AP260">
        <v>0.38750000000000001</v>
      </c>
      <c r="AR260" s="10">
        <v>42006</v>
      </c>
      <c r="AS260">
        <v>60.45</v>
      </c>
      <c r="AT260">
        <v>0.46500000000000002</v>
      </c>
      <c r="AV260" s="10">
        <v>42006</v>
      </c>
      <c r="AW260">
        <v>16.059999999999999</v>
      </c>
      <c r="AX260">
        <v>0.26</v>
      </c>
    </row>
    <row r="261" spans="4:50">
      <c r="D261" s="10">
        <v>42006</v>
      </c>
      <c r="E261">
        <v>55.42</v>
      </c>
      <c r="F261">
        <v>0.49</v>
      </c>
      <c r="H261" s="10">
        <v>42006</v>
      </c>
      <c r="I261">
        <v>84.05</v>
      </c>
      <c r="J261">
        <v>0.79500000000000004</v>
      </c>
      <c r="L261" s="10">
        <v>42006</v>
      </c>
      <c r="M261">
        <v>53.74</v>
      </c>
      <c r="N261">
        <v>0.4</v>
      </c>
      <c r="P261" s="10">
        <v>42006</v>
      </c>
      <c r="Q261">
        <v>27.96</v>
      </c>
      <c r="R261">
        <v>0.245</v>
      </c>
      <c r="T261" s="10">
        <v>42006</v>
      </c>
      <c r="U261">
        <v>35.630000000000003</v>
      </c>
      <c r="V261">
        <v>0.25</v>
      </c>
      <c r="X261" s="10">
        <v>42006</v>
      </c>
      <c r="Y261">
        <v>68.64</v>
      </c>
      <c r="Z261">
        <v>0.59499999999999997</v>
      </c>
      <c r="AB261" s="10">
        <v>42006</v>
      </c>
      <c r="AC261">
        <v>49.37</v>
      </c>
      <c r="AD261">
        <v>0.52500000000000002</v>
      </c>
      <c r="AF261" s="10">
        <v>42006</v>
      </c>
      <c r="AG261">
        <v>41.17</v>
      </c>
      <c r="AH261">
        <v>0.35</v>
      </c>
      <c r="AJ261" s="10">
        <v>42009</v>
      </c>
      <c r="AK261">
        <v>40.86</v>
      </c>
      <c r="AL261">
        <v>0.26750000000000002</v>
      </c>
      <c r="AN261" s="10">
        <v>42009</v>
      </c>
      <c r="AO261">
        <v>39</v>
      </c>
      <c r="AP261">
        <v>0.38750000000000001</v>
      </c>
      <c r="AR261" s="10">
        <v>42009</v>
      </c>
      <c r="AS261">
        <v>58.11</v>
      </c>
      <c r="AT261">
        <v>0.46500000000000002</v>
      </c>
      <c r="AV261" s="10">
        <v>42009</v>
      </c>
      <c r="AW261">
        <v>16.05</v>
      </c>
      <c r="AX261">
        <v>0.26</v>
      </c>
    </row>
    <row r="262" spans="4:50">
      <c r="D262" s="10">
        <v>42009</v>
      </c>
      <c r="E262">
        <v>54.54</v>
      </c>
      <c r="F262">
        <v>0.49</v>
      </c>
      <c r="H262" s="10">
        <v>42009</v>
      </c>
      <c r="I262">
        <v>82.84</v>
      </c>
      <c r="J262">
        <v>0.79500000000000004</v>
      </c>
      <c r="L262" s="10">
        <v>42009</v>
      </c>
      <c r="M262">
        <v>53.26</v>
      </c>
      <c r="N262">
        <v>0.4</v>
      </c>
      <c r="P262" s="10">
        <v>42009</v>
      </c>
      <c r="Q262">
        <v>28.27</v>
      </c>
      <c r="R262">
        <v>0.245</v>
      </c>
      <c r="T262" s="10">
        <v>42009</v>
      </c>
      <c r="U262">
        <v>35.200000000000003</v>
      </c>
      <c r="V262">
        <v>0.25</v>
      </c>
      <c r="X262" s="10">
        <v>42009</v>
      </c>
      <c r="Y262">
        <v>68.180000000000007</v>
      </c>
      <c r="Z262">
        <v>0.59499999999999997</v>
      </c>
      <c r="AB262" s="10">
        <v>42009</v>
      </c>
      <c r="AC262">
        <v>49.16</v>
      </c>
      <c r="AD262">
        <v>0.52500000000000002</v>
      </c>
      <c r="AF262" s="10">
        <v>42009</v>
      </c>
      <c r="AG262">
        <v>40.83</v>
      </c>
      <c r="AH262">
        <v>0.35</v>
      </c>
      <c r="AJ262" s="10">
        <v>42010</v>
      </c>
      <c r="AK262">
        <v>40.83</v>
      </c>
      <c r="AL262">
        <v>0.26750000000000002</v>
      </c>
      <c r="AN262" s="10">
        <v>42010</v>
      </c>
      <c r="AO262">
        <v>39.14</v>
      </c>
      <c r="AP262">
        <v>0.38750000000000001</v>
      </c>
      <c r="AR262" s="10">
        <v>42010</v>
      </c>
      <c r="AS262">
        <v>56.01</v>
      </c>
      <c r="AT262">
        <v>0.46500000000000002</v>
      </c>
      <c r="AV262" s="10">
        <v>42010</v>
      </c>
      <c r="AW262">
        <v>16.010000000000002</v>
      </c>
      <c r="AX262">
        <v>0.26</v>
      </c>
    </row>
    <row r="263" spans="4:50">
      <c r="D263" s="10">
        <v>42010</v>
      </c>
      <c r="E263">
        <v>54.49</v>
      </c>
      <c r="F263">
        <v>0.49</v>
      </c>
      <c r="H263" s="10">
        <v>42010</v>
      </c>
      <c r="I263">
        <v>84.2</v>
      </c>
      <c r="J263">
        <v>0.79500000000000004</v>
      </c>
      <c r="L263" s="10">
        <v>42010</v>
      </c>
      <c r="M263">
        <v>53.29</v>
      </c>
      <c r="N263">
        <v>0.4</v>
      </c>
      <c r="P263" s="10">
        <v>42010</v>
      </c>
      <c r="Q263">
        <v>28.47</v>
      </c>
      <c r="R263">
        <v>0.245</v>
      </c>
      <c r="T263" s="10">
        <v>42010</v>
      </c>
      <c r="U263">
        <v>34.71</v>
      </c>
      <c r="V263">
        <v>0.25</v>
      </c>
      <c r="X263" s="10">
        <v>42010</v>
      </c>
      <c r="Y263">
        <v>68.41</v>
      </c>
      <c r="Z263">
        <v>0.59499999999999997</v>
      </c>
      <c r="AB263" s="10">
        <v>42010</v>
      </c>
      <c r="AC263">
        <v>49.75</v>
      </c>
      <c r="AD263">
        <v>0.52500000000000002</v>
      </c>
      <c r="AF263" s="10">
        <v>42010</v>
      </c>
      <c r="AG263">
        <v>40.71</v>
      </c>
      <c r="AH263">
        <v>0.35</v>
      </c>
      <c r="AJ263" s="10">
        <v>42011</v>
      </c>
      <c r="AK263">
        <v>40.700000000000003</v>
      </c>
      <c r="AL263">
        <v>0.26750000000000002</v>
      </c>
      <c r="AN263" s="10">
        <v>42011</v>
      </c>
      <c r="AO263">
        <v>39.630000000000003</v>
      </c>
      <c r="AP263">
        <v>0.38750000000000001</v>
      </c>
      <c r="AR263" s="10">
        <v>42011</v>
      </c>
      <c r="AS263">
        <v>55.52</v>
      </c>
      <c r="AT263">
        <v>0.46500000000000002</v>
      </c>
      <c r="AV263" s="10">
        <v>42011</v>
      </c>
      <c r="AW263">
        <v>16</v>
      </c>
      <c r="AX263">
        <v>0.26</v>
      </c>
    </row>
    <row r="264" spans="4:50">
      <c r="D264" s="10">
        <v>42011</v>
      </c>
      <c r="E264">
        <v>55.52</v>
      </c>
      <c r="F264">
        <v>0.49</v>
      </c>
      <c r="H264" s="10">
        <v>42011</v>
      </c>
      <c r="I264">
        <v>84.47</v>
      </c>
      <c r="J264">
        <v>0.79500000000000004</v>
      </c>
      <c r="L264" s="10">
        <v>42011</v>
      </c>
      <c r="M264">
        <v>54.07</v>
      </c>
      <c r="N264">
        <v>0.4</v>
      </c>
      <c r="P264" s="10">
        <v>42011</v>
      </c>
      <c r="Q264">
        <v>28.67</v>
      </c>
      <c r="R264">
        <v>0.245</v>
      </c>
      <c r="T264" s="10">
        <v>42011</v>
      </c>
      <c r="U264">
        <v>34.950000000000003</v>
      </c>
      <c r="V264">
        <v>0.25</v>
      </c>
      <c r="X264" s="10">
        <v>42011</v>
      </c>
      <c r="Y264">
        <v>70</v>
      </c>
      <c r="Z264">
        <v>0.59499999999999997</v>
      </c>
      <c r="AB264" s="10">
        <v>42011</v>
      </c>
      <c r="AC264">
        <v>50.3</v>
      </c>
      <c r="AD264">
        <v>0.52500000000000002</v>
      </c>
      <c r="AF264" s="10">
        <v>42011</v>
      </c>
      <c r="AG264">
        <v>41.4</v>
      </c>
      <c r="AH264">
        <v>0.35</v>
      </c>
      <c r="AJ264" s="10">
        <v>42012</v>
      </c>
      <c r="AK264">
        <v>41.06</v>
      </c>
      <c r="AL264">
        <v>0.26750000000000002</v>
      </c>
      <c r="AN264" s="10">
        <v>42012</v>
      </c>
      <c r="AO264">
        <v>39.79</v>
      </c>
      <c r="AP264">
        <v>0.38750000000000001</v>
      </c>
      <c r="AR264" s="10">
        <v>42012</v>
      </c>
      <c r="AS264">
        <v>56.14</v>
      </c>
      <c r="AT264">
        <v>0.46500000000000002</v>
      </c>
      <c r="AV264" s="10">
        <v>42012</v>
      </c>
      <c r="AW264">
        <v>16.03</v>
      </c>
      <c r="AX264">
        <v>0.26</v>
      </c>
    </row>
    <row r="265" spans="4:50">
      <c r="D265" s="10">
        <v>42012</v>
      </c>
      <c r="E265">
        <v>56.61</v>
      </c>
      <c r="F265">
        <v>0.49</v>
      </c>
      <c r="H265" s="10">
        <v>42012</v>
      </c>
      <c r="I265">
        <v>84.81</v>
      </c>
      <c r="J265">
        <v>0.79500000000000004</v>
      </c>
      <c r="L265" s="10">
        <v>42012</v>
      </c>
      <c r="M265">
        <v>54.16</v>
      </c>
      <c r="N265">
        <v>0.4</v>
      </c>
      <c r="P265" s="10">
        <v>42012</v>
      </c>
      <c r="Q265">
        <v>28.95</v>
      </c>
      <c r="R265">
        <v>0.245</v>
      </c>
      <c r="T265" s="10">
        <v>42012</v>
      </c>
      <c r="U265">
        <v>35.4</v>
      </c>
      <c r="V265">
        <v>0.25</v>
      </c>
      <c r="X265" s="10">
        <v>42012</v>
      </c>
      <c r="Y265">
        <v>70.12</v>
      </c>
      <c r="Z265">
        <v>0.59499999999999997</v>
      </c>
      <c r="AB265" s="10">
        <v>42012</v>
      </c>
      <c r="AC265">
        <v>50.34</v>
      </c>
      <c r="AD265">
        <v>0.52500000000000002</v>
      </c>
      <c r="AF265" s="10">
        <v>42012</v>
      </c>
      <c r="AG265">
        <v>41.77</v>
      </c>
      <c r="AH265">
        <v>0.35</v>
      </c>
      <c r="AJ265" s="10">
        <v>42013</v>
      </c>
      <c r="AK265">
        <v>41.12</v>
      </c>
      <c r="AL265">
        <v>0.26750000000000002</v>
      </c>
      <c r="AN265" s="10">
        <v>42013</v>
      </c>
      <c r="AO265">
        <v>39.630000000000003</v>
      </c>
      <c r="AP265">
        <v>0.38750000000000001</v>
      </c>
      <c r="AR265" s="10">
        <v>42013</v>
      </c>
      <c r="AS265">
        <v>55.35</v>
      </c>
      <c r="AT265">
        <v>0.46500000000000002</v>
      </c>
      <c r="AV265" s="10">
        <v>42013</v>
      </c>
      <c r="AW265">
        <v>16.100000000000001</v>
      </c>
      <c r="AX265">
        <v>0.26</v>
      </c>
    </row>
    <row r="266" spans="4:50">
      <c r="D266" s="10">
        <v>42013</v>
      </c>
      <c r="E266">
        <v>55.61</v>
      </c>
      <c r="F266">
        <v>0.49</v>
      </c>
      <c r="H266" s="10">
        <v>42013</v>
      </c>
      <c r="I266">
        <v>84.93</v>
      </c>
      <c r="J266">
        <v>0.79500000000000004</v>
      </c>
      <c r="L266" s="10">
        <v>42013</v>
      </c>
      <c r="M266">
        <v>53.48</v>
      </c>
      <c r="N266">
        <v>0.4</v>
      </c>
      <c r="P266" s="10">
        <v>42013</v>
      </c>
      <c r="Q266">
        <v>28.47</v>
      </c>
      <c r="R266">
        <v>0.245</v>
      </c>
      <c r="T266" s="10">
        <v>42013</v>
      </c>
      <c r="U266">
        <v>34.43</v>
      </c>
      <c r="V266">
        <v>0.25</v>
      </c>
      <c r="X266" s="10">
        <v>42013</v>
      </c>
      <c r="Y266">
        <v>69.09</v>
      </c>
      <c r="Z266">
        <v>0.59499999999999997</v>
      </c>
      <c r="AB266" s="10">
        <v>42013</v>
      </c>
      <c r="AC266">
        <v>49.7</v>
      </c>
      <c r="AD266">
        <v>0.52500000000000002</v>
      </c>
      <c r="AF266" s="10">
        <v>42013</v>
      </c>
      <c r="AG266">
        <v>41.17</v>
      </c>
      <c r="AH266">
        <v>0.35</v>
      </c>
      <c r="AJ266" s="10">
        <v>42016</v>
      </c>
      <c r="AK266">
        <v>41.34</v>
      </c>
      <c r="AL266">
        <v>0.26750000000000002</v>
      </c>
      <c r="AN266" s="10">
        <v>42016</v>
      </c>
      <c r="AO266">
        <v>39.6</v>
      </c>
      <c r="AP266">
        <v>0.38750000000000001</v>
      </c>
      <c r="AR266" s="10">
        <v>42016</v>
      </c>
      <c r="AS266">
        <v>54.63</v>
      </c>
      <c r="AT266">
        <v>0.46500000000000002</v>
      </c>
      <c r="AV266" s="10">
        <v>42016</v>
      </c>
      <c r="AW266">
        <v>15.92</v>
      </c>
      <c r="AX266">
        <v>0.26</v>
      </c>
    </row>
    <row r="267" spans="4:50">
      <c r="D267" s="10">
        <v>42016</v>
      </c>
      <c r="E267">
        <v>55.25</v>
      </c>
      <c r="F267">
        <v>0.49</v>
      </c>
      <c r="H267" s="10">
        <v>42016</v>
      </c>
      <c r="I267">
        <v>85.01</v>
      </c>
      <c r="J267">
        <v>0.79500000000000004</v>
      </c>
      <c r="L267" s="10">
        <v>42016</v>
      </c>
      <c r="M267">
        <v>53.33</v>
      </c>
      <c r="N267">
        <v>0.4</v>
      </c>
      <c r="P267" s="10">
        <v>42016</v>
      </c>
      <c r="Q267">
        <v>28.42</v>
      </c>
      <c r="R267">
        <v>0.245</v>
      </c>
      <c r="T267" s="10">
        <v>42016</v>
      </c>
      <c r="U267">
        <v>34.01</v>
      </c>
      <c r="V267">
        <v>0.25</v>
      </c>
      <c r="X267" s="10">
        <v>42016</v>
      </c>
      <c r="Y267">
        <v>69.08</v>
      </c>
      <c r="Z267">
        <v>0.59499999999999997</v>
      </c>
      <c r="AB267" s="10">
        <v>42016</v>
      </c>
      <c r="AC267">
        <v>49.71</v>
      </c>
      <c r="AD267">
        <v>0.52500000000000002</v>
      </c>
      <c r="AF267" s="10">
        <v>42016</v>
      </c>
      <c r="AG267">
        <v>40.69</v>
      </c>
      <c r="AH267">
        <v>0.35</v>
      </c>
      <c r="AJ267" s="10">
        <v>42017</v>
      </c>
      <c r="AK267">
        <v>41.69</v>
      </c>
      <c r="AL267">
        <v>0.26750000000000002</v>
      </c>
      <c r="AN267" s="10">
        <v>42017</v>
      </c>
      <c r="AO267">
        <v>39.44</v>
      </c>
      <c r="AP267">
        <v>0.38750000000000001</v>
      </c>
      <c r="AR267" s="10">
        <v>42017</v>
      </c>
      <c r="AS267">
        <v>53.47</v>
      </c>
      <c r="AT267">
        <v>0.46500000000000002</v>
      </c>
      <c r="AV267" s="10">
        <v>42017</v>
      </c>
      <c r="AW267">
        <v>16.04</v>
      </c>
      <c r="AX267">
        <v>0.26</v>
      </c>
    </row>
    <row r="268" spans="4:50">
      <c r="D268" s="10">
        <v>42017</v>
      </c>
      <c r="E268">
        <v>55.97</v>
      </c>
      <c r="F268">
        <v>0.49</v>
      </c>
      <c r="H268" s="10">
        <v>42017</v>
      </c>
      <c r="I268">
        <v>85.47</v>
      </c>
      <c r="J268">
        <v>0.79500000000000004</v>
      </c>
      <c r="L268" s="10">
        <v>42017</v>
      </c>
      <c r="M268">
        <v>53.68</v>
      </c>
      <c r="N268">
        <v>0.4</v>
      </c>
      <c r="P268" s="10">
        <v>42017</v>
      </c>
      <c r="Q268">
        <v>28.89</v>
      </c>
      <c r="R268">
        <v>0.245</v>
      </c>
      <c r="T268" s="10">
        <v>42017</v>
      </c>
      <c r="U268">
        <v>33.89</v>
      </c>
      <c r="V268">
        <v>0.25</v>
      </c>
      <c r="X268" s="10">
        <v>42017</v>
      </c>
      <c r="Y268">
        <v>69.23</v>
      </c>
      <c r="Z268">
        <v>0.59499999999999997</v>
      </c>
      <c r="AB268" s="10">
        <v>42017</v>
      </c>
      <c r="AC268">
        <v>49.68</v>
      </c>
      <c r="AD268">
        <v>0.52500000000000002</v>
      </c>
      <c r="AF268" s="10">
        <v>42017</v>
      </c>
      <c r="AG268">
        <v>41.29</v>
      </c>
      <c r="AH268">
        <v>0.35</v>
      </c>
      <c r="AJ268" s="10">
        <v>42018</v>
      </c>
      <c r="AK268">
        <v>41.87</v>
      </c>
      <c r="AL268">
        <v>0.26750000000000002</v>
      </c>
      <c r="AN268" s="10">
        <v>42018</v>
      </c>
      <c r="AO268">
        <v>39.6</v>
      </c>
      <c r="AP268">
        <v>0.38750000000000001</v>
      </c>
      <c r="AR268" s="10">
        <v>42018</v>
      </c>
      <c r="AS268">
        <v>53.87</v>
      </c>
      <c r="AT268">
        <v>0.46500000000000002</v>
      </c>
      <c r="AV268" s="10">
        <v>42018</v>
      </c>
      <c r="AW268">
        <v>16.010000000000002</v>
      </c>
      <c r="AX268">
        <v>0.26</v>
      </c>
    </row>
    <row r="269" spans="4:50">
      <c r="D269" s="10">
        <v>42018</v>
      </c>
      <c r="E269">
        <v>56.83</v>
      </c>
      <c r="F269">
        <v>0.49</v>
      </c>
      <c r="H269" s="10">
        <v>42018</v>
      </c>
      <c r="I269">
        <v>85.69</v>
      </c>
      <c r="J269">
        <v>0.79500000000000004</v>
      </c>
      <c r="L269" s="10">
        <v>42018</v>
      </c>
      <c r="M269">
        <v>54.15</v>
      </c>
      <c r="N269">
        <v>0.4</v>
      </c>
      <c r="P269" s="10">
        <v>42018</v>
      </c>
      <c r="Q269">
        <v>29.29</v>
      </c>
      <c r="R269">
        <v>0.245</v>
      </c>
      <c r="T269" s="10">
        <v>42018</v>
      </c>
      <c r="U269">
        <v>33.97</v>
      </c>
      <c r="V269">
        <v>0.25</v>
      </c>
      <c r="X269" s="10">
        <v>42018</v>
      </c>
      <c r="Y269">
        <v>69.97</v>
      </c>
      <c r="Z269">
        <v>0.59499999999999997</v>
      </c>
      <c r="AB269" s="10">
        <v>42018</v>
      </c>
      <c r="AC269">
        <v>50.19</v>
      </c>
      <c r="AD269">
        <v>0.52500000000000002</v>
      </c>
      <c r="AF269" s="10">
        <v>42018</v>
      </c>
      <c r="AG269">
        <v>41.77</v>
      </c>
      <c r="AH269">
        <v>0.35</v>
      </c>
      <c r="AJ269" s="10">
        <v>42019</v>
      </c>
      <c r="AK269">
        <v>42.67</v>
      </c>
      <c r="AL269">
        <v>0.26750000000000002</v>
      </c>
      <c r="AN269" s="10">
        <v>42019</v>
      </c>
      <c r="AO269">
        <v>40.06</v>
      </c>
      <c r="AP269">
        <v>0.38750000000000001</v>
      </c>
      <c r="AR269" s="10">
        <v>42019</v>
      </c>
      <c r="AS269">
        <v>53.9</v>
      </c>
      <c r="AT269">
        <v>0.46500000000000002</v>
      </c>
      <c r="AV269" s="10">
        <v>42019</v>
      </c>
      <c r="AW269">
        <v>16.03</v>
      </c>
      <c r="AX269">
        <v>0.26</v>
      </c>
    </row>
    <row r="270" spans="4:50">
      <c r="D270" s="10">
        <v>42019</v>
      </c>
      <c r="E270">
        <v>56.71</v>
      </c>
      <c r="F270">
        <v>0.49</v>
      </c>
      <c r="H270" s="10">
        <v>42019</v>
      </c>
      <c r="I270">
        <v>86.76</v>
      </c>
      <c r="J270">
        <v>0.79500000000000004</v>
      </c>
      <c r="L270" s="10">
        <v>42019</v>
      </c>
      <c r="M270">
        <v>55.09</v>
      </c>
      <c r="N270">
        <v>0.4</v>
      </c>
      <c r="P270" s="10">
        <v>42019</v>
      </c>
      <c r="Q270">
        <v>29.23</v>
      </c>
      <c r="R270">
        <v>0.245</v>
      </c>
      <c r="T270" s="10">
        <v>42019</v>
      </c>
      <c r="U270">
        <v>34.4</v>
      </c>
      <c r="V270">
        <v>0.25</v>
      </c>
      <c r="X270" s="10">
        <v>42019</v>
      </c>
      <c r="Y270">
        <v>70.599999999999994</v>
      </c>
      <c r="Z270">
        <v>0.59499999999999997</v>
      </c>
      <c r="AB270" s="10">
        <v>42019</v>
      </c>
      <c r="AC270">
        <v>50.8</v>
      </c>
      <c r="AD270">
        <v>0.52500000000000002</v>
      </c>
      <c r="AF270" s="10">
        <v>42019</v>
      </c>
      <c r="AG270">
        <v>41.78</v>
      </c>
      <c r="AH270">
        <v>0.35</v>
      </c>
      <c r="AJ270" s="10">
        <v>42020</v>
      </c>
      <c r="AK270">
        <v>43.45</v>
      </c>
      <c r="AL270">
        <v>0.26750000000000002</v>
      </c>
      <c r="AN270" s="10">
        <v>42020</v>
      </c>
      <c r="AO270">
        <v>40.549999999999997</v>
      </c>
      <c r="AP270">
        <v>0.38750000000000001</v>
      </c>
      <c r="AR270" s="10">
        <v>42020</v>
      </c>
      <c r="AS270">
        <v>56.55</v>
      </c>
      <c r="AT270">
        <v>0.46500000000000002</v>
      </c>
      <c r="AV270" s="10">
        <v>42020</v>
      </c>
      <c r="AW270">
        <v>16.100000000000001</v>
      </c>
      <c r="AX270">
        <v>0.26</v>
      </c>
    </row>
    <row r="271" spans="4:50">
      <c r="D271" s="10">
        <v>42020</v>
      </c>
      <c r="E271">
        <v>57.41</v>
      </c>
      <c r="F271">
        <v>0.49</v>
      </c>
      <c r="H271" s="10">
        <v>42020</v>
      </c>
      <c r="I271">
        <v>87.35</v>
      </c>
      <c r="J271">
        <v>0.79500000000000004</v>
      </c>
      <c r="L271" s="10">
        <v>42020</v>
      </c>
      <c r="M271">
        <v>55.55</v>
      </c>
      <c r="N271">
        <v>0.4</v>
      </c>
      <c r="P271" s="10">
        <v>42020</v>
      </c>
      <c r="Q271">
        <v>29.33</v>
      </c>
      <c r="R271">
        <v>0.245</v>
      </c>
      <c r="T271" s="10">
        <v>42020</v>
      </c>
      <c r="U271">
        <v>35.03</v>
      </c>
      <c r="V271">
        <v>0.25</v>
      </c>
      <c r="X271" s="10">
        <v>42020</v>
      </c>
      <c r="Y271">
        <v>71.42</v>
      </c>
      <c r="Z271">
        <v>0.59499999999999997</v>
      </c>
      <c r="AB271" s="10">
        <v>42020</v>
      </c>
      <c r="AC271">
        <v>51.35</v>
      </c>
      <c r="AD271">
        <v>0.52500000000000002</v>
      </c>
      <c r="AF271" s="10">
        <v>42020</v>
      </c>
      <c r="AG271">
        <v>42.21</v>
      </c>
      <c r="AH271">
        <v>0.35</v>
      </c>
      <c r="AJ271" s="10">
        <v>42023</v>
      </c>
      <c r="AK271">
        <v>43.79</v>
      </c>
      <c r="AL271">
        <v>0.26750000000000002</v>
      </c>
      <c r="AN271" s="10">
        <v>42023</v>
      </c>
      <c r="AO271">
        <v>40.43</v>
      </c>
      <c r="AP271">
        <v>0.38750000000000001</v>
      </c>
      <c r="AR271" s="10">
        <v>42023</v>
      </c>
      <c r="AS271">
        <v>56.02</v>
      </c>
      <c r="AT271">
        <v>0.46500000000000002</v>
      </c>
      <c r="AV271" s="10">
        <v>42023</v>
      </c>
      <c r="AW271">
        <v>16.04</v>
      </c>
      <c r="AX271">
        <v>0.26</v>
      </c>
    </row>
    <row r="272" spans="4:50">
      <c r="D272" s="10">
        <v>42024</v>
      </c>
      <c r="E272">
        <v>57.35</v>
      </c>
      <c r="F272">
        <v>0.49</v>
      </c>
      <c r="H272" s="10">
        <v>42024</v>
      </c>
      <c r="I272">
        <v>87.69</v>
      </c>
      <c r="J272">
        <v>0.79500000000000004</v>
      </c>
      <c r="L272" s="10">
        <v>42024</v>
      </c>
      <c r="M272">
        <v>55.36</v>
      </c>
      <c r="N272">
        <v>0.4</v>
      </c>
      <c r="P272" s="10">
        <v>42024</v>
      </c>
      <c r="Q272">
        <v>29.24</v>
      </c>
      <c r="R272">
        <v>0.245</v>
      </c>
      <c r="T272" s="10">
        <v>42024</v>
      </c>
      <c r="U272">
        <v>35.1</v>
      </c>
      <c r="V272">
        <v>0.25</v>
      </c>
      <c r="X272" s="10">
        <v>42024</v>
      </c>
      <c r="Y272">
        <v>71.959999999999994</v>
      </c>
      <c r="Z272">
        <v>0.59499999999999997</v>
      </c>
      <c r="AB272" s="10">
        <v>42024</v>
      </c>
      <c r="AC272">
        <v>51.66</v>
      </c>
      <c r="AD272">
        <v>0.52500000000000002</v>
      </c>
      <c r="AF272" s="10">
        <v>42024</v>
      </c>
      <c r="AG272">
        <v>42.67</v>
      </c>
      <c r="AH272">
        <v>0.35</v>
      </c>
      <c r="AJ272" s="10">
        <v>42024</v>
      </c>
      <c r="AK272">
        <v>44.04</v>
      </c>
      <c r="AL272">
        <v>0.26750000000000002</v>
      </c>
      <c r="AN272" s="10">
        <v>42024</v>
      </c>
      <c r="AO272">
        <v>40.5</v>
      </c>
      <c r="AP272">
        <v>0.38750000000000001</v>
      </c>
      <c r="AR272" s="10">
        <v>42024</v>
      </c>
      <c r="AS272">
        <v>57.25</v>
      </c>
      <c r="AT272">
        <v>0.46500000000000002</v>
      </c>
      <c r="AV272" s="10">
        <v>42024</v>
      </c>
      <c r="AW272">
        <v>16.11</v>
      </c>
      <c r="AX272">
        <v>0.26</v>
      </c>
    </row>
    <row r="273" spans="4:50">
      <c r="D273" s="10">
        <v>42025</v>
      </c>
      <c r="E273">
        <v>57.43</v>
      </c>
      <c r="F273">
        <v>0.49</v>
      </c>
      <c r="H273" s="10">
        <v>42025</v>
      </c>
      <c r="I273">
        <v>88.68</v>
      </c>
      <c r="J273">
        <v>0.79500000000000004</v>
      </c>
      <c r="L273" s="10">
        <v>42025</v>
      </c>
      <c r="M273">
        <v>55.76</v>
      </c>
      <c r="N273">
        <v>0.4</v>
      </c>
      <c r="P273" s="10">
        <v>42025</v>
      </c>
      <c r="Q273">
        <v>29.62</v>
      </c>
      <c r="R273">
        <v>0.245</v>
      </c>
      <c r="T273" s="10">
        <v>42025</v>
      </c>
      <c r="U273">
        <v>35.479999999999997</v>
      </c>
      <c r="V273">
        <v>0.25</v>
      </c>
      <c r="X273" s="10">
        <v>42025</v>
      </c>
      <c r="Y273">
        <v>72.459999999999994</v>
      </c>
      <c r="Z273">
        <v>0.59499999999999997</v>
      </c>
      <c r="AB273" s="10">
        <v>42025</v>
      </c>
      <c r="AC273">
        <v>52.01</v>
      </c>
      <c r="AD273">
        <v>0.52500000000000002</v>
      </c>
      <c r="AF273" s="10">
        <v>42025</v>
      </c>
      <c r="AG273">
        <v>43.4</v>
      </c>
      <c r="AH273">
        <v>0.35</v>
      </c>
      <c r="AJ273" s="10">
        <v>42025</v>
      </c>
      <c r="AK273">
        <v>42.08</v>
      </c>
      <c r="AL273">
        <v>0.26750000000000002</v>
      </c>
      <c r="AN273" s="10">
        <v>42025</v>
      </c>
      <c r="AO273">
        <v>40.549999999999997</v>
      </c>
      <c r="AP273">
        <v>0.38750000000000001</v>
      </c>
      <c r="AR273" s="10">
        <v>42025</v>
      </c>
      <c r="AS273">
        <v>59.87</v>
      </c>
      <c r="AT273">
        <v>0.46500000000000002</v>
      </c>
      <c r="AV273" s="10">
        <v>42025</v>
      </c>
      <c r="AW273">
        <v>16.190000000000001</v>
      </c>
      <c r="AX273">
        <v>0.26</v>
      </c>
    </row>
    <row r="274" spans="4:50">
      <c r="D274" s="10">
        <v>42026</v>
      </c>
      <c r="E274">
        <v>58.02</v>
      </c>
      <c r="F274">
        <v>0.49</v>
      </c>
      <c r="H274" s="10">
        <v>42026</v>
      </c>
      <c r="I274">
        <v>88.63</v>
      </c>
      <c r="J274">
        <v>0.79500000000000004</v>
      </c>
      <c r="L274" s="10">
        <v>42026</v>
      </c>
      <c r="M274">
        <v>55.56</v>
      </c>
      <c r="N274">
        <v>0.4</v>
      </c>
      <c r="P274" s="10">
        <v>42026</v>
      </c>
      <c r="Q274">
        <v>29.53</v>
      </c>
      <c r="R274">
        <v>0.245</v>
      </c>
      <c r="T274" s="10">
        <v>42026</v>
      </c>
      <c r="U274">
        <v>35.69</v>
      </c>
      <c r="V274">
        <v>0.25</v>
      </c>
      <c r="X274" s="10">
        <v>42026</v>
      </c>
      <c r="Y274">
        <v>72.47</v>
      </c>
      <c r="Z274">
        <v>0.59499999999999997</v>
      </c>
      <c r="AB274" s="10">
        <v>42026</v>
      </c>
      <c r="AC274">
        <v>52.13</v>
      </c>
      <c r="AD274">
        <v>0.52500000000000002</v>
      </c>
      <c r="AF274" s="10">
        <v>42026</v>
      </c>
      <c r="AG274">
        <v>43.54</v>
      </c>
      <c r="AH274">
        <v>0.35</v>
      </c>
      <c r="AJ274" s="10">
        <v>42026</v>
      </c>
      <c r="AK274">
        <v>42.48</v>
      </c>
      <c r="AL274">
        <v>0.26750000000000002</v>
      </c>
      <c r="AN274" s="10">
        <v>42026</v>
      </c>
      <c r="AO274">
        <v>41.3</v>
      </c>
      <c r="AP274">
        <v>0.38750000000000001</v>
      </c>
      <c r="AR274" s="10">
        <v>42026</v>
      </c>
      <c r="AS274">
        <v>61.4</v>
      </c>
      <c r="AT274">
        <v>0.46500000000000002</v>
      </c>
      <c r="AV274" s="10">
        <v>42026</v>
      </c>
      <c r="AW274">
        <v>16.309999999999999</v>
      </c>
      <c r="AX274">
        <v>0.26</v>
      </c>
    </row>
    <row r="275" spans="4:50">
      <c r="D275" s="10">
        <v>42027</v>
      </c>
      <c r="E275">
        <v>58.23</v>
      </c>
      <c r="F275">
        <v>0.49</v>
      </c>
      <c r="H275" s="10">
        <v>42027</v>
      </c>
      <c r="I275">
        <v>88.72</v>
      </c>
      <c r="J275">
        <v>0.79500000000000004</v>
      </c>
      <c r="L275" s="10">
        <v>42027</v>
      </c>
      <c r="M275">
        <v>55.84</v>
      </c>
      <c r="N275">
        <v>0.4</v>
      </c>
      <c r="P275" s="10">
        <v>42027</v>
      </c>
      <c r="Q275">
        <v>29.87</v>
      </c>
      <c r="R275">
        <v>0.245</v>
      </c>
      <c r="T275" s="10">
        <v>42027</v>
      </c>
      <c r="U275">
        <v>35.700000000000003</v>
      </c>
      <c r="V275">
        <v>0.25</v>
      </c>
      <c r="X275" s="10">
        <v>42027</v>
      </c>
      <c r="Y275">
        <v>72.260000000000005</v>
      </c>
      <c r="Z275">
        <v>0.59499999999999997</v>
      </c>
      <c r="AB275" s="10">
        <v>42027</v>
      </c>
      <c r="AC275">
        <v>52.23</v>
      </c>
      <c r="AD275">
        <v>0.52500000000000002</v>
      </c>
      <c r="AF275" s="10">
        <v>42027</v>
      </c>
      <c r="AG275">
        <v>43.49</v>
      </c>
      <c r="AH275">
        <v>0.35</v>
      </c>
      <c r="AJ275" s="10">
        <v>42027</v>
      </c>
      <c r="AK275">
        <v>42.18</v>
      </c>
      <c r="AL275">
        <v>0.26750000000000002</v>
      </c>
      <c r="AN275" s="10">
        <v>42027</v>
      </c>
      <c r="AO275">
        <v>41.45</v>
      </c>
      <c r="AP275">
        <v>0.38750000000000001</v>
      </c>
      <c r="AR275" s="10">
        <v>42027</v>
      </c>
      <c r="AS275">
        <v>61.69</v>
      </c>
      <c r="AT275">
        <v>0.46500000000000002</v>
      </c>
      <c r="AV275" s="10">
        <v>42027</v>
      </c>
      <c r="AW275">
        <v>16.29</v>
      </c>
      <c r="AX275">
        <v>0.26</v>
      </c>
    </row>
    <row r="276" spans="4:50">
      <c r="D276" s="10">
        <v>42030</v>
      </c>
      <c r="E276">
        <v>58.79</v>
      </c>
      <c r="F276">
        <v>0.49</v>
      </c>
      <c r="H276" s="10">
        <v>42030</v>
      </c>
      <c r="I276">
        <v>88.55</v>
      </c>
      <c r="J276">
        <v>0.79500000000000004</v>
      </c>
      <c r="L276" s="10">
        <v>42030</v>
      </c>
      <c r="M276">
        <v>55.8</v>
      </c>
      <c r="N276">
        <v>0.4</v>
      </c>
      <c r="P276" s="10">
        <v>42030</v>
      </c>
      <c r="Q276">
        <v>29.98</v>
      </c>
      <c r="R276">
        <v>0.245</v>
      </c>
      <c r="T276" s="10">
        <v>42030</v>
      </c>
      <c r="U276">
        <v>35.86</v>
      </c>
      <c r="V276">
        <v>0.25</v>
      </c>
      <c r="X276" s="10">
        <v>42030</v>
      </c>
      <c r="Y276">
        <v>72.209999999999994</v>
      </c>
      <c r="Z276">
        <v>0.59499999999999997</v>
      </c>
      <c r="AB276" s="10">
        <v>42030</v>
      </c>
      <c r="AC276">
        <v>52.23</v>
      </c>
      <c r="AD276">
        <v>0.52500000000000002</v>
      </c>
      <c r="AF276" s="10">
        <v>42030</v>
      </c>
      <c r="AG276">
        <v>43.51</v>
      </c>
      <c r="AH276">
        <v>0.35</v>
      </c>
      <c r="AJ276" s="10">
        <v>42030</v>
      </c>
      <c r="AK276">
        <v>41.98</v>
      </c>
      <c r="AL276">
        <v>0.26750000000000002</v>
      </c>
      <c r="AN276" s="10">
        <v>42030</v>
      </c>
      <c r="AO276">
        <v>41.59</v>
      </c>
      <c r="AP276">
        <v>0.38750000000000001</v>
      </c>
      <c r="AR276" s="10">
        <v>42030</v>
      </c>
      <c r="AS276">
        <v>62.41</v>
      </c>
      <c r="AT276">
        <v>0.46500000000000002</v>
      </c>
      <c r="AV276" s="10">
        <v>42030</v>
      </c>
      <c r="AW276">
        <v>16.29</v>
      </c>
      <c r="AX276">
        <v>0.26</v>
      </c>
    </row>
    <row r="277" spans="4:50">
      <c r="D277" s="10">
        <v>42031</v>
      </c>
      <c r="E277">
        <v>59.19</v>
      </c>
      <c r="F277">
        <v>0.49</v>
      </c>
      <c r="H277" s="10">
        <v>42031</v>
      </c>
      <c r="I277">
        <v>88.72</v>
      </c>
      <c r="J277">
        <v>0.79500000000000004</v>
      </c>
      <c r="L277" s="10">
        <v>42031</v>
      </c>
      <c r="M277">
        <v>55.81</v>
      </c>
      <c r="N277">
        <v>0.4</v>
      </c>
      <c r="P277" s="10">
        <v>42031</v>
      </c>
      <c r="Q277">
        <v>29.9</v>
      </c>
      <c r="R277">
        <v>0.245</v>
      </c>
      <c r="T277" s="10">
        <v>42031</v>
      </c>
      <c r="U277">
        <v>36.200000000000003</v>
      </c>
      <c r="V277">
        <v>0.25</v>
      </c>
      <c r="X277" s="10">
        <v>42031</v>
      </c>
      <c r="Y277">
        <v>72.09</v>
      </c>
      <c r="Z277">
        <v>0.59499999999999997</v>
      </c>
      <c r="AB277" s="10">
        <v>42031</v>
      </c>
      <c r="AC277">
        <v>52.42</v>
      </c>
      <c r="AD277">
        <v>0.52500000000000002</v>
      </c>
      <c r="AF277" s="10">
        <v>42031</v>
      </c>
      <c r="AG277">
        <v>43.48</v>
      </c>
      <c r="AH277">
        <v>0.35</v>
      </c>
      <c r="AJ277" s="10">
        <v>42031</v>
      </c>
      <c r="AK277">
        <v>42.15</v>
      </c>
      <c r="AL277">
        <v>0.26750000000000002</v>
      </c>
      <c r="AN277" s="10">
        <v>42031</v>
      </c>
      <c r="AO277">
        <v>41.37</v>
      </c>
      <c r="AP277">
        <v>0.38750000000000001</v>
      </c>
      <c r="AR277" s="10">
        <v>42031</v>
      </c>
      <c r="AS277">
        <v>62.67</v>
      </c>
      <c r="AT277">
        <v>0.46500000000000002</v>
      </c>
      <c r="AV277" s="10">
        <v>42031</v>
      </c>
      <c r="AW277">
        <v>16.64</v>
      </c>
      <c r="AX277">
        <v>0.26</v>
      </c>
    </row>
    <row r="278" spans="4:50">
      <c r="D278" s="10">
        <v>42032</v>
      </c>
      <c r="E278">
        <v>58.34</v>
      </c>
      <c r="F278">
        <v>0.49</v>
      </c>
      <c r="H278" s="10">
        <v>42032</v>
      </c>
      <c r="I278">
        <v>87.85</v>
      </c>
      <c r="J278">
        <v>0.79500000000000004</v>
      </c>
      <c r="L278" s="10">
        <v>42032</v>
      </c>
      <c r="M278">
        <v>55.66</v>
      </c>
      <c r="N278">
        <v>0.4</v>
      </c>
      <c r="P278" s="10">
        <v>42032</v>
      </c>
      <c r="Q278">
        <v>29.56</v>
      </c>
      <c r="R278">
        <v>0.245</v>
      </c>
      <c r="T278" s="10">
        <v>42032</v>
      </c>
      <c r="U278">
        <v>35.85</v>
      </c>
      <c r="V278">
        <v>0.25</v>
      </c>
      <c r="X278" s="10">
        <v>42032</v>
      </c>
      <c r="Y278">
        <v>71.319999999999993</v>
      </c>
      <c r="Z278">
        <v>0.59499999999999997</v>
      </c>
      <c r="AB278" s="10">
        <v>42032</v>
      </c>
      <c r="AC278">
        <v>52.17</v>
      </c>
      <c r="AD278">
        <v>0.52500000000000002</v>
      </c>
      <c r="AF278" s="10">
        <v>42032</v>
      </c>
      <c r="AG278">
        <v>43.19</v>
      </c>
      <c r="AH278">
        <v>0.35</v>
      </c>
      <c r="AJ278" s="10">
        <v>42032</v>
      </c>
      <c r="AK278">
        <v>42.19</v>
      </c>
      <c r="AL278">
        <v>0.26750000000000002</v>
      </c>
      <c r="AN278" s="10">
        <v>42032</v>
      </c>
      <c r="AO278">
        <v>41.81</v>
      </c>
      <c r="AP278">
        <v>0.38750000000000001</v>
      </c>
      <c r="AR278" s="10">
        <v>42032</v>
      </c>
      <c r="AS278">
        <v>61.56</v>
      </c>
      <c r="AT278">
        <v>0.46500000000000002</v>
      </c>
      <c r="AV278" s="10">
        <v>42032</v>
      </c>
      <c r="AW278">
        <v>16.63</v>
      </c>
      <c r="AX278">
        <v>0.26</v>
      </c>
    </row>
    <row r="279" spans="4:50">
      <c r="D279" s="10">
        <v>42033</v>
      </c>
      <c r="E279">
        <v>58.36</v>
      </c>
      <c r="F279">
        <v>0.49</v>
      </c>
      <c r="H279" s="10">
        <v>42033</v>
      </c>
      <c r="I279">
        <v>89.36</v>
      </c>
      <c r="J279">
        <v>0.79500000000000004</v>
      </c>
      <c r="L279" s="10">
        <v>42033</v>
      </c>
      <c r="M279">
        <v>56.4</v>
      </c>
      <c r="N279">
        <v>0.4</v>
      </c>
      <c r="P279" s="10">
        <v>42033</v>
      </c>
      <c r="Q279">
        <v>30.06</v>
      </c>
      <c r="R279">
        <v>0.245</v>
      </c>
      <c r="T279" s="10">
        <v>42033</v>
      </c>
      <c r="U279">
        <v>35.97</v>
      </c>
      <c r="V279">
        <v>0.25</v>
      </c>
      <c r="X279" s="10">
        <v>42033</v>
      </c>
      <c r="Y279">
        <v>71.44</v>
      </c>
      <c r="Z279">
        <v>0.59499999999999997</v>
      </c>
      <c r="AB279" s="10">
        <v>42033</v>
      </c>
      <c r="AC279">
        <v>52.79</v>
      </c>
      <c r="AD279">
        <v>0.52500000000000002</v>
      </c>
      <c r="AF279" s="10">
        <v>42033</v>
      </c>
      <c r="AG279">
        <v>43.96</v>
      </c>
      <c r="AH279">
        <v>0.35</v>
      </c>
      <c r="AJ279" s="10">
        <v>42033</v>
      </c>
      <c r="AK279">
        <v>41.9</v>
      </c>
      <c r="AL279">
        <v>0.26750000000000002</v>
      </c>
      <c r="AN279" s="10">
        <v>42033</v>
      </c>
      <c r="AO279">
        <v>42.14</v>
      </c>
      <c r="AP279">
        <v>0.38750000000000001</v>
      </c>
      <c r="AR279" s="10">
        <v>42033</v>
      </c>
      <c r="AS279">
        <v>61.58</v>
      </c>
      <c r="AT279">
        <v>0.46500000000000002</v>
      </c>
      <c r="AV279" s="10">
        <v>42033</v>
      </c>
      <c r="AW279">
        <v>16.73</v>
      </c>
      <c r="AX279">
        <v>0.26</v>
      </c>
    </row>
    <row r="280" spans="4:50">
      <c r="D280" s="10">
        <v>42034</v>
      </c>
      <c r="E280">
        <v>56.65</v>
      </c>
      <c r="F280">
        <v>0.49</v>
      </c>
      <c r="H280" s="10">
        <v>42034</v>
      </c>
      <c r="I280">
        <v>87.14</v>
      </c>
      <c r="J280">
        <v>0.79500000000000004</v>
      </c>
      <c r="L280" s="10">
        <v>42034</v>
      </c>
      <c r="M280">
        <v>55.58</v>
      </c>
      <c r="N280">
        <v>0.4</v>
      </c>
      <c r="P280" s="10">
        <v>42034</v>
      </c>
      <c r="Q280">
        <v>29.57</v>
      </c>
      <c r="R280">
        <v>0.245</v>
      </c>
      <c r="T280" s="10">
        <v>42034</v>
      </c>
      <c r="U280">
        <v>35.18</v>
      </c>
      <c r="V280">
        <v>0.25</v>
      </c>
      <c r="X280" s="10">
        <v>42034</v>
      </c>
      <c r="Y280">
        <v>70.180000000000007</v>
      </c>
      <c r="Z280">
        <v>0.59499999999999997</v>
      </c>
      <c r="AB280" s="10">
        <v>42034</v>
      </c>
      <c r="AC280">
        <v>50.72</v>
      </c>
      <c r="AD280">
        <v>0.52500000000000002</v>
      </c>
      <c r="AF280" s="10">
        <v>42034</v>
      </c>
      <c r="AG280">
        <v>42.72</v>
      </c>
      <c r="AH280">
        <v>0.35</v>
      </c>
      <c r="AJ280" s="10">
        <v>42034</v>
      </c>
      <c r="AK280">
        <v>42.13</v>
      </c>
      <c r="AL280">
        <v>0.26750000000000002</v>
      </c>
      <c r="AN280" s="10">
        <v>42034</v>
      </c>
      <c r="AO280">
        <v>41.58</v>
      </c>
      <c r="AP280">
        <v>0.38750000000000001</v>
      </c>
      <c r="AR280" s="10">
        <v>42034</v>
      </c>
      <c r="AS280">
        <v>61.55</v>
      </c>
      <c r="AT280">
        <v>0.46500000000000002</v>
      </c>
      <c r="AV280" s="10">
        <v>42034</v>
      </c>
      <c r="AW280">
        <v>16.93</v>
      </c>
      <c r="AX280">
        <v>0.26</v>
      </c>
    </row>
    <row r="281" spans="4:50">
      <c r="D281" s="10">
        <v>42037</v>
      </c>
      <c r="E281">
        <v>57.08</v>
      </c>
      <c r="F281">
        <v>0.49</v>
      </c>
      <c r="H281" s="10">
        <v>42037</v>
      </c>
      <c r="I281">
        <v>87</v>
      </c>
      <c r="J281">
        <v>0.79500000000000004</v>
      </c>
      <c r="L281" s="10">
        <v>42037</v>
      </c>
      <c r="M281">
        <v>56.15</v>
      </c>
      <c r="N281">
        <v>0.4</v>
      </c>
      <c r="P281" s="10">
        <v>42037</v>
      </c>
      <c r="Q281">
        <v>29.36</v>
      </c>
      <c r="R281">
        <v>0.245</v>
      </c>
      <c r="T281" s="10">
        <v>42037</v>
      </c>
      <c r="U281">
        <v>35.43</v>
      </c>
      <c r="V281">
        <v>0.25</v>
      </c>
      <c r="X281" s="10">
        <v>42037</v>
      </c>
      <c r="Y281">
        <v>70.25</v>
      </c>
      <c r="Z281">
        <v>0.59499999999999997</v>
      </c>
      <c r="AB281" s="10">
        <v>42037</v>
      </c>
      <c r="AC281">
        <v>50.78</v>
      </c>
      <c r="AD281">
        <v>0.52500000000000002</v>
      </c>
      <c r="AF281" s="10">
        <v>42037</v>
      </c>
      <c r="AG281">
        <v>42.53</v>
      </c>
      <c r="AH281">
        <v>0.35</v>
      </c>
      <c r="AJ281" s="10">
        <v>42037</v>
      </c>
      <c r="AK281">
        <v>42.3</v>
      </c>
      <c r="AL281">
        <v>0.26750000000000002</v>
      </c>
      <c r="AN281" s="10">
        <v>42037</v>
      </c>
      <c r="AO281">
        <v>41.78</v>
      </c>
      <c r="AP281">
        <v>0.38750000000000001</v>
      </c>
      <c r="AR281" s="10">
        <v>42037</v>
      </c>
      <c r="AS281">
        <v>62.57</v>
      </c>
      <c r="AT281">
        <v>0.46500000000000002</v>
      </c>
      <c r="AV281" s="10">
        <v>42037</v>
      </c>
      <c r="AW281">
        <v>16.88</v>
      </c>
      <c r="AX281">
        <v>0.26</v>
      </c>
    </row>
    <row r="282" spans="4:50">
      <c r="D282" s="10">
        <v>42038</v>
      </c>
      <c r="E282">
        <v>57.6</v>
      </c>
      <c r="F282">
        <v>0.49</v>
      </c>
      <c r="H282" s="10">
        <v>42038</v>
      </c>
      <c r="I282">
        <v>86.78</v>
      </c>
      <c r="J282">
        <v>0.79500000000000004</v>
      </c>
      <c r="L282" s="10">
        <v>42038</v>
      </c>
      <c r="M282">
        <v>56.04</v>
      </c>
      <c r="N282">
        <v>0.4</v>
      </c>
      <c r="P282" s="10">
        <v>42038</v>
      </c>
      <c r="Q282">
        <v>29.44</v>
      </c>
      <c r="R282">
        <v>0.245</v>
      </c>
      <c r="T282" s="10">
        <v>42038</v>
      </c>
      <c r="U282">
        <v>35.549999999999997</v>
      </c>
      <c r="V282">
        <v>0.25</v>
      </c>
      <c r="X282" s="10">
        <v>42038</v>
      </c>
      <c r="Y282">
        <v>70.459999999999994</v>
      </c>
      <c r="Z282">
        <v>0.59499999999999997</v>
      </c>
      <c r="AB282" s="10">
        <v>42038</v>
      </c>
      <c r="AC282">
        <v>50.8</v>
      </c>
      <c r="AD282">
        <v>0.52500000000000002</v>
      </c>
      <c r="AF282" s="10">
        <v>42038</v>
      </c>
      <c r="AG282">
        <v>42.85</v>
      </c>
      <c r="AH282">
        <v>0.35</v>
      </c>
      <c r="AJ282" s="10">
        <v>42038</v>
      </c>
      <c r="AK282">
        <v>41.43</v>
      </c>
      <c r="AL282">
        <v>0.26750000000000002</v>
      </c>
      <c r="AN282" s="10">
        <v>42038</v>
      </c>
      <c r="AO282">
        <v>41.45</v>
      </c>
      <c r="AP282">
        <v>0.38750000000000001</v>
      </c>
      <c r="AR282" s="10">
        <v>42038</v>
      </c>
      <c r="AS282">
        <v>63.07</v>
      </c>
      <c r="AT282">
        <v>0.46500000000000002</v>
      </c>
      <c r="AV282" s="10">
        <v>42038</v>
      </c>
      <c r="AW282">
        <v>16.68</v>
      </c>
      <c r="AX282">
        <v>0.26</v>
      </c>
    </row>
    <row r="283" spans="4:50">
      <c r="D283" s="10">
        <v>42039</v>
      </c>
      <c r="E283">
        <v>56.94</v>
      </c>
      <c r="F283">
        <v>0.49</v>
      </c>
      <c r="H283" s="10">
        <v>42039</v>
      </c>
      <c r="I283">
        <v>85.98</v>
      </c>
      <c r="J283">
        <v>0.79500000000000004</v>
      </c>
      <c r="L283" s="10">
        <v>42039</v>
      </c>
      <c r="M283">
        <v>55.61</v>
      </c>
      <c r="N283">
        <v>0.4</v>
      </c>
      <c r="P283" s="10">
        <v>42039</v>
      </c>
      <c r="Q283">
        <v>29.1</v>
      </c>
      <c r="R283">
        <v>0.245</v>
      </c>
      <c r="T283" s="10">
        <v>42039</v>
      </c>
      <c r="U283">
        <v>34.92</v>
      </c>
      <c r="V283">
        <v>0.25</v>
      </c>
      <c r="X283" s="10">
        <v>42039</v>
      </c>
      <c r="Y283">
        <v>69.8</v>
      </c>
      <c r="Z283">
        <v>0.59499999999999997</v>
      </c>
      <c r="AB283" s="10">
        <v>42039</v>
      </c>
      <c r="AC283">
        <v>49.46</v>
      </c>
      <c r="AD283">
        <v>0.52500000000000002</v>
      </c>
      <c r="AF283" s="10">
        <v>42039</v>
      </c>
      <c r="AG283">
        <v>42.57</v>
      </c>
      <c r="AH283">
        <v>0.35</v>
      </c>
      <c r="AJ283" s="10">
        <v>42039</v>
      </c>
      <c r="AK283">
        <v>41.45</v>
      </c>
      <c r="AL283">
        <v>0.26750000000000002</v>
      </c>
      <c r="AN283" s="10">
        <v>42039</v>
      </c>
      <c r="AO283">
        <v>42.37</v>
      </c>
      <c r="AP283">
        <v>0.38750000000000001</v>
      </c>
      <c r="AR283" s="10">
        <v>42039</v>
      </c>
      <c r="AS283">
        <v>62.78</v>
      </c>
      <c r="AT283">
        <v>0.46500000000000002</v>
      </c>
      <c r="AV283" s="10">
        <v>42039</v>
      </c>
      <c r="AW283">
        <v>16.600000000000001</v>
      </c>
      <c r="AX283">
        <v>0.26</v>
      </c>
    </row>
    <row r="284" spans="4:50">
      <c r="D284" s="10">
        <v>42040</v>
      </c>
      <c r="E284">
        <v>57.47</v>
      </c>
      <c r="F284">
        <v>0.49</v>
      </c>
      <c r="H284" s="10">
        <v>42040</v>
      </c>
      <c r="I284">
        <v>86.72</v>
      </c>
      <c r="J284">
        <v>0.79500000000000004</v>
      </c>
      <c r="L284" s="10">
        <v>42040</v>
      </c>
      <c r="M284">
        <v>56.28</v>
      </c>
      <c r="N284">
        <v>0.4</v>
      </c>
      <c r="P284" s="10">
        <v>42040</v>
      </c>
      <c r="Q284">
        <v>29.4</v>
      </c>
      <c r="R284">
        <v>0.245</v>
      </c>
      <c r="T284" s="10">
        <v>42040</v>
      </c>
      <c r="U284">
        <v>35.07</v>
      </c>
      <c r="V284">
        <v>0.25</v>
      </c>
      <c r="X284" s="10">
        <v>42040</v>
      </c>
      <c r="Y284">
        <v>69.819999999999993</v>
      </c>
      <c r="Z284">
        <v>0.59499999999999997</v>
      </c>
      <c r="AB284" s="10">
        <v>42040</v>
      </c>
      <c r="AC284">
        <v>49.71</v>
      </c>
      <c r="AD284">
        <v>0.52500000000000002</v>
      </c>
      <c r="AF284" s="10">
        <v>42040</v>
      </c>
      <c r="AG284">
        <v>43.16</v>
      </c>
      <c r="AH284">
        <v>0.35</v>
      </c>
      <c r="AJ284" s="10">
        <v>42040</v>
      </c>
      <c r="AK284">
        <v>41.41</v>
      </c>
      <c r="AL284">
        <v>0.26750000000000002</v>
      </c>
      <c r="AN284" s="10">
        <v>42040</v>
      </c>
      <c r="AO284">
        <v>42.3</v>
      </c>
      <c r="AP284">
        <v>0.38750000000000001</v>
      </c>
      <c r="AR284" s="10">
        <v>42040</v>
      </c>
      <c r="AS284">
        <v>63.11</v>
      </c>
      <c r="AT284">
        <v>0.46500000000000002</v>
      </c>
      <c r="AV284" s="10">
        <v>42040</v>
      </c>
      <c r="AW284">
        <v>16.59</v>
      </c>
      <c r="AX284">
        <v>0.26</v>
      </c>
    </row>
    <row r="285" spans="4:50">
      <c r="D285" s="10">
        <v>42041</v>
      </c>
      <c r="E285">
        <v>55.35</v>
      </c>
      <c r="F285">
        <v>0.49</v>
      </c>
      <c r="H285" s="10">
        <v>42041</v>
      </c>
      <c r="I285">
        <v>83.11</v>
      </c>
      <c r="J285">
        <v>0.79500000000000004</v>
      </c>
      <c r="L285" s="10">
        <v>42041</v>
      </c>
      <c r="M285">
        <v>53.71</v>
      </c>
      <c r="N285">
        <v>0.4</v>
      </c>
      <c r="P285" s="10">
        <v>42041</v>
      </c>
      <c r="Q285">
        <v>28.03</v>
      </c>
      <c r="R285">
        <v>0.245</v>
      </c>
      <c r="T285" s="10">
        <v>42041</v>
      </c>
      <c r="U285">
        <v>33.64</v>
      </c>
      <c r="V285">
        <v>0.25</v>
      </c>
      <c r="X285" s="10">
        <v>42041</v>
      </c>
      <c r="Y285">
        <v>66.790000000000006</v>
      </c>
      <c r="Z285">
        <v>0.59499999999999997</v>
      </c>
      <c r="AB285" s="10">
        <v>42041</v>
      </c>
      <c r="AC285">
        <v>48.17</v>
      </c>
      <c r="AD285">
        <v>0.52500000000000002</v>
      </c>
      <c r="AF285" s="10">
        <v>42041</v>
      </c>
      <c r="AG285">
        <v>41.12</v>
      </c>
      <c r="AH285">
        <v>0.35</v>
      </c>
      <c r="AJ285" s="10">
        <v>42041</v>
      </c>
      <c r="AK285">
        <v>40.85</v>
      </c>
      <c r="AL285">
        <v>0.26750000000000002</v>
      </c>
      <c r="AN285" s="10">
        <v>42041</v>
      </c>
      <c r="AO285">
        <v>41.08</v>
      </c>
      <c r="AP285">
        <v>0.38750000000000001</v>
      </c>
      <c r="AR285" s="10">
        <v>42041</v>
      </c>
      <c r="AS285">
        <v>61.24</v>
      </c>
      <c r="AT285">
        <v>0.46500000000000002</v>
      </c>
      <c r="AV285" s="10">
        <v>42041</v>
      </c>
      <c r="AW285">
        <v>16.61</v>
      </c>
      <c r="AX285">
        <v>0.26</v>
      </c>
    </row>
    <row r="286" spans="4:50">
      <c r="D286" s="10">
        <v>42044</v>
      </c>
      <c r="E286">
        <v>54.58</v>
      </c>
      <c r="F286">
        <v>0.49</v>
      </c>
      <c r="H286" s="10">
        <v>42044</v>
      </c>
      <c r="I286">
        <v>82.7</v>
      </c>
      <c r="J286">
        <v>0.79500000000000004</v>
      </c>
      <c r="L286" s="10">
        <v>42044</v>
      </c>
      <c r="M286">
        <v>53.15</v>
      </c>
      <c r="N286">
        <v>0.4</v>
      </c>
      <c r="P286" s="10">
        <v>42044</v>
      </c>
      <c r="Q286">
        <v>27.64</v>
      </c>
      <c r="R286">
        <v>0.245</v>
      </c>
      <c r="T286" s="10">
        <v>42044</v>
      </c>
      <c r="U286">
        <v>33.340000000000003</v>
      </c>
      <c r="V286">
        <v>0.25</v>
      </c>
      <c r="X286" s="10">
        <v>42044</v>
      </c>
      <c r="Y286">
        <v>66.5</v>
      </c>
      <c r="Z286">
        <v>0.59499999999999997</v>
      </c>
      <c r="AB286" s="10">
        <v>42044</v>
      </c>
      <c r="AC286">
        <v>47.79</v>
      </c>
      <c r="AD286">
        <v>0.52500000000000002</v>
      </c>
      <c r="AF286" s="10">
        <v>42044</v>
      </c>
      <c r="AG286">
        <v>40.44</v>
      </c>
      <c r="AH286">
        <v>0.35</v>
      </c>
      <c r="AJ286" s="10">
        <v>42044</v>
      </c>
      <c r="AK286">
        <v>41.07</v>
      </c>
      <c r="AL286">
        <v>0.26750000000000002</v>
      </c>
      <c r="AN286" s="10">
        <v>42044</v>
      </c>
      <c r="AO286">
        <v>41.58</v>
      </c>
      <c r="AP286">
        <v>0.38750000000000001</v>
      </c>
      <c r="AR286" s="10">
        <v>42044</v>
      </c>
      <c r="AS286">
        <v>60.79</v>
      </c>
      <c r="AT286">
        <v>0.46500000000000002</v>
      </c>
      <c r="AV286" s="10">
        <v>42044</v>
      </c>
      <c r="AW286">
        <v>16.59</v>
      </c>
      <c r="AX286">
        <v>0.26</v>
      </c>
    </row>
    <row r="287" spans="4:50">
      <c r="D287" s="10">
        <v>42045</v>
      </c>
      <c r="E287">
        <v>55.32</v>
      </c>
      <c r="F287">
        <v>0.49</v>
      </c>
      <c r="H287" s="10">
        <v>42045</v>
      </c>
      <c r="I287">
        <v>84.18</v>
      </c>
      <c r="J287">
        <v>0.79500000000000004</v>
      </c>
      <c r="L287" s="10">
        <v>42045</v>
      </c>
      <c r="M287">
        <v>54.68</v>
      </c>
      <c r="N287">
        <v>0.4</v>
      </c>
      <c r="P287" s="10">
        <v>42045</v>
      </c>
      <c r="Q287">
        <v>28.09</v>
      </c>
      <c r="R287">
        <v>0.245</v>
      </c>
      <c r="T287" s="10">
        <v>42045</v>
      </c>
      <c r="U287">
        <v>33.78</v>
      </c>
      <c r="V287">
        <v>0.25</v>
      </c>
      <c r="X287" s="10">
        <v>42045</v>
      </c>
      <c r="Y287">
        <v>67.599999999999994</v>
      </c>
      <c r="Z287">
        <v>0.59499999999999997</v>
      </c>
      <c r="AB287" s="10">
        <v>42045</v>
      </c>
      <c r="AC287">
        <v>48.68</v>
      </c>
      <c r="AD287">
        <v>0.52500000000000002</v>
      </c>
      <c r="AF287" s="10">
        <v>42045</v>
      </c>
      <c r="AG287">
        <v>41.05</v>
      </c>
      <c r="AH287">
        <v>0.35</v>
      </c>
      <c r="AJ287" s="10">
        <v>42045</v>
      </c>
      <c r="AK287">
        <v>40.98</v>
      </c>
      <c r="AL287">
        <v>0.26750000000000002</v>
      </c>
      <c r="AN287" s="10">
        <v>42045</v>
      </c>
      <c r="AO287">
        <v>42.65</v>
      </c>
      <c r="AP287">
        <v>0.38750000000000001</v>
      </c>
      <c r="AR287" s="10">
        <v>42045</v>
      </c>
      <c r="AS287">
        <v>61.22</v>
      </c>
      <c r="AT287">
        <v>0.46500000000000002</v>
      </c>
      <c r="AV287" s="10">
        <v>42045</v>
      </c>
      <c r="AW287">
        <v>16.55</v>
      </c>
      <c r="AX287">
        <v>0.26</v>
      </c>
    </row>
    <row r="288" spans="4:50">
      <c r="D288" s="10">
        <v>42046</v>
      </c>
      <c r="E288">
        <v>54.31</v>
      </c>
      <c r="F288">
        <v>0.49</v>
      </c>
      <c r="H288" s="10">
        <v>42046</v>
      </c>
      <c r="I288">
        <v>81.849999999999994</v>
      </c>
      <c r="J288">
        <v>0.79500000000000004</v>
      </c>
      <c r="L288" s="10">
        <v>42046</v>
      </c>
      <c r="M288">
        <v>53.31</v>
      </c>
      <c r="N288">
        <v>0.4</v>
      </c>
      <c r="P288" s="10">
        <v>42046</v>
      </c>
      <c r="Q288">
        <v>27.45</v>
      </c>
      <c r="R288">
        <v>0.245</v>
      </c>
      <c r="T288" s="10">
        <v>42046</v>
      </c>
      <c r="U288">
        <v>33.25</v>
      </c>
      <c r="V288">
        <v>0.25</v>
      </c>
      <c r="X288" s="10">
        <v>42046</v>
      </c>
      <c r="Y288">
        <v>67.02</v>
      </c>
      <c r="Z288">
        <v>0.59499999999999997</v>
      </c>
      <c r="AB288" s="10">
        <v>42046</v>
      </c>
      <c r="AC288">
        <v>47.95</v>
      </c>
      <c r="AD288">
        <v>0.52500000000000002</v>
      </c>
      <c r="AF288" s="10">
        <v>42046</v>
      </c>
      <c r="AG288">
        <v>40.43</v>
      </c>
      <c r="AH288">
        <v>0.35</v>
      </c>
      <c r="AJ288" s="10">
        <v>42046</v>
      </c>
      <c r="AK288">
        <v>40.39</v>
      </c>
      <c r="AL288">
        <v>0.26750000000000002</v>
      </c>
      <c r="AN288" s="10">
        <v>42046</v>
      </c>
      <c r="AO288">
        <v>42.71</v>
      </c>
      <c r="AP288">
        <v>0.38750000000000001</v>
      </c>
      <c r="AR288" s="10">
        <v>42046</v>
      </c>
      <c r="AS288">
        <v>61.54</v>
      </c>
      <c r="AT288">
        <v>0.46500000000000002</v>
      </c>
      <c r="AV288" s="10">
        <v>42046</v>
      </c>
      <c r="AW288">
        <v>16.55</v>
      </c>
      <c r="AX288">
        <v>0.26</v>
      </c>
    </row>
    <row r="289" spans="4:50">
      <c r="D289" s="10">
        <v>42047</v>
      </c>
      <c r="E289">
        <v>54.82</v>
      </c>
      <c r="F289">
        <v>0.49</v>
      </c>
      <c r="H289" s="10">
        <v>42047</v>
      </c>
      <c r="I289">
        <v>81.06</v>
      </c>
      <c r="J289">
        <v>0.79500000000000004</v>
      </c>
      <c r="L289" s="10">
        <v>42047</v>
      </c>
      <c r="M289">
        <v>52.3</v>
      </c>
      <c r="N289">
        <v>0.4</v>
      </c>
      <c r="P289" s="10">
        <v>42047</v>
      </c>
      <c r="Q289">
        <v>27.37</v>
      </c>
      <c r="R289">
        <v>0.245</v>
      </c>
      <c r="T289" s="10">
        <v>42047</v>
      </c>
      <c r="U289">
        <v>33.75</v>
      </c>
      <c r="V289">
        <v>0.25</v>
      </c>
      <c r="X289" s="10">
        <v>42047</v>
      </c>
      <c r="Y289">
        <v>66.94</v>
      </c>
      <c r="Z289">
        <v>0.59499999999999997</v>
      </c>
      <c r="AB289" s="10">
        <v>42047</v>
      </c>
      <c r="AC289">
        <v>46.56</v>
      </c>
      <c r="AD289">
        <v>0.52500000000000002</v>
      </c>
      <c r="AF289" s="10">
        <v>42047</v>
      </c>
      <c r="AG289">
        <v>40.19</v>
      </c>
      <c r="AH289">
        <v>0.35</v>
      </c>
      <c r="AJ289" s="10">
        <v>42047</v>
      </c>
      <c r="AK289">
        <v>40.79</v>
      </c>
      <c r="AL289">
        <v>0.26750000000000002</v>
      </c>
      <c r="AN289" s="10">
        <v>42047</v>
      </c>
      <c r="AO289">
        <v>42.48</v>
      </c>
      <c r="AP289">
        <v>0.38750000000000001</v>
      </c>
      <c r="AR289" s="10">
        <v>42047</v>
      </c>
      <c r="AS289">
        <v>61.98</v>
      </c>
      <c r="AT289">
        <v>0.46500000000000002</v>
      </c>
      <c r="AV289" s="10">
        <v>42047</v>
      </c>
      <c r="AW289">
        <v>16.829999999999998</v>
      </c>
      <c r="AX289">
        <v>0.26</v>
      </c>
    </row>
    <row r="290" spans="4:50">
      <c r="D290" s="10">
        <v>42048</v>
      </c>
      <c r="E290">
        <v>53.65</v>
      </c>
      <c r="F290">
        <v>0.49</v>
      </c>
      <c r="H290" s="10">
        <v>42048</v>
      </c>
      <c r="I290">
        <v>79.84</v>
      </c>
      <c r="J290">
        <v>0.79500000000000004</v>
      </c>
      <c r="L290" s="10">
        <v>42048</v>
      </c>
      <c r="M290">
        <v>51.02</v>
      </c>
      <c r="N290">
        <v>0.4</v>
      </c>
      <c r="P290" s="10">
        <v>42048</v>
      </c>
      <c r="Q290">
        <v>26.77</v>
      </c>
      <c r="R290">
        <v>0.245</v>
      </c>
      <c r="T290" s="10">
        <v>42048</v>
      </c>
      <c r="U290">
        <v>33.340000000000003</v>
      </c>
      <c r="V290">
        <v>0.25</v>
      </c>
      <c r="X290" s="10">
        <v>42048</v>
      </c>
      <c r="Y290">
        <v>65.13</v>
      </c>
      <c r="Z290">
        <v>0.59499999999999997</v>
      </c>
      <c r="AB290" s="10">
        <v>42048</v>
      </c>
      <c r="AC290">
        <v>45.88</v>
      </c>
      <c r="AD290">
        <v>0.52500000000000002</v>
      </c>
      <c r="AF290" s="10">
        <v>42048</v>
      </c>
      <c r="AG290">
        <v>39.409999999999997</v>
      </c>
      <c r="AH290">
        <v>0.35</v>
      </c>
      <c r="AJ290" s="10">
        <v>42048</v>
      </c>
      <c r="AK290">
        <v>40.79</v>
      </c>
      <c r="AL290">
        <v>0.26750000000000002</v>
      </c>
      <c r="AN290" s="10">
        <v>42048</v>
      </c>
      <c r="AO290">
        <v>42.13</v>
      </c>
      <c r="AP290">
        <v>0.38750000000000001</v>
      </c>
      <c r="AR290" s="10">
        <v>42048</v>
      </c>
      <c r="AS290">
        <v>61.52</v>
      </c>
      <c r="AT290">
        <v>0.46500000000000002</v>
      </c>
      <c r="AV290" s="10">
        <v>42048</v>
      </c>
      <c r="AW290">
        <v>17</v>
      </c>
      <c r="AX290">
        <v>0.26</v>
      </c>
    </row>
    <row r="291" spans="4:50">
      <c r="D291" s="10">
        <v>42052</v>
      </c>
      <c r="E291">
        <v>52.78</v>
      </c>
      <c r="F291">
        <v>0.49</v>
      </c>
      <c r="H291" s="10">
        <v>42052</v>
      </c>
      <c r="I291">
        <v>79.39</v>
      </c>
      <c r="J291">
        <v>0.79500000000000004</v>
      </c>
      <c r="L291" s="10">
        <v>42052</v>
      </c>
      <c r="M291">
        <v>51.23</v>
      </c>
      <c r="N291">
        <v>0.4</v>
      </c>
      <c r="P291" s="10">
        <v>42052</v>
      </c>
      <c r="Q291">
        <v>26.49</v>
      </c>
      <c r="R291">
        <v>0.245</v>
      </c>
      <c r="T291" s="10">
        <v>42052</v>
      </c>
      <c r="U291">
        <v>33.33</v>
      </c>
      <c r="V291">
        <v>0.25</v>
      </c>
      <c r="X291" s="10">
        <v>42052</v>
      </c>
      <c r="Y291">
        <v>64.97</v>
      </c>
      <c r="Z291">
        <v>0.59499999999999997</v>
      </c>
      <c r="AB291" s="10">
        <v>42052</v>
      </c>
      <c r="AC291">
        <v>45.54</v>
      </c>
      <c r="AD291">
        <v>0.52500000000000002</v>
      </c>
      <c r="AF291" s="10">
        <v>42052</v>
      </c>
      <c r="AG291">
        <v>39.08</v>
      </c>
      <c r="AH291">
        <v>0.35</v>
      </c>
      <c r="AJ291" s="10">
        <v>42052</v>
      </c>
      <c r="AK291">
        <v>40.67</v>
      </c>
      <c r="AL291">
        <v>0.26750000000000002</v>
      </c>
      <c r="AN291" s="10">
        <v>42052</v>
      </c>
      <c r="AO291">
        <v>42.11</v>
      </c>
      <c r="AP291">
        <v>0.38750000000000001</v>
      </c>
      <c r="AR291" s="10">
        <v>42052</v>
      </c>
      <c r="AS291">
        <v>61.79</v>
      </c>
      <c r="AT291">
        <v>0.46500000000000002</v>
      </c>
      <c r="AV291" s="10">
        <v>42052</v>
      </c>
      <c r="AW291">
        <v>17.170000000000002</v>
      </c>
      <c r="AX291">
        <v>0.26</v>
      </c>
    </row>
    <row r="292" spans="4:50">
      <c r="D292" s="10">
        <v>42053</v>
      </c>
      <c r="E292">
        <v>54.53</v>
      </c>
      <c r="F292">
        <v>0.49</v>
      </c>
      <c r="H292" s="10">
        <v>42053</v>
      </c>
      <c r="I292">
        <v>80.97</v>
      </c>
      <c r="J292">
        <v>0.79500000000000004</v>
      </c>
      <c r="L292" s="10">
        <v>42053</v>
      </c>
      <c r="M292">
        <v>52.54</v>
      </c>
      <c r="N292">
        <v>0.4</v>
      </c>
      <c r="P292" s="10">
        <v>42053</v>
      </c>
      <c r="Q292">
        <v>27.18</v>
      </c>
      <c r="R292">
        <v>0.245</v>
      </c>
      <c r="T292" s="10">
        <v>42053</v>
      </c>
      <c r="U292">
        <v>33.89</v>
      </c>
      <c r="V292">
        <v>0.25</v>
      </c>
      <c r="X292" s="10">
        <v>42053</v>
      </c>
      <c r="Y292">
        <v>66.67</v>
      </c>
      <c r="Z292">
        <v>0.59499999999999997</v>
      </c>
      <c r="AB292" s="10">
        <v>42053</v>
      </c>
      <c r="AC292">
        <v>46.84</v>
      </c>
      <c r="AD292">
        <v>0.52500000000000002</v>
      </c>
      <c r="AF292" s="10">
        <v>42053</v>
      </c>
      <c r="AG292">
        <v>40.17</v>
      </c>
      <c r="AH292">
        <v>0.35</v>
      </c>
      <c r="AJ292" s="10">
        <v>42053</v>
      </c>
      <c r="AK292">
        <v>41.06</v>
      </c>
      <c r="AL292">
        <v>0.26750000000000002</v>
      </c>
      <c r="AN292" s="10">
        <v>42053</v>
      </c>
      <c r="AO292">
        <v>42.38</v>
      </c>
      <c r="AP292">
        <v>0.38750000000000001</v>
      </c>
      <c r="AR292" s="10">
        <v>42053</v>
      </c>
      <c r="AS292">
        <v>61.61</v>
      </c>
      <c r="AT292">
        <v>0.46500000000000002</v>
      </c>
      <c r="AV292" s="10">
        <v>42053</v>
      </c>
      <c r="AW292">
        <v>16.95</v>
      </c>
      <c r="AX292">
        <v>0.26</v>
      </c>
    </row>
    <row r="293" spans="4:50">
      <c r="D293" s="10">
        <v>42054</v>
      </c>
      <c r="E293">
        <v>55.2</v>
      </c>
      <c r="F293">
        <v>0.49</v>
      </c>
      <c r="H293" s="10">
        <v>42054</v>
      </c>
      <c r="I293">
        <v>79.17</v>
      </c>
      <c r="J293">
        <v>0.79500000000000004</v>
      </c>
      <c r="L293" s="10">
        <v>42054</v>
      </c>
      <c r="M293">
        <v>52.5</v>
      </c>
      <c r="N293">
        <v>0.4</v>
      </c>
      <c r="P293" s="10">
        <v>42054</v>
      </c>
      <c r="Q293">
        <v>27.13</v>
      </c>
      <c r="R293">
        <v>0.245</v>
      </c>
      <c r="T293" s="10">
        <v>42054</v>
      </c>
      <c r="U293">
        <v>33.92</v>
      </c>
      <c r="V293">
        <v>0.25</v>
      </c>
      <c r="X293" s="10">
        <v>42054</v>
      </c>
      <c r="Y293">
        <v>65.83</v>
      </c>
      <c r="Z293">
        <v>0.59499999999999997</v>
      </c>
      <c r="AB293" s="10">
        <v>42054</v>
      </c>
      <c r="AC293">
        <v>46.19</v>
      </c>
      <c r="AD293">
        <v>0.52500000000000002</v>
      </c>
      <c r="AF293" s="10">
        <v>42054</v>
      </c>
      <c r="AG293">
        <v>40.11</v>
      </c>
      <c r="AH293">
        <v>0.35</v>
      </c>
      <c r="AJ293" s="10">
        <v>42054</v>
      </c>
      <c r="AK293">
        <v>40.950000000000003</v>
      </c>
      <c r="AL293">
        <v>0.26750000000000002</v>
      </c>
      <c r="AN293" s="10">
        <v>42054</v>
      </c>
      <c r="AO293">
        <v>41.76</v>
      </c>
      <c r="AP293">
        <v>0.38750000000000001</v>
      </c>
      <c r="AR293" s="10">
        <v>42054</v>
      </c>
      <c r="AS293">
        <v>61.64</v>
      </c>
      <c r="AT293">
        <v>0.46500000000000002</v>
      </c>
      <c r="AV293" s="10">
        <v>42054</v>
      </c>
      <c r="AW293">
        <v>17.190000000000001</v>
      </c>
      <c r="AX293">
        <v>0.26</v>
      </c>
    </row>
    <row r="294" spans="4:50">
      <c r="D294" s="10">
        <v>42055</v>
      </c>
      <c r="E294">
        <v>55.24</v>
      </c>
      <c r="F294">
        <v>0.49</v>
      </c>
      <c r="H294" s="10">
        <v>42055</v>
      </c>
      <c r="I294">
        <v>78.709999999999994</v>
      </c>
      <c r="J294">
        <v>0.79500000000000004</v>
      </c>
      <c r="L294" s="10">
        <v>42055</v>
      </c>
      <c r="M294">
        <v>52.54</v>
      </c>
      <c r="N294">
        <v>0.4</v>
      </c>
      <c r="P294" s="10">
        <v>42055</v>
      </c>
      <c r="Q294">
        <v>27.38</v>
      </c>
      <c r="R294">
        <v>0.245</v>
      </c>
      <c r="T294" s="10">
        <v>42055</v>
      </c>
      <c r="U294">
        <v>34.049999999999997</v>
      </c>
      <c r="V294">
        <v>0.25</v>
      </c>
      <c r="X294" s="10">
        <v>42055</v>
      </c>
      <c r="Y294">
        <v>65.77</v>
      </c>
      <c r="Z294">
        <v>0.59499999999999997</v>
      </c>
      <c r="AB294" s="10">
        <v>42055</v>
      </c>
      <c r="AC294">
        <v>46.14</v>
      </c>
      <c r="AD294">
        <v>0.52500000000000002</v>
      </c>
      <c r="AF294" s="10">
        <v>42055</v>
      </c>
      <c r="AG294">
        <v>40</v>
      </c>
      <c r="AH294">
        <v>0.35</v>
      </c>
      <c r="AJ294" s="10">
        <v>42055</v>
      </c>
      <c r="AK294">
        <v>41.25</v>
      </c>
      <c r="AL294">
        <v>0.26750000000000002</v>
      </c>
      <c r="AN294" s="10">
        <v>42055</v>
      </c>
      <c r="AO294">
        <v>42.21</v>
      </c>
      <c r="AP294">
        <v>0.38750000000000001</v>
      </c>
      <c r="AR294" s="10">
        <v>42055</v>
      </c>
      <c r="AS294">
        <v>61.82</v>
      </c>
      <c r="AT294">
        <v>0.46500000000000002</v>
      </c>
      <c r="AV294" s="10">
        <v>42055</v>
      </c>
      <c r="AW294">
        <v>17.23</v>
      </c>
      <c r="AX294">
        <v>0.26</v>
      </c>
    </row>
    <row r="295" spans="4:50">
      <c r="D295" s="10">
        <v>42058</v>
      </c>
      <c r="E295">
        <v>55.89</v>
      </c>
      <c r="F295">
        <v>0.49</v>
      </c>
      <c r="H295" s="10">
        <v>42058</v>
      </c>
      <c r="I295">
        <v>79.260000000000005</v>
      </c>
      <c r="J295">
        <v>0.79500000000000004</v>
      </c>
      <c r="L295" s="10">
        <v>42058</v>
      </c>
      <c r="M295">
        <v>52.7</v>
      </c>
      <c r="N295">
        <v>0.4</v>
      </c>
      <c r="P295" s="10">
        <v>42058</v>
      </c>
      <c r="Q295">
        <v>27.59</v>
      </c>
      <c r="R295">
        <v>0.245</v>
      </c>
      <c r="T295" s="10">
        <v>42058</v>
      </c>
      <c r="U295">
        <v>33.86</v>
      </c>
      <c r="V295">
        <v>0.25</v>
      </c>
      <c r="X295" s="10">
        <v>42058</v>
      </c>
      <c r="Y295">
        <v>66.03</v>
      </c>
      <c r="Z295">
        <v>0.59499999999999997</v>
      </c>
      <c r="AB295" s="10">
        <v>42058</v>
      </c>
      <c r="AC295">
        <v>46.47</v>
      </c>
      <c r="AD295">
        <v>0.52500000000000002</v>
      </c>
      <c r="AF295" s="10">
        <v>42058</v>
      </c>
      <c r="AG295">
        <v>40.049999999999997</v>
      </c>
      <c r="AH295">
        <v>0.35</v>
      </c>
      <c r="AJ295" s="10">
        <v>42058</v>
      </c>
      <c r="AK295">
        <v>41.63</v>
      </c>
      <c r="AL295">
        <v>0.26750000000000002</v>
      </c>
      <c r="AN295" s="10">
        <v>42058</v>
      </c>
      <c r="AO295">
        <v>42.21</v>
      </c>
      <c r="AP295">
        <v>0.38750000000000001</v>
      </c>
      <c r="AR295" s="10">
        <v>42058</v>
      </c>
      <c r="AS295">
        <v>61.21</v>
      </c>
      <c r="AT295">
        <v>0.46500000000000002</v>
      </c>
      <c r="AV295" s="10">
        <v>42058</v>
      </c>
      <c r="AW295">
        <v>17.329999999999998</v>
      </c>
      <c r="AX295">
        <v>0.26</v>
      </c>
    </row>
    <row r="296" spans="4:50">
      <c r="D296" s="10">
        <v>42059</v>
      </c>
      <c r="E296">
        <v>56.1</v>
      </c>
      <c r="F296">
        <v>0.49</v>
      </c>
      <c r="H296" s="10">
        <v>42059</v>
      </c>
      <c r="I296">
        <v>79.849999999999994</v>
      </c>
      <c r="J296">
        <v>0.79500000000000004</v>
      </c>
      <c r="L296" s="10">
        <v>42059</v>
      </c>
      <c r="M296">
        <v>53.34</v>
      </c>
      <c r="N296">
        <v>0.4</v>
      </c>
      <c r="P296" s="10">
        <v>42059</v>
      </c>
      <c r="Q296">
        <v>27.66</v>
      </c>
      <c r="R296">
        <v>0.245</v>
      </c>
      <c r="T296" s="10">
        <v>42059</v>
      </c>
      <c r="U296">
        <v>34.08</v>
      </c>
      <c r="V296">
        <v>0.25</v>
      </c>
      <c r="X296" s="10">
        <v>42059</v>
      </c>
      <c r="Y296">
        <v>66.06</v>
      </c>
      <c r="Z296">
        <v>0.59499999999999997</v>
      </c>
      <c r="AB296" s="10">
        <v>42059</v>
      </c>
      <c r="AC296">
        <v>46.89</v>
      </c>
      <c r="AD296">
        <v>0.52500000000000002</v>
      </c>
      <c r="AF296" s="10">
        <v>42059</v>
      </c>
      <c r="AG296">
        <v>40.130000000000003</v>
      </c>
      <c r="AH296">
        <v>0.35</v>
      </c>
      <c r="AJ296" s="10">
        <v>42059</v>
      </c>
      <c r="AK296">
        <v>41.45</v>
      </c>
      <c r="AL296">
        <v>0.26750000000000002</v>
      </c>
      <c r="AN296" s="10">
        <v>42059</v>
      </c>
      <c r="AO296">
        <v>41.99</v>
      </c>
      <c r="AP296">
        <v>0.38750000000000001</v>
      </c>
      <c r="AR296" s="10">
        <v>42059</v>
      </c>
      <c r="AS296">
        <v>60.37</v>
      </c>
      <c r="AT296">
        <v>0.46500000000000002</v>
      </c>
      <c r="AV296" s="10">
        <v>42059</v>
      </c>
      <c r="AW296">
        <v>17.54</v>
      </c>
      <c r="AX296">
        <v>0.26</v>
      </c>
    </row>
    <row r="297" spans="4:50">
      <c r="D297" s="10">
        <v>42060</v>
      </c>
      <c r="E297">
        <v>54.95</v>
      </c>
      <c r="F297">
        <v>0.49</v>
      </c>
      <c r="H297" s="10">
        <v>42060</v>
      </c>
      <c r="I297">
        <v>79.010000000000005</v>
      </c>
      <c r="J297">
        <v>0.79500000000000004</v>
      </c>
      <c r="L297" s="10">
        <v>42060</v>
      </c>
      <c r="M297">
        <v>52.61</v>
      </c>
      <c r="N297">
        <v>0.4</v>
      </c>
      <c r="P297" s="10">
        <v>42060</v>
      </c>
      <c r="Q297">
        <v>27.14</v>
      </c>
      <c r="R297">
        <v>0.245</v>
      </c>
      <c r="T297" s="10">
        <v>42060</v>
      </c>
      <c r="U297">
        <v>33.81</v>
      </c>
      <c r="V297">
        <v>0.25</v>
      </c>
      <c r="X297" s="10">
        <v>42060</v>
      </c>
      <c r="Y297">
        <v>64.819999999999993</v>
      </c>
      <c r="Z297">
        <v>0.59499999999999997</v>
      </c>
      <c r="AB297" s="10">
        <v>42060</v>
      </c>
      <c r="AC297">
        <v>45.92</v>
      </c>
      <c r="AD297">
        <v>0.52500000000000002</v>
      </c>
      <c r="AF297" s="10">
        <v>42060</v>
      </c>
      <c r="AG297">
        <v>39.65</v>
      </c>
      <c r="AH297">
        <v>0.35</v>
      </c>
      <c r="AJ297" s="10">
        <v>42060</v>
      </c>
      <c r="AK297">
        <v>41.36</v>
      </c>
      <c r="AL297">
        <v>0.26750000000000002</v>
      </c>
      <c r="AN297" s="10">
        <v>42060</v>
      </c>
      <c r="AO297">
        <v>41.2</v>
      </c>
      <c r="AP297">
        <v>0.38750000000000001</v>
      </c>
      <c r="AR297" s="10">
        <v>42060</v>
      </c>
      <c r="AS297">
        <v>59.16</v>
      </c>
      <c r="AT297">
        <v>0.46500000000000002</v>
      </c>
      <c r="AV297" s="10">
        <v>42060</v>
      </c>
      <c r="AW297">
        <v>17.5</v>
      </c>
      <c r="AX297">
        <v>0.26</v>
      </c>
    </row>
    <row r="298" spans="4:50">
      <c r="D298" s="10">
        <v>42061</v>
      </c>
      <c r="E298">
        <v>54.73</v>
      </c>
      <c r="F298">
        <v>0.49</v>
      </c>
      <c r="H298" s="10">
        <v>42061</v>
      </c>
      <c r="I298">
        <v>78.56</v>
      </c>
      <c r="J298">
        <v>0.79500000000000004</v>
      </c>
      <c r="L298" s="10">
        <v>42061</v>
      </c>
      <c r="M298">
        <v>51.84</v>
      </c>
      <c r="N298">
        <v>0.4</v>
      </c>
      <c r="P298" s="10">
        <v>42061</v>
      </c>
      <c r="Q298">
        <v>26.72</v>
      </c>
      <c r="R298">
        <v>0.245</v>
      </c>
      <c r="T298" s="10">
        <v>42061</v>
      </c>
      <c r="U298">
        <v>32.729999999999997</v>
      </c>
      <c r="V298">
        <v>0.25</v>
      </c>
      <c r="X298" s="10">
        <v>42061</v>
      </c>
      <c r="Y298">
        <v>64.400000000000006</v>
      </c>
      <c r="Z298">
        <v>0.59499999999999997</v>
      </c>
      <c r="AB298" s="10">
        <v>42061</v>
      </c>
      <c r="AC298">
        <v>45.76</v>
      </c>
      <c r="AD298">
        <v>0.52500000000000002</v>
      </c>
      <c r="AF298" s="10">
        <v>42061</v>
      </c>
      <c r="AG298">
        <v>39.4</v>
      </c>
      <c r="AH298">
        <v>0.35</v>
      </c>
      <c r="AJ298" s="10">
        <v>42061</v>
      </c>
      <c r="AK298">
        <v>41.2</v>
      </c>
      <c r="AL298">
        <v>0.26750000000000002</v>
      </c>
      <c r="AN298" s="10">
        <v>42061</v>
      </c>
      <c r="AO298">
        <v>41.02</v>
      </c>
      <c r="AP298">
        <v>0.38750000000000001</v>
      </c>
      <c r="AR298" s="10">
        <v>42061</v>
      </c>
      <c r="AS298">
        <v>57.61</v>
      </c>
      <c r="AT298">
        <v>0.46500000000000002</v>
      </c>
      <c r="AV298" s="10">
        <v>42061</v>
      </c>
      <c r="AW298">
        <v>17.5</v>
      </c>
      <c r="AX298">
        <v>0.26</v>
      </c>
    </row>
    <row r="299" spans="4:50">
      <c r="D299" s="10">
        <v>42062</v>
      </c>
      <c r="E299">
        <v>54.84</v>
      </c>
      <c r="F299">
        <v>0.49</v>
      </c>
      <c r="H299" s="10">
        <v>42062</v>
      </c>
      <c r="I299">
        <v>78.55</v>
      </c>
      <c r="J299">
        <v>0.79500000000000004</v>
      </c>
      <c r="L299" s="10">
        <v>42062</v>
      </c>
      <c r="M299">
        <v>51.75</v>
      </c>
      <c r="N299">
        <v>0.4</v>
      </c>
      <c r="P299" s="10">
        <v>42062</v>
      </c>
      <c r="Q299">
        <v>26.61</v>
      </c>
      <c r="R299">
        <v>0.245</v>
      </c>
      <c r="T299" s="10">
        <v>42062</v>
      </c>
      <c r="U299">
        <v>32.51</v>
      </c>
      <c r="V299">
        <v>0.25</v>
      </c>
      <c r="X299" s="10">
        <v>42062</v>
      </c>
      <c r="Y299">
        <v>64.08</v>
      </c>
      <c r="Z299">
        <v>0.59499999999999997</v>
      </c>
      <c r="AB299" s="10">
        <v>42062</v>
      </c>
      <c r="AC299">
        <v>45.79</v>
      </c>
      <c r="AD299">
        <v>0.52500000000000002</v>
      </c>
      <c r="AF299" s="10">
        <v>42062</v>
      </c>
      <c r="AG299">
        <v>38.85</v>
      </c>
      <c r="AH299">
        <v>0.35</v>
      </c>
      <c r="AJ299" s="10">
        <v>42062</v>
      </c>
      <c r="AK299">
        <v>41.55</v>
      </c>
      <c r="AL299">
        <v>0.26750000000000002</v>
      </c>
      <c r="AN299" s="10">
        <v>42062</v>
      </c>
      <c r="AO299">
        <v>40.97</v>
      </c>
      <c r="AP299">
        <v>0.38750000000000001</v>
      </c>
      <c r="AR299" s="10">
        <v>42062</v>
      </c>
      <c r="AS299">
        <v>58.13</v>
      </c>
      <c r="AT299">
        <v>0.46500000000000002</v>
      </c>
      <c r="AV299" s="10">
        <v>42062</v>
      </c>
      <c r="AW299">
        <v>17.5</v>
      </c>
      <c r="AX299">
        <v>0.26</v>
      </c>
    </row>
    <row r="300" spans="4:50">
      <c r="D300" s="10">
        <v>42065</v>
      </c>
      <c r="E300">
        <v>53.4</v>
      </c>
      <c r="F300">
        <v>0.49</v>
      </c>
      <c r="H300" s="10">
        <v>42065</v>
      </c>
      <c r="I300">
        <v>77.06</v>
      </c>
      <c r="J300">
        <v>0.79500000000000004</v>
      </c>
      <c r="L300" s="10">
        <v>42065</v>
      </c>
      <c r="M300">
        <v>50.25</v>
      </c>
      <c r="N300">
        <v>0.4</v>
      </c>
      <c r="P300" s="10">
        <v>42065</v>
      </c>
      <c r="Q300">
        <v>26.37</v>
      </c>
      <c r="R300">
        <v>0.245</v>
      </c>
      <c r="T300" s="10">
        <v>42065</v>
      </c>
      <c r="U300">
        <v>31.8</v>
      </c>
      <c r="V300">
        <v>0.25</v>
      </c>
      <c r="X300" s="10">
        <v>42065</v>
      </c>
      <c r="Y300">
        <v>62.86</v>
      </c>
      <c r="Z300">
        <v>0.59499999999999997</v>
      </c>
      <c r="AB300" s="10">
        <v>42065</v>
      </c>
      <c r="AC300">
        <v>44.87</v>
      </c>
      <c r="AD300">
        <v>0.52500000000000002</v>
      </c>
      <c r="AF300" s="10">
        <v>42065</v>
      </c>
      <c r="AG300">
        <v>38.32</v>
      </c>
      <c r="AH300">
        <v>0.35</v>
      </c>
      <c r="AJ300" s="10">
        <v>42065</v>
      </c>
      <c r="AK300">
        <v>41.81</v>
      </c>
      <c r="AL300">
        <v>0.26750000000000002</v>
      </c>
      <c r="AN300" s="10">
        <v>42065</v>
      </c>
      <c r="AO300">
        <v>41.38</v>
      </c>
      <c r="AP300">
        <v>0.38750000000000001</v>
      </c>
      <c r="AR300" s="10">
        <v>42065</v>
      </c>
      <c r="AS300">
        <v>58.16</v>
      </c>
      <c r="AT300">
        <v>0.46500000000000002</v>
      </c>
      <c r="AV300" s="10">
        <v>42065</v>
      </c>
      <c r="AW300">
        <v>17.399999999999999</v>
      </c>
      <c r="AX300">
        <v>0.26</v>
      </c>
    </row>
    <row r="301" spans="4:50">
      <c r="D301" s="10">
        <v>42066</v>
      </c>
      <c r="E301">
        <v>53.65</v>
      </c>
      <c r="F301">
        <v>0.49</v>
      </c>
      <c r="H301" s="10">
        <v>42066</v>
      </c>
      <c r="I301">
        <v>77.510000000000005</v>
      </c>
      <c r="J301">
        <v>0.79500000000000004</v>
      </c>
      <c r="L301" s="10">
        <v>42066</v>
      </c>
      <c r="M301">
        <v>50.6</v>
      </c>
      <c r="N301">
        <v>0.4</v>
      </c>
      <c r="P301" s="10">
        <v>42066</v>
      </c>
      <c r="Q301">
        <v>26.39</v>
      </c>
      <c r="R301">
        <v>0.245</v>
      </c>
      <c r="T301" s="10">
        <v>42066</v>
      </c>
      <c r="U301">
        <v>32.42</v>
      </c>
      <c r="V301">
        <v>0.25</v>
      </c>
      <c r="X301" s="10">
        <v>42066</v>
      </c>
      <c r="Y301">
        <v>63.56</v>
      </c>
      <c r="Z301">
        <v>0.59499999999999997</v>
      </c>
      <c r="AB301" s="10">
        <v>42066</v>
      </c>
      <c r="AC301">
        <v>45.15</v>
      </c>
      <c r="AD301">
        <v>0.52500000000000002</v>
      </c>
      <c r="AF301" s="10">
        <v>42066</v>
      </c>
      <c r="AG301">
        <v>38.31</v>
      </c>
      <c r="AH301">
        <v>0.35</v>
      </c>
      <c r="AJ301" s="10">
        <v>42066</v>
      </c>
      <c r="AK301">
        <v>41.56</v>
      </c>
      <c r="AL301">
        <v>0.26750000000000002</v>
      </c>
      <c r="AN301" s="10">
        <v>42066</v>
      </c>
      <c r="AO301">
        <v>41.65</v>
      </c>
      <c r="AP301">
        <v>0.38750000000000001</v>
      </c>
      <c r="AR301" s="10">
        <v>42066</v>
      </c>
      <c r="AS301">
        <v>57.96</v>
      </c>
      <c r="AT301">
        <v>0.46500000000000002</v>
      </c>
      <c r="AV301" s="10">
        <v>42066</v>
      </c>
      <c r="AW301">
        <v>17.46</v>
      </c>
      <c r="AX301">
        <v>0.26</v>
      </c>
    </row>
    <row r="302" spans="4:50">
      <c r="D302" s="10">
        <v>42067</v>
      </c>
      <c r="E302">
        <v>52.76</v>
      </c>
      <c r="F302">
        <v>0.49</v>
      </c>
      <c r="H302" s="10">
        <v>42067</v>
      </c>
      <c r="I302">
        <v>77.08</v>
      </c>
      <c r="J302">
        <v>0.79500000000000004</v>
      </c>
      <c r="L302" s="10">
        <v>42067</v>
      </c>
      <c r="M302">
        <v>49.92</v>
      </c>
      <c r="N302">
        <v>0.4</v>
      </c>
      <c r="P302" s="10">
        <v>42067</v>
      </c>
      <c r="Q302">
        <v>26.32</v>
      </c>
      <c r="R302">
        <v>0.245</v>
      </c>
      <c r="T302" s="10">
        <v>42067</v>
      </c>
      <c r="U302">
        <v>31.72</v>
      </c>
      <c r="V302">
        <v>0.25</v>
      </c>
      <c r="X302" s="10">
        <v>42067</v>
      </c>
      <c r="Y302">
        <v>63.07</v>
      </c>
      <c r="Z302">
        <v>0.59499999999999997</v>
      </c>
      <c r="AB302" s="10">
        <v>42067</v>
      </c>
      <c r="AC302">
        <v>44.83</v>
      </c>
      <c r="AD302">
        <v>0.52500000000000002</v>
      </c>
      <c r="AF302" s="10">
        <v>42067</v>
      </c>
      <c r="AG302">
        <v>38.14</v>
      </c>
      <c r="AH302">
        <v>0.35</v>
      </c>
      <c r="AJ302" s="10">
        <v>42067</v>
      </c>
      <c r="AK302">
        <v>41.54</v>
      </c>
      <c r="AL302">
        <v>0.26750000000000002</v>
      </c>
      <c r="AN302" s="10">
        <v>42067</v>
      </c>
      <c r="AO302">
        <v>41.11</v>
      </c>
      <c r="AP302">
        <v>0.38750000000000001</v>
      </c>
      <c r="AR302" s="10">
        <v>42067</v>
      </c>
      <c r="AS302">
        <v>57.49</v>
      </c>
      <c r="AT302">
        <v>0.46500000000000002</v>
      </c>
      <c r="AV302" s="10">
        <v>42067</v>
      </c>
      <c r="AW302">
        <v>17.47</v>
      </c>
      <c r="AX302">
        <v>0.26</v>
      </c>
    </row>
    <row r="303" spans="4:50">
      <c r="D303" s="10">
        <v>42068</v>
      </c>
      <c r="E303">
        <v>53.14</v>
      </c>
      <c r="F303">
        <v>0.49</v>
      </c>
      <c r="H303" s="10">
        <v>42068</v>
      </c>
      <c r="I303">
        <v>77.58</v>
      </c>
      <c r="J303">
        <v>0.79500000000000004</v>
      </c>
      <c r="L303" s="10">
        <v>42068</v>
      </c>
      <c r="M303">
        <v>50.55</v>
      </c>
      <c r="N303">
        <v>0.4</v>
      </c>
      <c r="P303" s="10">
        <v>42068</v>
      </c>
      <c r="Q303">
        <v>26.33</v>
      </c>
      <c r="R303">
        <v>0.245</v>
      </c>
      <c r="T303" s="10">
        <v>42068</v>
      </c>
      <c r="U303">
        <v>32.22</v>
      </c>
      <c r="V303">
        <v>0.25</v>
      </c>
      <c r="X303" s="10">
        <v>42068</v>
      </c>
      <c r="Y303">
        <v>63.53</v>
      </c>
      <c r="Z303">
        <v>0.59499999999999997</v>
      </c>
      <c r="AB303" s="10">
        <v>42068</v>
      </c>
      <c r="AC303">
        <v>45.02</v>
      </c>
      <c r="AD303">
        <v>0.52500000000000002</v>
      </c>
      <c r="AF303" s="10">
        <v>42068</v>
      </c>
      <c r="AG303">
        <v>38.03</v>
      </c>
      <c r="AH303">
        <v>0.35</v>
      </c>
      <c r="AJ303" s="10">
        <v>42068</v>
      </c>
      <c r="AK303">
        <v>41.31</v>
      </c>
      <c r="AL303">
        <v>0.26750000000000002</v>
      </c>
      <c r="AN303" s="10">
        <v>42068</v>
      </c>
      <c r="AO303">
        <v>42.02</v>
      </c>
      <c r="AP303">
        <v>0.38750000000000001</v>
      </c>
      <c r="AR303" s="10">
        <v>42068</v>
      </c>
      <c r="AS303">
        <v>58.07</v>
      </c>
      <c r="AT303">
        <v>0.46500000000000002</v>
      </c>
      <c r="AV303" s="10">
        <v>42068</v>
      </c>
      <c r="AW303">
        <v>17.5</v>
      </c>
      <c r="AX303">
        <v>0.26</v>
      </c>
    </row>
    <row r="304" spans="4:50">
      <c r="D304" s="10">
        <v>42069</v>
      </c>
      <c r="E304">
        <v>51.64</v>
      </c>
      <c r="F304">
        <v>0.49</v>
      </c>
      <c r="H304" s="10">
        <v>42069</v>
      </c>
      <c r="I304">
        <v>74.959999999999994</v>
      </c>
      <c r="J304">
        <v>0.79500000000000004</v>
      </c>
      <c r="L304" s="10">
        <v>42069</v>
      </c>
      <c r="M304">
        <v>48.76</v>
      </c>
      <c r="N304">
        <v>0.4</v>
      </c>
      <c r="P304" s="10">
        <v>42069</v>
      </c>
      <c r="Q304">
        <v>25.8</v>
      </c>
      <c r="R304">
        <v>0.245</v>
      </c>
      <c r="T304" s="10">
        <v>42069</v>
      </c>
      <c r="U304">
        <v>31.66</v>
      </c>
      <c r="V304">
        <v>0.25</v>
      </c>
      <c r="X304" s="10">
        <v>42069</v>
      </c>
      <c r="Y304">
        <v>61.97</v>
      </c>
      <c r="Z304">
        <v>0.59499999999999997</v>
      </c>
      <c r="AB304" s="10">
        <v>42069</v>
      </c>
      <c r="AC304">
        <v>44.09</v>
      </c>
      <c r="AD304">
        <v>0.52500000000000002</v>
      </c>
      <c r="AF304" s="10">
        <v>42069</v>
      </c>
      <c r="AG304">
        <v>37</v>
      </c>
      <c r="AH304">
        <v>0.35</v>
      </c>
      <c r="AJ304" s="10">
        <v>42069</v>
      </c>
      <c r="AK304">
        <v>41.07</v>
      </c>
      <c r="AL304">
        <v>0.26750000000000002</v>
      </c>
      <c r="AN304" s="10">
        <v>42069</v>
      </c>
      <c r="AO304">
        <v>40.840000000000003</v>
      </c>
      <c r="AP304">
        <v>0.38750000000000001</v>
      </c>
      <c r="AR304" s="10">
        <v>42069</v>
      </c>
      <c r="AS304">
        <v>59.05</v>
      </c>
      <c r="AT304">
        <v>0.46500000000000002</v>
      </c>
      <c r="AV304" s="10">
        <v>42069</v>
      </c>
      <c r="AW304">
        <v>17.27</v>
      </c>
      <c r="AX304">
        <v>0.26</v>
      </c>
    </row>
    <row r="305" spans="4:50">
      <c r="D305" s="10">
        <v>42072</v>
      </c>
      <c r="E305">
        <v>52.14</v>
      </c>
      <c r="F305">
        <v>0.49</v>
      </c>
      <c r="H305" s="10">
        <v>42072</v>
      </c>
      <c r="I305">
        <v>74.760000000000005</v>
      </c>
      <c r="J305">
        <v>0.79500000000000004</v>
      </c>
      <c r="L305" s="10">
        <v>42072</v>
      </c>
      <c r="M305">
        <v>48.86</v>
      </c>
      <c r="N305">
        <v>0.4</v>
      </c>
      <c r="P305" s="10">
        <v>42072</v>
      </c>
      <c r="Q305">
        <v>25.97</v>
      </c>
      <c r="R305">
        <v>0.245</v>
      </c>
      <c r="T305" s="10">
        <v>42072</v>
      </c>
      <c r="U305">
        <v>31.67</v>
      </c>
      <c r="V305">
        <v>0.25</v>
      </c>
      <c r="X305" s="10">
        <v>42072</v>
      </c>
      <c r="Y305">
        <v>62.1</v>
      </c>
      <c r="Z305">
        <v>0.59499999999999997</v>
      </c>
      <c r="AB305" s="10">
        <v>42072</v>
      </c>
      <c r="AC305">
        <v>44.01</v>
      </c>
      <c r="AD305">
        <v>0.52500000000000002</v>
      </c>
      <c r="AF305" s="10">
        <v>42072</v>
      </c>
      <c r="AG305">
        <v>36.9</v>
      </c>
      <c r="AH305">
        <v>0.35</v>
      </c>
      <c r="AJ305" s="10">
        <v>42072</v>
      </c>
      <c r="AK305">
        <v>40.57</v>
      </c>
      <c r="AL305">
        <v>0.26750000000000002</v>
      </c>
      <c r="AN305" s="10">
        <v>42072</v>
      </c>
      <c r="AO305">
        <v>40.49</v>
      </c>
      <c r="AP305">
        <v>0.38750000000000001</v>
      </c>
      <c r="AR305" s="10">
        <v>42072</v>
      </c>
      <c r="AS305">
        <v>58.28</v>
      </c>
      <c r="AT305">
        <v>0.46500000000000002</v>
      </c>
      <c r="AV305" s="10">
        <v>42072</v>
      </c>
      <c r="AW305">
        <v>17.34</v>
      </c>
      <c r="AX305">
        <v>0.26</v>
      </c>
    </row>
    <row r="306" spans="4:50">
      <c r="D306" s="10">
        <v>42073</v>
      </c>
      <c r="E306">
        <v>52.12</v>
      </c>
      <c r="F306">
        <v>0.49</v>
      </c>
      <c r="H306" s="10">
        <v>42073</v>
      </c>
      <c r="I306">
        <v>74.7</v>
      </c>
      <c r="J306">
        <v>0.79500000000000004</v>
      </c>
      <c r="L306" s="10">
        <v>42073</v>
      </c>
      <c r="M306">
        <v>49.11</v>
      </c>
      <c r="N306">
        <v>0.4</v>
      </c>
      <c r="P306" s="10">
        <v>42073</v>
      </c>
      <c r="Q306">
        <v>26.09</v>
      </c>
      <c r="R306">
        <v>0.245</v>
      </c>
      <c r="T306" s="10">
        <v>42073</v>
      </c>
      <c r="U306">
        <v>31.38</v>
      </c>
      <c r="V306">
        <v>0.25</v>
      </c>
      <c r="X306" s="10">
        <v>42073</v>
      </c>
      <c r="Y306">
        <v>62.26</v>
      </c>
      <c r="Z306">
        <v>0.59499999999999997</v>
      </c>
      <c r="AB306" s="10">
        <v>42073</v>
      </c>
      <c r="AC306">
        <v>43.93</v>
      </c>
      <c r="AD306">
        <v>0.52500000000000002</v>
      </c>
      <c r="AF306" s="10">
        <v>42073</v>
      </c>
      <c r="AG306">
        <v>37.200000000000003</v>
      </c>
      <c r="AH306">
        <v>0.35</v>
      </c>
      <c r="AJ306" s="10">
        <v>42073</v>
      </c>
      <c r="AK306">
        <v>40.520000000000003</v>
      </c>
      <c r="AL306">
        <v>0.26750000000000002</v>
      </c>
      <c r="AN306" s="10">
        <v>42073</v>
      </c>
      <c r="AO306">
        <v>40.64</v>
      </c>
      <c r="AP306">
        <v>0.38750000000000001</v>
      </c>
      <c r="AR306" s="10">
        <v>42073</v>
      </c>
      <c r="AS306">
        <v>57.57</v>
      </c>
      <c r="AT306">
        <v>0.46500000000000002</v>
      </c>
      <c r="AV306" s="10">
        <v>42073</v>
      </c>
      <c r="AW306">
        <v>17.329999999999998</v>
      </c>
      <c r="AX306">
        <v>0.26</v>
      </c>
    </row>
    <row r="307" spans="4:50">
      <c r="D307" s="10">
        <v>42074</v>
      </c>
      <c r="E307">
        <v>51.9</v>
      </c>
      <c r="F307">
        <v>0.49</v>
      </c>
      <c r="H307" s="10">
        <v>42074</v>
      </c>
      <c r="I307">
        <v>74.28</v>
      </c>
      <c r="J307">
        <v>0.79500000000000004</v>
      </c>
      <c r="L307" s="10">
        <v>42074</v>
      </c>
      <c r="M307">
        <v>48.82</v>
      </c>
      <c r="N307">
        <v>0.4</v>
      </c>
      <c r="P307" s="10">
        <v>42074</v>
      </c>
      <c r="Q307">
        <v>25.83</v>
      </c>
      <c r="R307">
        <v>0.245</v>
      </c>
      <c r="T307" s="10">
        <v>42074</v>
      </c>
      <c r="U307">
        <v>31.19</v>
      </c>
      <c r="V307">
        <v>0.25</v>
      </c>
      <c r="X307" s="10">
        <v>42074</v>
      </c>
      <c r="Y307">
        <v>61.8</v>
      </c>
      <c r="Z307">
        <v>0.59499999999999997</v>
      </c>
      <c r="AB307" s="10">
        <v>42074</v>
      </c>
      <c r="AC307">
        <v>43.72</v>
      </c>
      <c r="AD307">
        <v>0.52500000000000002</v>
      </c>
      <c r="AF307" s="10">
        <v>42074</v>
      </c>
      <c r="AG307">
        <v>37.06</v>
      </c>
      <c r="AH307">
        <v>0.35</v>
      </c>
      <c r="AJ307" s="10">
        <v>42074</v>
      </c>
      <c r="AK307">
        <v>40.840000000000003</v>
      </c>
      <c r="AL307">
        <v>0.26750000000000002</v>
      </c>
      <c r="AN307" s="10">
        <v>42074</v>
      </c>
      <c r="AO307">
        <v>41.04</v>
      </c>
      <c r="AP307">
        <v>0.38750000000000001</v>
      </c>
      <c r="AR307" s="10">
        <v>42074</v>
      </c>
      <c r="AS307">
        <v>58.17</v>
      </c>
      <c r="AT307">
        <v>0.46500000000000002</v>
      </c>
      <c r="AV307" s="10">
        <v>42074</v>
      </c>
      <c r="AW307">
        <v>17.64</v>
      </c>
      <c r="AX307">
        <v>0.26</v>
      </c>
    </row>
    <row r="308" spans="4:50">
      <c r="D308" s="10">
        <v>42075</v>
      </c>
      <c r="E308">
        <v>53.02</v>
      </c>
      <c r="F308">
        <v>0.49</v>
      </c>
      <c r="H308" s="10">
        <v>42075</v>
      </c>
      <c r="I308">
        <v>75.28</v>
      </c>
      <c r="J308">
        <v>0.79500000000000004</v>
      </c>
      <c r="L308" s="10">
        <v>42075</v>
      </c>
      <c r="M308">
        <v>49.67</v>
      </c>
      <c r="N308">
        <v>0.4</v>
      </c>
      <c r="P308" s="10">
        <v>42075</v>
      </c>
      <c r="Q308">
        <v>26.25</v>
      </c>
      <c r="R308">
        <v>0.245</v>
      </c>
      <c r="T308" s="10">
        <v>42075</v>
      </c>
      <c r="U308">
        <v>31.49</v>
      </c>
      <c r="V308">
        <v>0.25</v>
      </c>
      <c r="X308" s="10">
        <v>42075</v>
      </c>
      <c r="Y308">
        <v>63</v>
      </c>
      <c r="Z308">
        <v>0.59499999999999997</v>
      </c>
      <c r="AB308" s="10">
        <v>42075</v>
      </c>
      <c r="AC308">
        <v>44.46</v>
      </c>
      <c r="AD308">
        <v>0.52500000000000002</v>
      </c>
      <c r="AF308" s="10">
        <v>42075</v>
      </c>
      <c r="AG308">
        <v>37.700000000000003</v>
      </c>
      <c r="AH308">
        <v>0.35</v>
      </c>
      <c r="AJ308" s="10">
        <v>42075</v>
      </c>
      <c r="AK308">
        <v>40.99</v>
      </c>
      <c r="AL308">
        <v>0.26750000000000002</v>
      </c>
      <c r="AN308" s="10">
        <v>42075</v>
      </c>
      <c r="AO308">
        <v>41.56</v>
      </c>
      <c r="AP308">
        <v>0.38750000000000001</v>
      </c>
      <c r="AR308" s="10">
        <v>42075</v>
      </c>
      <c r="AS308">
        <v>58.93</v>
      </c>
      <c r="AT308">
        <v>0.46500000000000002</v>
      </c>
      <c r="AV308" s="10">
        <v>42075</v>
      </c>
      <c r="AW308">
        <v>17.61</v>
      </c>
      <c r="AX308">
        <v>0.26</v>
      </c>
    </row>
    <row r="309" spans="4:50">
      <c r="D309" s="10">
        <v>42076</v>
      </c>
      <c r="E309">
        <v>52.59</v>
      </c>
      <c r="F309">
        <v>0.49</v>
      </c>
      <c r="H309" s="10">
        <v>42076</v>
      </c>
      <c r="I309">
        <v>74.61</v>
      </c>
      <c r="J309">
        <v>0.79500000000000004</v>
      </c>
      <c r="L309" s="10">
        <v>42076</v>
      </c>
      <c r="M309">
        <v>49.13</v>
      </c>
      <c r="N309">
        <v>0.4</v>
      </c>
      <c r="P309" s="10">
        <v>42076</v>
      </c>
      <c r="Q309">
        <v>25.81</v>
      </c>
      <c r="R309">
        <v>0.245</v>
      </c>
      <c r="T309" s="10">
        <v>42076</v>
      </c>
      <c r="U309">
        <v>31.24</v>
      </c>
      <c r="V309">
        <v>0.25</v>
      </c>
      <c r="X309" s="10">
        <v>42076</v>
      </c>
      <c r="Y309">
        <v>62.08</v>
      </c>
      <c r="Z309">
        <v>0.59499999999999997</v>
      </c>
      <c r="AB309" s="10">
        <v>42076</v>
      </c>
      <c r="AC309">
        <v>43.95</v>
      </c>
      <c r="AD309">
        <v>0.52500000000000002</v>
      </c>
      <c r="AF309" s="10">
        <v>42076</v>
      </c>
      <c r="AG309">
        <v>37.42</v>
      </c>
      <c r="AH309">
        <v>0.35</v>
      </c>
      <c r="AJ309" s="10">
        <v>42076</v>
      </c>
      <c r="AK309">
        <v>41.25</v>
      </c>
      <c r="AL309">
        <v>0.26750000000000002</v>
      </c>
      <c r="AN309" s="10">
        <v>42076</v>
      </c>
      <c r="AO309">
        <v>41.6</v>
      </c>
      <c r="AP309">
        <v>0.38750000000000001</v>
      </c>
      <c r="AR309" s="10">
        <v>42076</v>
      </c>
      <c r="AS309">
        <v>59.11</v>
      </c>
      <c r="AT309">
        <v>0.46500000000000002</v>
      </c>
      <c r="AV309" s="10">
        <v>42076</v>
      </c>
      <c r="AW309">
        <v>17.579999999999998</v>
      </c>
      <c r="AX309">
        <v>0.26</v>
      </c>
    </row>
    <row r="310" spans="4:50">
      <c r="D310" s="10">
        <v>42079</v>
      </c>
      <c r="E310">
        <v>53.39</v>
      </c>
      <c r="F310">
        <v>0.49</v>
      </c>
      <c r="H310" s="10">
        <v>42079</v>
      </c>
      <c r="I310">
        <v>75.709999999999994</v>
      </c>
      <c r="J310">
        <v>0.79500000000000004</v>
      </c>
      <c r="L310" s="10">
        <v>42079</v>
      </c>
      <c r="M310">
        <v>49.76</v>
      </c>
      <c r="N310">
        <v>0.4</v>
      </c>
      <c r="P310" s="10">
        <v>42079</v>
      </c>
      <c r="Q310">
        <v>26.48</v>
      </c>
      <c r="R310">
        <v>0.245</v>
      </c>
      <c r="T310" s="10">
        <v>42079</v>
      </c>
      <c r="U310">
        <v>31.5</v>
      </c>
      <c r="V310">
        <v>0.25</v>
      </c>
      <c r="X310" s="10">
        <v>42079</v>
      </c>
      <c r="Y310">
        <v>63.25</v>
      </c>
      <c r="Z310">
        <v>0.59499999999999997</v>
      </c>
      <c r="AB310" s="10">
        <v>42079</v>
      </c>
      <c r="AC310">
        <v>44.63</v>
      </c>
      <c r="AD310">
        <v>0.52500000000000002</v>
      </c>
      <c r="AF310" s="10">
        <v>42079</v>
      </c>
      <c r="AG310">
        <v>37.81</v>
      </c>
      <c r="AH310">
        <v>0.35</v>
      </c>
      <c r="AJ310" s="10">
        <v>42079</v>
      </c>
      <c r="AK310">
        <v>41.58</v>
      </c>
      <c r="AL310">
        <v>0.26750000000000002</v>
      </c>
      <c r="AN310" s="10">
        <v>42079</v>
      </c>
      <c r="AO310">
        <v>41.7</v>
      </c>
      <c r="AP310">
        <v>0.38750000000000001</v>
      </c>
      <c r="AR310" s="10">
        <v>42079</v>
      </c>
      <c r="AS310">
        <v>59.62</v>
      </c>
      <c r="AT310">
        <v>0.46500000000000002</v>
      </c>
      <c r="AV310" s="10">
        <v>42079</v>
      </c>
      <c r="AW310">
        <v>17.670000000000002</v>
      </c>
      <c r="AX310">
        <v>0.26</v>
      </c>
    </row>
    <row r="311" spans="4:50">
      <c r="D311" s="10">
        <v>42080</v>
      </c>
      <c r="E311">
        <v>52.8</v>
      </c>
      <c r="F311">
        <v>0.49</v>
      </c>
      <c r="H311" s="10">
        <v>42080</v>
      </c>
      <c r="I311">
        <v>75.08</v>
      </c>
      <c r="J311">
        <v>0.79500000000000004</v>
      </c>
      <c r="L311" s="10">
        <v>42080</v>
      </c>
      <c r="M311">
        <v>49.53</v>
      </c>
      <c r="N311">
        <v>0.4</v>
      </c>
      <c r="P311" s="10">
        <v>42080</v>
      </c>
      <c r="Q311">
        <v>26.54</v>
      </c>
      <c r="R311">
        <v>0.245</v>
      </c>
      <c r="T311" s="10">
        <v>42080</v>
      </c>
      <c r="U311">
        <v>31.43</v>
      </c>
      <c r="V311">
        <v>0.25</v>
      </c>
      <c r="X311" s="10">
        <v>42080</v>
      </c>
      <c r="Y311">
        <v>63.33</v>
      </c>
      <c r="Z311">
        <v>0.59499999999999997</v>
      </c>
      <c r="AB311" s="10">
        <v>42080</v>
      </c>
      <c r="AC311">
        <v>44.32</v>
      </c>
      <c r="AD311">
        <v>0.52500000000000002</v>
      </c>
      <c r="AF311" s="10">
        <v>42080</v>
      </c>
      <c r="AG311">
        <v>37.9</v>
      </c>
      <c r="AH311">
        <v>0.35</v>
      </c>
      <c r="AJ311" s="10">
        <v>42080</v>
      </c>
      <c r="AK311">
        <v>41.9</v>
      </c>
      <c r="AL311">
        <v>0.26750000000000002</v>
      </c>
      <c r="AN311" s="10">
        <v>42080</v>
      </c>
      <c r="AO311">
        <v>41.75</v>
      </c>
      <c r="AP311">
        <v>0.38750000000000001</v>
      </c>
      <c r="AR311" s="10">
        <v>42080</v>
      </c>
      <c r="AS311">
        <v>61.31</v>
      </c>
      <c r="AT311">
        <v>0.46500000000000002</v>
      </c>
      <c r="AV311" s="10">
        <v>42080</v>
      </c>
      <c r="AW311">
        <v>17.75</v>
      </c>
      <c r="AX311">
        <v>0.26</v>
      </c>
    </row>
    <row r="312" spans="4:50">
      <c r="D312" s="10">
        <v>42081</v>
      </c>
      <c r="E312">
        <v>53.9</v>
      </c>
      <c r="F312">
        <v>0.49</v>
      </c>
      <c r="H312" s="10">
        <v>42081</v>
      </c>
      <c r="I312">
        <v>76.400000000000006</v>
      </c>
      <c r="J312">
        <v>0.79500000000000004</v>
      </c>
      <c r="L312" s="10">
        <v>42081</v>
      </c>
      <c r="M312">
        <v>50.83</v>
      </c>
      <c r="N312">
        <v>0.4</v>
      </c>
      <c r="P312" s="10">
        <v>42081</v>
      </c>
      <c r="Q312">
        <v>27.03</v>
      </c>
      <c r="R312">
        <v>0.245</v>
      </c>
      <c r="T312" s="10">
        <v>42081</v>
      </c>
      <c r="U312">
        <v>32.29</v>
      </c>
      <c r="V312">
        <v>0.25</v>
      </c>
      <c r="X312" s="10">
        <v>42081</v>
      </c>
      <c r="Y312">
        <v>64.87</v>
      </c>
      <c r="Z312">
        <v>0.59499999999999997</v>
      </c>
      <c r="AB312" s="10">
        <v>42081</v>
      </c>
      <c r="AC312">
        <v>45.14</v>
      </c>
      <c r="AD312">
        <v>0.52500000000000002</v>
      </c>
      <c r="AF312" s="10">
        <v>42081</v>
      </c>
      <c r="AG312">
        <v>38.78</v>
      </c>
      <c r="AH312">
        <v>0.35</v>
      </c>
      <c r="AJ312" s="10">
        <v>42081</v>
      </c>
      <c r="AK312">
        <v>41.95</v>
      </c>
      <c r="AL312">
        <v>0.26750000000000002</v>
      </c>
      <c r="AN312" s="10">
        <v>42081</v>
      </c>
      <c r="AO312">
        <v>41.57</v>
      </c>
      <c r="AP312">
        <v>0.38750000000000001</v>
      </c>
      <c r="AR312" s="10">
        <v>42081</v>
      </c>
      <c r="AS312">
        <v>61.98</v>
      </c>
      <c r="AT312">
        <v>0.46500000000000002</v>
      </c>
      <c r="AV312" s="10">
        <v>42081</v>
      </c>
      <c r="AW312">
        <v>17.7</v>
      </c>
      <c r="AX312">
        <v>0.26</v>
      </c>
    </row>
    <row r="313" spans="4:50">
      <c r="D313" s="10">
        <v>42082</v>
      </c>
      <c r="E313">
        <v>53.02</v>
      </c>
      <c r="F313">
        <v>0.49</v>
      </c>
      <c r="H313" s="10">
        <v>42082</v>
      </c>
      <c r="I313">
        <v>76.010000000000005</v>
      </c>
      <c r="J313">
        <v>0.79500000000000004</v>
      </c>
      <c r="L313" s="10">
        <v>42082</v>
      </c>
      <c r="M313">
        <v>50.73</v>
      </c>
      <c r="N313">
        <v>0.4</v>
      </c>
      <c r="P313" s="10">
        <v>42082</v>
      </c>
      <c r="Q313">
        <v>26.64</v>
      </c>
      <c r="R313">
        <v>0.245</v>
      </c>
      <c r="T313" s="10">
        <v>42082</v>
      </c>
      <c r="U313">
        <v>31.76</v>
      </c>
      <c r="V313">
        <v>0.25</v>
      </c>
      <c r="X313" s="10">
        <v>42082</v>
      </c>
      <c r="Y313">
        <v>63.99</v>
      </c>
      <c r="Z313">
        <v>0.59499999999999997</v>
      </c>
      <c r="AB313" s="10">
        <v>42082</v>
      </c>
      <c r="AC313">
        <v>44.66</v>
      </c>
      <c r="AD313">
        <v>0.52500000000000002</v>
      </c>
      <c r="AF313" s="10">
        <v>42082</v>
      </c>
      <c r="AG313">
        <v>38.630000000000003</v>
      </c>
      <c r="AH313">
        <v>0.35</v>
      </c>
      <c r="AJ313" s="10">
        <v>42082</v>
      </c>
      <c r="AK313">
        <v>41.76</v>
      </c>
      <c r="AL313">
        <v>0.26750000000000002</v>
      </c>
      <c r="AN313" s="10">
        <v>42082</v>
      </c>
      <c r="AO313">
        <v>41.36</v>
      </c>
      <c r="AP313">
        <v>0.38750000000000001</v>
      </c>
      <c r="AR313" s="10">
        <v>42082</v>
      </c>
      <c r="AS313">
        <v>61.46</v>
      </c>
      <c r="AT313">
        <v>0.46500000000000002</v>
      </c>
      <c r="AV313" s="10">
        <v>42082</v>
      </c>
      <c r="AW313">
        <v>17.66</v>
      </c>
      <c r="AX313">
        <v>0.26</v>
      </c>
    </row>
    <row r="314" spans="4:50">
      <c r="D314" s="10">
        <v>42083</v>
      </c>
      <c r="E314">
        <v>53.47</v>
      </c>
      <c r="F314">
        <v>0.49</v>
      </c>
      <c r="H314" s="10">
        <v>42083</v>
      </c>
      <c r="I314">
        <v>76.67</v>
      </c>
      <c r="J314">
        <v>0.79500000000000004</v>
      </c>
      <c r="L314" s="10">
        <v>42083</v>
      </c>
      <c r="M314">
        <v>51.01</v>
      </c>
      <c r="N314">
        <v>0.4</v>
      </c>
      <c r="P314" s="10">
        <v>42083</v>
      </c>
      <c r="Q314">
        <v>26.94</v>
      </c>
      <c r="R314">
        <v>0.245</v>
      </c>
      <c r="T314" s="10">
        <v>42083</v>
      </c>
      <c r="U314">
        <v>32.450000000000003</v>
      </c>
      <c r="V314">
        <v>0.25</v>
      </c>
      <c r="X314" s="10">
        <v>42083</v>
      </c>
      <c r="Y314">
        <v>64.73</v>
      </c>
      <c r="Z314">
        <v>0.59499999999999997</v>
      </c>
      <c r="AB314" s="10">
        <v>42083</v>
      </c>
      <c r="AC314">
        <v>44.97</v>
      </c>
      <c r="AD314">
        <v>0.52500000000000002</v>
      </c>
      <c r="AF314" s="10">
        <v>42083</v>
      </c>
      <c r="AG314">
        <v>39.020000000000003</v>
      </c>
      <c r="AH314">
        <v>0.35</v>
      </c>
      <c r="AJ314" s="10">
        <v>42083</v>
      </c>
      <c r="AK314">
        <v>41.44</v>
      </c>
      <c r="AL314">
        <v>0.26750000000000002</v>
      </c>
      <c r="AN314" s="10">
        <v>42083</v>
      </c>
      <c r="AO314">
        <v>40.75</v>
      </c>
      <c r="AP314">
        <v>0.38750000000000001</v>
      </c>
      <c r="AR314" s="10">
        <v>42083</v>
      </c>
      <c r="AS314">
        <v>60.9</v>
      </c>
      <c r="AT314">
        <v>0.46500000000000002</v>
      </c>
      <c r="AV314" s="10">
        <v>42083</v>
      </c>
      <c r="AW314">
        <v>17.8</v>
      </c>
      <c r="AX314">
        <v>0.26</v>
      </c>
    </row>
    <row r="315" spans="4:50">
      <c r="D315" s="10">
        <v>42086</v>
      </c>
      <c r="E315">
        <v>53.61</v>
      </c>
      <c r="F315">
        <v>0.49</v>
      </c>
      <c r="H315" s="10">
        <v>42086</v>
      </c>
      <c r="I315">
        <v>76.8</v>
      </c>
      <c r="J315">
        <v>0.79500000000000004</v>
      </c>
      <c r="L315" s="10">
        <v>42086</v>
      </c>
      <c r="M315">
        <v>51.47</v>
      </c>
      <c r="N315">
        <v>0.4</v>
      </c>
      <c r="P315" s="10">
        <v>42086</v>
      </c>
      <c r="Q315">
        <v>26.71</v>
      </c>
      <c r="R315">
        <v>0.245</v>
      </c>
      <c r="T315" s="10">
        <v>42086</v>
      </c>
      <c r="U315">
        <v>32.29</v>
      </c>
      <c r="V315">
        <v>0.25</v>
      </c>
      <c r="X315" s="10">
        <v>42086</v>
      </c>
      <c r="Y315">
        <v>64.819999999999993</v>
      </c>
      <c r="Z315">
        <v>0.59499999999999997</v>
      </c>
      <c r="AB315" s="10">
        <v>42086</v>
      </c>
      <c r="AC315">
        <v>45.17</v>
      </c>
      <c r="AD315">
        <v>0.52500000000000002</v>
      </c>
      <c r="AF315" s="10">
        <v>42086</v>
      </c>
      <c r="AG315">
        <v>38.82</v>
      </c>
      <c r="AH315">
        <v>0.35</v>
      </c>
      <c r="AJ315" s="10">
        <v>42086</v>
      </c>
      <c r="AK315">
        <v>41.86</v>
      </c>
      <c r="AL315">
        <v>0.26750000000000002</v>
      </c>
      <c r="AN315" s="10">
        <v>42086</v>
      </c>
      <c r="AO315">
        <v>41.24</v>
      </c>
      <c r="AP315">
        <v>0.38750000000000001</v>
      </c>
      <c r="AR315" s="10">
        <v>42086</v>
      </c>
      <c r="AS315">
        <v>60.53</v>
      </c>
      <c r="AT315">
        <v>0.46500000000000002</v>
      </c>
      <c r="AV315" s="10">
        <v>42086</v>
      </c>
      <c r="AW315">
        <v>17.53</v>
      </c>
      <c r="AX315">
        <v>0.26</v>
      </c>
    </row>
    <row r="316" spans="4:50">
      <c r="D316" s="10">
        <v>42087</v>
      </c>
      <c r="E316">
        <v>53.23</v>
      </c>
      <c r="F316">
        <v>0.49</v>
      </c>
      <c r="H316" s="10">
        <v>42087</v>
      </c>
      <c r="I316">
        <v>76.06</v>
      </c>
      <c r="J316">
        <v>0.79500000000000004</v>
      </c>
      <c r="L316" s="10">
        <v>42087</v>
      </c>
      <c r="M316">
        <v>50.81</v>
      </c>
      <c r="N316">
        <v>0.4</v>
      </c>
      <c r="P316" s="10">
        <v>42087</v>
      </c>
      <c r="Q316">
        <v>26.47</v>
      </c>
      <c r="R316">
        <v>0.245</v>
      </c>
      <c r="T316" s="10">
        <v>42087</v>
      </c>
      <c r="U316">
        <v>31.91</v>
      </c>
      <c r="V316">
        <v>0.25</v>
      </c>
      <c r="X316" s="10">
        <v>42087</v>
      </c>
      <c r="Y316">
        <v>63.9</v>
      </c>
      <c r="Z316">
        <v>0.59499999999999997</v>
      </c>
      <c r="AB316" s="10">
        <v>42087</v>
      </c>
      <c r="AC316">
        <v>44.52</v>
      </c>
      <c r="AD316">
        <v>0.52500000000000002</v>
      </c>
      <c r="AF316" s="10">
        <v>42087</v>
      </c>
      <c r="AG316">
        <v>38.15</v>
      </c>
      <c r="AH316">
        <v>0.35</v>
      </c>
      <c r="AJ316" s="10">
        <v>42087</v>
      </c>
      <c r="AK316">
        <v>41.47</v>
      </c>
      <c r="AL316">
        <v>0.26750000000000002</v>
      </c>
      <c r="AN316" s="10">
        <v>42087</v>
      </c>
      <c r="AO316">
        <v>41.55</v>
      </c>
      <c r="AP316">
        <v>0.38750000000000001</v>
      </c>
      <c r="AR316" s="10">
        <v>42087</v>
      </c>
      <c r="AS316">
        <v>62.08</v>
      </c>
      <c r="AT316">
        <v>0.46500000000000002</v>
      </c>
      <c r="AV316" s="10">
        <v>42087</v>
      </c>
      <c r="AW316">
        <v>17.649999999999999</v>
      </c>
      <c r="AX316">
        <v>0.26</v>
      </c>
    </row>
    <row r="317" spans="4:50">
      <c r="D317" s="10">
        <v>42088</v>
      </c>
      <c r="E317">
        <v>52.96</v>
      </c>
      <c r="F317">
        <v>0.49</v>
      </c>
      <c r="H317" s="10">
        <v>42088</v>
      </c>
      <c r="I317">
        <v>74.959999999999994</v>
      </c>
      <c r="J317">
        <v>0.79500000000000004</v>
      </c>
      <c r="L317" s="10">
        <v>42088</v>
      </c>
      <c r="M317">
        <v>50.12</v>
      </c>
      <c r="N317">
        <v>0.4</v>
      </c>
      <c r="P317" s="10">
        <v>42088</v>
      </c>
      <c r="Q317">
        <v>26.09</v>
      </c>
      <c r="R317">
        <v>0.245</v>
      </c>
      <c r="T317" s="10">
        <v>42088</v>
      </c>
      <c r="U317">
        <v>31.5</v>
      </c>
      <c r="V317">
        <v>0.25</v>
      </c>
      <c r="X317" s="10">
        <v>42088</v>
      </c>
      <c r="Y317">
        <v>63.05</v>
      </c>
      <c r="Z317">
        <v>0.59499999999999997</v>
      </c>
      <c r="AB317" s="10">
        <v>42088</v>
      </c>
      <c r="AC317">
        <v>44.03</v>
      </c>
      <c r="AD317">
        <v>0.52500000000000002</v>
      </c>
      <c r="AF317" s="10">
        <v>42088</v>
      </c>
      <c r="AG317">
        <v>37.880000000000003</v>
      </c>
      <c r="AH317">
        <v>0.35</v>
      </c>
      <c r="AJ317" s="10">
        <v>42088</v>
      </c>
      <c r="AK317">
        <v>40.299999999999997</v>
      </c>
      <c r="AL317">
        <v>0.26750000000000002</v>
      </c>
      <c r="AN317" s="10">
        <v>42088</v>
      </c>
      <c r="AO317">
        <v>40.770000000000003</v>
      </c>
      <c r="AP317">
        <v>0.38750000000000001</v>
      </c>
      <c r="AR317" s="10">
        <v>42088</v>
      </c>
      <c r="AS317">
        <v>62.24</v>
      </c>
      <c r="AT317">
        <v>0.46500000000000002</v>
      </c>
      <c r="AV317" s="10">
        <v>42088</v>
      </c>
      <c r="AW317">
        <v>17.760000000000002</v>
      </c>
      <c r="AX317">
        <v>0.26</v>
      </c>
    </row>
    <row r="318" spans="4:50">
      <c r="D318" s="10">
        <v>42089</v>
      </c>
      <c r="E318">
        <v>52.19</v>
      </c>
      <c r="F318">
        <v>0.49</v>
      </c>
      <c r="H318" s="10">
        <v>42089</v>
      </c>
      <c r="I318">
        <v>74.349999999999994</v>
      </c>
      <c r="J318">
        <v>0.79500000000000004</v>
      </c>
      <c r="L318" s="10">
        <v>42089</v>
      </c>
      <c r="M318">
        <v>49.91</v>
      </c>
      <c r="N318">
        <v>0.4</v>
      </c>
      <c r="P318" s="10">
        <v>42089</v>
      </c>
      <c r="Q318">
        <v>25.92</v>
      </c>
      <c r="R318">
        <v>0.245</v>
      </c>
      <c r="T318" s="10">
        <v>42089</v>
      </c>
      <c r="U318">
        <v>31.31</v>
      </c>
      <c r="V318">
        <v>0.25</v>
      </c>
      <c r="X318" s="10">
        <v>42089</v>
      </c>
      <c r="Y318">
        <v>62.56</v>
      </c>
      <c r="Z318">
        <v>0.59499999999999997</v>
      </c>
      <c r="AB318" s="10">
        <v>42089</v>
      </c>
      <c r="AC318">
        <v>43.76</v>
      </c>
      <c r="AD318">
        <v>0.52500000000000002</v>
      </c>
      <c r="AF318" s="10">
        <v>42089</v>
      </c>
      <c r="AG318">
        <v>37.799999999999997</v>
      </c>
      <c r="AH318">
        <v>0.35</v>
      </c>
      <c r="AJ318" s="10">
        <v>42089</v>
      </c>
      <c r="AK318">
        <v>39.83</v>
      </c>
      <c r="AL318">
        <v>0.26750000000000002</v>
      </c>
      <c r="AN318" s="10">
        <v>42089</v>
      </c>
      <c r="AO318">
        <v>40.33</v>
      </c>
      <c r="AP318">
        <v>0.38750000000000001</v>
      </c>
      <c r="AR318" s="10">
        <v>42089</v>
      </c>
      <c r="AS318">
        <v>61.06</v>
      </c>
      <c r="AT318">
        <v>0.46500000000000002</v>
      </c>
      <c r="AV318" s="10">
        <v>42089</v>
      </c>
      <c r="AW318">
        <v>17.62</v>
      </c>
      <c r="AX318">
        <v>0.26</v>
      </c>
    </row>
    <row r="319" spans="4:50">
      <c r="D319" s="10">
        <v>42090</v>
      </c>
      <c r="E319">
        <v>52.4</v>
      </c>
      <c r="F319">
        <v>0.49</v>
      </c>
      <c r="H319" s="10">
        <v>42090</v>
      </c>
      <c r="I319">
        <v>75</v>
      </c>
      <c r="J319">
        <v>0.79500000000000004</v>
      </c>
      <c r="L319" s="10">
        <v>42090</v>
      </c>
      <c r="M319">
        <v>50.12</v>
      </c>
      <c r="N319">
        <v>0.4</v>
      </c>
      <c r="P319" s="10">
        <v>42090</v>
      </c>
      <c r="Q319">
        <v>26.13</v>
      </c>
      <c r="R319">
        <v>0.245</v>
      </c>
      <c r="T319" s="10">
        <v>42090</v>
      </c>
      <c r="U319">
        <v>31.52</v>
      </c>
      <c r="V319">
        <v>0.25</v>
      </c>
      <c r="X319" s="10">
        <v>42090</v>
      </c>
      <c r="Y319">
        <v>63.05</v>
      </c>
      <c r="Z319">
        <v>0.59499999999999997</v>
      </c>
      <c r="AB319" s="10">
        <v>42090</v>
      </c>
      <c r="AC319">
        <v>44.01</v>
      </c>
      <c r="AD319">
        <v>0.52500000000000002</v>
      </c>
      <c r="AF319" s="10">
        <v>42090</v>
      </c>
      <c r="AG319">
        <v>38.15</v>
      </c>
      <c r="AH319">
        <v>0.35</v>
      </c>
      <c r="AJ319" s="10">
        <v>42090</v>
      </c>
      <c r="AK319">
        <v>40.11</v>
      </c>
      <c r="AL319">
        <v>0.26750000000000002</v>
      </c>
      <c r="AN319" s="10">
        <v>42090</v>
      </c>
      <c r="AO319">
        <v>41.14</v>
      </c>
      <c r="AP319">
        <v>0.38750000000000001</v>
      </c>
      <c r="AR319" s="10">
        <v>42090</v>
      </c>
      <c r="AS319">
        <v>61.06</v>
      </c>
      <c r="AT319">
        <v>0.46500000000000002</v>
      </c>
      <c r="AV319" s="10">
        <v>42090</v>
      </c>
      <c r="AW319">
        <v>17.36</v>
      </c>
      <c r="AX319">
        <v>0.26</v>
      </c>
    </row>
    <row r="320" spans="4:50">
      <c r="D320" s="10">
        <v>42093</v>
      </c>
      <c r="E320">
        <v>52.67</v>
      </c>
      <c r="F320">
        <v>0.49</v>
      </c>
      <c r="H320" s="10">
        <v>42093</v>
      </c>
      <c r="I320">
        <v>75.900000000000006</v>
      </c>
      <c r="J320">
        <v>0.79500000000000004</v>
      </c>
      <c r="L320" s="10">
        <v>42093</v>
      </c>
      <c r="M320">
        <v>50.64</v>
      </c>
      <c r="N320">
        <v>0.4</v>
      </c>
      <c r="P320" s="10">
        <v>42093</v>
      </c>
      <c r="Q320">
        <v>26.48</v>
      </c>
      <c r="R320">
        <v>0.245</v>
      </c>
      <c r="T320" s="10">
        <v>42093</v>
      </c>
      <c r="U320">
        <v>31.85</v>
      </c>
      <c r="V320">
        <v>0.25</v>
      </c>
      <c r="X320" s="10">
        <v>42093</v>
      </c>
      <c r="Y320">
        <v>63.8</v>
      </c>
      <c r="Z320">
        <v>0.59499999999999997</v>
      </c>
      <c r="AB320" s="10">
        <v>42093</v>
      </c>
      <c r="AC320">
        <v>44.33</v>
      </c>
      <c r="AD320">
        <v>0.52500000000000002</v>
      </c>
      <c r="AF320" s="10">
        <v>42093</v>
      </c>
      <c r="AG320">
        <v>38.57</v>
      </c>
      <c r="AH320">
        <v>0.35</v>
      </c>
      <c r="AJ320" s="10">
        <v>42093</v>
      </c>
      <c r="AK320">
        <v>39.96</v>
      </c>
      <c r="AL320">
        <v>0.26750000000000002</v>
      </c>
      <c r="AN320" s="10">
        <v>42093</v>
      </c>
      <c r="AO320">
        <v>40.85</v>
      </c>
      <c r="AP320">
        <v>0.38750000000000001</v>
      </c>
      <c r="AR320" s="10">
        <v>42093</v>
      </c>
      <c r="AS320">
        <v>61.26</v>
      </c>
      <c r="AT320">
        <v>0.46500000000000002</v>
      </c>
      <c r="AV320" s="10">
        <v>42093</v>
      </c>
      <c r="AW320">
        <v>17.47</v>
      </c>
      <c r="AX320">
        <v>0.26</v>
      </c>
    </row>
    <row r="321" spans="4:50">
      <c r="D321" s="10">
        <v>42094</v>
      </c>
      <c r="E321">
        <v>52.76</v>
      </c>
      <c r="F321">
        <v>0.505</v>
      </c>
      <c r="H321" s="10">
        <v>42094</v>
      </c>
      <c r="I321">
        <v>76.78</v>
      </c>
      <c r="J321">
        <v>0.79500000000000004</v>
      </c>
      <c r="L321" s="10">
        <v>42094</v>
      </c>
      <c r="M321">
        <v>50.52</v>
      </c>
      <c r="N321">
        <v>0.42</v>
      </c>
      <c r="P321" s="10">
        <v>42094</v>
      </c>
      <c r="Q321">
        <v>26.68</v>
      </c>
      <c r="R321">
        <v>0.245</v>
      </c>
      <c r="T321" s="10">
        <v>42094</v>
      </c>
      <c r="U321">
        <v>31.61</v>
      </c>
      <c r="V321">
        <v>0.25</v>
      </c>
      <c r="X321" s="10">
        <v>42094</v>
      </c>
      <c r="Y321">
        <v>63.75</v>
      </c>
      <c r="Z321">
        <v>0.59499999999999997</v>
      </c>
      <c r="AB321" s="10">
        <v>42094</v>
      </c>
      <c r="AC321">
        <v>44.28</v>
      </c>
      <c r="AD321">
        <v>0.52500000000000002</v>
      </c>
      <c r="AF321" s="10">
        <v>42094</v>
      </c>
      <c r="AG321">
        <v>38.76</v>
      </c>
      <c r="AH321">
        <v>0.36</v>
      </c>
      <c r="AJ321" s="10">
        <v>42094</v>
      </c>
      <c r="AK321">
        <v>39.770000000000003</v>
      </c>
      <c r="AL321">
        <v>0.29499999999999998</v>
      </c>
      <c r="AN321" s="10">
        <v>42094</v>
      </c>
      <c r="AO321">
        <v>41.2</v>
      </c>
      <c r="AP321">
        <v>0.38750000000000001</v>
      </c>
      <c r="AR321" s="10">
        <v>42094</v>
      </c>
      <c r="AS321">
        <v>61.32</v>
      </c>
      <c r="AT321">
        <v>0.46500000000000002</v>
      </c>
      <c r="AV321" s="10">
        <v>42094</v>
      </c>
      <c r="AW321">
        <v>17.32</v>
      </c>
      <c r="AX321">
        <v>0.26</v>
      </c>
    </row>
    <row r="322" spans="4:50">
      <c r="D322" s="10">
        <v>42095</v>
      </c>
      <c r="E322">
        <v>52.79</v>
      </c>
      <c r="F322">
        <v>0.505</v>
      </c>
      <c r="H322" s="10">
        <v>42095</v>
      </c>
      <c r="I322">
        <v>76.83</v>
      </c>
      <c r="J322">
        <v>0.79500000000000004</v>
      </c>
      <c r="L322" s="10">
        <v>42095</v>
      </c>
      <c r="M322">
        <v>50.73</v>
      </c>
      <c r="N322">
        <v>0.42</v>
      </c>
      <c r="P322" s="10">
        <v>42095</v>
      </c>
      <c r="Q322">
        <v>26.76</v>
      </c>
      <c r="R322">
        <v>0.245</v>
      </c>
      <c r="T322" s="10">
        <v>42095</v>
      </c>
      <c r="U322">
        <v>31.83</v>
      </c>
      <c r="V322">
        <v>0.25</v>
      </c>
      <c r="X322" s="10">
        <v>42095</v>
      </c>
      <c r="Y322">
        <v>64.040000000000006</v>
      </c>
      <c r="Z322">
        <v>0.59499999999999997</v>
      </c>
      <c r="AB322" s="10">
        <v>42095</v>
      </c>
      <c r="AC322">
        <v>44.62</v>
      </c>
      <c r="AD322">
        <v>0.52500000000000002</v>
      </c>
      <c r="AF322" s="10">
        <v>42095</v>
      </c>
      <c r="AG322">
        <v>38.86</v>
      </c>
      <c r="AH322">
        <v>0.36</v>
      </c>
      <c r="AJ322" s="10">
        <v>42095</v>
      </c>
      <c r="AK322">
        <v>40.03</v>
      </c>
      <c r="AL322">
        <v>0.29499999999999998</v>
      </c>
      <c r="AN322" s="10">
        <v>42095</v>
      </c>
      <c r="AO322">
        <v>40.31</v>
      </c>
      <c r="AP322">
        <v>0.38750000000000001</v>
      </c>
      <c r="AR322" s="10">
        <v>42095</v>
      </c>
      <c r="AS322">
        <v>60.04</v>
      </c>
      <c r="AT322">
        <v>0.46500000000000002</v>
      </c>
      <c r="AV322" s="10">
        <v>42095</v>
      </c>
      <c r="AW322">
        <v>17.22</v>
      </c>
      <c r="AX322">
        <v>0.26</v>
      </c>
    </row>
    <row r="323" spans="4:50">
      <c r="D323" s="10">
        <v>42096</v>
      </c>
      <c r="E323">
        <v>52.36</v>
      </c>
      <c r="F323">
        <v>0.505</v>
      </c>
      <c r="H323" s="10">
        <v>42096</v>
      </c>
      <c r="I323">
        <v>76.97</v>
      </c>
      <c r="J323">
        <v>0.79500000000000004</v>
      </c>
      <c r="L323" s="10">
        <v>42096</v>
      </c>
      <c r="M323">
        <v>50.64</v>
      </c>
      <c r="N323">
        <v>0.42</v>
      </c>
      <c r="P323" s="10">
        <v>42096</v>
      </c>
      <c r="Q323">
        <v>26.95</v>
      </c>
      <c r="R323">
        <v>0.245</v>
      </c>
      <c r="T323" s="10">
        <v>42096</v>
      </c>
      <c r="U323">
        <v>32.01</v>
      </c>
      <c r="V323">
        <v>0.25</v>
      </c>
      <c r="X323" s="10">
        <v>42096</v>
      </c>
      <c r="Y323">
        <v>63.66</v>
      </c>
      <c r="Z323">
        <v>0.59499999999999997</v>
      </c>
      <c r="AB323" s="10">
        <v>42096</v>
      </c>
      <c r="AC323">
        <v>44.64</v>
      </c>
      <c r="AD323">
        <v>0.52500000000000002</v>
      </c>
      <c r="AF323" s="10">
        <v>42096</v>
      </c>
      <c r="AG323">
        <v>38.94</v>
      </c>
      <c r="AH323">
        <v>0.36</v>
      </c>
      <c r="AJ323" s="10">
        <v>42096</v>
      </c>
      <c r="AK323">
        <v>40.11</v>
      </c>
      <c r="AL323">
        <v>0.29499999999999998</v>
      </c>
      <c r="AN323" s="10">
        <v>42096</v>
      </c>
      <c r="AO323">
        <v>41.02</v>
      </c>
      <c r="AP323">
        <v>0.38750000000000001</v>
      </c>
      <c r="AR323" s="10">
        <v>42096</v>
      </c>
      <c r="AS323">
        <v>60.64</v>
      </c>
      <c r="AT323">
        <v>0.46500000000000002</v>
      </c>
      <c r="AV323" s="10">
        <v>42096</v>
      </c>
      <c r="AW323">
        <v>17.2</v>
      </c>
      <c r="AX323">
        <v>0.26</v>
      </c>
    </row>
    <row r="324" spans="4:50">
      <c r="D324" s="10">
        <v>42100</v>
      </c>
      <c r="E324">
        <v>52.68</v>
      </c>
      <c r="F324">
        <v>0.505</v>
      </c>
      <c r="H324" s="10">
        <v>42100</v>
      </c>
      <c r="I324">
        <v>78.239999999999995</v>
      </c>
      <c r="J324">
        <v>0.79500000000000004</v>
      </c>
      <c r="L324" s="10">
        <v>42100</v>
      </c>
      <c r="M324">
        <v>51.05</v>
      </c>
      <c r="N324">
        <v>0.42</v>
      </c>
      <c r="P324" s="10">
        <v>42100</v>
      </c>
      <c r="Q324">
        <v>27.52</v>
      </c>
      <c r="R324">
        <v>0.245</v>
      </c>
      <c r="T324" s="10">
        <v>42100</v>
      </c>
      <c r="U324">
        <v>32.340000000000003</v>
      </c>
      <c r="V324">
        <v>0.25</v>
      </c>
      <c r="X324" s="10">
        <v>42100</v>
      </c>
      <c r="Y324">
        <v>64.42</v>
      </c>
      <c r="Z324">
        <v>0.59499999999999997</v>
      </c>
      <c r="AB324" s="10">
        <v>42100</v>
      </c>
      <c r="AC324">
        <v>44.92</v>
      </c>
      <c r="AD324">
        <v>0.52500000000000002</v>
      </c>
      <c r="AF324" s="10">
        <v>42100</v>
      </c>
      <c r="AG324">
        <v>39.46</v>
      </c>
      <c r="AH324">
        <v>0.36</v>
      </c>
      <c r="AJ324" s="10">
        <v>42100</v>
      </c>
      <c r="AK324">
        <v>40.14</v>
      </c>
      <c r="AL324">
        <v>0.29499999999999998</v>
      </c>
      <c r="AN324" s="10">
        <v>42100</v>
      </c>
      <c r="AO324">
        <v>41.52</v>
      </c>
      <c r="AP324">
        <v>0.38750000000000001</v>
      </c>
      <c r="AR324" s="10">
        <v>42100</v>
      </c>
      <c r="AS324">
        <v>61.39</v>
      </c>
      <c r="AT324">
        <v>0.46500000000000002</v>
      </c>
      <c r="AV324" s="10">
        <v>42100</v>
      </c>
      <c r="AW324">
        <v>17.27</v>
      </c>
      <c r="AX324">
        <v>0.26</v>
      </c>
    </row>
    <row r="325" spans="4:50">
      <c r="D325" s="10">
        <v>42101</v>
      </c>
      <c r="E325">
        <v>51.86</v>
      </c>
      <c r="F325">
        <v>0.505</v>
      </c>
      <c r="H325" s="10">
        <v>42101</v>
      </c>
      <c r="I325">
        <v>77.650000000000006</v>
      </c>
      <c r="J325">
        <v>0.79500000000000004</v>
      </c>
      <c r="L325" s="10">
        <v>42101</v>
      </c>
      <c r="M325">
        <v>50.31</v>
      </c>
      <c r="N325">
        <v>0.42</v>
      </c>
      <c r="P325" s="10">
        <v>42101</v>
      </c>
      <c r="Q325">
        <v>27.13</v>
      </c>
      <c r="R325">
        <v>0.245</v>
      </c>
      <c r="T325" s="10">
        <v>42101</v>
      </c>
      <c r="U325">
        <v>31.91</v>
      </c>
      <c r="V325">
        <v>0.25</v>
      </c>
      <c r="X325" s="10">
        <v>42101</v>
      </c>
      <c r="Y325">
        <v>63.2</v>
      </c>
      <c r="Z325">
        <v>0.59499999999999997</v>
      </c>
      <c r="AB325" s="10">
        <v>42101</v>
      </c>
      <c r="AC325">
        <v>44.26</v>
      </c>
      <c r="AD325">
        <v>0.52500000000000002</v>
      </c>
      <c r="AF325" s="10">
        <v>42101</v>
      </c>
      <c r="AG325">
        <v>38.729999999999997</v>
      </c>
      <c r="AH325">
        <v>0.36</v>
      </c>
      <c r="AJ325" s="10">
        <v>42101</v>
      </c>
      <c r="AK325">
        <v>40.130000000000003</v>
      </c>
      <c r="AL325">
        <v>0.29499999999999998</v>
      </c>
      <c r="AN325" s="10">
        <v>42101</v>
      </c>
      <c r="AO325">
        <v>41.49</v>
      </c>
      <c r="AP325">
        <v>0.38750000000000001</v>
      </c>
      <c r="AR325" s="10">
        <v>42101</v>
      </c>
      <c r="AS325">
        <v>61.95</v>
      </c>
      <c r="AT325">
        <v>0.46500000000000002</v>
      </c>
      <c r="AV325" s="10">
        <v>42101</v>
      </c>
      <c r="AW325">
        <v>17.32</v>
      </c>
      <c r="AX325">
        <v>0.26</v>
      </c>
    </row>
    <row r="326" spans="4:50">
      <c r="D326" s="10">
        <v>42102</v>
      </c>
      <c r="E326">
        <v>51.86</v>
      </c>
      <c r="F326">
        <v>0.505</v>
      </c>
      <c r="H326" s="10">
        <v>42102</v>
      </c>
      <c r="I326">
        <v>77.3</v>
      </c>
      <c r="J326">
        <v>0.79500000000000004</v>
      </c>
      <c r="L326" s="10">
        <v>42102</v>
      </c>
      <c r="M326">
        <v>50.38</v>
      </c>
      <c r="N326">
        <v>0.42</v>
      </c>
      <c r="P326" s="10">
        <v>42102</v>
      </c>
      <c r="Q326">
        <v>26.88</v>
      </c>
      <c r="R326">
        <v>0.245</v>
      </c>
      <c r="T326" s="10">
        <v>42102</v>
      </c>
      <c r="U326">
        <v>31.62</v>
      </c>
      <c r="V326">
        <v>0.25</v>
      </c>
      <c r="X326" s="10">
        <v>42102</v>
      </c>
      <c r="Y326">
        <v>63.12</v>
      </c>
      <c r="Z326">
        <v>0.59499999999999997</v>
      </c>
      <c r="AB326" s="10">
        <v>42102</v>
      </c>
      <c r="AC326">
        <v>44.34</v>
      </c>
      <c r="AD326">
        <v>0.52500000000000002</v>
      </c>
      <c r="AF326" s="10">
        <v>42102</v>
      </c>
      <c r="AG326">
        <v>38.43</v>
      </c>
      <c r="AH326">
        <v>0.36</v>
      </c>
      <c r="AJ326" s="10">
        <v>42102</v>
      </c>
      <c r="AK326">
        <v>40.409999999999997</v>
      </c>
      <c r="AL326">
        <v>0.29499999999999998</v>
      </c>
      <c r="AN326" s="10">
        <v>42102</v>
      </c>
      <c r="AO326">
        <v>41.6</v>
      </c>
      <c r="AP326">
        <v>0.38750000000000001</v>
      </c>
      <c r="AR326" s="10">
        <v>42102</v>
      </c>
      <c r="AS326">
        <v>61.92</v>
      </c>
      <c r="AT326">
        <v>0.46500000000000002</v>
      </c>
      <c r="AV326" s="10">
        <v>42102</v>
      </c>
      <c r="AW326">
        <v>17.2</v>
      </c>
      <c r="AX326">
        <v>0.26</v>
      </c>
    </row>
    <row r="327" spans="4:50">
      <c r="D327" s="10">
        <v>42103</v>
      </c>
      <c r="E327">
        <v>51.57</v>
      </c>
      <c r="F327">
        <v>0.505</v>
      </c>
      <c r="H327" s="10">
        <v>42103</v>
      </c>
      <c r="I327">
        <v>77.010000000000005</v>
      </c>
      <c r="J327">
        <v>0.79500000000000004</v>
      </c>
      <c r="L327" s="10">
        <v>42103</v>
      </c>
      <c r="M327">
        <v>49.96</v>
      </c>
      <c r="N327">
        <v>0.42</v>
      </c>
      <c r="P327" s="10">
        <v>42103</v>
      </c>
      <c r="Q327">
        <v>26.76</v>
      </c>
      <c r="R327">
        <v>0.245</v>
      </c>
      <c r="T327" s="10">
        <v>42103</v>
      </c>
      <c r="U327">
        <v>31.62</v>
      </c>
      <c r="V327">
        <v>0.25</v>
      </c>
      <c r="X327" s="10">
        <v>42103</v>
      </c>
      <c r="Y327">
        <v>62.61</v>
      </c>
      <c r="Z327">
        <v>0.59499999999999997</v>
      </c>
      <c r="AB327" s="10">
        <v>42103</v>
      </c>
      <c r="AC327">
        <v>44.47</v>
      </c>
      <c r="AD327">
        <v>0.52500000000000002</v>
      </c>
      <c r="AF327" s="10">
        <v>42103</v>
      </c>
      <c r="AG327">
        <v>38.15</v>
      </c>
      <c r="AH327">
        <v>0.36</v>
      </c>
      <c r="AJ327" s="10">
        <v>42103</v>
      </c>
      <c r="AK327">
        <v>40.31</v>
      </c>
      <c r="AL327">
        <v>0.29499999999999998</v>
      </c>
      <c r="AN327" s="10">
        <v>42103</v>
      </c>
      <c r="AO327">
        <v>41.69</v>
      </c>
      <c r="AP327">
        <v>0.38750000000000001</v>
      </c>
      <c r="AR327" s="10">
        <v>42103</v>
      </c>
      <c r="AS327">
        <v>62.95</v>
      </c>
      <c r="AT327">
        <v>0.46500000000000002</v>
      </c>
      <c r="AV327" s="10">
        <v>42103</v>
      </c>
      <c r="AW327">
        <v>17.21</v>
      </c>
      <c r="AX327">
        <v>0.26</v>
      </c>
    </row>
    <row r="328" spans="4:50">
      <c r="D328" s="10">
        <v>42104</v>
      </c>
      <c r="E328">
        <v>51.83</v>
      </c>
      <c r="F328">
        <v>0.505</v>
      </c>
      <c r="H328" s="10">
        <v>42104</v>
      </c>
      <c r="I328">
        <v>77.84</v>
      </c>
      <c r="J328">
        <v>0.79500000000000004</v>
      </c>
      <c r="L328" s="10">
        <v>42104</v>
      </c>
      <c r="M328">
        <v>50.5</v>
      </c>
      <c r="N328">
        <v>0.42</v>
      </c>
      <c r="P328" s="10">
        <v>42104</v>
      </c>
      <c r="Q328">
        <v>27.02</v>
      </c>
      <c r="R328">
        <v>0.245</v>
      </c>
      <c r="T328" s="10">
        <v>42104</v>
      </c>
      <c r="U328">
        <v>32.07</v>
      </c>
      <c r="V328">
        <v>0.25</v>
      </c>
      <c r="X328" s="10">
        <v>42104</v>
      </c>
      <c r="Y328">
        <v>63.78</v>
      </c>
      <c r="Z328">
        <v>0.59499999999999997</v>
      </c>
      <c r="AB328" s="10">
        <v>42104</v>
      </c>
      <c r="AC328">
        <v>44.62</v>
      </c>
      <c r="AD328">
        <v>0.52500000000000002</v>
      </c>
      <c r="AF328" s="10">
        <v>42104</v>
      </c>
      <c r="AG328">
        <v>38.71</v>
      </c>
      <c r="AH328">
        <v>0.36</v>
      </c>
      <c r="AJ328" s="10">
        <v>42104</v>
      </c>
      <c r="AK328">
        <v>40.36</v>
      </c>
      <c r="AL328">
        <v>0.29499999999999998</v>
      </c>
      <c r="AN328" s="10">
        <v>42104</v>
      </c>
      <c r="AO328">
        <v>41.37</v>
      </c>
      <c r="AP328">
        <v>0.38750000000000001</v>
      </c>
      <c r="AR328" s="10">
        <v>42104</v>
      </c>
      <c r="AS328">
        <v>63.34</v>
      </c>
      <c r="AT328">
        <v>0.46500000000000002</v>
      </c>
      <c r="AV328" s="10">
        <v>42104</v>
      </c>
      <c r="AW328">
        <v>17.38</v>
      </c>
      <c r="AX328">
        <v>0.26</v>
      </c>
    </row>
    <row r="329" spans="4:50">
      <c r="D329" s="10">
        <v>42107</v>
      </c>
      <c r="E329">
        <v>51.15</v>
      </c>
      <c r="F329">
        <v>0.505</v>
      </c>
      <c r="H329" s="10">
        <v>42107</v>
      </c>
      <c r="I329">
        <v>77.23</v>
      </c>
      <c r="J329">
        <v>0.79500000000000004</v>
      </c>
      <c r="L329" s="10">
        <v>42107</v>
      </c>
      <c r="M329">
        <v>49.68</v>
      </c>
      <c r="N329">
        <v>0.42</v>
      </c>
      <c r="P329" s="10">
        <v>42107</v>
      </c>
      <c r="Q329">
        <v>26.7</v>
      </c>
      <c r="R329">
        <v>0.245</v>
      </c>
      <c r="T329" s="10">
        <v>42107</v>
      </c>
      <c r="U329">
        <v>31.95</v>
      </c>
      <c r="V329">
        <v>0.25</v>
      </c>
      <c r="X329" s="10">
        <v>42107</v>
      </c>
      <c r="Y329">
        <v>62.68</v>
      </c>
      <c r="Z329">
        <v>0.59499999999999997</v>
      </c>
      <c r="AB329" s="10">
        <v>42107</v>
      </c>
      <c r="AC329">
        <v>44.2</v>
      </c>
      <c r="AD329">
        <v>0.52500000000000002</v>
      </c>
      <c r="AF329" s="10">
        <v>42107</v>
      </c>
      <c r="AG329">
        <v>38.4</v>
      </c>
      <c r="AH329">
        <v>0.36</v>
      </c>
      <c r="AJ329" s="10">
        <v>42107</v>
      </c>
      <c r="AK329">
        <v>40.21</v>
      </c>
      <c r="AL329">
        <v>0.29499999999999998</v>
      </c>
      <c r="AN329" s="10">
        <v>42107</v>
      </c>
      <c r="AO329">
        <v>41.27</v>
      </c>
      <c r="AP329">
        <v>0.38750000000000001</v>
      </c>
      <c r="AR329" s="10">
        <v>42107</v>
      </c>
      <c r="AS329">
        <v>63.52</v>
      </c>
      <c r="AT329">
        <v>0.46500000000000002</v>
      </c>
      <c r="AV329" s="10">
        <v>42107</v>
      </c>
      <c r="AW329">
        <v>17.14</v>
      </c>
      <c r="AX329">
        <v>0.26</v>
      </c>
    </row>
    <row r="330" spans="4:50">
      <c r="D330" s="10">
        <v>42108</v>
      </c>
      <c r="E330">
        <v>51.44</v>
      </c>
      <c r="F330">
        <v>0.505</v>
      </c>
      <c r="H330" s="10">
        <v>42108</v>
      </c>
      <c r="I330">
        <v>77.59</v>
      </c>
      <c r="J330">
        <v>0.79500000000000004</v>
      </c>
      <c r="L330" s="10">
        <v>42108</v>
      </c>
      <c r="M330">
        <v>50.23</v>
      </c>
      <c r="N330">
        <v>0.42</v>
      </c>
      <c r="P330" s="10">
        <v>42108</v>
      </c>
      <c r="Q330">
        <v>26.9</v>
      </c>
      <c r="R330">
        <v>0.245</v>
      </c>
      <c r="T330" s="10">
        <v>42108</v>
      </c>
      <c r="U330">
        <v>32.21</v>
      </c>
      <c r="V330">
        <v>0.25</v>
      </c>
      <c r="X330" s="10">
        <v>42108</v>
      </c>
      <c r="Y330">
        <v>63.34</v>
      </c>
      <c r="Z330">
        <v>0.59499999999999997</v>
      </c>
      <c r="AB330" s="10">
        <v>42108</v>
      </c>
      <c r="AC330">
        <v>44.35</v>
      </c>
      <c r="AD330">
        <v>0.52500000000000002</v>
      </c>
      <c r="AF330" s="10">
        <v>42108</v>
      </c>
      <c r="AG330">
        <v>38.54</v>
      </c>
      <c r="AH330">
        <v>0.36</v>
      </c>
      <c r="AJ330" s="10">
        <v>42108</v>
      </c>
      <c r="AK330">
        <v>40.06</v>
      </c>
      <c r="AL330">
        <v>0.29499999999999998</v>
      </c>
      <c r="AN330" s="10">
        <v>42108</v>
      </c>
      <c r="AO330">
        <v>41.1</v>
      </c>
      <c r="AP330">
        <v>0.38750000000000001</v>
      </c>
      <c r="AR330" s="10">
        <v>42108</v>
      </c>
      <c r="AS330">
        <v>64.040000000000006</v>
      </c>
      <c r="AT330">
        <v>0.46500000000000002</v>
      </c>
      <c r="AV330" s="10">
        <v>42108</v>
      </c>
      <c r="AW330">
        <v>17.05</v>
      </c>
      <c r="AX330">
        <v>0.26</v>
      </c>
    </row>
    <row r="331" spans="4:50">
      <c r="D331" s="10">
        <v>42109</v>
      </c>
      <c r="E331">
        <v>51.49</v>
      </c>
      <c r="F331">
        <v>0.505</v>
      </c>
      <c r="H331" s="10">
        <v>42109</v>
      </c>
      <c r="I331">
        <v>78.02</v>
      </c>
      <c r="J331">
        <v>0.79500000000000004</v>
      </c>
      <c r="L331" s="10">
        <v>42109</v>
      </c>
      <c r="M331">
        <v>50.24</v>
      </c>
      <c r="N331">
        <v>0.42</v>
      </c>
      <c r="P331" s="10">
        <v>42109</v>
      </c>
      <c r="Q331">
        <v>26.8</v>
      </c>
      <c r="R331">
        <v>0.245</v>
      </c>
      <c r="T331" s="10">
        <v>42109</v>
      </c>
      <c r="U331">
        <v>32.479999999999997</v>
      </c>
      <c r="V331">
        <v>0.25</v>
      </c>
      <c r="X331" s="10">
        <v>42109</v>
      </c>
      <c r="Y331">
        <v>63.04</v>
      </c>
      <c r="Z331">
        <v>0.59499999999999997</v>
      </c>
      <c r="AB331" s="10">
        <v>42109</v>
      </c>
      <c r="AC331">
        <v>44.2</v>
      </c>
      <c r="AD331">
        <v>0.52500000000000002</v>
      </c>
      <c r="AF331" s="10">
        <v>42109</v>
      </c>
      <c r="AG331">
        <v>38.31</v>
      </c>
      <c r="AH331">
        <v>0.36</v>
      </c>
      <c r="AJ331" s="10">
        <v>42109</v>
      </c>
      <c r="AK331">
        <v>39.9</v>
      </c>
      <c r="AL331">
        <v>0.29499999999999998</v>
      </c>
      <c r="AN331" s="10">
        <v>42109</v>
      </c>
      <c r="AO331">
        <v>41.37</v>
      </c>
      <c r="AP331">
        <v>0.38750000000000001</v>
      </c>
      <c r="AR331" s="10">
        <v>42109</v>
      </c>
      <c r="AS331">
        <v>64.13</v>
      </c>
      <c r="AT331">
        <v>0.46500000000000002</v>
      </c>
      <c r="AV331" s="10">
        <v>42109</v>
      </c>
      <c r="AW331">
        <v>17.04</v>
      </c>
      <c r="AX331">
        <v>0.26</v>
      </c>
    </row>
    <row r="332" spans="4:50">
      <c r="D332" s="10">
        <v>42110</v>
      </c>
      <c r="E332">
        <v>51.38</v>
      </c>
      <c r="F332">
        <v>0.505</v>
      </c>
      <c r="H332" s="10">
        <v>42110</v>
      </c>
      <c r="I332">
        <v>77.31</v>
      </c>
      <c r="J332">
        <v>0.79500000000000004</v>
      </c>
      <c r="L332" s="10">
        <v>42110</v>
      </c>
      <c r="M332">
        <v>50.35</v>
      </c>
      <c r="N332">
        <v>0.42</v>
      </c>
      <c r="P332" s="10">
        <v>42110</v>
      </c>
      <c r="Q332">
        <v>26.66</v>
      </c>
      <c r="R332">
        <v>0.245</v>
      </c>
      <c r="T332" s="10">
        <v>42110</v>
      </c>
      <c r="U332">
        <v>32.21</v>
      </c>
      <c r="V332">
        <v>0.25</v>
      </c>
      <c r="X332" s="10">
        <v>42110</v>
      </c>
      <c r="Y332">
        <v>62.71</v>
      </c>
      <c r="Z332">
        <v>0.59499999999999997</v>
      </c>
      <c r="AB332" s="10">
        <v>42110</v>
      </c>
      <c r="AC332">
        <v>44.11</v>
      </c>
      <c r="AD332">
        <v>0.52500000000000002</v>
      </c>
      <c r="AF332" s="10">
        <v>42110</v>
      </c>
      <c r="AG332">
        <v>37.909999999999997</v>
      </c>
      <c r="AH332">
        <v>0.36</v>
      </c>
      <c r="AJ332" s="10">
        <v>42110</v>
      </c>
      <c r="AK332">
        <v>39.630000000000003</v>
      </c>
      <c r="AL332">
        <v>0.29499999999999998</v>
      </c>
      <c r="AN332" s="10">
        <v>42110</v>
      </c>
      <c r="AO332">
        <v>41.41</v>
      </c>
      <c r="AP332">
        <v>0.38750000000000001</v>
      </c>
      <c r="AR332" s="10">
        <v>42110</v>
      </c>
      <c r="AS332">
        <v>64.42</v>
      </c>
      <c r="AT332">
        <v>0.46500000000000002</v>
      </c>
      <c r="AV332" s="10">
        <v>42110</v>
      </c>
      <c r="AW332">
        <v>16.98</v>
      </c>
      <c r="AX332">
        <v>0.26</v>
      </c>
    </row>
    <row r="333" spans="4:50">
      <c r="D333" s="10">
        <v>42111</v>
      </c>
      <c r="E333">
        <v>50.94</v>
      </c>
      <c r="F333">
        <v>0.505</v>
      </c>
      <c r="H333" s="10">
        <v>42111</v>
      </c>
      <c r="I333">
        <v>77.31</v>
      </c>
      <c r="J333">
        <v>0.79500000000000004</v>
      </c>
      <c r="L333" s="10">
        <v>42111</v>
      </c>
      <c r="M333">
        <v>50.05</v>
      </c>
      <c r="N333">
        <v>0.42</v>
      </c>
      <c r="P333" s="10">
        <v>42111</v>
      </c>
      <c r="Q333">
        <v>26.68</v>
      </c>
      <c r="R333">
        <v>0.245</v>
      </c>
      <c r="T333" s="10">
        <v>42111</v>
      </c>
      <c r="U333">
        <v>32.67</v>
      </c>
      <c r="V333">
        <v>0.25</v>
      </c>
      <c r="X333" s="10">
        <v>42111</v>
      </c>
      <c r="Y333">
        <v>62.65</v>
      </c>
      <c r="Z333">
        <v>0.59499999999999997</v>
      </c>
      <c r="AB333" s="10">
        <v>42111</v>
      </c>
      <c r="AC333">
        <v>44.11</v>
      </c>
      <c r="AD333">
        <v>0.52500000000000002</v>
      </c>
      <c r="AF333" s="10">
        <v>42111</v>
      </c>
      <c r="AG333">
        <v>37.729999999999997</v>
      </c>
      <c r="AH333">
        <v>0.36</v>
      </c>
      <c r="AJ333" s="10">
        <v>42111</v>
      </c>
      <c r="AK333">
        <v>40</v>
      </c>
      <c r="AL333">
        <v>0.29499999999999998</v>
      </c>
      <c r="AN333" s="10">
        <v>42111</v>
      </c>
      <c r="AO333">
        <v>41.4</v>
      </c>
      <c r="AP333">
        <v>0.38750000000000001</v>
      </c>
      <c r="AR333" s="10">
        <v>42111</v>
      </c>
      <c r="AS333">
        <v>64.819999999999993</v>
      </c>
      <c r="AT333">
        <v>0.46500000000000002</v>
      </c>
      <c r="AV333" s="10">
        <v>42111</v>
      </c>
      <c r="AW333">
        <v>17.03</v>
      </c>
      <c r="AX333">
        <v>0.26</v>
      </c>
    </row>
    <row r="334" spans="4:50">
      <c r="D334" s="10">
        <v>42114</v>
      </c>
      <c r="E334">
        <v>51.59</v>
      </c>
      <c r="F334">
        <v>0.505</v>
      </c>
      <c r="H334" s="10">
        <v>42114</v>
      </c>
      <c r="I334">
        <v>78.61</v>
      </c>
      <c r="J334">
        <v>0.79500000000000004</v>
      </c>
      <c r="L334" s="10">
        <v>42114</v>
      </c>
      <c r="M334">
        <v>50.5</v>
      </c>
      <c r="N334">
        <v>0.42</v>
      </c>
      <c r="P334" s="10">
        <v>42114</v>
      </c>
      <c r="Q334">
        <v>26.82</v>
      </c>
      <c r="R334">
        <v>0.245</v>
      </c>
      <c r="T334" s="10">
        <v>42114</v>
      </c>
      <c r="U334">
        <v>32.86</v>
      </c>
      <c r="V334">
        <v>0.25</v>
      </c>
      <c r="X334" s="10">
        <v>42114</v>
      </c>
      <c r="Y334">
        <v>63.4</v>
      </c>
      <c r="Z334">
        <v>0.59499999999999997</v>
      </c>
      <c r="AB334" s="10">
        <v>42114</v>
      </c>
      <c r="AC334">
        <v>44.76</v>
      </c>
      <c r="AD334">
        <v>0.52500000000000002</v>
      </c>
      <c r="AF334" s="10">
        <v>42114</v>
      </c>
      <c r="AG334">
        <v>38.020000000000003</v>
      </c>
      <c r="AH334">
        <v>0.36</v>
      </c>
      <c r="AJ334" s="10">
        <v>42114</v>
      </c>
      <c r="AK334">
        <v>40.06</v>
      </c>
      <c r="AL334">
        <v>0.29499999999999998</v>
      </c>
      <c r="AN334" s="10">
        <v>42114</v>
      </c>
      <c r="AO334">
        <v>41.42</v>
      </c>
      <c r="AP334">
        <v>0.38750000000000001</v>
      </c>
      <c r="AR334" s="10">
        <v>42114</v>
      </c>
      <c r="AS334">
        <v>65.260000000000005</v>
      </c>
      <c r="AT334">
        <v>0.46500000000000002</v>
      </c>
      <c r="AV334" s="10">
        <v>42114</v>
      </c>
      <c r="AW334">
        <v>17.03</v>
      </c>
      <c r="AX334">
        <v>0.26</v>
      </c>
    </row>
    <row r="335" spans="4:50">
      <c r="D335" s="10">
        <v>42115</v>
      </c>
      <c r="E335">
        <v>50.87</v>
      </c>
      <c r="F335">
        <v>0.505</v>
      </c>
      <c r="H335" s="10">
        <v>42115</v>
      </c>
      <c r="I335">
        <v>78.069999999999993</v>
      </c>
      <c r="J335">
        <v>0.79500000000000004</v>
      </c>
      <c r="L335" s="10">
        <v>42115</v>
      </c>
      <c r="M335">
        <v>49.61</v>
      </c>
      <c r="N335">
        <v>0.42</v>
      </c>
      <c r="P335" s="10">
        <v>42115</v>
      </c>
      <c r="Q335">
        <v>26.6</v>
      </c>
      <c r="R335">
        <v>0.245</v>
      </c>
      <c r="T335" s="10">
        <v>42115</v>
      </c>
      <c r="U335">
        <v>32.409999999999997</v>
      </c>
      <c r="V335">
        <v>0.25</v>
      </c>
      <c r="X335" s="10">
        <v>42115</v>
      </c>
      <c r="Y335">
        <v>62.91</v>
      </c>
      <c r="Z335">
        <v>0.59499999999999997</v>
      </c>
      <c r="AB335" s="10">
        <v>42115</v>
      </c>
      <c r="AC335">
        <v>44.42</v>
      </c>
      <c r="AD335">
        <v>0.52500000000000002</v>
      </c>
      <c r="AF335" s="10">
        <v>42115</v>
      </c>
      <c r="AG335">
        <v>37.770000000000003</v>
      </c>
      <c r="AH335">
        <v>0.36</v>
      </c>
      <c r="AJ335" s="10">
        <v>42115</v>
      </c>
      <c r="AK335">
        <v>40.049999999999997</v>
      </c>
      <c r="AL335">
        <v>0.29499999999999998</v>
      </c>
      <c r="AN335" s="10">
        <v>42115</v>
      </c>
      <c r="AO335">
        <v>41.59</v>
      </c>
      <c r="AP335">
        <v>0.38750000000000001</v>
      </c>
      <c r="AR335" s="10">
        <v>42115</v>
      </c>
      <c r="AS335">
        <v>64.95</v>
      </c>
      <c r="AT335">
        <v>0.46500000000000002</v>
      </c>
      <c r="AV335" s="10">
        <v>42115</v>
      </c>
      <c r="AW335">
        <v>17.010000000000002</v>
      </c>
      <c r="AX335">
        <v>0.26</v>
      </c>
    </row>
    <row r="336" spans="4:50">
      <c r="D336" s="10">
        <v>42116</v>
      </c>
      <c r="E336">
        <v>50.65</v>
      </c>
      <c r="F336">
        <v>0.505</v>
      </c>
      <c r="H336" s="10">
        <v>42116</v>
      </c>
      <c r="I336">
        <v>78.3</v>
      </c>
      <c r="J336">
        <v>0.79500000000000004</v>
      </c>
      <c r="L336" s="10">
        <v>42116</v>
      </c>
      <c r="M336">
        <v>49.46</v>
      </c>
      <c r="N336">
        <v>0.42</v>
      </c>
      <c r="P336" s="10">
        <v>42116</v>
      </c>
      <c r="Q336">
        <v>26.55</v>
      </c>
      <c r="R336">
        <v>0.245</v>
      </c>
      <c r="T336" s="10">
        <v>42116</v>
      </c>
      <c r="U336">
        <v>32.32</v>
      </c>
      <c r="V336">
        <v>0.25</v>
      </c>
      <c r="X336" s="10">
        <v>42116</v>
      </c>
      <c r="Y336">
        <v>62.9</v>
      </c>
      <c r="Z336">
        <v>0.59499999999999997</v>
      </c>
      <c r="AB336" s="10">
        <v>42116</v>
      </c>
      <c r="AC336">
        <v>44.48</v>
      </c>
      <c r="AD336">
        <v>0.52500000000000002</v>
      </c>
      <c r="AF336" s="10">
        <v>42116</v>
      </c>
      <c r="AG336">
        <v>38.28</v>
      </c>
      <c r="AH336">
        <v>0.36</v>
      </c>
      <c r="AJ336" s="10">
        <v>42116</v>
      </c>
      <c r="AK336">
        <v>40.020000000000003</v>
      </c>
      <c r="AL336">
        <v>0.29499999999999998</v>
      </c>
      <c r="AN336" s="10">
        <v>42116</v>
      </c>
      <c r="AO336">
        <v>41.43</v>
      </c>
      <c r="AP336">
        <v>0.38750000000000001</v>
      </c>
      <c r="AR336" s="10">
        <v>42116</v>
      </c>
      <c r="AS336">
        <v>65.25</v>
      </c>
      <c r="AT336">
        <v>0.46500000000000002</v>
      </c>
      <c r="AV336" s="10">
        <v>42116</v>
      </c>
      <c r="AW336">
        <v>17.09</v>
      </c>
      <c r="AX336">
        <v>0.26</v>
      </c>
    </row>
    <row r="337" spans="4:50">
      <c r="D337" s="10">
        <v>42117</v>
      </c>
      <c r="E337">
        <v>51.08</v>
      </c>
      <c r="F337">
        <v>0.505</v>
      </c>
      <c r="H337" s="10">
        <v>42117</v>
      </c>
      <c r="I337">
        <v>78.86</v>
      </c>
      <c r="J337">
        <v>0.79500000000000004</v>
      </c>
      <c r="L337" s="10">
        <v>42117</v>
      </c>
      <c r="M337">
        <v>49.62</v>
      </c>
      <c r="N337">
        <v>0.42</v>
      </c>
      <c r="P337" s="10">
        <v>42117</v>
      </c>
      <c r="Q337">
        <v>26.66</v>
      </c>
      <c r="R337">
        <v>0.245</v>
      </c>
      <c r="T337" s="10">
        <v>42117</v>
      </c>
      <c r="U337">
        <v>32.43</v>
      </c>
      <c r="V337">
        <v>0.25</v>
      </c>
      <c r="X337" s="10">
        <v>42117</v>
      </c>
      <c r="Y337">
        <v>63.45</v>
      </c>
      <c r="Z337">
        <v>0.59499999999999997</v>
      </c>
      <c r="AB337" s="10">
        <v>42117</v>
      </c>
      <c r="AC337">
        <v>44.69</v>
      </c>
      <c r="AD337">
        <v>0.52500000000000002</v>
      </c>
      <c r="AF337" s="10">
        <v>42117</v>
      </c>
      <c r="AG337">
        <v>38.33</v>
      </c>
      <c r="AH337">
        <v>0.36</v>
      </c>
      <c r="AJ337" s="10">
        <v>42117</v>
      </c>
      <c r="AK337">
        <v>39.979999999999997</v>
      </c>
      <c r="AL337">
        <v>0.29499999999999998</v>
      </c>
      <c r="AN337" s="10">
        <v>42117</v>
      </c>
      <c r="AO337">
        <v>41.64</v>
      </c>
      <c r="AP337">
        <v>0.38750000000000001</v>
      </c>
      <c r="AR337" s="10">
        <v>42117</v>
      </c>
      <c r="AS337">
        <v>65.290000000000006</v>
      </c>
      <c r="AT337">
        <v>0.46500000000000002</v>
      </c>
      <c r="AV337" s="10">
        <v>42117</v>
      </c>
      <c r="AW337">
        <v>17.04</v>
      </c>
      <c r="AX337">
        <v>0.26</v>
      </c>
    </row>
    <row r="338" spans="4:50">
      <c r="D338" s="10">
        <v>42118</v>
      </c>
      <c r="E338">
        <v>51.54</v>
      </c>
      <c r="F338">
        <v>0.505</v>
      </c>
      <c r="H338" s="10">
        <v>42118</v>
      </c>
      <c r="I338">
        <v>79.41</v>
      </c>
      <c r="J338">
        <v>0.79500000000000004</v>
      </c>
      <c r="L338" s="10">
        <v>42118</v>
      </c>
      <c r="M338">
        <v>50.29</v>
      </c>
      <c r="N338">
        <v>0.42</v>
      </c>
      <c r="P338" s="10">
        <v>42118</v>
      </c>
      <c r="Q338">
        <v>26.87</v>
      </c>
      <c r="R338">
        <v>0.245</v>
      </c>
      <c r="T338" s="10">
        <v>42118</v>
      </c>
      <c r="U338">
        <v>32.450000000000003</v>
      </c>
      <c r="V338">
        <v>0.25</v>
      </c>
      <c r="X338" s="10">
        <v>42118</v>
      </c>
      <c r="Y338">
        <v>63.75</v>
      </c>
      <c r="Z338">
        <v>0.59499999999999997</v>
      </c>
      <c r="AB338" s="10">
        <v>42118</v>
      </c>
      <c r="AC338">
        <v>44.87</v>
      </c>
      <c r="AD338">
        <v>0.52500000000000002</v>
      </c>
      <c r="AF338" s="10">
        <v>42118</v>
      </c>
      <c r="AG338">
        <v>38.74</v>
      </c>
      <c r="AH338">
        <v>0.36</v>
      </c>
      <c r="AJ338" s="10">
        <v>42118</v>
      </c>
      <c r="AK338">
        <v>40.619999999999997</v>
      </c>
      <c r="AL338">
        <v>0.29499999999999998</v>
      </c>
      <c r="AN338" s="10">
        <v>42118</v>
      </c>
      <c r="AO338">
        <v>41.95</v>
      </c>
      <c r="AP338">
        <v>0.38750000000000001</v>
      </c>
      <c r="AR338" s="10">
        <v>42118</v>
      </c>
      <c r="AS338">
        <v>65.5</v>
      </c>
      <c r="AT338">
        <v>0.46500000000000002</v>
      </c>
      <c r="AV338" s="10">
        <v>42118</v>
      </c>
      <c r="AW338">
        <v>17.02</v>
      </c>
      <c r="AX338">
        <v>0.26</v>
      </c>
    </row>
    <row r="339" spans="4:50">
      <c r="D339" s="10">
        <v>42121</v>
      </c>
      <c r="E339">
        <v>51.15</v>
      </c>
      <c r="F339">
        <v>0.505</v>
      </c>
      <c r="H339" s="10">
        <v>42121</v>
      </c>
      <c r="I339">
        <v>78.37</v>
      </c>
      <c r="J339">
        <v>0.79500000000000004</v>
      </c>
      <c r="L339" s="10">
        <v>42121</v>
      </c>
      <c r="M339">
        <v>49.82</v>
      </c>
      <c r="N339">
        <v>0.42</v>
      </c>
      <c r="P339" s="10">
        <v>42121</v>
      </c>
      <c r="Q339">
        <v>26.65</v>
      </c>
      <c r="R339">
        <v>0.245</v>
      </c>
      <c r="T339" s="10">
        <v>42121</v>
      </c>
      <c r="U339">
        <v>32.06</v>
      </c>
      <c r="V339">
        <v>0.25</v>
      </c>
      <c r="X339" s="10">
        <v>42121</v>
      </c>
      <c r="Y339">
        <v>62.98</v>
      </c>
      <c r="Z339">
        <v>0.59499999999999997</v>
      </c>
      <c r="AB339" s="10">
        <v>42121</v>
      </c>
      <c r="AC339">
        <v>44.32</v>
      </c>
      <c r="AD339">
        <v>0.52500000000000002</v>
      </c>
      <c r="AF339" s="10">
        <v>42121</v>
      </c>
      <c r="AG339">
        <v>38.4</v>
      </c>
      <c r="AH339">
        <v>0.36</v>
      </c>
      <c r="AJ339" s="10">
        <v>42121</v>
      </c>
      <c r="AK339">
        <v>40.57</v>
      </c>
      <c r="AL339">
        <v>0.29499999999999998</v>
      </c>
      <c r="AN339" s="10">
        <v>42121</v>
      </c>
      <c r="AO339">
        <v>41.73</v>
      </c>
      <c r="AP339">
        <v>0.38750000000000001</v>
      </c>
      <c r="AR339" s="10">
        <v>42121</v>
      </c>
      <c r="AS339">
        <v>65.849999999999994</v>
      </c>
      <c r="AT339">
        <v>0.46500000000000002</v>
      </c>
      <c r="AV339" s="10">
        <v>42121</v>
      </c>
      <c r="AW339">
        <v>16.97</v>
      </c>
      <c r="AX339">
        <v>0.26</v>
      </c>
    </row>
    <row r="340" spans="4:50">
      <c r="D340" s="10">
        <v>42122</v>
      </c>
      <c r="E340">
        <v>51.66</v>
      </c>
      <c r="F340">
        <v>0.505</v>
      </c>
      <c r="H340" s="10">
        <v>42122</v>
      </c>
      <c r="I340">
        <v>78.97</v>
      </c>
      <c r="J340">
        <v>0.79500000000000004</v>
      </c>
      <c r="L340" s="10">
        <v>42122</v>
      </c>
      <c r="M340">
        <v>50.39</v>
      </c>
      <c r="N340">
        <v>0.42</v>
      </c>
      <c r="P340" s="10">
        <v>42122</v>
      </c>
      <c r="Q340">
        <v>26.91</v>
      </c>
      <c r="R340">
        <v>0.245</v>
      </c>
      <c r="T340" s="10">
        <v>42122</v>
      </c>
      <c r="U340">
        <v>32.42</v>
      </c>
      <c r="V340">
        <v>0.25</v>
      </c>
      <c r="X340" s="10">
        <v>42122</v>
      </c>
      <c r="Y340">
        <v>63.42</v>
      </c>
      <c r="Z340">
        <v>0.59499999999999997</v>
      </c>
      <c r="AB340" s="10">
        <v>42122</v>
      </c>
      <c r="AC340">
        <v>44.66</v>
      </c>
      <c r="AD340">
        <v>0.52500000000000002</v>
      </c>
      <c r="AF340" s="10">
        <v>42122</v>
      </c>
      <c r="AG340">
        <v>38.74</v>
      </c>
      <c r="AH340">
        <v>0.36</v>
      </c>
      <c r="AJ340" s="10">
        <v>42122</v>
      </c>
      <c r="AK340">
        <v>40.36</v>
      </c>
      <c r="AL340">
        <v>0.29499999999999998</v>
      </c>
      <c r="AN340" s="10">
        <v>42122</v>
      </c>
      <c r="AO340">
        <v>41.7</v>
      </c>
      <c r="AP340">
        <v>0.38750000000000001</v>
      </c>
      <c r="AR340" s="10">
        <v>42122</v>
      </c>
      <c r="AS340">
        <v>64.760000000000005</v>
      </c>
      <c r="AT340">
        <v>0.46500000000000002</v>
      </c>
      <c r="AV340" s="10">
        <v>42122</v>
      </c>
      <c r="AW340">
        <v>16.97</v>
      </c>
      <c r="AX340">
        <v>0.26</v>
      </c>
    </row>
    <row r="341" spans="4:50">
      <c r="D341" s="10">
        <v>42123</v>
      </c>
      <c r="E341">
        <v>51.27</v>
      </c>
      <c r="F341">
        <v>0.505</v>
      </c>
      <c r="H341" s="10">
        <v>42123</v>
      </c>
      <c r="I341">
        <v>78.430000000000007</v>
      </c>
      <c r="J341">
        <v>0.79500000000000004</v>
      </c>
      <c r="L341" s="10">
        <v>42123</v>
      </c>
      <c r="M341">
        <v>50.01</v>
      </c>
      <c r="N341">
        <v>0.42</v>
      </c>
      <c r="P341" s="10">
        <v>42123</v>
      </c>
      <c r="Q341">
        <v>26.73</v>
      </c>
      <c r="R341">
        <v>0.245</v>
      </c>
      <c r="T341" s="10">
        <v>42123</v>
      </c>
      <c r="U341">
        <v>32.81</v>
      </c>
      <c r="V341">
        <v>0.25</v>
      </c>
      <c r="X341" s="10">
        <v>42123</v>
      </c>
      <c r="Y341">
        <v>62.81</v>
      </c>
      <c r="Z341">
        <v>0.59499999999999997</v>
      </c>
      <c r="AB341" s="10">
        <v>42123</v>
      </c>
      <c r="AC341">
        <v>44.65</v>
      </c>
      <c r="AD341">
        <v>0.52500000000000002</v>
      </c>
      <c r="AF341" s="10">
        <v>42123</v>
      </c>
      <c r="AG341">
        <v>38.5</v>
      </c>
      <c r="AH341">
        <v>0.36</v>
      </c>
      <c r="AJ341" s="10">
        <v>42123</v>
      </c>
      <c r="AK341">
        <v>39.96</v>
      </c>
      <c r="AL341">
        <v>0.29499999999999998</v>
      </c>
      <c r="AN341" s="10">
        <v>42123</v>
      </c>
      <c r="AO341">
        <v>41.04</v>
      </c>
      <c r="AP341">
        <v>0.38750000000000001</v>
      </c>
      <c r="AR341" s="10">
        <v>42123</v>
      </c>
      <c r="AS341">
        <v>64</v>
      </c>
      <c r="AT341">
        <v>0.46500000000000002</v>
      </c>
      <c r="AV341" s="10">
        <v>42123</v>
      </c>
      <c r="AW341">
        <v>16.8</v>
      </c>
      <c r="AX341">
        <v>0.26</v>
      </c>
    </row>
    <row r="342" spans="4:50">
      <c r="D342" s="10">
        <v>42124</v>
      </c>
      <c r="E342">
        <v>50.3</v>
      </c>
      <c r="F342">
        <v>0.505</v>
      </c>
      <c r="H342" s="10">
        <v>42124</v>
      </c>
      <c r="I342">
        <v>77.569999999999993</v>
      </c>
      <c r="J342">
        <v>0.79500000000000004</v>
      </c>
      <c r="L342" s="10">
        <v>42124</v>
      </c>
      <c r="M342">
        <v>48.76</v>
      </c>
      <c r="N342">
        <v>0.42</v>
      </c>
      <c r="P342" s="10">
        <v>42124</v>
      </c>
      <c r="Q342">
        <v>26.18</v>
      </c>
      <c r="R342">
        <v>0.245</v>
      </c>
      <c r="T342" s="10">
        <v>42124</v>
      </c>
      <c r="U342">
        <v>32.68</v>
      </c>
      <c r="V342">
        <v>0.25</v>
      </c>
      <c r="X342" s="10">
        <v>42124</v>
      </c>
      <c r="Y342">
        <v>61.2</v>
      </c>
      <c r="Z342">
        <v>0.59499999999999997</v>
      </c>
      <c r="AB342" s="10">
        <v>42124</v>
      </c>
      <c r="AC342">
        <v>44.3</v>
      </c>
      <c r="AD342">
        <v>0.52500000000000002</v>
      </c>
      <c r="AF342" s="10">
        <v>42124</v>
      </c>
      <c r="AG342">
        <v>37.65</v>
      </c>
      <c r="AH342">
        <v>0.36</v>
      </c>
      <c r="AJ342" s="10">
        <v>42124</v>
      </c>
      <c r="AK342">
        <v>39.200000000000003</v>
      </c>
      <c r="AL342">
        <v>0.29499999999999998</v>
      </c>
      <c r="AN342" s="10">
        <v>42124</v>
      </c>
      <c r="AO342">
        <v>40.659999999999997</v>
      </c>
      <c r="AP342">
        <v>0.38750000000000001</v>
      </c>
      <c r="AR342" s="10">
        <v>42124</v>
      </c>
      <c r="AS342">
        <v>63.07</v>
      </c>
      <c r="AT342">
        <v>0.46500000000000002</v>
      </c>
      <c r="AV342" s="10">
        <v>42124</v>
      </c>
      <c r="AW342">
        <v>16.940000000000001</v>
      </c>
      <c r="AX342">
        <v>0.26</v>
      </c>
    </row>
    <row r="343" spans="4:50">
      <c r="D343" s="10">
        <v>42125</v>
      </c>
      <c r="E343">
        <v>49.94</v>
      </c>
      <c r="F343">
        <v>0.505</v>
      </c>
      <c r="H343" s="10">
        <v>42125</v>
      </c>
      <c r="I343">
        <v>77.900000000000006</v>
      </c>
      <c r="J343">
        <v>0.79500000000000004</v>
      </c>
      <c r="L343" s="10">
        <v>42125</v>
      </c>
      <c r="M343">
        <v>48.89</v>
      </c>
      <c r="N343">
        <v>0.42</v>
      </c>
      <c r="P343" s="10">
        <v>42125</v>
      </c>
      <c r="Q343">
        <v>26.07</v>
      </c>
      <c r="R343">
        <v>0.245</v>
      </c>
      <c r="T343" s="10">
        <v>42125</v>
      </c>
      <c r="U343">
        <v>32.369999999999997</v>
      </c>
      <c r="V343">
        <v>0.25</v>
      </c>
      <c r="X343" s="10">
        <v>42125</v>
      </c>
      <c r="Y343">
        <v>60.48</v>
      </c>
      <c r="Z343">
        <v>0.59499999999999997</v>
      </c>
      <c r="AB343" s="10">
        <v>42125</v>
      </c>
      <c r="AC343">
        <v>44.82</v>
      </c>
      <c r="AD343">
        <v>0.52500000000000002</v>
      </c>
      <c r="AF343" s="10">
        <v>42125</v>
      </c>
      <c r="AG343">
        <v>37.72</v>
      </c>
      <c r="AH343">
        <v>0.36</v>
      </c>
      <c r="AJ343" s="10">
        <v>42125</v>
      </c>
      <c r="AK343">
        <v>37.85</v>
      </c>
      <c r="AL343">
        <v>0.29499999999999998</v>
      </c>
      <c r="AN343" s="10">
        <v>42125</v>
      </c>
      <c r="AO343">
        <v>40.76</v>
      </c>
      <c r="AP343">
        <v>0.38750000000000001</v>
      </c>
      <c r="AR343" s="10">
        <v>42125</v>
      </c>
      <c r="AS343">
        <v>63.37</v>
      </c>
      <c r="AT343">
        <v>0.46500000000000002</v>
      </c>
      <c r="AV343" s="10">
        <v>42125</v>
      </c>
      <c r="AW343">
        <v>16.87</v>
      </c>
      <c r="AX343">
        <v>0.26</v>
      </c>
    </row>
    <row r="344" spans="4:50">
      <c r="D344" s="10">
        <v>42128</v>
      </c>
      <c r="E344">
        <v>50.37</v>
      </c>
      <c r="F344">
        <v>0.505</v>
      </c>
      <c r="H344" s="10">
        <v>42128</v>
      </c>
      <c r="I344">
        <v>77.959999999999994</v>
      </c>
      <c r="J344">
        <v>0.79500000000000004</v>
      </c>
      <c r="L344" s="10">
        <v>42128</v>
      </c>
      <c r="M344">
        <v>49.36</v>
      </c>
      <c r="N344">
        <v>0.42</v>
      </c>
      <c r="P344" s="10">
        <v>42128</v>
      </c>
      <c r="Q344">
        <v>26.46</v>
      </c>
      <c r="R344">
        <v>0.245</v>
      </c>
      <c r="T344" s="10">
        <v>42128</v>
      </c>
      <c r="U344">
        <v>32.6</v>
      </c>
      <c r="V344">
        <v>0.25</v>
      </c>
      <c r="X344" s="10">
        <v>42128</v>
      </c>
      <c r="Y344">
        <v>61.08</v>
      </c>
      <c r="Z344">
        <v>0.59499999999999997</v>
      </c>
      <c r="AB344" s="10">
        <v>42128</v>
      </c>
      <c r="AC344">
        <v>44.98</v>
      </c>
      <c r="AD344">
        <v>0.52500000000000002</v>
      </c>
      <c r="AF344" s="10">
        <v>42128</v>
      </c>
      <c r="AG344">
        <v>38.03</v>
      </c>
      <c r="AH344">
        <v>0.36</v>
      </c>
      <c r="AJ344" s="10">
        <v>42128</v>
      </c>
      <c r="AK344">
        <v>37.97</v>
      </c>
      <c r="AL344">
        <v>0.29499999999999998</v>
      </c>
      <c r="AN344" s="10">
        <v>42128</v>
      </c>
      <c r="AO344">
        <v>40.83</v>
      </c>
      <c r="AP344">
        <v>0.38750000000000001</v>
      </c>
      <c r="AR344" s="10">
        <v>42128</v>
      </c>
      <c r="AS344">
        <v>63.59</v>
      </c>
      <c r="AT344">
        <v>0.46500000000000002</v>
      </c>
      <c r="AV344" s="10">
        <v>42128</v>
      </c>
      <c r="AW344">
        <v>16.670000000000002</v>
      </c>
      <c r="AX344">
        <v>0.26</v>
      </c>
    </row>
    <row r="345" spans="4:50">
      <c r="D345" s="10">
        <v>42129</v>
      </c>
      <c r="E345">
        <v>49.53</v>
      </c>
      <c r="F345">
        <v>0.505</v>
      </c>
      <c r="H345" s="10">
        <v>42129</v>
      </c>
      <c r="I345">
        <v>76.25</v>
      </c>
      <c r="J345">
        <v>0.79500000000000004</v>
      </c>
      <c r="L345" s="10">
        <v>42129</v>
      </c>
      <c r="M345">
        <v>48.22</v>
      </c>
      <c r="N345">
        <v>0.42</v>
      </c>
      <c r="P345" s="10">
        <v>42129</v>
      </c>
      <c r="Q345">
        <v>25.97</v>
      </c>
      <c r="R345">
        <v>0.245</v>
      </c>
      <c r="T345" s="10">
        <v>42129</v>
      </c>
      <c r="U345">
        <v>32.01</v>
      </c>
      <c r="V345">
        <v>0.25</v>
      </c>
      <c r="X345" s="10">
        <v>42129</v>
      </c>
      <c r="Y345">
        <v>59.62</v>
      </c>
      <c r="Z345">
        <v>0.59499999999999997</v>
      </c>
      <c r="AB345" s="10">
        <v>42129</v>
      </c>
      <c r="AC345">
        <v>44.27</v>
      </c>
      <c r="AD345">
        <v>0.52500000000000002</v>
      </c>
      <c r="AF345" s="10">
        <v>42129</v>
      </c>
      <c r="AG345">
        <v>37.04</v>
      </c>
      <c r="AH345">
        <v>0.36</v>
      </c>
      <c r="AJ345" s="10">
        <v>42129</v>
      </c>
      <c r="AK345">
        <v>37.520000000000003</v>
      </c>
      <c r="AL345">
        <v>0.29499999999999998</v>
      </c>
      <c r="AN345" s="10">
        <v>42129</v>
      </c>
      <c r="AO345">
        <v>40.630000000000003</v>
      </c>
      <c r="AP345">
        <v>0.38750000000000001</v>
      </c>
      <c r="AR345" s="10">
        <v>42129</v>
      </c>
      <c r="AS345">
        <v>62.74</v>
      </c>
      <c r="AT345">
        <v>0.46500000000000002</v>
      </c>
      <c r="AV345" s="10">
        <v>42129</v>
      </c>
      <c r="AW345">
        <v>16.79</v>
      </c>
      <c r="AX345">
        <v>0.26</v>
      </c>
    </row>
    <row r="346" spans="4:50">
      <c r="D346" s="10">
        <v>42130</v>
      </c>
      <c r="E346">
        <v>49.25</v>
      </c>
      <c r="F346">
        <v>0.505</v>
      </c>
      <c r="H346" s="10">
        <v>42130</v>
      </c>
      <c r="I346">
        <v>76.41</v>
      </c>
      <c r="J346">
        <v>0.79500000000000004</v>
      </c>
      <c r="L346" s="10">
        <v>42130</v>
      </c>
      <c r="M346">
        <v>47.78</v>
      </c>
      <c r="N346">
        <v>0.42</v>
      </c>
      <c r="P346" s="10">
        <v>42130</v>
      </c>
      <c r="Q346">
        <v>25.81</v>
      </c>
      <c r="R346">
        <v>0.245</v>
      </c>
      <c r="T346" s="10">
        <v>42130</v>
      </c>
      <c r="U346">
        <v>32</v>
      </c>
      <c r="V346">
        <v>0.25</v>
      </c>
      <c r="X346" s="10">
        <v>42130</v>
      </c>
      <c r="Y346">
        <v>59.4</v>
      </c>
      <c r="Z346">
        <v>0.59499999999999997</v>
      </c>
      <c r="AB346" s="10">
        <v>42130</v>
      </c>
      <c r="AC346">
        <v>44.08</v>
      </c>
      <c r="AD346">
        <v>0.52500000000000002</v>
      </c>
      <c r="AF346" s="10">
        <v>42130</v>
      </c>
      <c r="AG346">
        <v>36.200000000000003</v>
      </c>
      <c r="AH346">
        <v>0.36</v>
      </c>
      <c r="AJ346" s="10">
        <v>42130</v>
      </c>
      <c r="AK346">
        <v>36.94</v>
      </c>
      <c r="AL346">
        <v>0.29499999999999998</v>
      </c>
      <c r="AN346" s="10">
        <v>42130</v>
      </c>
      <c r="AO346">
        <v>40.65</v>
      </c>
      <c r="AP346">
        <v>0.38750000000000001</v>
      </c>
      <c r="AR346" s="10">
        <v>42130</v>
      </c>
      <c r="AS346">
        <v>61.05</v>
      </c>
      <c r="AT346">
        <v>0.46500000000000002</v>
      </c>
      <c r="AV346" s="10">
        <v>42130</v>
      </c>
      <c r="AW346">
        <v>16.5</v>
      </c>
      <c r="AX346">
        <v>0.26</v>
      </c>
    </row>
    <row r="347" spans="4:50">
      <c r="D347" s="10">
        <v>42131</v>
      </c>
      <c r="E347">
        <v>49.11</v>
      </c>
      <c r="F347">
        <v>0.505</v>
      </c>
      <c r="H347" s="10">
        <v>42131</v>
      </c>
      <c r="I347">
        <v>76.81</v>
      </c>
      <c r="J347">
        <v>0.79500000000000004</v>
      </c>
      <c r="L347" s="10">
        <v>42131</v>
      </c>
      <c r="M347">
        <v>47.92</v>
      </c>
      <c r="N347">
        <v>0.42</v>
      </c>
      <c r="P347" s="10">
        <v>42131</v>
      </c>
      <c r="Q347">
        <v>25.82</v>
      </c>
      <c r="R347">
        <v>0.245</v>
      </c>
      <c r="T347" s="10">
        <v>42131</v>
      </c>
      <c r="U347">
        <v>31.96</v>
      </c>
      <c r="V347">
        <v>0.25</v>
      </c>
      <c r="X347" s="10">
        <v>42131</v>
      </c>
      <c r="Y347">
        <v>59.74</v>
      </c>
      <c r="Z347">
        <v>0.59499999999999997</v>
      </c>
      <c r="AB347" s="10">
        <v>42131</v>
      </c>
      <c r="AC347">
        <v>44.23</v>
      </c>
      <c r="AD347">
        <v>0.52500000000000002</v>
      </c>
      <c r="AF347" s="10">
        <v>42131</v>
      </c>
      <c r="AG347">
        <v>35.950000000000003</v>
      </c>
      <c r="AH347">
        <v>0.36</v>
      </c>
      <c r="AJ347" s="10">
        <v>42131</v>
      </c>
      <c r="AK347">
        <v>37.25</v>
      </c>
      <c r="AL347">
        <v>0.29499999999999998</v>
      </c>
      <c r="AN347" s="10">
        <v>42131</v>
      </c>
      <c r="AO347">
        <v>40.79</v>
      </c>
      <c r="AP347">
        <v>0.38750000000000001</v>
      </c>
      <c r="AR347" s="10">
        <v>42131</v>
      </c>
      <c r="AS347">
        <v>61.2</v>
      </c>
      <c r="AT347">
        <v>0.46500000000000002</v>
      </c>
      <c r="AV347" s="10">
        <v>42131</v>
      </c>
      <c r="AW347">
        <v>16.510000000000002</v>
      </c>
      <c r="AX347">
        <v>0.26</v>
      </c>
    </row>
    <row r="348" spans="4:50">
      <c r="D348" s="10">
        <v>42132</v>
      </c>
      <c r="E348">
        <v>48.87</v>
      </c>
      <c r="F348">
        <v>0.505</v>
      </c>
      <c r="H348" s="10">
        <v>42132</v>
      </c>
      <c r="I348">
        <v>77.11</v>
      </c>
      <c r="J348">
        <v>0.79500000000000004</v>
      </c>
      <c r="L348" s="10">
        <v>42132</v>
      </c>
      <c r="M348">
        <v>48.46</v>
      </c>
      <c r="N348">
        <v>0.42</v>
      </c>
      <c r="P348" s="10">
        <v>42132</v>
      </c>
      <c r="Q348">
        <v>25.86</v>
      </c>
      <c r="R348">
        <v>0.245</v>
      </c>
      <c r="T348" s="10">
        <v>42132</v>
      </c>
      <c r="U348">
        <v>31.96</v>
      </c>
      <c r="V348">
        <v>0.25</v>
      </c>
      <c r="X348" s="10">
        <v>42132</v>
      </c>
      <c r="Y348">
        <v>59.86</v>
      </c>
      <c r="Z348">
        <v>0.59499999999999997</v>
      </c>
      <c r="AB348" s="10">
        <v>42132</v>
      </c>
      <c r="AC348">
        <v>44.15</v>
      </c>
      <c r="AD348">
        <v>0.52500000000000002</v>
      </c>
      <c r="AF348" s="10">
        <v>42132</v>
      </c>
      <c r="AG348">
        <v>36</v>
      </c>
      <c r="AH348">
        <v>0.36</v>
      </c>
      <c r="AJ348" s="10">
        <v>42132</v>
      </c>
      <c r="AK348">
        <v>37.090000000000003</v>
      </c>
      <c r="AL348">
        <v>0.29499999999999998</v>
      </c>
      <c r="AN348" s="10">
        <v>42132</v>
      </c>
      <c r="AO348">
        <v>41.05</v>
      </c>
      <c r="AP348">
        <v>0.38750000000000001</v>
      </c>
      <c r="AR348" s="10">
        <v>42132</v>
      </c>
      <c r="AS348">
        <v>62.14</v>
      </c>
      <c r="AT348">
        <v>0.46500000000000002</v>
      </c>
      <c r="AV348" s="10">
        <v>42132</v>
      </c>
      <c r="AW348">
        <v>16.600000000000001</v>
      </c>
      <c r="AX348">
        <v>0.26</v>
      </c>
    </row>
    <row r="349" spans="4:50">
      <c r="D349" s="10">
        <v>42135</v>
      </c>
      <c r="E349">
        <v>48.87</v>
      </c>
      <c r="F349">
        <v>0.505</v>
      </c>
      <c r="H349" s="10">
        <v>42135</v>
      </c>
      <c r="I349">
        <v>76.569999999999993</v>
      </c>
      <c r="J349">
        <v>0.79500000000000004</v>
      </c>
      <c r="L349" s="10">
        <v>42135</v>
      </c>
      <c r="M349">
        <v>48.51</v>
      </c>
      <c r="N349">
        <v>0.42</v>
      </c>
      <c r="P349" s="10">
        <v>42135</v>
      </c>
      <c r="Q349">
        <v>25.81</v>
      </c>
      <c r="R349">
        <v>0.245</v>
      </c>
      <c r="T349" s="10">
        <v>42135</v>
      </c>
      <c r="U349">
        <v>31.82</v>
      </c>
      <c r="V349">
        <v>0.25</v>
      </c>
      <c r="X349" s="10">
        <v>42135</v>
      </c>
      <c r="Y349">
        <v>59.48</v>
      </c>
      <c r="Z349">
        <v>0.59499999999999997</v>
      </c>
      <c r="AB349" s="10">
        <v>42135</v>
      </c>
      <c r="AC349">
        <v>43.59</v>
      </c>
      <c r="AD349">
        <v>0.52500000000000002</v>
      </c>
      <c r="AF349" s="10">
        <v>42135</v>
      </c>
      <c r="AG349">
        <v>35.92</v>
      </c>
      <c r="AH349">
        <v>0.36</v>
      </c>
      <c r="AJ349" s="10">
        <v>42135</v>
      </c>
      <c r="AK349">
        <v>36.85</v>
      </c>
      <c r="AL349">
        <v>0.29499999999999998</v>
      </c>
      <c r="AN349" s="10">
        <v>42135</v>
      </c>
      <c r="AO349">
        <v>41.7</v>
      </c>
      <c r="AP349">
        <v>0.38750000000000001</v>
      </c>
      <c r="AR349" s="10">
        <v>42135</v>
      </c>
      <c r="AS349">
        <v>62.28</v>
      </c>
      <c r="AT349">
        <v>0.46500000000000002</v>
      </c>
      <c r="AV349" s="10">
        <v>42135</v>
      </c>
      <c r="AW349">
        <v>16.59</v>
      </c>
      <c r="AX349">
        <v>0.26</v>
      </c>
    </row>
    <row r="350" spans="4:50">
      <c r="D350" s="10">
        <v>42136</v>
      </c>
      <c r="E350">
        <v>48.82</v>
      </c>
      <c r="F350">
        <v>0.505</v>
      </c>
      <c r="H350" s="10">
        <v>42136</v>
      </c>
      <c r="I350">
        <v>76.3</v>
      </c>
      <c r="J350">
        <v>0.79500000000000004</v>
      </c>
      <c r="L350" s="10">
        <v>42136</v>
      </c>
      <c r="M350">
        <v>48.71</v>
      </c>
      <c r="N350">
        <v>0.42</v>
      </c>
      <c r="P350" s="10">
        <v>42136</v>
      </c>
      <c r="Q350">
        <v>25.69</v>
      </c>
      <c r="R350">
        <v>0.245</v>
      </c>
      <c r="T350" s="10">
        <v>42136</v>
      </c>
      <c r="U350">
        <v>31.24</v>
      </c>
      <c r="V350">
        <v>0.25</v>
      </c>
      <c r="X350" s="10">
        <v>42136</v>
      </c>
      <c r="Y350">
        <v>59.53</v>
      </c>
      <c r="Z350">
        <v>0.59499999999999997</v>
      </c>
      <c r="AB350" s="10">
        <v>42136</v>
      </c>
      <c r="AC350">
        <v>43.47</v>
      </c>
      <c r="AD350">
        <v>0.52500000000000002</v>
      </c>
      <c r="AF350" s="10">
        <v>42136</v>
      </c>
      <c r="AG350">
        <v>35.93</v>
      </c>
      <c r="AH350">
        <v>0.36</v>
      </c>
      <c r="AJ350" s="10">
        <v>42136</v>
      </c>
      <c r="AK350">
        <v>36.700000000000003</v>
      </c>
      <c r="AL350">
        <v>0.29499999999999998</v>
      </c>
      <c r="AN350" s="10">
        <v>42136</v>
      </c>
      <c r="AO350">
        <v>40.549999999999997</v>
      </c>
      <c r="AP350">
        <v>0.38750000000000001</v>
      </c>
      <c r="AR350" s="10">
        <v>42136</v>
      </c>
      <c r="AS350">
        <v>62.08</v>
      </c>
      <c r="AT350">
        <v>0.46500000000000002</v>
      </c>
      <c r="AV350" s="10">
        <v>42136</v>
      </c>
      <c r="AW350">
        <v>16.53</v>
      </c>
      <c r="AX350">
        <v>0.26</v>
      </c>
    </row>
    <row r="351" spans="4:50">
      <c r="D351" s="10">
        <v>42137</v>
      </c>
      <c r="E351">
        <v>48.06</v>
      </c>
      <c r="F351">
        <v>0.505</v>
      </c>
      <c r="H351" s="10">
        <v>42137</v>
      </c>
      <c r="I351">
        <v>74.44</v>
      </c>
      <c r="J351">
        <v>0.79500000000000004</v>
      </c>
      <c r="L351" s="10">
        <v>42137</v>
      </c>
      <c r="M351">
        <v>47.94</v>
      </c>
      <c r="N351">
        <v>0.42</v>
      </c>
      <c r="P351" s="10">
        <v>42137</v>
      </c>
      <c r="Q351">
        <v>25.48</v>
      </c>
      <c r="R351">
        <v>0.245</v>
      </c>
      <c r="T351" s="10">
        <v>42137</v>
      </c>
      <c r="U351">
        <v>31.21</v>
      </c>
      <c r="V351">
        <v>0.25</v>
      </c>
      <c r="X351" s="10">
        <v>42137</v>
      </c>
      <c r="Y351">
        <v>58.6</v>
      </c>
      <c r="Z351">
        <v>0.59499999999999997</v>
      </c>
      <c r="AB351" s="10">
        <v>42137</v>
      </c>
      <c r="AC351">
        <v>43.38</v>
      </c>
      <c r="AD351">
        <v>0.52500000000000002</v>
      </c>
      <c r="AF351" s="10">
        <v>42137</v>
      </c>
      <c r="AG351">
        <v>35.58</v>
      </c>
      <c r="AH351">
        <v>0.36</v>
      </c>
      <c r="AJ351" s="10">
        <v>42137</v>
      </c>
      <c r="AK351">
        <v>36.76</v>
      </c>
      <c r="AL351">
        <v>0.29499999999999998</v>
      </c>
      <c r="AN351" s="10">
        <v>42137</v>
      </c>
      <c r="AO351">
        <v>40.630000000000003</v>
      </c>
      <c r="AP351">
        <v>0.38750000000000001</v>
      </c>
      <c r="AR351" s="10">
        <v>42137</v>
      </c>
      <c r="AS351">
        <v>61.04</v>
      </c>
      <c r="AT351">
        <v>0.46500000000000002</v>
      </c>
      <c r="AV351" s="10">
        <v>42137</v>
      </c>
      <c r="AW351">
        <v>16.690000000000001</v>
      </c>
      <c r="AX351">
        <v>0.26</v>
      </c>
    </row>
    <row r="352" spans="4:50">
      <c r="D352" s="10">
        <v>42138</v>
      </c>
      <c r="E352">
        <v>48.33</v>
      </c>
      <c r="F352">
        <v>0.505</v>
      </c>
      <c r="H352" s="10">
        <v>42138</v>
      </c>
      <c r="I352">
        <v>75.489999999999995</v>
      </c>
      <c r="J352">
        <v>0.79500000000000004</v>
      </c>
      <c r="L352" s="10">
        <v>42138</v>
      </c>
      <c r="M352">
        <v>48.54</v>
      </c>
      <c r="N352">
        <v>0.42</v>
      </c>
      <c r="P352" s="10">
        <v>42138</v>
      </c>
      <c r="Q352">
        <v>25.75</v>
      </c>
      <c r="R352">
        <v>0.245</v>
      </c>
      <c r="T352" s="10">
        <v>42138</v>
      </c>
      <c r="U352">
        <v>31.72</v>
      </c>
      <c r="V352">
        <v>0.25</v>
      </c>
      <c r="X352" s="10">
        <v>42138</v>
      </c>
      <c r="Y352">
        <v>59.38</v>
      </c>
      <c r="Z352">
        <v>0.59499999999999997</v>
      </c>
      <c r="AB352" s="10">
        <v>42138</v>
      </c>
      <c r="AC352">
        <v>43.18</v>
      </c>
      <c r="AD352">
        <v>0.52500000000000002</v>
      </c>
      <c r="AF352" s="10">
        <v>42138</v>
      </c>
      <c r="AG352">
        <v>35.92</v>
      </c>
      <c r="AH352">
        <v>0.36</v>
      </c>
      <c r="AJ352" s="10">
        <v>42138</v>
      </c>
      <c r="AK352">
        <v>36.75</v>
      </c>
      <c r="AL352">
        <v>0.29499999999999998</v>
      </c>
      <c r="AN352" s="10">
        <v>42138</v>
      </c>
      <c r="AO352">
        <v>41.23</v>
      </c>
      <c r="AP352">
        <v>0.38750000000000001</v>
      </c>
      <c r="AR352" s="10">
        <v>42138</v>
      </c>
      <c r="AS352">
        <v>60.44</v>
      </c>
      <c r="AT352">
        <v>0.46500000000000002</v>
      </c>
      <c r="AV352" s="10">
        <v>42138</v>
      </c>
      <c r="AW352">
        <v>16.98</v>
      </c>
      <c r="AX352">
        <v>0.26</v>
      </c>
    </row>
    <row r="353" spans="4:50">
      <c r="D353" s="10">
        <v>42139</v>
      </c>
      <c r="E353">
        <v>48.43</v>
      </c>
      <c r="F353">
        <v>0.505</v>
      </c>
      <c r="H353" s="10">
        <v>42139</v>
      </c>
      <c r="I353">
        <v>76.150000000000006</v>
      </c>
      <c r="J353">
        <v>0.79500000000000004</v>
      </c>
      <c r="L353" s="10">
        <v>42139</v>
      </c>
      <c r="M353">
        <v>49.17</v>
      </c>
      <c r="N353">
        <v>0.42</v>
      </c>
      <c r="P353" s="10">
        <v>42139</v>
      </c>
      <c r="Q353">
        <v>25.89</v>
      </c>
      <c r="R353">
        <v>0.245</v>
      </c>
      <c r="T353" s="10">
        <v>42139</v>
      </c>
      <c r="U353">
        <v>31.99</v>
      </c>
      <c r="V353">
        <v>0.25</v>
      </c>
      <c r="X353" s="10">
        <v>42139</v>
      </c>
      <c r="Y353">
        <v>59.96</v>
      </c>
      <c r="Z353">
        <v>0.59499999999999997</v>
      </c>
      <c r="AB353" s="10">
        <v>42139</v>
      </c>
      <c r="AC353">
        <v>43.72</v>
      </c>
      <c r="AD353">
        <v>0.52500000000000002</v>
      </c>
      <c r="AF353" s="10">
        <v>42139</v>
      </c>
      <c r="AG353">
        <v>36.14</v>
      </c>
      <c r="AH353">
        <v>0.36</v>
      </c>
      <c r="AJ353" s="10">
        <v>42139</v>
      </c>
      <c r="AK353">
        <v>36.979999999999997</v>
      </c>
      <c r="AL353">
        <v>0.29499999999999998</v>
      </c>
      <c r="AN353" s="10">
        <v>42139</v>
      </c>
      <c r="AO353">
        <v>41.48</v>
      </c>
      <c r="AP353">
        <v>0.38750000000000001</v>
      </c>
      <c r="AR353" s="10">
        <v>42139</v>
      </c>
      <c r="AS353">
        <v>61.84</v>
      </c>
      <c r="AT353">
        <v>0.46500000000000002</v>
      </c>
      <c r="AV353" s="10">
        <v>42139</v>
      </c>
      <c r="AW353">
        <v>17.04</v>
      </c>
      <c r="AX353">
        <v>0.26</v>
      </c>
    </row>
    <row r="354" spans="4:50">
      <c r="D354" s="10">
        <v>42142</v>
      </c>
      <c r="E354">
        <v>48.65</v>
      </c>
      <c r="F354">
        <v>0.505</v>
      </c>
      <c r="H354" s="10">
        <v>42142</v>
      </c>
      <c r="I354">
        <v>76.03</v>
      </c>
      <c r="J354">
        <v>0.79500000000000004</v>
      </c>
      <c r="L354" s="10">
        <v>42142</v>
      </c>
      <c r="M354">
        <v>49.44</v>
      </c>
      <c r="N354">
        <v>0.42</v>
      </c>
      <c r="P354" s="10">
        <v>42142</v>
      </c>
      <c r="Q354">
        <v>26.19</v>
      </c>
      <c r="R354">
        <v>0.245</v>
      </c>
      <c r="T354" s="10">
        <v>42142</v>
      </c>
      <c r="U354">
        <v>32.04</v>
      </c>
      <c r="V354">
        <v>0.25</v>
      </c>
      <c r="X354" s="10">
        <v>42142</v>
      </c>
      <c r="Y354">
        <v>60.56</v>
      </c>
      <c r="Z354">
        <v>0.59499999999999997</v>
      </c>
      <c r="AB354" s="10">
        <v>42142</v>
      </c>
      <c r="AC354">
        <v>43.65</v>
      </c>
      <c r="AD354">
        <v>0.52500000000000002</v>
      </c>
      <c r="AF354" s="10">
        <v>42142</v>
      </c>
      <c r="AG354">
        <v>36.47</v>
      </c>
      <c r="AH354">
        <v>0.36</v>
      </c>
      <c r="AJ354" s="10">
        <v>42143</v>
      </c>
      <c r="AK354">
        <v>36.65</v>
      </c>
      <c r="AL354">
        <v>0.29499999999999998</v>
      </c>
      <c r="AN354" s="10">
        <v>42143</v>
      </c>
      <c r="AO354">
        <v>41.62</v>
      </c>
      <c r="AP354">
        <v>0.38750000000000001</v>
      </c>
      <c r="AR354" s="10">
        <v>42143</v>
      </c>
      <c r="AS354">
        <v>61.5</v>
      </c>
      <c r="AT354">
        <v>0.46500000000000002</v>
      </c>
      <c r="AV354" s="10">
        <v>42143</v>
      </c>
      <c r="AW354">
        <v>16.95</v>
      </c>
      <c r="AX354">
        <v>0.26</v>
      </c>
    </row>
    <row r="355" spans="4:50">
      <c r="D355" s="10">
        <v>42143</v>
      </c>
      <c r="E355">
        <v>48.96</v>
      </c>
      <c r="F355">
        <v>0.505</v>
      </c>
      <c r="H355" s="10">
        <v>42143</v>
      </c>
      <c r="I355">
        <v>76.19</v>
      </c>
      <c r="J355">
        <v>0.79500000000000004</v>
      </c>
      <c r="L355" s="10">
        <v>42143</v>
      </c>
      <c r="M355">
        <v>49.32</v>
      </c>
      <c r="N355">
        <v>0.42</v>
      </c>
      <c r="P355" s="10">
        <v>42143</v>
      </c>
      <c r="Q355">
        <v>26.24</v>
      </c>
      <c r="R355">
        <v>0.245</v>
      </c>
      <c r="T355" s="10">
        <v>42143</v>
      </c>
      <c r="U355">
        <v>31.81</v>
      </c>
      <c r="V355">
        <v>0.25</v>
      </c>
      <c r="X355" s="10">
        <v>42143</v>
      </c>
      <c r="Y355">
        <v>60.78</v>
      </c>
      <c r="Z355">
        <v>0.59499999999999997</v>
      </c>
      <c r="AB355" s="10">
        <v>42143</v>
      </c>
      <c r="AC355">
        <v>43.67</v>
      </c>
      <c r="AD355">
        <v>0.52500000000000002</v>
      </c>
      <c r="AF355" s="10">
        <v>42143</v>
      </c>
      <c r="AG355">
        <v>36.42</v>
      </c>
      <c r="AH355">
        <v>0.36</v>
      </c>
      <c r="AJ355" s="10">
        <v>42144</v>
      </c>
      <c r="AK355">
        <v>36.799999999999997</v>
      </c>
      <c r="AL355">
        <v>0.29499999999999998</v>
      </c>
      <c r="AN355" s="10">
        <v>42144</v>
      </c>
      <c r="AO355">
        <v>41.63</v>
      </c>
      <c r="AP355">
        <v>0.38750000000000001</v>
      </c>
      <c r="AR355" s="10">
        <v>42144</v>
      </c>
      <c r="AS355">
        <v>61.02</v>
      </c>
      <c r="AT355">
        <v>0.46500000000000002</v>
      </c>
      <c r="AV355" s="10">
        <v>42144</v>
      </c>
      <c r="AW355">
        <v>16.93</v>
      </c>
      <c r="AX355">
        <v>0.26</v>
      </c>
    </row>
    <row r="356" spans="4:50">
      <c r="D356" s="10">
        <v>42144</v>
      </c>
      <c r="E356">
        <v>49.08</v>
      </c>
      <c r="F356">
        <v>0.505</v>
      </c>
      <c r="H356" s="10">
        <v>42144</v>
      </c>
      <c r="I356">
        <v>76.540000000000006</v>
      </c>
      <c r="J356">
        <v>0.79500000000000004</v>
      </c>
      <c r="L356" s="10">
        <v>42144</v>
      </c>
      <c r="M356">
        <v>49.47</v>
      </c>
      <c r="N356">
        <v>0.42</v>
      </c>
      <c r="P356" s="10">
        <v>42144</v>
      </c>
      <c r="Q356">
        <v>26.25</v>
      </c>
      <c r="R356">
        <v>0.245</v>
      </c>
      <c r="T356" s="10">
        <v>42144</v>
      </c>
      <c r="U356">
        <v>31.83</v>
      </c>
      <c r="V356">
        <v>0.25</v>
      </c>
      <c r="X356" s="10">
        <v>42144</v>
      </c>
      <c r="Y356">
        <v>60.96</v>
      </c>
      <c r="Z356">
        <v>0.59499999999999997</v>
      </c>
      <c r="AB356" s="10">
        <v>42144</v>
      </c>
      <c r="AC356">
        <v>43.67</v>
      </c>
      <c r="AD356">
        <v>0.52500000000000002</v>
      </c>
      <c r="AF356" s="10">
        <v>42144</v>
      </c>
      <c r="AG356">
        <v>36.65</v>
      </c>
      <c r="AH356">
        <v>0.36</v>
      </c>
      <c r="AJ356" s="10">
        <v>42145</v>
      </c>
      <c r="AK356">
        <v>36.61</v>
      </c>
      <c r="AL356">
        <v>0.29499999999999998</v>
      </c>
      <c r="AN356" s="10">
        <v>42145</v>
      </c>
      <c r="AO356">
        <v>41.52</v>
      </c>
      <c r="AP356">
        <v>0.38750000000000001</v>
      </c>
      <c r="AR356" s="10">
        <v>42145</v>
      </c>
      <c r="AS356">
        <v>62.66</v>
      </c>
      <c r="AT356">
        <v>0.46500000000000002</v>
      </c>
      <c r="AV356" s="10">
        <v>42145</v>
      </c>
      <c r="AW356">
        <v>16.93</v>
      </c>
      <c r="AX356">
        <v>0.26</v>
      </c>
    </row>
    <row r="357" spans="4:50">
      <c r="D357" s="10">
        <v>42145</v>
      </c>
      <c r="E357">
        <v>49.59</v>
      </c>
      <c r="F357">
        <v>0.505</v>
      </c>
      <c r="H357" s="10">
        <v>42145</v>
      </c>
      <c r="I357">
        <v>76.16</v>
      </c>
      <c r="J357">
        <v>0.79500000000000004</v>
      </c>
      <c r="L357" s="10">
        <v>42145</v>
      </c>
      <c r="M357">
        <v>49.43</v>
      </c>
      <c r="N357">
        <v>0.42</v>
      </c>
      <c r="P357" s="10">
        <v>42145</v>
      </c>
      <c r="Q357">
        <v>26.29</v>
      </c>
      <c r="R357">
        <v>0.245</v>
      </c>
      <c r="T357" s="10">
        <v>42145</v>
      </c>
      <c r="U357">
        <v>31.72</v>
      </c>
      <c r="V357">
        <v>0.25</v>
      </c>
      <c r="X357" s="10">
        <v>42145</v>
      </c>
      <c r="Y357">
        <v>61.09</v>
      </c>
      <c r="Z357">
        <v>0.59499999999999997</v>
      </c>
      <c r="AB357" s="10">
        <v>42145</v>
      </c>
      <c r="AC357">
        <v>43.38</v>
      </c>
      <c r="AD357">
        <v>0.52500000000000002</v>
      </c>
      <c r="AF357" s="10">
        <v>42145</v>
      </c>
      <c r="AG357">
        <v>36.590000000000003</v>
      </c>
      <c r="AH357">
        <v>0.36</v>
      </c>
      <c r="AJ357" s="10">
        <v>42146</v>
      </c>
      <c r="AK357">
        <v>36.619999999999997</v>
      </c>
      <c r="AL357">
        <v>0.29499999999999998</v>
      </c>
      <c r="AN357" s="10">
        <v>42146</v>
      </c>
      <c r="AO357">
        <v>41.31</v>
      </c>
      <c r="AP357">
        <v>0.38750000000000001</v>
      </c>
      <c r="AR357" s="10">
        <v>42146</v>
      </c>
      <c r="AS357">
        <v>62</v>
      </c>
      <c r="AT357">
        <v>0.46500000000000002</v>
      </c>
      <c r="AV357" s="10">
        <v>42146</v>
      </c>
      <c r="AW357">
        <v>16.940000000000001</v>
      </c>
      <c r="AX357">
        <v>0.26</v>
      </c>
    </row>
    <row r="358" spans="4:50">
      <c r="D358" s="10">
        <v>42146</v>
      </c>
      <c r="E358">
        <v>49.59</v>
      </c>
      <c r="F358">
        <v>0.505</v>
      </c>
      <c r="H358" s="10">
        <v>42146</v>
      </c>
      <c r="I358">
        <v>76.05</v>
      </c>
      <c r="J358">
        <v>0.79500000000000004</v>
      </c>
      <c r="L358" s="10">
        <v>42146</v>
      </c>
      <c r="M358">
        <v>49.29</v>
      </c>
      <c r="N358">
        <v>0.42</v>
      </c>
      <c r="P358" s="10">
        <v>42146</v>
      </c>
      <c r="Q358">
        <v>26.27</v>
      </c>
      <c r="R358">
        <v>0.245</v>
      </c>
      <c r="T358" s="10">
        <v>42146</v>
      </c>
      <c r="U358">
        <v>31.6</v>
      </c>
      <c r="V358">
        <v>0.25</v>
      </c>
      <c r="X358" s="10">
        <v>42146</v>
      </c>
      <c r="Y358">
        <v>60.98</v>
      </c>
      <c r="Z358">
        <v>0.59499999999999997</v>
      </c>
      <c r="AB358" s="10">
        <v>42146</v>
      </c>
      <c r="AC358">
        <v>43.23</v>
      </c>
      <c r="AD358">
        <v>0.52500000000000002</v>
      </c>
      <c r="AF358" s="10">
        <v>42146</v>
      </c>
      <c r="AG358">
        <v>36.58</v>
      </c>
      <c r="AH358">
        <v>0.36</v>
      </c>
      <c r="AJ358" s="10">
        <v>42149</v>
      </c>
      <c r="AK358">
        <v>36.799999999999997</v>
      </c>
      <c r="AL358">
        <v>0.29499999999999998</v>
      </c>
      <c r="AN358" s="10">
        <v>42149</v>
      </c>
      <c r="AO358">
        <v>41.54</v>
      </c>
      <c r="AP358">
        <v>0.38750000000000001</v>
      </c>
      <c r="AR358" s="10">
        <v>42149</v>
      </c>
      <c r="AS358">
        <v>60.71</v>
      </c>
      <c r="AT358">
        <v>0.46500000000000002</v>
      </c>
      <c r="AV358" s="10">
        <v>42149</v>
      </c>
      <c r="AW358">
        <v>17.03</v>
      </c>
      <c r="AX358">
        <v>0.26</v>
      </c>
    </row>
    <row r="359" spans="4:50">
      <c r="D359" s="10">
        <v>42150</v>
      </c>
      <c r="E359">
        <v>49.25</v>
      </c>
      <c r="F359">
        <v>0.505</v>
      </c>
      <c r="H359" s="10">
        <v>42150</v>
      </c>
      <c r="I359">
        <v>75.760000000000005</v>
      </c>
      <c r="J359">
        <v>0.79500000000000004</v>
      </c>
      <c r="L359" s="10">
        <v>42150</v>
      </c>
      <c r="M359">
        <v>49</v>
      </c>
      <c r="N359">
        <v>0.42</v>
      </c>
      <c r="P359" s="10">
        <v>42150</v>
      </c>
      <c r="Q359">
        <v>25.95</v>
      </c>
      <c r="R359">
        <v>0.245</v>
      </c>
      <c r="T359" s="10">
        <v>42150</v>
      </c>
      <c r="U359">
        <v>31.23</v>
      </c>
      <c r="V359">
        <v>0.25</v>
      </c>
      <c r="X359" s="10">
        <v>42150</v>
      </c>
      <c r="Y359">
        <v>60.57</v>
      </c>
      <c r="Z359">
        <v>0.59499999999999997</v>
      </c>
      <c r="AB359" s="10">
        <v>42150</v>
      </c>
      <c r="AC359">
        <v>43.3</v>
      </c>
      <c r="AD359">
        <v>0.52500000000000002</v>
      </c>
      <c r="AF359" s="10">
        <v>42150</v>
      </c>
      <c r="AG359">
        <v>36.32</v>
      </c>
      <c r="AH359">
        <v>0.36</v>
      </c>
      <c r="AJ359" s="10">
        <v>42150</v>
      </c>
      <c r="AK359">
        <v>36.19</v>
      </c>
      <c r="AL359">
        <v>0.29499999999999998</v>
      </c>
      <c r="AN359" s="10">
        <v>42150</v>
      </c>
      <c r="AO359">
        <v>41.2</v>
      </c>
      <c r="AP359">
        <v>0.38750000000000001</v>
      </c>
      <c r="AR359" s="10">
        <v>42150</v>
      </c>
      <c r="AS359">
        <v>60.52</v>
      </c>
      <c r="AT359">
        <v>0.46500000000000002</v>
      </c>
      <c r="AV359" s="10">
        <v>42150</v>
      </c>
      <c r="AW359">
        <v>16.91</v>
      </c>
      <c r="AX359">
        <v>0.26</v>
      </c>
    </row>
    <row r="360" spans="4:50">
      <c r="D360" s="10">
        <v>42151</v>
      </c>
      <c r="E360">
        <v>49.64</v>
      </c>
      <c r="F360">
        <v>0.505</v>
      </c>
      <c r="H360" s="10">
        <v>42151</v>
      </c>
      <c r="I360">
        <v>76.209999999999994</v>
      </c>
      <c r="J360">
        <v>0.79500000000000004</v>
      </c>
      <c r="L360" s="10">
        <v>42151</v>
      </c>
      <c r="M360">
        <v>48.77</v>
      </c>
      <c r="N360">
        <v>0.42</v>
      </c>
      <c r="P360" s="10">
        <v>42151</v>
      </c>
      <c r="Q360">
        <v>25.95</v>
      </c>
      <c r="R360">
        <v>0.245</v>
      </c>
      <c r="T360" s="10">
        <v>42151</v>
      </c>
      <c r="U360">
        <v>31.45</v>
      </c>
      <c r="V360">
        <v>0.25</v>
      </c>
      <c r="X360" s="10">
        <v>42151</v>
      </c>
      <c r="Y360">
        <v>61.15</v>
      </c>
      <c r="Z360">
        <v>0.59499999999999997</v>
      </c>
      <c r="AB360" s="10">
        <v>42151</v>
      </c>
      <c r="AC360">
        <v>43.73</v>
      </c>
      <c r="AD360">
        <v>0.52500000000000002</v>
      </c>
      <c r="AF360" s="10">
        <v>42151</v>
      </c>
      <c r="AG360">
        <v>36.54</v>
      </c>
      <c r="AH360">
        <v>0.36</v>
      </c>
      <c r="AJ360" s="10">
        <v>42151</v>
      </c>
      <c r="AK360">
        <v>36.409999999999997</v>
      </c>
      <c r="AL360">
        <v>0.29499999999999998</v>
      </c>
      <c r="AN360" s="10">
        <v>42151</v>
      </c>
      <c r="AO360">
        <v>41.05</v>
      </c>
      <c r="AP360">
        <v>0.38750000000000001</v>
      </c>
      <c r="AR360" s="10">
        <v>42151</v>
      </c>
      <c r="AS360">
        <v>60.35</v>
      </c>
      <c r="AT360">
        <v>0.46500000000000002</v>
      </c>
      <c r="AV360" s="10">
        <v>42151</v>
      </c>
      <c r="AW360">
        <v>16.86</v>
      </c>
      <c r="AX360">
        <v>0.26</v>
      </c>
    </row>
    <row r="361" spans="4:50">
      <c r="D361" s="10">
        <v>42152</v>
      </c>
      <c r="E361">
        <v>50.13</v>
      </c>
      <c r="F361">
        <v>0.505</v>
      </c>
      <c r="H361" s="10">
        <v>42152</v>
      </c>
      <c r="I361">
        <v>75.95</v>
      </c>
      <c r="J361">
        <v>0.79500000000000004</v>
      </c>
      <c r="L361" s="10">
        <v>42152</v>
      </c>
      <c r="M361">
        <v>49.25</v>
      </c>
      <c r="N361">
        <v>0.42</v>
      </c>
      <c r="P361" s="10">
        <v>42152</v>
      </c>
      <c r="Q361">
        <v>26.13</v>
      </c>
      <c r="R361">
        <v>0.245</v>
      </c>
      <c r="T361" s="10">
        <v>42152</v>
      </c>
      <c r="U361">
        <v>31.53</v>
      </c>
      <c r="V361">
        <v>0.25</v>
      </c>
      <c r="X361" s="10">
        <v>42152</v>
      </c>
      <c r="Y361">
        <v>61.18</v>
      </c>
      <c r="Z361">
        <v>0.59499999999999997</v>
      </c>
      <c r="AB361" s="10">
        <v>42152</v>
      </c>
      <c r="AC361">
        <v>43.51</v>
      </c>
      <c r="AD361">
        <v>0.52500000000000002</v>
      </c>
      <c r="AF361" s="10">
        <v>42152</v>
      </c>
      <c r="AG361">
        <v>36.74</v>
      </c>
      <c r="AH361">
        <v>0.36</v>
      </c>
      <c r="AJ361" s="10">
        <v>42152</v>
      </c>
      <c r="AK361">
        <v>36.76</v>
      </c>
      <c r="AL361">
        <v>0.29499999999999998</v>
      </c>
      <c r="AN361" s="10">
        <v>42152</v>
      </c>
      <c r="AO361">
        <v>41.41</v>
      </c>
      <c r="AP361">
        <v>0.38750000000000001</v>
      </c>
      <c r="AR361" s="10">
        <v>42152</v>
      </c>
      <c r="AS361">
        <v>60.49</v>
      </c>
      <c r="AT361">
        <v>0.46500000000000002</v>
      </c>
      <c r="AV361" s="10">
        <v>42152</v>
      </c>
      <c r="AW361">
        <v>17.05</v>
      </c>
      <c r="AX361">
        <v>0.26</v>
      </c>
    </row>
    <row r="362" spans="4:50">
      <c r="D362" s="10">
        <v>42153</v>
      </c>
      <c r="E362">
        <v>50.35</v>
      </c>
      <c r="F362">
        <v>0.505</v>
      </c>
      <c r="H362" s="10">
        <v>42153</v>
      </c>
      <c r="I362">
        <v>75.73</v>
      </c>
      <c r="J362">
        <v>0.79500000000000004</v>
      </c>
      <c r="L362" s="10">
        <v>42153</v>
      </c>
      <c r="M362">
        <v>49.25</v>
      </c>
      <c r="N362">
        <v>0.42</v>
      </c>
      <c r="P362" s="10">
        <v>42153</v>
      </c>
      <c r="Q362">
        <v>26.07</v>
      </c>
      <c r="R362">
        <v>0.245</v>
      </c>
      <c r="T362" s="10">
        <v>42153</v>
      </c>
      <c r="U362">
        <v>31.5</v>
      </c>
      <c r="V362">
        <v>0.25</v>
      </c>
      <c r="X362" s="10">
        <v>42153</v>
      </c>
      <c r="Y362">
        <v>60.92</v>
      </c>
      <c r="Z362">
        <v>0.59499999999999997</v>
      </c>
      <c r="AB362" s="10">
        <v>42153</v>
      </c>
      <c r="AC362">
        <v>43.69</v>
      </c>
      <c r="AD362">
        <v>0.52500000000000002</v>
      </c>
      <c r="AF362" s="10">
        <v>42153</v>
      </c>
      <c r="AG362">
        <v>36.67</v>
      </c>
      <c r="AH362">
        <v>0.36</v>
      </c>
      <c r="AJ362" s="10">
        <v>42153</v>
      </c>
      <c r="AK362">
        <v>36.93</v>
      </c>
      <c r="AL362">
        <v>0.29499999999999998</v>
      </c>
      <c r="AN362" s="10">
        <v>42153</v>
      </c>
      <c r="AO362">
        <v>41.25</v>
      </c>
      <c r="AP362">
        <v>0.38750000000000001</v>
      </c>
      <c r="AR362" s="10">
        <v>42153</v>
      </c>
      <c r="AS362">
        <v>59.48</v>
      </c>
      <c r="AT362">
        <v>0.46500000000000002</v>
      </c>
      <c r="AV362" s="10">
        <v>42153</v>
      </c>
      <c r="AW362">
        <v>17.100000000000001</v>
      </c>
      <c r="AX362">
        <v>0.26</v>
      </c>
    </row>
    <row r="363" spans="4:50">
      <c r="D363" s="10">
        <v>42156</v>
      </c>
      <c r="E363">
        <v>50.44</v>
      </c>
      <c r="F363">
        <v>0.505</v>
      </c>
      <c r="H363" s="10">
        <v>42156</v>
      </c>
      <c r="I363">
        <v>76</v>
      </c>
      <c r="J363">
        <v>0.79500000000000004</v>
      </c>
      <c r="L363" s="10">
        <v>42156</v>
      </c>
      <c r="M363">
        <v>49.19</v>
      </c>
      <c r="N363">
        <v>0.42</v>
      </c>
      <c r="P363" s="10">
        <v>42156</v>
      </c>
      <c r="Q363">
        <v>25.92</v>
      </c>
      <c r="R363">
        <v>0.245</v>
      </c>
      <c r="T363" s="10">
        <v>42156</v>
      </c>
      <c r="U363">
        <v>31.3</v>
      </c>
      <c r="V363">
        <v>0.25</v>
      </c>
      <c r="X363" s="10">
        <v>42156</v>
      </c>
      <c r="Y363">
        <v>60.91</v>
      </c>
      <c r="Z363">
        <v>0.59499999999999997</v>
      </c>
      <c r="AB363" s="10">
        <v>42156</v>
      </c>
      <c r="AC363">
        <v>43.67</v>
      </c>
      <c r="AD363">
        <v>0.52500000000000002</v>
      </c>
      <c r="AF363" s="10">
        <v>42156</v>
      </c>
      <c r="AG363">
        <v>36.549999999999997</v>
      </c>
      <c r="AH363">
        <v>0.36</v>
      </c>
      <c r="AJ363" s="10">
        <v>42156</v>
      </c>
      <c r="AK363">
        <v>37.07</v>
      </c>
      <c r="AL363">
        <v>0.29499999999999998</v>
      </c>
      <c r="AN363" s="10">
        <v>42156</v>
      </c>
      <c r="AO363">
        <v>42.09</v>
      </c>
      <c r="AP363">
        <v>0.38750000000000001</v>
      </c>
      <c r="AR363" s="10">
        <v>42156</v>
      </c>
      <c r="AS363">
        <v>60.48</v>
      </c>
      <c r="AT363">
        <v>0.46500000000000002</v>
      </c>
      <c r="AV363" s="10">
        <v>42156</v>
      </c>
      <c r="AW363">
        <v>17.329999999999998</v>
      </c>
      <c r="AX363">
        <v>0.26</v>
      </c>
    </row>
    <row r="364" spans="4:50">
      <c r="D364" s="10">
        <v>42157</v>
      </c>
      <c r="E364">
        <v>49.78</v>
      </c>
      <c r="F364">
        <v>0.505</v>
      </c>
      <c r="H364" s="10">
        <v>42157</v>
      </c>
      <c r="I364">
        <v>75.05</v>
      </c>
      <c r="J364">
        <v>0.79500000000000004</v>
      </c>
      <c r="L364" s="10">
        <v>42157</v>
      </c>
      <c r="M364">
        <v>48.49</v>
      </c>
      <c r="N364">
        <v>0.42</v>
      </c>
      <c r="P364" s="10">
        <v>42157</v>
      </c>
      <c r="Q364">
        <v>25.53</v>
      </c>
      <c r="R364">
        <v>0.245</v>
      </c>
      <c r="T364" s="10">
        <v>42157</v>
      </c>
      <c r="U364">
        <v>30.55</v>
      </c>
      <c r="V364">
        <v>0.25</v>
      </c>
      <c r="X364" s="10">
        <v>42157</v>
      </c>
      <c r="Y364">
        <v>59.65</v>
      </c>
      <c r="Z364">
        <v>0.59499999999999997</v>
      </c>
      <c r="AB364" s="10">
        <v>42157</v>
      </c>
      <c r="AC364">
        <v>43.28</v>
      </c>
      <c r="AD364">
        <v>0.52500000000000002</v>
      </c>
      <c r="AF364" s="10">
        <v>42157</v>
      </c>
      <c r="AG364">
        <v>36.06</v>
      </c>
      <c r="AH364">
        <v>0.36</v>
      </c>
      <c r="AJ364" s="10">
        <v>42157</v>
      </c>
      <c r="AK364">
        <v>36.909999999999997</v>
      </c>
      <c r="AL364">
        <v>0.29499999999999998</v>
      </c>
      <c r="AN364" s="10">
        <v>42157</v>
      </c>
      <c r="AO364">
        <v>41.98</v>
      </c>
      <c r="AP364">
        <v>0.38750000000000001</v>
      </c>
      <c r="AR364" s="10">
        <v>42157</v>
      </c>
      <c r="AS364">
        <v>60.6</v>
      </c>
      <c r="AT364">
        <v>0.46500000000000002</v>
      </c>
      <c r="AV364" s="10">
        <v>42157</v>
      </c>
      <c r="AW364">
        <v>17.239999999999998</v>
      </c>
      <c r="AX364">
        <v>0.26</v>
      </c>
    </row>
    <row r="365" spans="4:50">
      <c r="D365" s="10">
        <v>42158</v>
      </c>
      <c r="E365">
        <v>49.76</v>
      </c>
      <c r="F365">
        <v>0.505</v>
      </c>
      <c r="H365" s="10">
        <v>42158</v>
      </c>
      <c r="I365">
        <v>74.2</v>
      </c>
      <c r="J365">
        <v>0.79500000000000004</v>
      </c>
      <c r="L365" s="10">
        <v>42158</v>
      </c>
      <c r="M365">
        <v>47.68</v>
      </c>
      <c r="N365">
        <v>0.42</v>
      </c>
      <c r="P365" s="10">
        <v>42158</v>
      </c>
      <c r="Q365">
        <v>25.32</v>
      </c>
      <c r="R365">
        <v>0.245</v>
      </c>
      <c r="T365" s="10">
        <v>42158</v>
      </c>
      <c r="U365">
        <v>30.31</v>
      </c>
      <c r="V365">
        <v>0.25</v>
      </c>
      <c r="X365" s="10">
        <v>42158</v>
      </c>
      <c r="Y365">
        <v>58.69</v>
      </c>
      <c r="Z365">
        <v>0.59499999999999997</v>
      </c>
      <c r="AB365" s="10">
        <v>42158</v>
      </c>
      <c r="AC365">
        <v>43.12</v>
      </c>
      <c r="AD365">
        <v>0.52500000000000002</v>
      </c>
      <c r="AF365" s="10">
        <v>42158</v>
      </c>
      <c r="AG365">
        <v>35.450000000000003</v>
      </c>
      <c r="AH365">
        <v>0.36</v>
      </c>
      <c r="AJ365" s="10">
        <v>42158</v>
      </c>
      <c r="AK365">
        <v>36.869999999999997</v>
      </c>
      <c r="AL365">
        <v>0.29499999999999998</v>
      </c>
      <c r="AN365" s="10">
        <v>42158</v>
      </c>
      <c r="AO365">
        <v>41.57</v>
      </c>
      <c r="AP365">
        <v>0.38750000000000001</v>
      </c>
      <c r="AR365" s="10">
        <v>42158</v>
      </c>
      <c r="AS365">
        <v>60.35</v>
      </c>
      <c r="AT365">
        <v>0.46500000000000002</v>
      </c>
      <c r="AV365" s="10">
        <v>42158</v>
      </c>
      <c r="AW365">
        <v>17.149999999999999</v>
      </c>
      <c r="AX365">
        <v>0.26</v>
      </c>
    </row>
    <row r="366" spans="4:50">
      <c r="D366" s="10">
        <v>42159</v>
      </c>
      <c r="E366">
        <v>49.43</v>
      </c>
      <c r="F366">
        <v>0.505</v>
      </c>
      <c r="H366" s="10">
        <v>42159</v>
      </c>
      <c r="I366">
        <v>74.209999999999994</v>
      </c>
      <c r="J366">
        <v>0.79500000000000004</v>
      </c>
      <c r="L366" s="10">
        <v>42159</v>
      </c>
      <c r="M366">
        <v>47.44</v>
      </c>
      <c r="N366">
        <v>0.42</v>
      </c>
      <c r="P366" s="10">
        <v>42159</v>
      </c>
      <c r="Q366">
        <v>25.24</v>
      </c>
      <c r="R366">
        <v>0.245</v>
      </c>
      <c r="T366" s="10">
        <v>42159</v>
      </c>
      <c r="U366">
        <v>29.96</v>
      </c>
      <c r="V366">
        <v>0.25</v>
      </c>
      <c r="X366" s="10">
        <v>42159</v>
      </c>
      <c r="Y366">
        <v>58.47</v>
      </c>
      <c r="Z366">
        <v>0.59499999999999997</v>
      </c>
      <c r="AB366" s="10">
        <v>42159</v>
      </c>
      <c r="AC366">
        <v>43.18</v>
      </c>
      <c r="AD366">
        <v>0.52500000000000002</v>
      </c>
      <c r="AF366" s="10">
        <v>42159</v>
      </c>
      <c r="AG366">
        <v>35.19</v>
      </c>
      <c r="AH366">
        <v>0.36</v>
      </c>
      <c r="AJ366" s="10">
        <v>42159</v>
      </c>
      <c r="AK366">
        <v>36.32</v>
      </c>
      <c r="AL366">
        <v>0.29499999999999998</v>
      </c>
      <c r="AN366" s="10">
        <v>42159</v>
      </c>
      <c r="AO366">
        <v>40.880000000000003</v>
      </c>
      <c r="AP366">
        <v>0.38750000000000001</v>
      </c>
      <c r="AR366" s="10">
        <v>42159</v>
      </c>
      <c r="AS366">
        <v>59.19</v>
      </c>
      <c r="AT366">
        <v>0.46500000000000002</v>
      </c>
      <c r="AV366" s="10">
        <v>42159</v>
      </c>
      <c r="AW366">
        <v>17.11</v>
      </c>
      <c r="AX366">
        <v>0.26</v>
      </c>
    </row>
    <row r="367" spans="4:50">
      <c r="D367" s="10">
        <v>42160</v>
      </c>
      <c r="E367">
        <v>49.01</v>
      </c>
      <c r="F367">
        <v>0.505</v>
      </c>
      <c r="H367" s="10">
        <v>42160</v>
      </c>
      <c r="I367">
        <v>72.849999999999994</v>
      </c>
      <c r="J367">
        <v>0.79500000000000004</v>
      </c>
      <c r="L367" s="10">
        <v>42160</v>
      </c>
      <c r="M367">
        <v>46.69</v>
      </c>
      <c r="N367">
        <v>0.42</v>
      </c>
      <c r="P367" s="10">
        <v>42160</v>
      </c>
      <c r="Q367">
        <v>24.81</v>
      </c>
      <c r="R367">
        <v>0.245</v>
      </c>
      <c r="T367" s="10">
        <v>42160</v>
      </c>
      <c r="U367">
        <v>30.04</v>
      </c>
      <c r="V367">
        <v>0.25</v>
      </c>
      <c r="X367" s="10">
        <v>42160</v>
      </c>
      <c r="Y367">
        <v>57.63</v>
      </c>
      <c r="Z367">
        <v>0.59499999999999997</v>
      </c>
      <c r="AB367" s="10">
        <v>42160</v>
      </c>
      <c r="AC367">
        <v>42.66</v>
      </c>
      <c r="AD367">
        <v>0.52500000000000002</v>
      </c>
      <c r="AF367" s="10">
        <v>42160</v>
      </c>
      <c r="AG367">
        <v>34.42</v>
      </c>
      <c r="AH367">
        <v>0.36</v>
      </c>
      <c r="AJ367" s="10">
        <v>42160</v>
      </c>
      <c r="AK367">
        <v>35.92</v>
      </c>
      <c r="AL367">
        <v>0.29499999999999998</v>
      </c>
      <c r="AN367" s="10">
        <v>42160</v>
      </c>
      <c r="AO367">
        <v>40.299999999999997</v>
      </c>
      <c r="AP367">
        <v>0.38750000000000001</v>
      </c>
      <c r="AR367" s="10">
        <v>42160</v>
      </c>
      <c r="AS367">
        <v>58.37</v>
      </c>
      <c r="AT367">
        <v>0.46500000000000002</v>
      </c>
      <c r="AV367" s="10">
        <v>42160</v>
      </c>
      <c r="AW367">
        <v>17.010000000000002</v>
      </c>
      <c r="AX367">
        <v>0.26</v>
      </c>
    </row>
    <row r="368" spans="4:50">
      <c r="D368" s="10">
        <v>42163</v>
      </c>
      <c r="E368">
        <v>49.29</v>
      </c>
      <c r="F368">
        <v>0.505</v>
      </c>
      <c r="H368" s="10">
        <v>42163</v>
      </c>
      <c r="I368">
        <v>72.45</v>
      </c>
      <c r="J368">
        <v>0.79500000000000004</v>
      </c>
      <c r="L368" s="10">
        <v>42163</v>
      </c>
      <c r="M368">
        <v>46.33</v>
      </c>
      <c r="N368">
        <v>0.42</v>
      </c>
      <c r="P368" s="10">
        <v>42163</v>
      </c>
      <c r="Q368">
        <v>24.81</v>
      </c>
      <c r="R368">
        <v>0.245</v>
      </c>
      <c r="T368" s="10">
        <v>42163</v>
      </c>
      <c r="U368">
        <v>29.77</v>
      </c>
      <c r="V368">
        <v>0.25</v>
      </c>
      <c r="X368" s="10">
        <v>42163</v>
      </c>
      <c r="Y368">
        <v>57.18</v>
      </c>
      <c r="Z368">
        <v>0.59499999999999997</v>
      </c>
      <c r="AB368" s="10">
        <v>42163</v>
      </c>
      <c r="AC368">
        <v>42.6</v>
      </c>
      <c r="AD368">
        <v>0.52500000000000002</v>
      </c>
      <c r="AF368" s="10">
        <v>42163</v>
      </c>
      <c r="AG368">
        <v>34.369999999999997</v>
      </c>
      <c r="AH368">
        <v>0.36</v>
      </c>
      <c r="AJ368" s="10">
        <v>42163</v>
      </c>
      <c r="AK368">
        <v>35.549999999999997</v>
      </c>
      <c r="AL368">
        <v>0.29499999999999998</v>
      </c>
      <c r="AN368" s="10">
        <v>42163</v>
      </c>
      <c r="AO368">
        <v>39.75</v>
      </c>
      <c r="AP368">
        <v>0.38750000000000001</v>
      </c>
      <c r="AR368" s="10">
        <v>42163</v>
      </c>
      <c r="AS368">
        <v>56.28</v>
      </c>
      <c r="AT368">
        <v>0.46500000000000002</v>
      </c>
      <c r="AV368" s="10">
        <v>42163</v>
      </c>
      <c r="AW368">
        <v>16.809999999999999</v>
      </c>
      <c r="AX368">
        <v>0.26</v>
      </c>
    </row>
    <row r="369" spans="4:50">
      <c r="D369" s="10">
        <v>42164</v>
      </c>
      <c r="E369">
        <v>48.24</v>
      </c>
      <c r="F369">
        <v>0.505</v>
      </c>
      <c r="H369" s="10">
        <v>42164</v>
      </c>
      <c r="I369">
        <v>72.13</v>
      </c>
      <c r="J369">
        <v>0.79500000000000004</v>
      </c>
      <c r="L369" s="10">
        <v>42164</v>
      </c>
      <c r="M369">
        <v>46.33</v>
      </c>
      <c r="N369">
        <v>0.42</v>
      </c>
      <c r="P369" s="10">
        <v>42164</v>
      </c>
      <c r="Q369">
        <v>24.67</v>
      </c>
      <c r="R369">
        <v>0.245</v>
      </c>
      <c r="T369" s="10">
        <v>42164</v>
      </c>
      <c r="U369">
        <v>29.15</v>
      </c>
      <c r="V369">
        <v>0.25</v>
      </c>
      <c r="X369" s="10">
        <v>42164</v>
      </c>
      <c r="Y369">
        <v>56.9</v>
      </c>
      <c r="Z369">
        <v>0.59499999999999997</v>
      </c>
      <c r="AB369" s="10">
        <v>42164</v>
      </c>
      <c r="AC369">
        <v>42.44</v>
      </c>
      <c r="AD369">
        <v>0.52500000000000002</v>
      </c>
      <c r="AF369" s="10">
        <v>42164</v>
      </c>
      <c r="AG369">
        <v>34.29</v>
      </c>
      <c r="AH369">
        <v>0.36</v>
      </c>
      <c r="AJ369" s="10">
        <v>42164</v>
      </c>
      <c r="AK369">
        <v>35.75</v>
      </c>
      <c r="AL369">
        <v>0.29499999999999998</v>
      </c>
      <c r="AN369" s="10">
        <v>42164</v>
      </c>
      <c r="AO369">
        <v>39.85</v>
      </c>
      <c r="AP369">
        <v>0.38750000000000001</v>
      </c>
      <c r="AR369" s="10">
        <v>42164</v>
      </c>
      <c r="AS369">
        <v>56.7</v>
      </c>
      <c r="AT369">
        <v>0.46500000000000002</v>
      </c>
      <c r="AV369" s="10">
        <v>42164</v>
      </c>
      <c r="AW369">
        <v>16.920000000000002</v>
      </c>
      <c r="AX369">
        <v>0.26</v>
      </c>
    </row>
    <row r="370" spans="4:50">
      <c r="D370" s="10">
        <v>42165</v>
      </c>
      <c r="E370">
        <v>48.37</v>
      </c>
      <c r="F370">
        <v>0.505</v>
      </c>
      <c r="H370" s="10">
        <v>42165</v>
      </c>
      <c r="I370">
        <v>72.05</v>
      </c>
      <c r="J370">
        <v>0.79500000000000004</v>
      </c>
      <c r="L370" s="10">
        <v>42165</v>
      </c>
      <c r="M370">
        <v>46.18</v>
      </c>
      <c r="N370">
        <v>0.42</v>
      </c>
      <c r="P370" s="10">
        <v>42165</v>
      </c>
      <c r="Q370">
        <v>24.77</v>
      </c>
      <c r="R370">
        <v>0.245</v>
      </c>
      <c r="T370" s="10">
        <v>42165</v>
      </c>
      <c r="U370">
        <v>29.25</v>
      </c>
      <c r="V370">
        <v>0.25</v>
      </c>
      <c r="X370" s="10">
        <v>42165</v>
      </c>
      <c r="Y370">
        <v>57.09</v>
      </c>
      <c r="Z370">
        <v>0.59499999999999997</v>
      </c>
      <c r="AB370" s="10">
        <v>42165</v>
      </c>
      <c r="AC370">
        <v>42.34</v>
      </c>
      <c r="AD370">
        <v>0.52500000000000002</v>
      </c>
      <c r="AF370" s="10">
        <v>42165</v>
      </c>
      <c r="AG370">
        <v>34.61</v>
      </c>
      <c r="AH370">
        <v>0.36</v>
      </c>
      <c r="AJ370" s="10">
        <v>42165</v>
      </c>
      <c r="AK370">
        <v>36.119999999999997</v>
      </c>
      <c r="AL370">
        <v>0.29499999999999998</v>
      </c>
      <c r="AN370" s="10">
        <v>42165</v>
      </c>
      <c r="AO370">
        <v>40.15</v>
      </c>
      <c r="AP370">
        <v>0.38750000000000001</v>
      </c>
      <c r="AR370" s="10">
        <v>42165</v>
      </c>
      <c r="AS370">
        <v>56.87</v>
      </c>
      <c r="AT370">
        <v>0.46500000000000002</v>
      </c>
      <c r="AV370" s="10">
        <v>42165</v>
      </c>
      <c r="AW370">
        <v>17.05</v>
      </c>
      <c r="AX370">
        <v>0.26</v>
      </c>
    </row>
    <row r="371" spans="4:50">
      <c r="D371" s="10">
        <v>42166</v>
      </c>
      <c r="E371">
        <v>48.69</v>
      </c>
      <c r="F371">
        <v>0.505</v>
      </c>
      <c r="H371" s="10">
        <v>42166</v>
      </c>
      <c r="I371">
        <v>72.86</v>
      </c>
      <c r="J371">
        <v>0.79500000000000004</v>
      </c>
      <c r="L371" s="10">
        <v>42166</v>
      </c>
      <c r="M371">
        <v>46.66</v>
      </c>
      <c r="N371">
        <v>0.42</v>
      </c>
      <c r="P371" s="10">
        <v>42166</v>
      </c>
      <c r="Q371">
        <v>24.97</v>
      </c>
      <c r="R371">
        <v>0.245</v>
      </c>
      <c r="T371" s="10">
        <v>42166</v>
      </c>
      <c r="U371">
        <v>29.45</v>
      </c>
      <c r="V371">
        <v>0.25</v>
      </c>
      <c r="X371" s="10">
        <v>42166</v>
      </c>
      <c r="Y371">
        <v>57.82</v>
      </c>
      <c r="Z371">
        <v>0.59499999999999997</v>
      </c>
      <c r="AB371" s="10">
        <v>42166</v>
      </c>
      <c r="AC371">
        <v>42.59</v>
      </c>
      <c r="AD371">
        <v>0.52500000000000002</v>
      </c>
      <c r="AF371" s="10">
        <v>42166</v>
      </c>
      <c r="AG371">
        <v>35.159999999999997</v>
      </c>
      <c r="AH371">
        <v>0.36</v>
      </c>
      <c r="AJ371" s="10">
        <v>42166</v>
      </c>
      <c r="AK371">
        <v>35.909999999999997</v>
      </c>
      <c r="AL371">
        <v>0.29499999999999998</v>
      </c>
      <c r="AN371" s="10">
        <v>42166</v>
      </c>
      <c r="AO371">
        <v>40.409999999999997</v>
      </c>
      <c r="AP371">
        <v>0.38750000000000001</v>
      </c>
      <c r="AR371" s="10">
        <v>42166</v>
      </c>
      <c r="AS371">
        <v>56.5</v>
      </c>
      <c r="AT371">
        <v>0.46500000000000002</v>
      </c>
      <c r="AV371" s="10">
        <v>42166</v>
      </c>
      <c r="AW371">
        <v>16.940000000000001</v>
      </c>
      <c r="AX371">
        <v>0.26</v>
      </c>
    </row>
    <row r="372" spans="4:50">
      <c r="D372" s="10">
        <v>42167</v>
      </c>
      <c r="E372">
        <v>47.89</v>
      </c>
      <c r="F372">
        <v>0.505</v>
      </c>
      <c r="H372" s="10">
        <v>42167</v>
      </c>
      <c r="I372">
        <v>72.53</v>
      </c>
      <c r="J372">
        <v>0.79500000000000004</v>
      </c>
      <c r="L372" s="10">
        <v>42167</v>
      </c>
      <c r="M372">
        <v>46.1</v>
      </c>
      <c r="N372">
        <v>0.42</v>
      </c>
      <c r="P372" s="10">
        <v>42167</v>
      </c>
      <c r="Q372">
        <v>24.6</v>
      </c>
      <c r="R372">
        <v>0.245</v>
      </c>
      <c r="T372" s="10">
        <v>42167</v>
      </c>
      <c r="U372">
        <v>29.15</v>
      </c>
      <c r="V372">
        <v>0.25</v>
      </c>
      <c r="X372" s="10">
        <v>42167</v>
      </c>
      <c r="Y372">
        <v>57</v>
      </c>
      <c r="Z372">
        <v>0.59499999999999997</v>
      </c>
      <c r="AB372" s="10">
        <v>42167</v>
      </c>
      <c r="AC372">
        <v>42.3</v>
      </c>
      <c r="AD372">
        <v>0.52500000000000002</v>
      </c>
      <c r="AF372" s="10">
        <v>42167</v>
      </c>
      <c r="AG372">
        <v>34.770000000000003</v>
      </c>
      <c r="AH372">
        <v>0.36</v>
      </c>
      <c r="AJ372" s="10">
        <v>42167</v>
      </c>
      <c r="AK372">
        <v>35.43</v>
      </c>
      <c r="AL372">
        <v>0.29499999999999998</v>
      </c>
      <c r="AN372" s="10">
        <v>42167</v>
      </c>
      <c r="AO372">
        <v>40.130000000000003</v>
      </c>
      <c r="AP372">
        <v>0.38750000000000001</v>
      </c>
      <c r="AR372" s="10">
        <v>42167</v>
      </c>
      <c r="AS372">
        <v>55.73</v>
      </c>
      <c r="AT372">
        <v>0.46500000000000002</v>
      </c>
      <c r="AV372" s="10">
        <v>42167</v>
      </c>
      <c r="AW372">
        <v>16.91</v>
      </c>
      <c r="AX372">
        <v>0.26</v>
      </c>
    </row>
    <row r="373" spans="4:50">
      <c r="D373" s="10">
        <v>42170</v>
      </c>
      <c r="E373">
        <v>47.81</v>
      </c>
      <c r="F373">
        <v>0.505</v>
      </c>
      <c r="H373" s="10">
        <v>42170</v>
      </c>
      <c r="I373">
        <v>72.5</v>
      </c>
      <c r="J373">
        <v>0.79500000000000004</v>
      </c>
      <c r="L373" s="10">
        <v>42170</v>
      </c>
      <c r="M373">
        <v>46.02</v>
      </c>
      <c r="N373">
        <v>0.42</v>
      </c>
      <c r="P373" s="10">
        <v>42170</v>
      </c>
      <c r="Q373">
        <v>24.6</v>
      </c>
      <c r="R373">
        <v>0.245</v>
      </c>
      <c r="T373" s="10">
        <v>42170</v>
      </c>
      <c r="U373">
        <v>28.96</v>
      </c>
      <c r="V373">
        <v>0.25</v>
      </c>
      <c r="X373" s="10">
        <v>42170</v>
      </c>
      <c r="Y373">
        <v>56.65</v>
      </c>
      <c r="Z373">
        <v>0.59499999999999997</v>
      </c>
      <c r="AB373" s="10">
        <v>42170</v>
      </c>
      <c r="AC373">
        <v>42.09</v>
      </c>
      <c r="AD373">
        <v>0.52500000000000002</v>
      </c>
      <c r="AF373" s="10">
        <v>42170</v>
      </c>
      <c r="AG373">
        <v>34.619999999999997</v>
      </c>
      <c r="AH373">
        <v>0.36</v>
      </c>
      <c r="AJ373" s="10">
        <v>42170</v>
      </c>
      <c r="AK373">
        <v>35.51</v>
      </c>
      <c r="AL373">
        <v>0.29499999999999998</v>
      </c>
      <c r="AN373" s="10">
        <v>42170</v>
      </c>
      <c r="AO373">
        <v>39.950000000000003</v>
      </c>
      <c r="AP373">
        <v>0.38750000000000001</v>
      </c>
      <c r="AR373" s="10">
        <v>42170</v>
      </c>
      <c r="AS373">
        <v>55.81</v>
      </c>
      <c r="AT373">
        <v>0.46500000000000002</v>
      </c>
      <c r="AV373" s="10">
        <v>42170</v>
      </c>
      <c r="AW373">
        <v>17.03</v>
      </c>
      <c r="AX373">
        <v>0.26</v>
      </c>
    </row>
    <row r="374" spans="4:50">
      <c r="D374" s="10">
        <v>42171</v>
      </c>
      <c r="E374">
        <v>48.09</v>
      </c>
      <c r="F374">
        <v>0.505</v>
      </c>
      <c r="H374" s="10">
        <v>42171</v>
      </c>
      <c r="I374">
        <v>72.569999999999993</v>
      </c>
      <c r="J374">
        <v>0.79500000000000004</v>
      </c>
      <c r="L374" s="10">
        <v>42171</v>
      </c>
      <c r="M374">
        <v>46.68</v>
      </c>
      <c r="N374">
        <v>0.42</v>
      </c>
      <c r="P374" s="10">
        <v>42171</v>
      </c>
      <c r="Q374">
        <v>24.68</v>
      </c>
      <c r="R374">
        <v>0.245</v>
      </c>
      <c r="T374" s="10">
        <v>42171</v>
      </c>
      <c r="U374">
        <v>29.11</v>
      </c>
      <c r="V374">
        <v>0.25</v>
      </c>
      <c r="X374" s="10">
        <v>42171</v>
      </c>
      <c r="Y374">
        <v>56.96</v>
      </c>
      <c r="Z374">
        <v>0.59499999999999997</v>
      </c>
      <c r="AB374" s="10">
        <v>42171</v>
      </c>
      <c r="AC374">
        <v>42.48</v>
      </c>
      <c r="AD374">
        <v>0.52500000000000002</v>
      </c>
      <c r="AF374" s="10">
        <v>42171</v>
      </c>
      <c r="AG374">
        <v>34.700000000000003</v>
      </c>
      <c r="AH374">
        <v>0.36</v>
      </c>
      <c r="AJ374" s="10">
        <v>42171</v>
      </c>
      <c r="AK374">
        <v>34.9</v>
      </c>
      <c r="AL374">
        <v>0.29499999999999998</v>
      </c>
      <c r="AN374" s="10">
        <v>42171</v>
      </c>
      <c r="AO374">
        <v>40.08</v>
      </c>
      <c r="AP374">
        <v>0.38750000000000001</v>
      </c>
      <c r="AR374" s="10">
        <v>42171</v>
      </c>
      <c r="AS374">
        <v>55.62</v>
      </c>
      <c r="AT374">
        <v>0.46500000000000002</v>
      </c>
      <c r="AV374" s="10">
        <v>42171</v>
      </c>
      <c r="AW374">
        <v>16.940000000000001</v>
      </c>
      <c r="AX374">
        <v>0.26</v>
      </c>
    </row>
    <row r="375" spans="4:50">
      <c r="D375" s="10">
        <v>42172</v>
      </c>
      <c r="E375">
        <v>48.87</v>
      </c>
      <c r="F375">
        <v>0.505</v>
      </c>
      <c r="H375" s="10">
        <v>42172</v>
      </c>
      <c r="I375">
        <v>73.08</v>
      </c>
      <c r="J375">
        <v>0.79500000000000004</v>
      </c>
      <c r="L375" s="10">
        <v>42172</v>
      </c>
      <c r="M375">
        <v>46.95</v>
      </c>
      <c r="N375">
        <v>0.42</v>
      </c>
      <c r="P375" s="10">
        <v>42172</v>
      </c>
      <c r="Q375">
        <v>24.81</v>
      </c>
      <c r="R375">
        <v>0.245</v>
      </c>
      <c r="T375" s="10">
        <v>42172</v>
      </c>
      <c r="U375">
        <v>29.3</v>
      </c>
      <c r="V375">
        <v>0.25</v>
      </c>
      <c r="X375" s="10">
        <v>42172</v>
      </c>
      <c r="Y375">
        <v>57.3</v>
      </c>
      <c r="Z375">
        <v>0.59499999999999997</v>
      </c>
      <c r="AB375" s="10">
        <v>42172</v>
      </c>
      <c r="AC375">
        <v>42.69</v>
      </c>
      <c r="AD375">
        <v>0.52500000000000002</v>
      </c>
      <c r="AF375" s="10">
        <v>42172</v>
      </c>
      <c r="AG375">
        <v>34.89</v>
      </c>
      <c r="AH375">
        <v>0.36</v>
      </c>
      <c r="AJ375" s="10">
        <v>42172</v>
      </c>
      <c r="AK375">
        <v>34.869999999999997</v>
      </c>
      <c r="AL375">
        <v>0.29499999999999998</v>
      </c>
      <c r="AN375" s="10">
        <v>42172</v>
      </c>
      <c r="AO375">
        <v>39.9</v>
      </c>
      <c r="AP375">
        <v>0.38750000000000001</v>
      </c>
      <c r="AR375" s="10">
        <v>42172</v>
      </c>
      <c r="AS375">
        <v>55.52</v>
      </c>
      <c r="AT375">
        <v>0.46500000000000002</v>
      </c>
      <c r="AV375" s="10">
        <v>42172</v>
      </c>
      <c r="AW375">
        <v>16.98</v>
      </c>
      <c r="AX375">
        <v>0.26</v>
      </c>
    </row>
    <row r="376" spans="4:50">
      <c r="D376" s="10">
        <v>42173</v>
      </c>
      <c r="E376">
        <v>49.62</v>
      </c>
      <c r="F376">
        <v>0.505</v>
      </c>
      <c r="H376" s="10">
        <v>42173</v>
      </c>
      <c r="I376">
        <v>74.540000000000006</v>
      </c>
      <c r="J376">
        <v>0.79500000000000004</v>
      </c>
      <c r="L376" s="10">
        <v>42173</v>
      </c>
      <c r="M376">
        <v>47.29</v>
      </c>
      <c r="N376">
        <v>0.42</v>
      </c>
      <c r="P376" s="10">
        <v>42173</v>
      </c>
      <c r="Q376">
        <v>25.2</v>
      </c>
      <c r="R376">
        <v>0.245</v>
      </c>
      <c r="T376" s="10">
        <v>42173</v>
      </c>
      <c r="U376">
        <v>29.5</v>
      </c>
      <c r="V376">
        <v>0.25</v>
      </c>
      <c r="X376" s="10">
        <v>42173</v>
      </c>
      <c r="Y376">
        <v>58.06</v>
      </c>
      <c r="Z376">
        <v>0.59499999999999997</v>
      </c>
      <c r="AB376" s="10">
        <v>42173</v>
      </c>
      <c r="AC376">
        <v>43.32</v>
      </c>
      <c r="AD376">
        <v>0.52500000000000002</v>
      </c>
      <c r="AF376" s="10">
        <v>42173</v>
      </c>
      <c r="AG376">
        <v>35.47</v>
      </c>
      <c r="AH376">
        <v>0.36</v>
      </c>
      <c r="AJ376" s="10">
        <v>42173</v>
      </c>
      <c r="AK376">
        <v>35.270000000000003</v>
      </c>
      <c r="AL376">
        <v>0.29499999999999998</v>
      </c>
      <c r="AN376" s="10">
        <v>42173</v>
      </c>
      <c r="AO376">
        <v>40.35</v>
      </c>
      <c r="AP376">
        <v>0.38750000000000001</v>
      </c>
      <c r="AR376" s="10">
        <v>42173</v>
      </c>
      <c r="AS376">
        <v>55.55</v>
      </c>
      <c r="AT376">
        <v>0.46500000000000002</v>
      </c>
      <c r="AV376" s="10">
        <v>42173</v>
      </c>
      <c r="AW376">
        <v>17.03</v>
      </c>
      <c r="AX376">
        <v>0.26</v>
      </c>
    </row>
    <row r="377" spans="4:50">
      <c r="D377" s="10">
        <v>42174</v>
      </c>
      <c r="E377">
        <v>49.34</v>
      </c>
      <c r="F377">
        <v>0.505</v>
      </c>
      <c r="H377" s="10">
        <v>42174</v>
      </c>
      <c r="I377">
        <v>73.2</v>
      </c>
      <c r="J377">
        <v>0.79500000000000004</v>
      </c>
      <c r="L377" s="10">
        <v>42174</v>
      </c>
      <c r="M377">
        <v>46.74</v>
      </c>
      <c r="N377">
        <v>0.42</v>
      </c>
      <c r="P377" s="10">
        <v>42174</v>
      </c>
      <c r="Q377">
        <v>25.16</v>
      </c>
      <c r="R377">
        <v>0.245</v>
      </c>
      <c r="T377" s="10">
        <v>42174</v>
      </c>
      <c r="U377">
        <v>29.28</v>
      </c>
      <c r="V377">
        <v>0.25</v>
      </c>
      <c r="X377" s="10">
        <v>42174</v>
      </c>
      <c r="Y377">
        <v>58.14</v>
      </c>
      <c r="Z377">
        <v>0.59499999999999997</v>
      </c>
      <c r="AB377" s="10">
        <v>42174</v>
      </c>
      <c r="AC377">
        <v>42.73</v>
      </c>
      <c r="AD377">
        <v>0.52500000000000002</v>
      </c>
      <c r="AF377" s="10">
        <v>42174</v>
      </c>
      <c r="AG377">
        <v>35.49</v>
      </c>
      <c r="AH377">
        <v>0.36</v>
      </c>
      <c r="AJ377" s="10">
        <v>42174</v>
      </c>
      <c r="AK377">
        <v>35.119999999999997</v>
      </c>
      <c r="AL377">
        <v>0.29499999999999998</v>
      </c>
      <c r="AN377" s="10">
        <v>42174</v>
      </c>
      <c r="AO377">
        <v>40.369999999999997</v>
      </c>
      <c r="AP377">
        <v>0.38750000000000001</v>
      </c>
      <c r="AR377" s="10">
        <v>42174</v>
      </c>
      <c r="AS377">
        <v>57.31</v>
      </c>
      <c r="AT377">
        <v>0.46500000000000002</v>
      </c>
      <c r="AV377" s="10">
        <v>42174</v>
      </c>
      <c r="AW377">
        <v>16.88</v>
      </c>
      <c r="AX377">
        <v>0.26</v>
      </c>
    </row>
    <row r="378" spans="4:50">
      <c r="D378" s="10">
        <v>42177</v>
      </c>
      <c r="E378">
        <v>49.13</v>
      </c>
      <c r="F378">
        <v>0.505</v>
      </c>
      <c r="H378" s="10">
        <v>42177</v>
      </c>
      <c r="I378">
        <v>73.069999999999993</v>
      </c>
      <c r="J378">
        <v>0.79500000000000004</v>
      </c>
      <c r="L378" s="10">
        <v>42177</v>
      </c>
      <c r="M378">
        <v>46.56</v>
      </c>
      <c r="N378">
        <v>0.42</v>
      </c>
      <c r="P378" s="10">
        <v>42177</v>
      </c>
      <c r="Q378">
        <v>25.09</v>
      </c>
      <c r="R378">
        <v>0.245</v>
      </c>
      <c r="T378" s="10">
        <v>42177</v>
      </c>
      <c r="U378">
        <v>29.45</v>
      </c>
      <c r="V378">
        <v>0.25</v>
      </c>
      <c r="X378" s="10">
        <v>42177</v>
      </c>
      <c r="Y378">
        <v>58.06</v>
      </c>
      <c r="Z378">
        <v>0.59499999999999997</v>
      </c>
      <c r="AB378" s="10">
        <v>42177</v>
      </c>
      <c r="AC378">
        <v>42.51</v>
      </c>
      <c r="AD378">
        <v>0.52500000000000002</v>
      </c>
      <c r="AF378" s="10">
        <v>42177</v>
      </c>
      <c r="AG378">
        <v>35.35</v>
      </c>
      <c r="AH378">
        <v>0.36</v>
      </c>
      <c r="AJ378" s="10">
        <v>42177</v>
      </c>
      <c r="AK378">
        <v>35.74</v>
      </c>
      <c r="AL378">
        <v>0.29499999999999998</v>
      </c>
      <c r="AN378" s="10">
        <v>42177</v>
      </c>
      <c r="AO378">
        <v>41.03</v>
      </c>
      <c r="AP378">
        <v>0.38750000000000001</v>
      </c>
      <c r="AR378" s="10">
        <v>42177</v>
      </c>
      <c r="AS378">
        <v>58.78</v>
      </c>
      <c r="AT378">
        <v>0.46500000000000002</v>
      </c>
      <c r="AV378" s="10">
        <v>42177</v>
      </c>
      <c r="AW378">
        <v>17.03</v>
      </c>
      <c r="AX378">
        <v>0.26</v>
      </c>
    </row>
    <row r="379" spans="4:50">
      <c r="D379" s="10">
        <v>42178</v>
      </c>
      <c r="E379">
        <v>48.41</v>
      </c>
      <c r="F379">
        <v>0.505</v>
      </c>
      <c r="H379" s="10">
        <v>42178</v>
      </c>
      <c r="I379">
        <v>71.78</v>
      </c>
      <c r="J379">
        <v>0.79500000000000004</v>
      </c>
      <c r="L379" s="10">
        <v>42178</v>
      </c>
      <c r="M379">
        <v>45.85</v>
      </c>
      <c r="N379">
        <v>0.42</v>
      </c>
      <c r="P379" s="10">
        <v>42178</v>
      </c>
      <c r="Q379">
        <v>24.72</v>
      </c>
      <c r="R379">
        <v>0.245</v>
      </c>
      <c r="T379" s="10">
        <v>42178</v>
      </c>
      <c r="U379">
        <v>29.24</v>
      </c>
      <c r="V379">
        <v>0.25</v>
      </c>
      <c r="X379" s="10">
        <v>42178</v>
      </c>
      <c r="Y379">
        <v>57.24</v>
      </c>
      <c r="Z379">
        <v>0.59499999999999997</v>
      </c>
      <c r="AB379" s="10">
        <v>42178</v>
      </c>
      <c r="AC379">
        <v>42.05</v>
      </c>
      <c r="AD379">
        <v>0.52500000000000002</v>
      </c>
      <c r="AF379" s="10">
        <v>42178</v>
      </c>
      <c r="AG379">
        <v>34.770000000000003</v>
      </c>
      <c r="AH379">
        <v>0.36</v>
      </c>
      <c r="AJ379" s="10">
        <v>42178</v>
      </c>
      <c r="AK379">
        <v>35.979999999999997</v>
      </c>
      <c r="AL379">
        <v>0.29499999999999998</v>
      </c>
      <c r="AN379" s="10">
        <v>42178</v>
      </c>
      <c r="AO379">
        <v>41.2</v>
      </c>
      <c r="AP379">
        <v>0.38750000000000001</v>
      </c>
      <c r="AR379" s="10">
        <v>42178</v>
      </c>
      <c r="AS379">
        <v>59.53</v>
      </c>
      <c r="AT379">
        <v>0.46500000000000002</v>
      </c>
      <c r="AV379" s="10">
        <v>42178</v>
      </c>
      <c r="AW379">
        <v>17.16</v>
      </c>
      <c r="AX379">
        <v>0.26</v>
      </c>
    </row>
    <row r="380" spans="4:50">
      <c r="D380" s="10">
        <v>42179</v>
      </c>
      <c r="E380">
        <v>47.98</v>
      </c>
      <c r="F380">
        <v>0.505</v>
      </c>
      <c r="H380" s="10">
        <v>42179</v>
      </c>
      <c r="I380">
        <v>70.930000000000007</v>
      </c>
      <c r="J380">
        <v>0.79500000000000004</v>
      </c>
      <c r="L380" s="10">
        <v>42179</v>
      </c>
      <c r="M380">
        <v>45.57</v>
      </c>
      <c r="N380">
        <v>0.42</v>
      </c>
      <c r="P380" s="10">
        <v>42179</v>
      </c>
      <c r="Q380">
        <v>24.42</v>
      </c>
      <c r="R380">
        <v>0.245</v>
      </c>
      <c r="T380" s="10">
        <v>42179</v>
      </c>
      <c r="U380">
        <v>29.08</v>
      </c>
      <c r="V380">
        <v>0.25</v>
      </c>
      <c r="X380" s="10">
        <v>42179</v>
      </c>
      <c r="Y380">
        <v>56.52</v>
      </c>
      <c r="Z380">
        <v>0.59499999999999997</v>
      </c>
      <c r="AB380" s="10">
        <v>42179</v>
      </c>
      <c r="AC380">
        <v>41.7</v>
      </c>
      <c r="AD380">
        <v>0.52500000000000002</v>
      </c>
      <c r="AF380" s="10">
        <v>42179</v>
      </c>
      <c r="AG380">
        <v>34.43</v>
      </c>
      <c r="AH380">
        <v>0.36</v>
      </c>
      <c r="AJ380" s="10">
        <v>42179</v>
      </c>
      <c r="AK380">
        <v>35.909999999999997</v>
      </c>
      <c r="AL380">
        <v>0.29499999999999998</v>
      </c>
      <c r="AN380" s="10">
        <v>42179</v>
      </c>
      <c r="AO380">
        <v>41.05</v>
      </c>
      <c r="AP380">
        <v>0.38750000000000001</v>
      </c>
      <c r="AR380" s="10">
        <v>42179</v>
      </c>
      <c r="AS380">
        <v>60.47</v>
      </c>
      <c r="AT380">
        <v>0.46500000000000002</v>
      </c>
      <c r="AV380" s="10">
        <v>42179</v>
      </c>
      <c r="AW380">
        <v>17.22</v>
      </c>
      <c r="AX380">
        <v>0.26</v>
      </c>
    </row>
    <row r="381" spans="4:50">
      <c r="D381" s="10">
        <v>42180</v>
      </c>
      <c r="E381">
        <v>46.93</v>
      </c>
      <c r="F381">
        <v>0.505</v>
      </c>
      <c r="H381" s="10">
        <v>42180</v>
      </c>
      <c r="I381">
        <v>70.680000000000007</v>
      </c>
      <c r="J381">
        <v>0.79500000000000004</v>
      </c>
      <c r="L381" s="10">
        <v>42180</v>
      </c>
      <c r="M381">
        <v>45.51</v>
      </c>
      <c r="N381">
        <v>0.42</v>
      </c>
      <c r="P381" s="10">
        <v>42180</v>
      </c>
      <c r="Q381">
        <v>24.27</v>
      </c>
      <c r="R381">
        <v>0.245</v>
      </c>
      <c r="T381" s="10">
        <v>42180</v>
      </c>
      <c r="U381">
        <v>28.65</v>
      </c>
      <c r="V381">
        <v>0.25</v>
      </c>
      <c r="X381" s="10">
        <v>42180</v>
      </c>
      <c r="Y381">
        <v>56.31</v>
      </c>
      <c r="Z381">
        <v>0.59499999999999997</v>
      </c>
      <c r="AB381" s="10">
        <v>42180</v>
      </c>
      <c r="AC381">
        <v>41.61</v>
      </c>
      <c r="AD381">
        <v>0.52500000000000002</v>
      </c>
      <c r="AF381" s="10">
        <v>42180</v>
      </c>
      <c r="AG381">
        <v>34.11</v>
      </c>
      <c r="AH381">
        <v>0.36</v>
      </c>
      <c r="AJ381" s="10">
        <v>42180</v>
      </c>
      <c r="AK381">
        <v>36.78</v>
      </c>
      <c r="AL381">
        <v>0.29499999999999998</v>
      </c>
      <c r="AN381" s="10">
        <v>42180</v>
      </c>
      <c r="AO381">
        <v>40.5</v>
      </c>
      <c r="AP381">
        <v>0.38750000000000001</v>
      </c>
      <c r="AR381" s="10">
        <v>42180</v>
      </c>
      <c r="AS381">
        <v>59.81</v>
      </c>
      <c r="AT381">
        <v>0.46500000000000002</v>
      </c>
      <c r="AV381" s="10">
        <v>42180</v>
      </c>
      <c r="AW381">
        <v>17.14</v>
      </c>
      <c r="AX381">
        <v>0.26</v>
      </c>
    </row>
    <row r="382" spans="4:50">
      <c r="D382" s="10">
        <v>42181</v>
      </c>
      <c r="E382">
        <v>47.18</v>
      </c>
      <c r="F382">
        <v>0.505</v>
      </c>
      <c r="H382" s="10">
        <v>42181</v>
      </c>
      <c r="I382">
        <v>71</v>
      </c>
      <c r="J382">
        <v>0.79500000000000004</v>
      </c>
      <c r="L382" s="10">
        <v>42181</v>
      </c>
      <c r="M382">
        <v>45.99</v>
      </c>
      <c r="N382">
        <v>0.42</v>
      </c>
      <c r="P382" s="10">
        <v>42181</v>
      </c>
      <c r="Q382">
        <v>24.59</v>
      </c>
      <c r="R382">
        <v>0.245</v>
      </c>
      <c r="T382" s="10">
        <v>42181</v>
      </c>
      <c r="U382">
        <v>28.95</v>
      </c>
      <c r="V382">
        <v>0.25</v>
      </c>
      <c r="X382" s="10">
        <v>42181</v>
      </c>
      <c r="Y382">
        <v>56.89</v>
      </c>
      <c r="Z382">
        <v>0.59499999999999997</v>
      </c>
      <c r="AB382" s="10">
        <v>42181</v>
      </c>
      <c r="AC382">
        <v>41.89</v>
      </c>
      <c r="AD382">
        <v>0.52500000000000002</v>
      </c>
      <c r="AF382" s="10">
        <v>42181</v>
      </c>
      <c r="AG382">
        <v>34.380000000000003</v>
      </c>
      <c r="AH382">
        <v>0.36</v>
      </c>
      <c r="AJ382" s="10">
        <v>42181</v>
      </c>
      <c r="AK382">
        <v>36.020000000000003</v>
      </c>
      <c r="AL382">
        <v>0.29499999999999998</v>
      </c>
      <c r="AN382" s="10">
        <v>42181</v>
      </c>
      <c r="AO382">
        <v>39.950000000000003</v>
      </c>
      <c r="AP382">
        <v>0.38750000000000001</v>
      </c>
      <c r="AR382" s="10">
        <v>42181</v>
      </c>
      <c r="AS382">
        <v>59.23</v>
      </c>
      <c r="AT382">
        <v>0.46500000000000002</v>
      </c>
      <c r="AV382" s="10">
        <v>42181</v>
      </c>
      <c r="AW382">
        <v>16.87</v>
      </c>
      <c r="AX382">
        <v>0.26</v>
      </c>
    </row>
    <row r="383" spans="4:50">
      <c r="D383" s="10">
        <v>42184</v>
      </c>
      <c r="E383">
        <v>46.81</v>
      </c>
      <c r="F383">
        <v>0.505</v>
      </c>
      <c r="H383" s="10">
        <v>42184</v>
      </c>
      <c r="I383">
        <v>70.849999999999994</v>
      </c>
      <c r="J383">
        <v>0.79500000000000004</v>
      </c>
      <c r="L383" s="10">
        <v>42184</v>
      </c>
      <c r="M383">
        <v>45.5</v>
      </c>
      <c r="N383">
        <v>0.42</v>
      </c>
      <c r="P383" s="10">
        <v>42184</v>
      </c>
      <c r="Q383">
        <v>24.39</v>
      </c>
      <c r="R383">
        <v>0.245</v>
      </c>
      <c r="T383" s="10">
        <v>42184</v>
      </c>
      <c r="U383">
        <v>28.69</v>
      </c>
      <c r="V383">
        <v>0.25</v>
      </c>
      <c r="X383" s="10">
        <v>42184</v>
      </c>
      <c r="Y383">
        <v>56.58</v>
      </c>
      <c r="Z383">
        <v>0.59499999999999997</v>
      </c>
      <c r="AB383" s="10">
        <v>42184</v>
      </c>
      <c r="AC383">
        <v>41.96</v>
      </c>
      <c r="AD383">
        <v>0.52500000000000002</v>
      </c>
      <c r="AF383" s="10">
        <v>42184</v>
      </c>
      <c r="AG383">
        <v>34.25</v>
      </c>
      <c r="AH383">
        <v>0.36</v>
      </c>
      <c r="AJ383" s="10">
        <v>42184</v>
      </c>
      <c r="AK383">
        <v>35.21</v>
      </c>
      <c r="AL383">
        <v>0.29499999999999998</v>
      </c>
      <c r="AN383" s="10">
        <v>42184</v>
      </c>
      <c r="AO383">
        <v>39.200000000000003</v>
      </c>
      <c r="AP383">
        <v>0.38750000000000001</v>
      </c>
      <c r="AR383" s="10">
        <v>42184</v>
      </c>
      <c r="AS383">
        <v>57.99</v>
      </c>
      <c r="AT383">
        <v>0.46500000000000002</v>
      </c>
      <c r="AV383" s="10">
        <v>42184</v>
      </c>
      <c r="AW383">
        <v>16.78</v>
      </c>
      <c r="AX383">
        <v>0.26</v>
      </c>
    </row>
    <row r="384" spans="4:50">
      <c r="D384" s="10">
        <v>42185</v>
      </c>
      <c r="E384">
        <v>46.39</v>
      </c>
      <c r="F384">
        <v>0.505</v>
      </c>
      <c r="H384" s="10">
        <v>42185</v>
      </c>
      <c r="I384">
        <v>70.62</v>
      </c>
      <c r="J384">
        <v>0.79500000000000004</v>
      </c>
      <c r="L384" s="10">
        <v>42185</v>
      </c>
      <c r="M384">
        <v>45.41</v>
      </c>
      <c r="N384">
        <v>0.42</v>
      </c>
      <c r="P384" s="10">
        <v>42185</v>
      </c>
      <c r="Q384">
        <v>24.16</v>
      </c>
      <c r="R384">
        <v>0.245</v>
      </c>
      <c r="T384" s="10">
        <v>42185</v>
      </c>
      <c r="U384">
        <v>28.57</v>
      </c>
      <c r="V384">
        <v>0.25</v>
      </c>
      <c r="X384" s="10">
        <v>42185</v>
      </c>
      <c r="Y384">
        <v>56.89</v>
      </c>
      <c r="Z384">
        <v>0.59499999999999997</v>
      </c>
      <c r="AB384" s="10">
        <v>42185</v>
      </c>
      <c r="AC384">
        <v>41.9</v>
      </c>
      <c r="AD384">
        <v>0.54249999999999998</v>
      </c>
      <c r="AF384" s="10">
        <v>42185</v>
      </c>
      <c r="AG384">
        <v>34.22</v>
      </c>
      <c r="AH384">
        <v>0.36</v>
      </c>
      <c r="AJ384" s="10">
        <v>42185</v>
      </c>
      <c r="AK384">
        <v>35.950000000000003</v>
      </c>
      <c r="AL384">
        <v>0.29499999999999998</v>
      </c>
      <c r="AN384" s="10">
        <v>42185</v>
      </c>
      <c r="AO384">
        <v>39.340000000000003</v>
      </c>
      <c r="AP384">
        <v>0.38750000000000001</v>
      </c>
      <c r="AR384" s="10">
        <v>42185</v>
      </c>
      <c r="AS384">
        <v>58.42</v>
      </c>
      <c r="AT384">
        <v>0.46500000000000002</v>
      </c>
      <c r="AV384" s="10">
        <v>42185</v>
      </c>
      <c r="AW384">
        <v>16.84</v>
      </c>
      <c r="AX384" t="s">
        <v>794</v>
      </c>
    </row>
    <row r="385" spans="4:50">
      <c r="D385" s="10">
        <v>42186</v>
      </c>
      <c r="E385">
        <v>46.47</v>
      </c>
      <c r="F385">
        <v>0.505</v>
      </c>
      <c r="H385" s="10">
        <v>42186</v>
      </c>
      <c r="I385">
        <v>71.08</v>
      </c>
      <c r="J385">
        <v>0.79500000000000004</v>
      </c>
      <c r="L385" s="10">
        <v>42186</v>
      </c>
      <c r="M385">
        <v>45.57</v>
      </c>
      <c r="N385">
        <v>0.42</v>
      </c>
      <c r="P385" s="10">
        <v>42186</v>
      </c>
      <c r="Q385">
        <v>24.51</v>
      </c>
      <c r="R385">
        <v>0.245</v>
      </c>
      <c r="T385" s="10">
        <v>42186</v>
      </c>
      <c r="U385">
        <v>28.68</v>
      </c>
      <c r="V385">
        <v>0.25</v>
      </c>
      <c r="X385" s="10">
        <v>42186</v>
      </c>
      <c r="Y385">
        <v>57.58</v>
      </c>
      <c r="Z385">
        <v>0.59499999999999997</v>
      </c>
      <c r="AB385" s="10">
        <v>42186</v>
      </c>
      <c r="AC385">
        <v>42.18</v>
      </c>
      <c r="AD385">
        <v>0.54249999999999998</v>
      </c>
      <c r="AF385" s="10">
        <v>42186</v>
      </c>
      <c r="AG385">
        <v>34.700000000000003</v>
      </c>
      <c r="AH385">
        <v>0.36</v>
      </c>
      <c r="AJ385" s="10">
        <v>42187</v>
      </c>
      <c r="AK385">
        <v>36.04</v>
      </c>
      <c r="AL385">
        <v>0.29499999999999998</v>
      </c>
      <c r="AN385" s="10">
        <v>42187</v>
      </c>
      <c r="AO385">
        <v>39.880000000000003</v>
      </c>
      <c r="AP385">
        <v>0.38750000000000001</v>
      </c>
      <c r="AR385" s="10">
        <v>42187</v>
      </c>
      <c r="AS385">
        <v>58.83</v>
      </c>
      <c r="AT385">
        <v>0.46500000000000002</v>
      </c>
      <c r="AV385" s="10">
        <v>42187</v>
      </c>
      <c r="AW385">
        <v>16.920000000000002</v>
      </c>
      <c r="AX385">
        <v>0.26</v>
      </c>
    </row>
    <row r="386" spans="4:50">
      <c r="D386" s="10">
        <v>42187</v>
      </c>
      <c r="E386">
        <v>47.2</v>
      </c>
      <c r="F386">
        <v>0.505</v>
      </c>
      <c r="H386" s="10">
        <v>42187</v>
      </c>
      <c r="I386">
        <v>72.53</v>
      </c>
      <c r="J386">
        <v>0.79500000000000004</v>
      </c>
      <c r="L386" s="10">
        <v>42187</v>
      </c>
      <c r="M386">
        <v>46.51</v>
      </c>
      <c r="N386">
        <v>0.42</v>
      </c>
      <c r="P386" s="10">
        <v>42187</v>
      </c>
      <c r="Q386">
        <v>24.78</v>
      </c>
      <c r="R386">
        <v>0.245</v>
      </c>
      <c r="T386" s="10">
        <v>42187</v>
      </c>
      <c r="U386">
        <v>29.25</v>
      </c>
      <c r="V386">
        <v>0.25</v>
      </c>
      <c r="X386" s="10">
        <v>42187</v>
      </c>
      <c r="Y386">
        <v>58.32</v>
      </c>
      <c r="Z386">
        <v>0.59499999999999997</v>
      </c>
      <c r="AB386" s="10">
        <v>42187</v>
      </c>
      <c r="AC386">
        <v>42.89</v>
      </c>
      <c r="AD386">
        <v>0.54249999999999998</v>
      </c>
      <c r="AF386" s="10">
        <v>42187</v>
      </c>
      <c r="AG386">
        <v>35.32</v>
      </c>
      <c r="AH386">
        <v>0.36</v>
      </c>
      <c r="AJ386" s="10">
        <v>42188</v>
      </c>
      <c r="AK386">
        <v>36.340000000000003</v>
      </c>
      <c r="AL386">
        <v>0.29499999999999998</v>
      </c>
      <c r="AN386" s="10">
        <v>42188</v>
      </c>
      <c r="AO386">
        <v>39.69</v>
      </c>
      <c r="AP386">
        <v>0.38750000000000001</v>
      </c>
      <c r="AR386" s="10">
        <v>42188</v>
      </c>
      <c r="AS386">
        <v>58.46</v>
      </c>
      <c r="AT386">
        <v>0.46500000000000002</v>
      </c>
      <c r="AV386" s="10">
        <v>42188</v>
      </c>
      <c r="AW386">
        <v>17.02</v>
      </c>
      <c r="AX386">
        <v>0.26</v>
      </c>
    </row>
    <row r="387" spans="4:50">
      <c r="D387" s="10">
        <v>42191</v>
      </c>
      <c r="E387">
        <v>47.3</v>
      </c>
      <c r="F387">
        <v>0.505</v>
      </c>
      <c r="H387" s="10">
        <v>42191</v>
      </c>
      <c r="I387">
        <v>72.849999999999994</v>
      </c>
      <c r="J387">
        <v>0.79500000000000004</v>
      </c>
      <c r="L387" s="10">
        <v>42191</v>
      </c>
      <c r="M387">
        <v>46.31</v>
      </c>
      <c r="N387">
        <v>0.42</v>
      </c>
      <c r="P387" s="10">
        <v>42191</v>
      </c>
      <c r="Q387">
        <v>25.01</v>
      </c>
      <c r="R387">
        <v>0.245</v>
      </c>
      <c r="T387" s="10">
        <v>42191</v>
      </c>
      <c r="U387">
        <v>29.12</v>
      </c>
      <c r="V387">
        <v>0.25</v>
      </c>
      <c r="X387" s="10">
        <v>42191</v>
      </c>
      <c r="Y387">
        <v>58.49</v>
      </c>
      <c r="Z387">
        <v>0.59499999999999997</v>
      </c>
      <c r="AB387" s="10">
        <v>42191</v>
      </c>
      <c r="AC387">
        <v>43.12</v>
      </c>
      <c r="AD387">
        <v>0.54249999999999998</v>
      </c>
      <c r="AF387" s="10">
        <v>42191</v>
      </c>
      <c r="AG387">
        <v>35.46</v>
      </c>
      <c r="AH387">
        <v>0.36</v>
      </c>
      <c r="AJ387" s="10">
        <v>42191</v>
      </c>
      <c r="AK387">
        <v>36.159999999999997</v>
      </c>
      <c r="AL387">
        <v>0.29499999999999998</v>
      </c>
      <c r="AN387" s="10">
        <v>42191</v>
      </c>
      <c r="AO387">
        <v>39.9</v>
      </c>
      <c r="AP387">
        <v>0.38750000000000001</v>
      </c>
      <c r="AR387" s="10">
        <v>42191</v>
      </c>
      <c r="AS387">
        <v>57.58</v>
      </c>
      <c r="AT387">
        <v>0.46500000000000002</v>
      </c>
      <c r="AV387" s="10">
        <v>42191</v>
      </c>
      <c r="AW387">
        <v>16.89</v>
      </c>
      <c r="AX387">
        <v>0.26</v>
      </c>
    </row>
    <row r="388" spans="4:50">
      <c r="D388" s="10">
        <v>42192</v>
      </c>
      <c r="E388">
        <v>48.1</v>
      </c>
      <c r="F388">
        <v>0.505</v>
      </c>
      <c r="H388" s="10">
        <v>42192</v>
      </c>
      <c r="I388">
        <v>75.27</v>
      </c>
      <c r="J388">
        <v>0.79500000000000004</v>
      </c>
      <c r="L388" s="10">
        <v>42192</v>
      </c>
      <c r="M388">
        <v>47.38</v>
      </c>
      <c r="N388">
        <v>0.42</v>
      </c>
      <c r="P388" s="10">
        <v>42192</v>
      </c>
      <c r="Q388">
        <v>25.61</v>
      </c>
      <c r="R388">
        <v>0.245</v>
      </c>
      <c r="T388" s="10">
        <v>42192</v>
      </c>
      <c r="U388">
        <v>29.6</v>
      </c>
      <c r="V388">
        <v>0.25</v>
      </c>
      <c r="X388" s="10">
        <v>42192</v>
      </c>
      <c r="Y388">
        <v>60.34</v>
      </c>
      <c r="Z388">
        <v>0.59499999999999997</v>
      </c>
      <c r="AB388" s="10">
        <v>42192</v>
      </c>
      <c r="AC388">
        <v>44.26</v>
      </c>
      <c r="AD388">
        <v>0.54249999999999998</v>
      </c>
      <c r="AF388" s="10">
        <v>42192</v>
      </c>
      <c r="AG388">
        <v>36.31</v>
      </c>
      <c r="AH388">
        <v>0.36</v>
      </c>
      <c r="AJ388" s="10">
        <v>42192</v>
      </c>
      <c r="AK388">
        <v>36.799999999999997</v>
      </c>
      <c r="AL388">
        <v>0.29499999999999998</v>
      </c>
      <c r="AN388" s="10">
        <v>42192</v>
      </c>
      <c r="AO388">
        <v>40.81</v>
      </c>
      <c r="AP388">
        <v>0.38750000000000001</v>
      </c>
      <c r="AR388" s="10">
        <v>42192</v>
      </c>
      <c r="AS388">
        <v>58.67</v>
      </c>
      <c r="AT388">
        <v>0.46500000000000002</v>
      </c>
      <c r="AV388" s="10">
        <v>42192</v>
      </c>
      <c r="AW388">
        <v>16.93</v>
      </c>
      <c r="AX388">
        <v>0.26</v>
      </c>
    </row>
    <row r="389" spans="4:50">
      <c r="D389" s="10">
        <v>42193</v>
      </c>
      <c r="E389">
        <v>48.3</v>
      </c>
      <c r="F389">
        <v>0.505</v>
      </c>
      <c r="H389" s="10">
        <v>42193</v>
      </c>
      <c r="I389">
        <v>74.790000000000006</v>
      </c>
      <c r="J389">
        <v>0.79500000000000004</v>
      </c>
      <c r="L389" s="10">
        <v>42193</v>
      </c>
      <c r="M389">
        <v>47.13</v>
      </c>
      <c r="N389">
        <v>0.42</v>
      </c>
      <c r="P389" s="10">
        <v>42193</v>
      </c>
      <c r="Q389">
        <v>25.38</v>
      </c>
      <c r="R389">
        <v>0.245</v>
      </c>
      <c r="T389" s="10">
        <v>42193</v>
      </c>
      <c r="U389">
        <v>28.99</v>
      </c>
      <c r="V389">
        <v>0.25</v>
      </c>
      <c r="X389" s="10">
        <v>42193</v>
      </c>
      <c r="Y389">
        <v>60.28</v>
      </c>
      <c r="Z389">
        <v>0.59499999999999997</v>
      </c>
      <c r="AB389" s="10">
        <v>42193</v>
      </c>
      <c r="AC389">
        <v>44.2</v>
      </c>
      <c r="AD389">
        <v>0.54249999999999998</v>
      </c>
      <c r="AF389" s="10">
        <v>42193</v>
      </c>
      <c r="AG389">
        <v>36.31</v>
      </c>
      <c r="AH389">
        <v>0.36</v>
      </c>
      <c r="AJ389" s="10">
        <v>42193</v>
      </c>
      <c r="AK389">
        <v>36.11</v>
      </c>
      <c r="AL389">
        <v>0.29499999999999998</v>
      </c>
      <c r="AN389" s="10">
        <v>42193</v>
      </c>
      <c r="AO389">
        <v>40.299999999999997</v>
      </c>
      <c r="AP389">
        <v>0.38750000000000001</v>
      </c>
      <c r="AR389" s="10">
        <v>42193</v>
      </c>
      <c r="AS389">
        <v>58.29</v>
      </c>
      <c r="AT389">
        <v>0.46500000000000002</v>
      </c>
      <c r="AV389" s="10">
        <v>42193</v>
      </c>
      <c r="AW389">
        <v>16.829999999999998</v>
      </c>
      <c r="AX389">
        <v>0.26</v>
      </c>
    </row>
    <row r="390" spans="4:50">
      <c r="D390" s="10">
        <v>42194</v>
      </c>
      <c r="E390">
        <v>47.54</v>
      </c>
      <c r="F390">
        <v>0.505</v>
      </c>
      <c r="H390" s="10">
        <v>42194</v>
      </c>
      <c r="I390">
        <v>74.069999999999993</v>
      </c>
      <c r="J390">
        <v>0.79500000000000004</v>
      </c>
      <c r="L390" s="10">
        <v>42194</v>
      </c>
      <c r="M390">
        <v>46.73</v>
      </c>
      <c r="N390">
        <v>0.42</v>
      </c>
      <c r="P390" s="10">
        <v>42194</v>
      </c>
      <c r="Q390">
        <v>24.83</v>
      </c>
      <c r="R390">
        <v>0.245</v>
      </c>
      <c r="T390" s="10">
        <v>42194</v>
      </c>
      <c r="U390">
        <v>28.65</v>
      </c>
      <c r="V390">
        <v>0.25</v>
      </c>
      <c r="X390" s="10">
        <v>42194</v>
      </c>
      <c r="Y390">
        <v>59.68</v>
      </c>
      <c r="Z390">
        <v>0.59499999999999997</v>
      </c>
      <c r="AB390" s="10">
        <v>42194</v>
      </c>
      <c r="AC390">
        <v>43.27</v>
      </c>
      <c r="AD390">
        <v>0.54249999999999998</v>
      </c>
      <c r="AF390" s="10">
        <v>42194</v>
      </c>
      <c r="AG390">
        <v>36.1</v>
      </c>
      <c r="AH390">
        <v>0.36</v>
      </c>
      <c r="AJ390" s="10">
        <v>42194</v>
      </c>
      <c r="AK390">
        <v>35.26</v>
      </c>
      <c r="AL390">
        <v>0.29499999999999998</v>
      </c>
      <c r="AN390" s="10">
        <v>42194</v>
      </c>
      <c r="AO390">
        <v>39.75</v>
      </c>
      <c r="AP390">
        <v>0.38750000000000001</v>
      </c>
      <c r="AR390" s="10">
        <v>42194</v>
      </c>
      <c r="AS390">
        <v>57.41</v>
      </c>
      <c r="AT390">
        <v>0.46500000000000002</v>
      </c>
      <c r="AV390" s="10">
        <v>42194</v>
      </c>
      <c r="AW390">
        <v>16.72</v>
      </c>
      <c r="AX390">
        <v>0.26</v>
      </c>
    </row>
    <row r="391" spans="4:50">
      <c r="D391" s="10">
        <v>42195</v>
      </c>
      <c r="E391">
        <v>48.06</v>
      </c>
      <c r="F391">
        <v>0.505</v>
      </c>
      <c r="H391" s="10">
        <v>42195</v>
      </c>
      <c r="I391">
        <v>74.37</v>
      </c>
      <c r="J391">
        <v>0.79500000000000004</v>
      </c>
      <c r="L391" s="10">
        <v>42195</v>
      </c>
      <c r="M391">
        <v>46.89</v>
      </c>
      <c r="N391">
        <v>0.42</v>
      </c>
      <c r="P391" s="10">
        <v>42195</v>
      </c>
      <c r="Q391">
        <v>25.3</v>
      </c>
      <c r="R391">
        <v>0.245</v>
      </c>
      <c r="T391" s="10">
        <v>42195</v>
      </c>
      <c r="U391">
        <v>28.76</v>
      </c>
      <c r="V391">
        <v>0.25</v>
      </c>
      <c r="X391" s="10">
        <v>42195</v>
      </c>
      <c r="Y391">
        <v>60.32</v>
      </c>
      <c r="Z391">
        <v>0.59499999999999997</v>
      </c>
      <c r="AB391" s="10">
        <v>42195</v>
      </c>
      <c r="AC391">
        <v>43.36</v>
      </c>
      <c r="AD391">
        <v>0.54249999999999998</v>
      </c>
      <c r="AF391" s="10">
        <v>42195</v>
      </c>
      <c r="AG391">
        <v>36.56</v>
      </c>
      <c r="AH391">
        <v>0.36</v>
      </c>
      <c r="AJ391" s="10">
        <v>42195</v>
      </c>
      <c r="AK391">
        <v>35.15</v>
      </c>
      <c r="AL391">
        <v>0.29499999999999998</v>
      </c>
      <c r="AN391" s="10">
        <v>42195</v>
      </c>
      <c r="AO391">
        <v>40.01</v>
      </c>
      <c r="AP391">
        <v>0.38750000000000001</v>
      </c>
      <c r="AR391" s="10">
        <v>42195</v>
      </c>
      <c r="AS391">
        <v>57.69</v>
      </c>
      <c r="AT391">
        <v>0.46500000000000002</v>
      </c>
      <c r="AV391" s="10">
        <v>42195</v>
      </c>
      <c r="AW391">
        <v>16.79</v>
      </c>
      <c r="AX391">
        <v>0.26</v>
      </c>
    </row>
    <row r="392" spans="4:50">
      <c r="D392" s="10">
        <v>42198</v>
      </c>
      <c r="E392">
        <v>47.87</v>
      </c>
      <c r="F392">
        <v>0.505</v>
      </c>
      <c r="H392" s="10">
        <v>42198</v>
      </c>
      <c r="I392">
        <v>74.349999999999994</v>
      </c>
      <c r="J392">
        <v>0.79500000000000004</v>
      </c>
      <c r="L392" s="10">
        <v>42198</v>
      </c>
      <c r="M392">
        <v>47.04</v>
      </c>
      <c r="N392">
        <v>0.42</v>
      </c>
      <c r="P392" s="10">
        <v>42198</v>
      </c>
      <c r="Q392">
        <v>25.2</v>
      </c>
      <c r="R392">
        <v>0.245</v>
      </c>
      <c r="T392" s="10">
        <v>42198</v>
      </c>
      <c r="U392">
        <v>28.85</v>
      </c>
      <c r="V392">
        <v>0.25</v>
      </c>
      <c r="X392" s="10">
        <v>42198</v>
      </c>
      <c r="Y392">
        <v>60.18</v>
      </c>
      <c r="Z392">
        <v>0.59499999999999997</v>
      </c>
      <c r="AB392" s="10">
        <v>42198</v>
      </c>
      <c r="AC392">
        <v>43.4</v>
      </c>
      <c r="AD392">
        <v>0.54249999999999998</v>
      </c>
      <c r="AF392" s="10">
        <v>42198</v>
      </c>
      <c r="AG392">
        <v>36.17</v>
      </c>
      <c r="AH392">
        <v>0.36</v>
      </c>
      <c r="AJ392" s="10">
        <v>42198</v>
      </c>
      <c r="AK392">
        <v>35.619999999999997</v>
      </c>
      <c r="AL392">
        <v>0.29499999999999998</v>
      </c>
      <c r="AN392" s="10">
        <v>42198</v>
      </c>
      <c r="AO392">
        <v>40.450000000000003</v>
      </c>
      <c r="AP392">
        <v>0.38750000000000001</v>
      </c>
      <c r="AR392" s="10">
        <v>42198</v>
      </c>
      <c r="AS392">
        <v>58.76</v>
      </c>
      <c r="AT392">
        <v>0.46500000000000002</v>
      </c>
      <c r="AV392" s="10">
        <v>42198</v>
      </c>
      <c r="AW392">
        <v>16.88</v>
      </c>
      <c r="AX392">
        <v>0.26</v>
      </c>
    </row>
    <row r="393" spans="4:50">
      <c r="D393" s="10">
        <v>42199</v>
      </c>
      <c r="E393">
        <v>47.5</v>
      </c>
      <c r="F393">
        <v>0.505</v>
      </c>
      <c r="H393" s="10">
        <v>42199</v>
      </c>
      <c r="I393">
        <v>73.8</v>
      </c>
      <c r="J393">
        <v>0.79500000000000004</v>
      </c>
      <c r="L393" s="10">
        <v>42199</v>
      </c>
      <c r="M393">
        <v>47.3</v>
      </c>
      <c r="N393">
        <v>0.42</v>
      </c>
      <c r="P393" s="10">
        <v>42199</v>
      </c>
      <c r="Q393">
        <v>25.1</v>
      </c>
      <c r="R393">
        <v>0.245</v>
      </c>
      <c r="T393" s="10">
        <v>42199</v>
      </c>
      <c r="U393">
        <v>28.73</v>
      </c>
      <c r="V393">
        <v>0.25</v>
      </c>
      <c r="X393" s="10">
        <v>42199</v>
      </c>
      <c r="Y393">
        <v>60.11</v>
      </c>
      <c r="Z393">
        <v>0.59499999999999997</v>
      </c>
      <c r="AB393" s="10">
        <v>42199</v>
      </c>
      <c r="AC393">
        <v>43.21</v>
      </c>
      <c r="AD393">
        <v>0.54249999999999998</v>
      </c>
      <c r="AF393" s="10">
        <v>42199</v>
      </c>
      <c r="AG393">
        <v>35.93</v>
      </c>
      <c r="AH393">
        <v>0.36</v>
      </c>
      <c r="AJ393" s="10">
        <v>42199</v>
      </c>
      <c r="AK393">
        <v>35.89</v>
      </c>
      <c r="AL393">
        <v>0.29499999999999998</v>
      </c>
      <c r="AN393" s="10">
        <v>42199</v>
      </c>
      <c r="AO393">
        <v>41.08</v>
      </c>
      <c r="AP393">
        <v>0.38750000000000001</v>
      </c>
      <c r="AR393" s="10">
        <v>42199</v>
      </c>
      <c r="AS393">
        <v>58.2</v>
      </c>
      <c r="AT393">
        <v>0.46500000000000002</v>
      </c>
      <c r="AV393" s="10">
        <v>42199</v>
      </c>
      <c r="AW393">
        <v>16.690000000000001</v>
      </c>
      <c r="AX393">
        <v>0.26</v>
      </c>
    </row>
    <row r="394" spans="4:50">
      <c r="D394" s="10">
        <v>42200</v>
      </c>
      <c r="E394">
        <v>47.45</v>
      </c>
      <c r="F394">
        <v>0.505</v>
      </c>
      <c r="H394" s="10">
        <v>42200</v>
      </c>
      <c r="I394">
        <v>74.02</v>
      </c>
      <c r="J394">
        <v>0.79500000000000004</v>
      </c>
      <c r="L394" s="10">
        <v>42200</v>
      </c>
      <c r="M394">
        <v>47.72</v>
      </c>
      <c r="N394">
        <v>0.42</v>
      </c>
      <c r="P394" s="10">
        <v>42200</v>
      </c>
      <c r="Q394">
        <v>25.18</v>
      </c>
      <c r="R394">
        <v>0.245</v>
      </c>
      <c r="T394" s="10">
        <v>42200</v>
      </c>
      <c r="U394">
        <v>28.92</v>
      </c>
      <c r="V394">
        <v>0.25</v>
      </c>
      <c r="X394" s="10">
        <v>42200</v>
      </c>
      <c r="Y394">
        <v>60.21</v>
      </c>
      <c r="Z394">
        <v>0.59499999999999997</v>
      </c>
      <c r="AB394" s="10">
        <v>42200</v>
      </c>
      <c r="AC394">
        <v>43.37</v>
      </c>
      <c r="AD394">
        <v>0.54249999999999998</v>
      </c>
      <c r="AF394" s="10">
        <v>42200</v>
      </c>
      <c r="AG394">
        <v>36.01</v>
      </c>
      <c r="AH394">
        <v>0.36</v>
      </c>
      <c r="AJ394" s="10">
        <v>42200</v>
      </c>
      <c r="AK394">
        <v>36.130000000000003</v>
      </c>
      <c r="AL394">
        <v>0.29499999999999998</v>
      </c>
      <c r="AN394" s="10">
        <v>42200</v>
      </c>
      <c r="AO394">
        <v>41.79</v>
      </c>
      <c r="AP394">
        <v>0.38750000000000001</v>
      </c>
      <c r="AR394" s="10">
        <v>42200</v>
      </c>
      <c r="AS394">
        <v>58.51</v>
      </c>
      <c r="AT394">
        <v>0.46500000000000002</v>
      </c>
      <c r="AV394" s="10">
        <v>42200</v>
      </c>
      <c r="AW394">
        <v>16.399999999999999</v>
      </c>
      <c r="AX394">
        <v>0.26</v>
      </c>
    </row>
    <row r="395" spans="4:50">
      <c r="D395" s="10">
        <v>42201</v>
      </c>
      <c r="E395">
        <v>48.1</v>
      </c>
      <c r="F395">
        <v>0.505</v>
      </c>
      <c r="H395" s="10">
        <v>42201</v>
      </c>
      <c r="I395">
        <v>74.81</v>
      </c>
      <c r="J395">
        <v>0.79500000000000004</v>
      </c>
      <c r="L395" s="10">
        <v>42201</v>
      </c>
      <c r="M395">
        <v>48.3</v>
      </c>
      <c r="N395">
        <v>0.42</v>
      </c>
      <c r="P395" s="10">
        <v>42201</v>
      </c>
      <c r="Q395">
        <v>25.73</v>
      </c>
      <c r="R395">
        <v>0.245</v>
      </c>
      <c r="T395" s="10">
        <v>42201</v>
      </c>
      <c r="U395">
        <v>29.28</v>
      </c>
      <c r="V395">
        <v>0.25</v>
      </c>
      <c r="X395" s="10">
        <v>42201</v>
      </c>
      <c r="Y395">
        <v>61.17</v>
      </c>
      <c r="Z395">
        <v>0.59499999999999997</v>
      </c>
      <c r="AB395" s="10">
        <v>42201</v>
      </c>
      <c r="AC395">
        <v>43.98</v>
      </c>
      <c r="AD395">
        <v>0.54249999999999998</v>
      </c>
      <c r="AF395" s="10">
        <v>42201</v>
      </c>
      <c r="AG395">
        <v>36.549999999999997</v>
      </c>
      <c r="AH395">
        <v>0.36</v>
      </c>
      <c r="AJ395" s="10">
        <v>42201</v>
      </c>
      <c r="AK395">
        <v>36.44</v>
      </c>
      <c r="AL395">
        <v>0.29499999999999998</v>
      </c>
      <c r="AN395" s="10">
        <v>42201</v>
      </c>
      <c r="AO395">
        <v>42.99</v>
      </c>
      <c r="AP395">
        <v>0.38750000000000001</v>
      </c>
      <c r="AR395" s="10">
        <v>42201</v>
      </c>
      <c r="AS395">
        <v>59.41</v>
      </c>
      <c r="AT395">
        <v>0.46500000000000002</v>
      </c>
      <c r="AV395" s="10">
        <v>42201</v>
      </c>
      <c r="AW395">
        <v>16.309999999999999</v>
      </c>
      <c r="AX395">
        <v>0.26</v>
      </c>
    </row>
    <row r="396" spans="4:50">
      <c r="D396" s="10">
        <v>42202</v>
      </c>
      <c r="E396">
        <v>47.77</v>
      </c>
      <c r="F396">
        <v>0.505</v>
      </c>
      <c r="H396" s="10">
        <v>42202</v>
      </c>
      <c r="I396">
        <v>73.569999999999993</v>
      </c>
      <c r="J396">
        <v>0.79500000000000004</v>
      </c>
      <c r="L396" s="10">
        <v>42202</v>
      </c>
      <c r="M396">
        <v>47.92</v>
      </c>
      <c r="N396">
        <v>0.42</v>
      </c>
      <c r="P396" s="10">
        <v>42202</v>
      </c>
      <c r="Q396">
        <v>25.49</v>
      </c>
      <c r="R396">
        <v>0.245</v>
      </c>
      <c r="T396" s="10">
        <v>42202</v>
      </c>
      <c r="U396">
        <v>28.62</v>
      </c>
      <c r="V396">
        <v>0.25</v>
      </c>
      <c r="X396" s="10">
        <v>42202</v>
      </c>
      <c r="Y396">
        <v>60.42</v>
      </c>
      <c r="Z396">
        <v>0.59499999999999997</v>
      </c>
      <c r="AB396" s="10">
        <v>42202</v>
      </c>
      <c r="AC396">
        <v>43.51</v>
      </c>
      <c r="AD396">
        <v>0.54249999999999998</v>
      </c>
      <c r="AF396" s="10">
        <v>42202</v>
      </c>
      <c r="AG396">
        <v>36.299999999999997</v>
      </c>
      <c r="AH396">
        <v>0.36</v>
      </c>
      <c r="AJ396" s="10">
        <v>42202</v>
      </c>
      <c r="AK396">
        <v>37.68</v>
      </c>
      <c r="AL396">
        <v>0.29499999999999998</v>
      </c>
      <c r="AN396" s="10">
        <v>42202</v>
      </c>
      <c r="AO396">
        <v>43.2</v>
      </c>
      <c r="AP396">
        <v>0.38750000000000001</v>
      </c>
      <c r="AR396" s="10">
        <v>42202</v>
      </c>
      <c r="AS396">
        <v>59.55</v>
      </c>
      <c r="AT396">
        <v>0.46500000000000002</v>
      </c>
      <c r="AV396" s="10">
        <v>42202</v>
      </c>
      <c r="AW396">
        <v>16.670000000000002</v>
      </c>
      <c r="AX396">
        <v>0.26</v>
      </c>
    </row>
    <row r="397" spans="4:50">
      <c r="D397" s="10">
        <v>42205</v>
      </c>
      <c r="E397">
        <v>47.3</v>
      </c>
      <c r="F397">
        <v>0.505</v>
      </c>
      <c r="H397" s="10">
        <v>42205</v>
      </c>
      <c r="I397">
        <v>73.27</v>
      </c>
      <c r="J397">
        <v>0.79500000000000004</v>
      </c>
      <c r="L397" s="10">
        <v>42205</v>
      </c>
      <c r="M397">
        <v>47.58</v>
      </c>
      <c r="N397">
        <v>0.42</v>
      </c>
      <c r="P397" s="10">
        <v>42205</v>
      </c>
      <c r="Q397">
        <v>25.29</v>
      </c>
      <c r="R397">
        <v>0.245</v>
      </c>
      <c r="T397" s="10">
        <v>42205</v>
      </c>
      <c r="U397">
        <v>28.41</v>
      </c>
      <c r="V397">
        <v>0.25</v>
      </c>
      <c r="X397" s="10">
        <v>42205</v>
      </c>
      <c r="Y397">
        <v>60.81</v>
      </c>
      <c r="Z397">
        <v>0.59499999999999997</v>
      </c>
      <c r="AB397" s="10">
        <v>42205</v>
      </c>
      <c r="AC397">
        <v>43.32</v>
      </c>
      <c r="AD397">
        <v>0.54249999999999998</v>
      </c>
      <c r="AF397" s="10">
        <v>42205</v>
      </c>
      <c r="AG397">
        <v>35.99</v>
      </c>
      <c r="AH397">
        <v>0.36</v>
      </c>
      <c r="AJ397" s="10">
        <v>42205</v>
      </c>
      <c r="AK397">
        <v>36.99</v>
      </c>
      <c r="AL397">
        <v>0.29499999999999998</v>
      </c>
      <c r="AN397" s="10">
        <v>42205</v>
      </c>
      <c r="AO397">
        <v>42.33</v>
      </c>
      <c r="AP397">
        <v>0.38750000000000001</v>
      </c>
      <c r="AR397" s="10">
        <v>42205</v>
      </c>
      <c r="AS397">
        <v>58.25</v>
      </c>
      <c r="AT397">
        <v>0.46500000000000002</v>
      </c>
      <c r="AV397" s="10">
        <v>42205</v>
      </c>
      <c r="AW397">
        <v>16.7</v>
      </c>
      <c r="AX397">
        <v>0.26</v>
      </c>
    </row>
    <row r="398" spans="4:50">
      <c r="D398" s="10">
        <v>42206</v>
      </c>
      <c r="E398">
        <v>46.75</v>
      </c>
      <c r="F398">
        <v>0.505</v>
      </c>
      <c r="H398" s="10">
        <v>42206</v>
      </c>
      <c r="I398">
        <v>72.42</v>
      </c>
      <c r="J398">
        <v>0.79500000000000004</v>
      </c>
      <c r="L398" s="10">
        <v>42206</v>
      </c>
      <c r="M398">
        <v>47.52</v>
      </c>
      <c r="N398">
        <v>0.42</v>
      </c>
      <c r="P398" s="10">
        <v>42206</v>
      </c>
      <c r="Q398">
        <v>24.83</v>
      </c>
      <c r="R398">
        <v>0.245</v>
      </c>
      <c r="T398" s="10">
        <v>42206</v>
      </c>
      <c r="U398">
        <v>28.1</v>
      </c>
      <c r="V398">
        <v>0.25</v>
      </c>
      <c r="X398" s="10">
        <v>42206</v>
      </c>
      <c r="Y398">
        <v>59.96</v>
      </c>
      <c r="Z398">
        <v>0.59499999999999997</v>
      </c>
      <c r="AB398" s="10">
        <v>42206</v>
      </c>
      <c r="AC398">
        <v>43.21</v>
      </c>
      <c r="AD398">
        <v>0.54249999999999998</v>
      </c>
      <c r="AF398" s="10">
        <v>42206</v>
      </c>
      <c r="AG398">
        <v>35.58</v>
      </c>
      <c r="AH398">
        <v>0.36</v>
      </c>
      <c r="AJ398" s="10">
        <v>42206</v>
      </c>
      <c r="AK398">
        <v>36.31</v>
      </c>
      <c r="AL398">
        <v>0.29499999999999998</v>
      </c>
      <c r="AN398" s="10">
        <v>42206</v>
      </c>
      <c r="AO398">
        <v>42.3</v>
      </c>
      <c r="AP398">
        <v>0.38750000000000001</v>
      </c>
      <c r="AR398" s="10">
        <v>42206</v>
      </c>
      <c r="AS398">
        <v>57.66</v>
      </c>
      <c r="AT398">
        <v>0.46500000000000002</v>
      </c>
      <c r="AV398" s="10">
        <v>42206</v>
      </c>
      <c r="AW398">
        <v>16.649999999999999</v>
      </c>
      <c r="AX398">
        <v>0.26</v>
      </c>
    </row>
    <row r="399" spans="4:50">
      <c r="D399" s="10">
        <v>42207</v>
      </c>
      <c r="E399">
        <v>46.94</v>
      </c>
      <c r="F399">
        <v>0.505</v>
      </c>
      <c r="H399" s="10">
        <v>42207</v>
      </c>
      <c r="I399">
        <v>72.37</v>
      </c>
      <c r="J399">
        <v>0.79500000000000004</v>
      </c>
      <c r="L399" s="10">
        <v>42207</v>
      </c>
      <c r="M399">
        <v>47.83</v>
      </c>
      <c r="N399">
        <v>0.42</v>
      </c>
      <c r="P399" s="10">
        <v>42207</v>
      </c>
      <c r="Q399">
        <v>24.96</v>
      </c>
      <c r="R399">
        <v>0.245</v>
      </c>
      <c r="T399" s="10">
        <v>42207</v>
      </c>
      <c r="U399">
        <v>28.09</v>
      </c>
      <c r="V399">
        <v>0.25</v>
      </c>
      <c r="X399" s="10">
        <v>42207</v>
      </c>
      <c r="Y399">
        <v>60.34</v>
      </c>
      <c r="Z399">
        <v>0.59499999999999997</v>
      </c>
      <c r="AB399" s="10">
        <v>42207</v>
      </c>
      <c r="AC399">
        <v>43.25</v>
      </c>
      <c r="AD399">
        <v>0.54249999999999998</v>
      </c>
      <c r="AF399" s="10">
        <v>42207</v>
      </c>
      <c r="AG399">
        <v>35.82</v>
      </c>
      <c r="AH399">
        <v>0.36</v>
      </c>
      <c r="AJ399" s="10">
        <v>42207</v>
      </c>
      <c r="AK399">
        <v>36.24</v>
      </c>
      <c r="AL399">
        <v>0.29499999999999998</v>
      </c>
      <c r="AN399" s="10">
        <v>42207</v>
      </c>
      <c r="AO399">
        <v>42.55</v>
      </c>
      <c r="AP399">
        <v>0.38750000000000001</v>
      </c>
      <c r="AR399" s="10">
        <v>42207</v>
      </c>
      <c r="AS399">
        <v>55.74</v>
      </c>
      <c r="AT399">
        <v>0.46500000000000002</v>
      </c>
      <c r="AV399" s="10">
        <v>42207</v>
      </c>
      <c r="AW399">
        <v>16.399999999999999</v>
      </c>
      <c r="AX399">
        <v>0.26</v>
      </c>
    </row>
    <row r="400" spans="4:50">
      <c r="D400" s="10">
        <v>42208</v>
      </c>
      <c r="E400">
        <v>45.66</v>
      </c>
      <c r="F400">
        <v>0.505</v>
      </c>
      <c r="H400" s="10">
        <v>42208</v>
      </c>
      <c r="I400">
        <v>71.56</v>
      </c>
      <c r="J400">
        <v>0.79500000000000004</v>
      </c>
      <c r="L400" s="10">
        <v>42208</v>
      </c>
      <c r="M400">
        <v>47.35</v>
      </c>
      <c r="N400">
        <v>0.42</v>
      </c>
      <c r="P400" s="10">
        <v>42208</v>
      </c>
      <c r="Q400">
        <v>24.73</v>
      </c>
      <c r="R400">
        <v>0.245</v>
      </c>
      <c r="T400" s="10">
        <v>42208</v>
      </c>
      <c r="U400">
        <v>27.81</v>
      </c>
      <c r="V400">
        <v>0.25</v>
      </c>
      <c r="X400" s="10">
        <v>42208</v>
      </c>
      <c r="Y400">
        <v>59.69</v>
      </c>
      <c r="Z400">
        <v>0.59499999999999997</v>
      </c>
      <c r="AB400" s="10">
        <v>42208</v>
      </c>
      <c r="AC400">
        <v>42.98</v>
      </c>
      <c r="AD400">
        <v>0.54249999999999998</v>
      </c>
      <c r="AF400" s="10">
        <v>42208</v>
      </c>
      <c r="AG400">
        <v>35.51</v>
      </c>
      <c r="AH400">
        <v>0.36</v>
      </c>
      <c r="AJ400" s="10">
        <v>42208</v>
      </c>
      <c r="AK400">
        <v>36</v>
      </c>
      <c r="AL400">
        <v>0.29499999999999998</v>
      </c>
      <c r="AN400" s="10">
        <v>42208</v>
      </c>
      <c r="AO400">
        <v>42.04</v>
      </c>
      <c r="AP400">
        <v>0.38750000000000001</v>
      </c>
      <c r="AR400" s="10">
        <v>42208</v>
      </c>
      <c r="AS400">
        <v>55.32</v>
      </c>
      <c r="AT400">
        <v>0.46500000000000002</v>
      </c>
      <c r="AV400" s="10">
        <v>42208</v>
      </c>
      <c r="AW400">
        <v>16.559999999999999</v>
      </c>
      <c r="AX400">
        <v>0.26</v>
      </c>
    </row>
    <row r="401" spans="4:50">
      <c r="D401" s="10">
        <v>42209</v>
      </c>
      <c r="E401">
        <v>46.23</v>
      </c>
      <c r="F401">
        <v>0.505</v>
      </c>
      <c r="H401" s="10">
        <v>42209</v>
      </c>
      <c r="I401">
        <v>71.69</v>
      </c>
      <c r="J401">
        <v>0.79500000000000004</v>
      </c>
      <c r="L401" s="10">
        <v>42209</v>
      </c>
      <c r="M401">
        <v>47.21</v>
      </c>
      <c r="N401">
        <v>0.42</v>
      </c>
      <c r="P401" s="10">
        <v>42209</v>
      </c>
      <c r="Q401">
        <v>24.74</v>
      </c>
      <c r="R401">
        <v>0.245</v>
      </c>
      <c r="T401" s="10">
        <v>42209</v>
      </c>
      <c r="U401">
        <v>27.83</v>
      </c>
      <c r="V401">
        <v>0.25</v>
      </c>
      <c r="X401" s="10">
        <v>42209</v>
      </c>
      <c r="Y401">
        <v>59.99</v>
      </c>
      <c r="Z401">
        <v>0.59499999999999997</v>
      </c>
      <c r="AB401" s="10">
        <v>42209</v>
      </c>
      <c r="AC401">
        <v>42.88</v>
      </c>
      <c r="AD401">
        <v>0.54249999999999998</v>
      </c>
      <c r="AF401" s="10">
        <v>42209</v>
      </c>
      <c r="AG401">
        <v>35.56</v>
      </c>
      <c r="AH401">
        <v>0.36</v>
      </c>
      <c r="AJ401" s="10">
        <v>42209</v>
      </c>
      <c r="AK401">
        <v>35.99</v>
      </c>
      <c r="AL401">
        <v>0.29499999999999998</v>
      </c>
      <c r="AN401" s="10">
        <v>42209</v>
      </c>
      <c r="AO401">
        <v>42.24</v>
      </c>
      <c r="AP401">
        <v>0.38750000000000001</v>
      </c>
      <c r="AR401" s="10">
        <v>42209</v>
      </c>
      <c r="AS401">
        <v>55.42</v>
      </c>
      <c r="AT401">
        <v>0.46500000000000002</v>
      </c>
      <c r="AV401" s="10">
        <v>42209</v>
      </c>
      <c r="AW401">
        <v>16.72</v>
      </c>
      <c r="AX401">
        <v>0.26</v>
      </c>
    </row>
    <row r="402" spans="4:50">
      <c r="D402" s="10">
        <v>42212</v>
      </c>
      <c r="E402">
        <v>47.53</v>
      </c>
      <c r="F402">
        <v>0.505</v>
      </c>
      <c r="H402" s="10">
        <v>42212</v>
      </c>
      <c r="I402">
        <v>73</v>
      </c>
      <c r="J402">
        <v>0.79500000000000004</v>
      </c>
      <c r="L402" s="10">
        <v>42212</v>
      </c>
      <c r="M402">
        <v>47.87</v>
      </c>
      <c r="N402">
        <v>0.42</v>
      </c>
      <c r="P402" s="10">
        <v>42212</v>
      </c>
      <c r="Q402">
        <v>25.19</v>
      </c>
      <c r="R402">
        <v>0.245</v>
      </c>
      <c r="T402" s="10">
        <v>42212</v>
      </c>
      <c r="U402">
        <v>28.39</v>
      </c>
      <c r="V402">
        <v>0.25</v>
      </c>
      <c r="X402" s="10">
        <v>42212</v>
      </c>
      <c r="Y402">
        <v>60.97</v>
      </c>
      <c r="Z402">
        <v>0.59499999999999997</v>
      </c>
      <c r="AB402" s="10">
        <v>42212</v>
      </c>
      <c r="AC402">
        <v>43.44</v>
      </c>
      <c r="AD402">
        <v>0.54249999999999998</v>
      </c>
      <c r="AF402" s="10">
        <v>42212</v>
      </c>
      <c r="AG402">
        <v>36.18</v>
      </c>
      <c r="AH402">
        <v>0.36</v>
      </c>
      <c r="AJ402" s="10">
        <v>42212</v>
      </c>
      <c r="AK402">
        <v>35.770000000000003</v>
      </c>
      <c r="AL402">
        <v>0.29499999999999998</v>
      </c>
      <c r="AN402" s="10">
        <v>42212</v>
      </c>
      <c r="AO402">
        <v>41.86</v>
      </c>
      <c r="AP402">
        <v>0.38750000000000001</v>
      </c>
      <c r="AR402" s="10">
        <v>42212</v>
      </c>
      <c r="AS402">
        <v>54.86</v>
      </c>
      <c r="AT402">
        <v>0.46500000000000002</v>
      </c>
      <c r="AV402" s="10">
        <v>42212</v>
      </c>
      <c r="AW402">
        <v>16.72</v>
      </c>
      <c r="AX402">
        <v>0.26</v>
      </c>
    </row>
    <row r="403" spans="4:50">
      <c r="D403" s="10">
        <v>42213</v>
      </c>
      <c r="E403">
        <v>48</v>
      </c>
      <c r="F403">
        <v>0.505</v>
      </c>
      <c r="H403" s="10">
        <v>42213</v>
      </c>
      <c r="I403">
        <v>73.13</v>
      </c>
      <c r="J403">
        <v>0.79500000000000004</v>
      </c>
      <c r="L403" s="10">
        <v>42213</v>
      </c>
      <c r="M403">
        <v>48.12</v>
      </c>
      <c r="N403">
        <v>0.42</v>
      </c>
      <c r="P403" s="10">
        <v>42213</v>
      </c>
      <c r="Q403">
        <v>25.44</v>
      </c>
      <c r="R403">
        <v>0.245</v>
      </c>
      <c r="T403" s="10">
        <v>42213</v>
      </c>
      <c r="U403">
        <v>28.81</v>
      </c>
      <c r="V403">
        <v>0.25</v>
      </c>
      <c r="X403" s="10">
        <v>42213</v>
      </c>
      <c r="Y403">
        <v>61.09</v>
      </c>
      <c r="Z403">
        <v>0.59499999999999997</v>
      </c>
      <c r="AB403" s="10">
        <v>42213</v>
      </c>
      <c r="AC403">
        <v>43.54</v>
      </c>
      <c r="AD403">
        <v>0.54249999999999998</v>
      </c>
      <c r="AF403" s="10">
        <v>42213</v>
      </c>
      <c r="AG403">
        <v>36.47</v>
      </c>
      <c r="AH403">
        <v>0.36</v>
      </c>
      <c r="AJ403" s="10">
        <v>42213</v>
      </c>
      <c r="AK403">
        <v>36.130000000000003</v>
      </c>
      <c r="AL403">
        <v>0.29499999999999998</v>
      </c>
      <c r="AN403" s="10">
        <v>42213</v>
      </c>
      <c r="AO403">
        <v>42.08</v>
      </c>
      <c r="AP403">
        <v>0.38750000000000001</v>
      </c>
      <c r="AR403" s="10">
        <v>42213</v>
      </c>
      <c r="AS403">
        <v>55.39</v>
      </c>
      <c r="AT403">
        <v>0.46500000000000002</v>
      </c>
      <c r="AV403" s="10">
        <v>42213</v>
      </c>
      <c r="AW403">
        <v>16.78</v>
      </c>
      <c r="AX403">
        <v>0.26</v>
      </c>
    </row>
    <row r="404" spans="4:50">
      <c r="D404" s="10">
        <v>42214</v>
      </c>
      <c r="E404">
        <v>47.85</v>
      </c>
      <c r="F404">
        <v>0.505</v>
      </c>
      <c r="H404" s="10">
        <v>42214</v>
      </c>
      <c r="I404">
        <v>73.11</v>
      </c>
      <c r="J404">
        <v>0.79500000000000004</v>
      </c>
      <c r="L404" s="10">
        <v>42214</v>
      </c>
      <c r="M404">
        <v>48.29</v>
      </c>
      <c r="N404">
        <v>0.42</v>
      </c>
      <c r="P404" s="10">
        <v>42214</v>
      </c>
      <c r="Q404">
        <v>25.7</v>
      </c>
      <c r="R404">
        <v>0.245</v>
      </c>
      <c r="T404" s="10">
        <v>42214</v>
      </c>
      <c r="U404">
        <v>29.1</v>
      </c>
      <c r="V404">
        <v>0.25</v>
      </c>
      <c r="X404" s="10">
        <v>42214</v>
      </c>
      <c r="Y404">
        <v>61.52</v>
      </c>
      <c r="Z404">
        <v>0.59499999999999997</v>
      </c>
      <c r="AB404" s="10">
        <v>42214</v>
      </c>
      <c r="AC404">
        <v>43.57</v>
      </c>
      <c r="AD404">
        <v>0.54249999999999998</v>
      </c>
      <c r="AF404" s="10">
        <v>42214</v>
      </c>
      <c r="AG404">
        <v>36.9</v>
      </c>
      <c r="AH404">
        <v>0.36</v>
      </c>
      <c r="AJ404" s="10">
        <v>42214</v>
      </c>
      <c r="AK404">
        <v>36.979999999999997</v>
      </c>
      <c r="AL404">
        <v>0.29499999999999998</v>
      </c>
      <c r="AN404" s="10">
        <v>42214</v>
      </c>
      <c r="AO404">
        <v>42.22</v>
      </c>
      <c r="AP404">
        <v>0.38750000000000001</v>
      </c>
      <c r="AR404" s="10">
        <v>42214</v>
      </c>
      <c r="AS404">
        <v>55.48</v>
      </c>
      <c r="AT404">
        <v>0.46500000000000002</v>
      </c>
      <c r="AV404" s="10">
        <v>42214</v>
      </c>
      <c r="AW404">
        <v>16.86</v>
      </c>
      <c r="AX404">
        <v>0.26</v>
      </c>
    </row>
    <row r="405" spans="4:50">
      <c r="D405" s="10">
        <v>42215</v>
      </c>
      <c r="E405">
        <v>47.93</v>
      </c>
      <c r="F405">
        <v>0.505</v>
      </c>
      <c r="H405" s="10">
        <v>42215</v>
      </c>
      <c r="I405">
        <v>73.45</v>
      </c>
      <c r="J405">
        <v>0.79500000000000004</v>
      </c>
      <c r="L405" s="10">
        <v>42215</v>
      </c>
      <c r="M405">
        <v>48.77</v>
      </c>
      <c r="N405">
        <v>0.42</v>
      </c>
      <c r="P405" s="10">
        <v>42215</v>
      </c>
      <c r="Q405">
        <v>25.83</v>
      </c>
      <c r="R405">
        <v>0.245</v>
      </c>
      <c r="T405" s="10">
        <v>42215</v>
      </c>
      <c r="U405">
        <v>29.45</v>
      </c>
      <c r="V405">
        <v>0.25</v>
      </c>
      <c r="X405" s="10">
        <v>42215</v>
      </c>
      <c r="Y405">
        <v>61.27</v>
      </c>
      <c r="Z405">
        <v>0.59499999999999997</v>
      </c>
      <c r="AB405" s="10">
        <v>42215</v>
      </c>
      <c r="AC405">
        <v>44.38</v>
      </c>
      <c r="AD405">
        <v>0.54249999999999998</v>
      </c>
      <c r="AF405" s="10">
        <v>42215</v>
      </c>
      <c r="AG405">
        <v>37.31</v>
      </c>
      <c r="AH405">
        <v>0.36</v>
      </c>
      <c r="AJ405" s="10">
        <v>42215</v>
      </c>
      <c r="AK405">
        <v>35.26</v>
      </c>
      <c r="AL405">
        <v>0.29499999999999998</v>
      </c>
      <c r="AN405" s="10">
        <v>42215</v>
      </c>
      <c r="AO405">
        <v>41.47</v>
      </c>
      <c r="AP405">
        <v>0.38750000000000001</v>
      </c>
      <c r="AR405" s="10">
        <v>42215</v>
      </c>
      <c r="AS405">
        <v>56.29</v>
      </c>
      <c r="AT405">
        <v>0.46500000000000002</v>
      </c>
      <c r="AV405" s="10">
        <v>42215</v>
      </c>
      <c r="AW405">
        <v>16.920000000000002</v>
      </c>
      <c r="AX405">
        <v>0.26</v>
      </c>
    </row>
    <row r="406" spans="4:50">
      <c r="D406" s="10">
        <v>42216</v>
      </c>
      <c r="E406">
        <v>48.29</v>
      </c>
      <c r="F406">
        <v>0.505</v>
      </c>
      <c r="H406" s="10">
        <v>42216</v>
      </c>
      <c r="I406">
        <v>74.22</v>
      </c>
      <c r="J406">
        <v>0.79500000000000004</v>
      </c>
      <c r="L406" s="10">
        <v>42216</v>
      </c>
      <c r="M406">
        <v>49.72</v>
      </c>
      <c r="N406">
        <v>0.42</v>
      </c>
      <c r="P406" s="10">
        <v>42216</v>
      </c>
      <c r="Q406">
        <v>26.11</v>
      </c>
      <c r="R406">
        <v>0.245</v>
      </c>
      <c r="T406" s="10">
        <v>42216</v>
      </c>
      <c r="U406">
        <v>29.76</v>
      </c>
      <c r="V406">
        <v>0.25</v>
      </c>
      <c r="X406" s="10">
        <v>42216</v>
      </c>
      <c r="Y406">
        <v>61.71</v>
      </c>
      <c r="Z406">
        <v>0.59499999999999997</v>
      </c>
      <c r="AB406" s="10">
        <v>42216</v>
      </c>
      <c r="AC406">
        <v>44.73</v>
      </c>
      <c r="AD406">
        <v>0.54249999999999998</v>
      </c>
      <c r="AF406" s="10">
        <v>42216</v>
      </c>
      <c r="AG406">
        <v>37.65</v>
      </c>
      <c r="AH406">
        <v>0.36</v>
      </c>
      <c r="AJ406" s="10">
        <v>42216</v>
      </c>
      <c r="AK406">
        <v>36.74</v>
      </c>
      <c r="AL406">
        <v>0.29499999999999998</v>
      </c>
      <c r="AN406" s="10">
        <v>42216</v>
      </c>
      <c r="AO406">
        <v>43.62</v>
      </c>
      <c r="AP406">
        <v>0.38750000000000001</v>
      </c>
      <c r="AR406" s="10">
        <v>42216</v>
      </c>
      <c r="AS406">
        <v>57.01</v>
      </c>
      <c r="AT406">
        <v>0.46500000000000002</v>
      </c>
      <c r="AV406" s="10">
        <v>42216</v>
      </c>
      <c r="AW406">
        <v>16.96</v>
      </c>
      <c r="AX406">
        <v>0.26</v>
      </c>
    </row>
  </sheetData>
  <mergeCells count="3">
    <mergeCell ref="A1:B1"/>
    <mergeCell ref="A11:B11"/>
    <mergeCell ref="A17:B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/>
  </sheetPr>
  <dimension ref="B1:U505"/>
  <sheetViews>
    <sheetView zoomScale="85" zoomScaleNormal="85" workbookViewId="0">
      <pane ySplit="2" topLeftCell="A3" activePane="bottomLeft" state="frozen"/>
      <selection activeCell="D68" sqref="D68"/>
      <selection pane="bottomLeft" activeCell="I3" sqref="I3"/>
    </sheetView>
  </sheetViews>
  <sheetFormatPr defaultColWidth="9" defaultRowHeight="12.75"/>
  <cols>
    <col min="1" max="1" width="2.125" style="7" customWidth="1"/>
    <col min="2" max="2" width="15.375" style="7" bestFit="1" customWidth="1"/>
    <col min="3" max="3" width="32.125" style="7" bestFit="1" customWidth="1"/>
    <col min="4" max="9" width="9" style="7"/>
    <col min="10" max="10" width="13.875" style="7" bestFit="1" customWidth="1"/>
    <col min="11" max="11" width="39.875" style="7" bestFit="1" customWidth="1"/>
    <col min="12" max="12" width="6.125" style="7" bestFit="1" customWidth="1"/>
    <col min="13" max="13" width="11.625" style="7" bestFit="1" customWidth="1"/>
    <col min="14" max="14" width="6.125" style="7" bestFit="1" customWidth="1"/>
    <col min="15" max="15" width="16.87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.5" thickBot="1"/>
    <row r="2" spans="2:20" ht="51.75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53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 ht="15.75">
      <c r="J3" s="54"/>
      <c r="K3" s="55"/>
      <c r="L3" s="55"/>
      <c r="M3" s="55"/>
      <c r="N3" s="55"/>
      <c r="O3" s="55"/>
      <c r="P3" s="55"/>
      <c r="Q3" s="55"/>
      <c r="R3" s="55"/>
      <c r="S3" s="55"/>
      <c r="T3" s="56"/>
    </row>
    <row r="4" spans="2:20" ht="15.75">
      <c r="B4" s="16" t="s">
        <v>795</v>
      </c>
      <c r="C4" s="16" t="s">
        <v>796</v>
      </c>
      <c r="D4" s="17" t="s">
        <v>797</v>
      </c>
      <c r="E4" s="18">
        <v>1309.818</v>
      </c>
      <c r="F4" s="19">
        <v>9.8699999999999992</v>
      </c>
      <c r="G4" s="20">
        <v>1.2158</v>
      </c>
      <c r="H4" s="20">
        <v>5</v>
      </c>
      <c r="J4" s="12" t="s">
        <v>795</v>
      </c>
      <c r="K4" s="57" t="s">
        <v>796</v>
      </c>
      <c r="L4" s="58" t="s">
        <v>797</v>
      </c>
      <c r="M4" s="59">
        <v>1309.818</v>
      </c>
      <c r="N4" s="60">
        <v>9.8699999999999992</v>
      </c>
      <c r="O4" s="61">
        <v>1.2158</v>
      </c>
      <c r="P4" s="61">
        <v>5</v>
      </c>
      <c r="Q4" s="59">
        <v>12927.903659999998</v>
      </c>
      <c r="R4" s="62">
        <v>6.7175715793735627E-4</v>
      </c>
      <c r="S4" s="63">
        <v>8.1672235262023777E-6</v>
      </c>
      <c r="T4" s="64">
        <v>3.3587857896867812E-5</v>
      </c>
    </row>
    <row r="5" spans="2:20" ht="15.75">
      <c r="B5" s="16" t="s">
        <v>798</v>
      </c>
      <c r="C5" s="16" t="s">
        <v>799</v>
      </c>
      <c r="D5" s="17" t="s">
        <v>800</v>
      </c>
      <c r="E5" s="18">
        <v>465.875</v>
      </c>
      <c r="F5" s="19">
        <v>93.83</v>
      </c>
      <c r="G5" s="20">
        <v>3.3252000000000002</v>
      </c>
      <c r="H5" s="20">
        <v>5</v>
      </c>
      <c r="J5" s="13" t="s">
        <v>798</v>
      </c>
      <c r="K5" s="65" t="s">
        <v>799</v>
      </c>
      <c r="L5" s="66" t="s">
        <v>800</v>
      </c>
      <c r="M5" s="67">
        <v>465.875</v>
      </c>
      <c r="N5" s="68">
        <v>93.83</v>
      </c>
      <c r="O5" s="69">
        <v>3.3252000000000002</v>
      </c>
      <c r="P5" s="69">
        <v>5</v>
      </c>
      <c r="Q5" s="67">
        <v>43713.051249999997</v>
      </c>
      <c r="R5" s="62">
        <v>2.2714088722154044E-3</v>
      </c>
      <c r="S5" s="63">
        <v>7.5528887818906634E-5</v>
      </c>
      <c r="T5" s="64">
        <v>1.1357044361077023E-4</v>
      </c>
    </row>
    <row r="6" spans="2:20" ht="15.75">
      <c r="B6" s="16" t="s">
        <v>801</v>
      </c>
      <c r="C6" s="16" t="s">
        <v>802</v>
      </c>
      <c r="D6" s="17" t="s">
        <v>803</v>
      </c>
      <c r="E6" s="18">
        <v>1001.283</v>
      </c>
      <c r="F6" s="19">
        <v>76.06</v>
      </c>
      <c r="G6" s="20">
        <v>1.5251000000000001</v>
      </c>
      <c r="H6" s="20">
        <v>9.6199999999999992</v>
      </c>
      <c r="J6" s="13" t="s">
        <v>801</v>
      </c>
      <c r="K6" s="65" t="s">
        <v>802</v>
      </c>
      <c r="L6" s="66" t="s">
        <v>803</v>
      </c>
      <c r="M6" s="67">
        <v>1001.283</v>
      </c>
      <c r="N6" s="68">
        <v>76.06</v>
      </c>
      <c r="O6" s="69">
        <v>1.5251000000000001</v>
      </c>
      <c r="P6" s="69">
        <v>9.6199999999999992</v>
      </c>
      <c r="Q6" s="67">
        <v>76157.58498</v>
      </c>
      <c r="R6" s="62">
        <v>3.9572852789604941E-3</v>
      </c>
      <c r="S6" s="63">
        <v>6.0352557789426499E-5</v>
      </c>
      <c r="T6" s="64">
        <v>3.8069084383599949E-4</v>
      </c>
    </row>
    <row r="7" spans="2:20" ht="15.75">
      <c r="B7" s="16" t="s">
        <v>804</v>
      </c>
      <c r="C7" s="16" t="s">
        <v>805</v>
      </c>
      <c r="D7" s="17" t="s">
        <v>806</v>
      </c>
      <c r="E7" s="18">
        <v>4065.6909999999998</v>
      </c>
      <c r="F7" s="19">
        <v>46.79</v>
      </c>
      <c r="G7" s="20">
        <v>4.7019000000000002</v>
      </c>
      <c r="H7" s="20">
        <v>7.423</v>
      </c>
      <c r="J7" s="13" t="s">
        <v>804</v>
      </c>
      <c r="K7" s="65" t="s">
        <v>805</v>
      </c>
      <c r="L7" s="66" t="s">
        <v>806</v>
      </c>
      <c r="M7" s="67">
        <v>4065.6909999999998</v>
      </c>
      <c r="N7" s="68">
        <v>46.79</v>
      </c>
      <c r="O7" s="69">
        <v>4.7019000000000002</v>
      </c>
      <c r="P7" s="69">
        <v>7.423</v>
      </c>
      <c r="Q7" s="67">
        <v>190233.68188999998</v>
      </c>
      <c r="R7" s="62">
        <v>9.8848847308307917E-3</v>
      </c>
      <c r="S7" s="63">
        <v>4.6477739515893307E-4</v>
      </c>
      <c r="T7" s="64">
        <v>7.337549935695697E-4</v>
      </c>
    </row>
    <row r="8" spans="2:20" ht="15.75">
      <c r="B8" s="16" t="s">
        <v>807</v>
      </c>
      <c r="C8" s="16" t="s">
        <v>808</v>
      </c>
      <c r="D8" s="17" t="s">
        <v>809</v>
      </c>
      <c r="E8" s="18">
        <v>259.73</v>
      </c>
      <c r="F8" s="19">
        <v>125.14</v>
      </c>
      <c r="G8" s="20">
        <v>1.2786</v>
      </c>
      <c r="H8" s="20">
        <v>17.315000000000001</v>
      </c>
      <c r="J8" s="13" t="s">
        <v>807</v>
      </c>
      <c r="K8" s="65" t="s">
        <v>808</v>
      </c>
      <c r="L8" s="66" t="s">
        <v>809</v>
      </c>
      <c r="M8" s="67">
        <v>259.73</v>
      </c>
      <c r="N8" s="68">
        <v>125.14</v>
      </c>
      <c r="O8" s="69">
        <v>1.2786</v>
      </c>
      <c r="P8" s="69">
        <v>17.315000000000001</v>
      </c>
      <c r="Q8" s="67">
        <v>32502.612200000003</v>
      </c>
      <c r="R8" s="62">
        <v>1.6888942686483514E-3</v>
      </c>
      <c r="S8" s="63">
        <v>2.1594202118937818E-5</v>
      </c>
      <c r="T8" s="64">
        <v>2.9243204261646208E-4</v>
      </c>
    </row>
    <row r="9" spans="2:20" ht="15.75">
      <c r="B9" s="16" t="s">
        <v>810</v>
      </c>
      <c r="C9" s="16" t="s">
        <v>811</v>
      </c>
      <c r="D9" s="17" t="s">
        <v>812</v>
      </c>
      <c r="E9" s="18">
        <v>679.495</v>
      </c>
      <c r="F9" s="19">
        <v>144.16999999999999</v>
      </c>
      <c r="G9" s="20">
        <v>2.5247999999999999</v>
      </c>
      <c r="H9" s="20">
        <v>11.282999999999999</v>
      </c>
      <c r="J9" s="13" t="s">
        <v>810</v>
      </c>
      <c r="K9" s="65" t="s">
        <v>811</v>
      </c>
      <c r="L9" s="66" t="s">
        <v>812</v>
      </c>
      <c r="M9" s="67">
        <v>679.495</v>
      </c>
      <c r="N9" s="68">
        <v>144.16999999999999</v>
      </c>
      <c r="O9" s="69">
        <v>2.5247999999999999</v>
      </c>
      <c r="P9" s="69">
        <v>11.282999999999999</v>
      </c>
      <c r="Q9" s="67">
        <v>97962.794149999987</v>
      </c>
      <c r="R9" s="62">
        <v>5.0903232196430424E-3</v>
      </c>
      <c r="S9" s="63">
        <v>1.2852048064954753E-4</v>
      </c>
      <c r="T9" s="64">
        <v>5.7434116887232446E-4</v>
      </c>
    </row>
    <row r="10" spans="2:20" ht="15.75">
      <c r="B10" s="16" t="s">
        <v>813</v>
      </c>
      <c r="C10" s="16" t="s">
        <v>814</v>
      </c>
      <c r="D10" s="17" t="s">
        <v>815</v>
      </c>
      <c r="E10" s="18">
        <v>602.63300000000004</v>
      </c>
      <c r="F10" s="19">
        <v>78.63</v>
      </c>
      <c r="G10" s="20">
        <v>3.9171</v>
      </c>
      <c r="H10" s="20">
        <v>9</v>
      </c>
      <c r="J10" s="13" t="s">
        <v>813</v>
      </c>
      <c r="K10" s="65" t="s">
        <v>814</v>
      </c>
      <c r="L10" s="66" t="s">
        <v>815</v>
      </c>
      <c r="M10" s="67">
        <v>602.63300000000004</v>
      </c>
      <c r="N10" s="68">
        <v>78.63</v>
      </c>
      <c r="O10" s="69">
        <v>3.9171</v>
      </c>
      <c r="P10" s="69">
        <v>9</v>
      </c>
      <c r="Q10" s="67">
        <v>47385.032789999997</v>
      </c>
      <c r="R10" s="62">
        <v>2.4622116464456108E-3</v>
      </c>
      <c r="S10" s="63">
        <v>9.6447292402921015E-5</v>
      </c>
      <c r="T10" s="64">
        <v>2.2159904818010496E-4</v>
      </c>
    </row>
    <row r="11" spans="2:20" ht="15.75">
      <c r="B11" s="16" t="s">
        <v>816</v>
      </c>
      <c r="C11" s="16" t="s">
        <v>817</v>
      </c>
      <c r="D11" s="17" t="s">
        <v>818</v>
      </c>
      <c r="E11" s="18">
        <v>3698.1</v>
      </c>
      <c r="F11" s="19">
        <v>68.53</v>
      </c>
      <c r="G11" s="20">
        <v>2.5682</v>
      </c>
      <c r="H11" s="20">
        <v>6.6980000000000004</v>
      </c>
      <c r="J11" s="13" t="s">
        <v>816</v>
      </c>
      <c r="K11" s="65" t="s">
        <v>817</v>
      </c>
      <c r="L11" s="66" t="s">
        <v>818</v>
      </c>
      <c r="M11" s="67">
        <v>3698.1</v>
      </c>
      <c r="N11" s="68">
        <v>68.53</v>
      </c>
      <c r="O11" s="69">
        <v>2.5682</v>
      </c>
      <c r="P11" s="69">
        <v>6.6980000000000004</v>
      </c>
      <c r="Q11" s="67">
        <v>253430.79300000001</v>
      </c>
      <c r="R11" s="62">
        <v>1.3168720445081848E-2</v>
      </c>
      <c r="S11" s="63">
        <v>3.3819907847059202E-4</v>
      </c>
      <c r="T11" s="64">
        <v>8.8204089541158218E-4</v>
      </c>
    </row>
    <row r="12" spans="2:20" ht="15.75">
      <c r="B12" s="16" t="s">
        <v>819</v>
      </c>
      <c r="C12" s="16" t="s">
        <v>820</v>
      </c>
      <c r="D12" s="17" t="s">
        <v>821</v>
      </c>
      <c r="E12" s="18">
        <v>1880.4780000000001</v>
      </c>
      <c r="F12" s="19">
        <v>88.48</v>
      </c>
      <c r="G12" s="20">
        <v>4.8372999999999999</v>
      </c>
      <c r="H12" s="20">
        <v>-0.59199999999999997</v>
      </c>
      <c r="J12" s="13" t="s">
        <v>819</v>
      </c>
      <c r="K12" s="65" t="s">
        <v>820</v>
      </c>
      <c r="L12" s="66" t="s">
        <v>821</v>
      </c>
      <c r="M12" s="67">
        <v>1880.4780000000001</v>
      </c>
      <c r="N12" s="68">
        <v>88.48</v>
      </c>
      <c r="O12" s="69">
        <v>4.8372999999999999</v>
      </c>
      <c r="P12" s="69">
        <v>-0.59199999999999997</v>
      </c>
      <c r="Q12" s="67">
        <v>166384.69344</v>
      </c>
      <c r="R12" s="62">
        <v>8.6456483378166433E-3</v>
      </c>
      <c r="S12" s="63">
        <v>4.1821594704520446E-4</v>
      </c>
      <c r="T12" s="64">
        <v>-5.1182238159874524E-5</v>
      </c>
    </row>
    <row r="13" spans="2:20" ht="15.75">
      <c r="B13" s="16" t="s">
        <v>822</v>
      </c>
      <c r="C13" s="16" t="s">
        <v>823</v>
      </c>
      <c r="D13" s="17" t="s">
        <v>824</v>
      </c>
      <c r="E13" s="18">
        <v>4350.0029999999997</v>
      </c>
      <c r="F13" s="19">
        <v>41.08</v>
      </c>
      <c r="G13" s="20">
        <v>3.2132000000000001</v>
      </c>
      <c r="H13" s="20">
        <v>6.3949999999999996</v>
      </c>
      <c r="J13" s="13" t="s">
        <v>822</v>
      </c>
      <c r="K13" s="65" t="s">
        <v>823</v>
      </c>
      <c r="L13" s="66" t="s">
        <v>824</v>
      </c>
      <c r="M13" s="67">
        <v>4350.0029999999997</v>
      </c>
      <c r="N13" s="68">
        <v>41.08</v>
      </c>
      <c r="O13" s="69">
        <v>3.2132000000000001</v>
      </c>
      <c r="P13" s="69">
        <v>6.3949999999999996</v>
      </c>
      <c r="Q13" s="67">
        <v>178698.12323999999</v>
      </c>
      <c r="R13" s="62">
        <v>9.2854763272920172E-3</v>
      </c>
      <c r="S13" s="63">
        <v>2.9836092534854709E-4</v>
      </c>
      <c r="T13" s="64">
        <v>5.9380621113032449E-4</v>
      </c>
    </row>
    <row r="14" spans="2:20" ht="15.75">
      <c r="B14" s="16" t="s">
        <v>825</v>
      </c>
      <c r="C14" s="16" t="s">
        <v>826</v>
      </c>
      <c r="D14" s="17" t="s">
        <v>827</v>
      </c>
      <c r="E14" s="18">
        <v>1750.0129999999999</v>
      </c>
      <c r="F14" s="19">
        <v>70.010000000000005</v>
      </c>
      <c r="G14" s="20">
        <v>2.9138999999999999</v>
      </c>
      <c r="H14" s="20">
        <v>8.625</v>
      </c>
      <c r="J14" s="13" t="s">
        <v>825</v>
      </c>
      <c r="K14" s="65" t="s">
        <v>826</v>
      </c>
      <c r="L14" s="66" t="s">
        <v>827</v>
      </c>
      <c r="M14" s="67">
        <v>1750.0129999999999</v>
      </c>
      <c r="N14" s="68">
        <v>70.010000000000005</v>
      </c>
      <c r="O14" s="69">
        <v>2.9138999999999999</v>
      </c>
      <c r="P14" s="69">
        <v>8.625</v>
      </c>
      <c r="Q14" s="67">
        <v>122518.41013</v>
      </c>
      <c r="R14" s="62">
        <v>6.3662772517854771E-3</v>
      </c>
      <c r="S14" s="63">
        <v>1.8550695283977699E-4</v>
      </c>
      <c r="T14" s="64">
        <v>5.490914129664974E-4</v>
      </c>
    </row>
    <row r="15" spans="2:20" ht="15.75">
      <c r="B15" s="16" t="s">
        <v>828</v>
      </c>
      <c r="C15" s="16" t="s">
        <v>829</v>
      </c>
      <c r="D15" s="17" t="s">
        <v>830</v>
      </c>
      <c r="E15" s="18">
        <v>1696.761</v>
      </c>
      <c r="F15" s="19">
        <v>120</v>
      </c>
      <c r="G15" s="20">
        <v>1.1000000000000001</v>
      </c>
      <c r="H15" s="20">
        <v>11.613</v>
      </c>
      <c r="J15" s="13" t="s">
        <v>828</v>
      </c>
      <c r="K15" s="65" t="s">
        <v>829</v>
      </c>
      <c r="L15" s="66" t="s">
        <v>830</v>
      </c>
      <c r="M15" s="67">
        <v>1696.761</v>
      </c>
      <c r="N15" s="68">
        <v>120</v>
      </c>
      <c r="O15" s="69">
        <v>1.1000000000000001</v>
      </c>
      <c r="P15" s="69">
        <v>11.613</v>
      </c>
      <c r="Q15" s="67">
        <v>203611.32</v>
      </c>
      <c r="R15" s="62">
        <v>1.058001090078309E-2</v>
      </c>
      <c r="S15" s="63">
        <v>1.16380119908614E-4</v>
      </c>
      <c r="T15" s="64">
        <v>1.2286566659079402E-3</v>
      </c>
    </row>
    <row r="16" spans="2:20" ht="15.75">
      <c r="B16" s="16" t="s">
        <v>831</v>
      </c>
      <c r="C16" s="16" t="s">
        <v>832</v>
      </c>
      <c r="D16" s="17" t="s">
        <v>833</v>
      </c>
      <c r="E16" s="18">
        <v>904.83799999999997</v>
      </c>
      <c r="F16" s="19">
        <v>55.76</v>
      </c>
      <c r="G16" s="20">
        <v>2.726</v>
      </c>
      <c r="H16" s="20">
        <v>3.4</v>
      </c>
      <c r="J16" s="13" t="s">
        <v>831</v>
      </c>
      <c r="K16" s="65" t="s">
        <v>832</v>
      </c>
      <c r="L16" s="66" t="s">
        <v>833</v>
      </c>
      <c r="M16" s="67">
        <v>904.83799999999997</v>
      </c>
      <c r="N16" s="68">
        <v>55.76</v>
      </c>
      <c r="O16" s="69">
        <v>2.726</v>
      </c>
      <c r="P16" s="69">
        <v>3.4</v>
      </c>
      <c r="Q16" s="67">
        <v>50453.766879999996</v>
      </c>
      <c r="R16" s="62">
        <v>2.6216685966967295E-3</v>
      </c>
      <c r="S16" s="63">
        <v>7.146668594595284E-5</v>
      </c>
      <c r="T16" s="64">
        <v>8.9136732287688815E-5</v>
      </c>
    </row>
    <row r="17" spans="2:20" ht="15.75">
      <c r="B17" s="16" t="s">
        <v>834</v>
      </c>
      <c r="C17" s="16" t="s">
        <v>835</v>
      </c>
      <c r="D17" s="17" t="s">
        <v>836</v>
      </c>
      <c r="E17" s="18">
        <v>4181.1080000000002</v>
      </c>
      <c r="F17" s="19">
        <v>79.209999999999994</v>
      </c>
      <c r="G17" s="20">
        <v>3.6863999999999999</v>
      </c>
      <c r="H17" s="20">
        <v>10.79</v>
      </c>
      <c r="J17" s="13" t="s">
        <v>834</v>
      </c>
      <c r="K17" s="65" t="s">
        <v>835</v>
      </c>
      <c r="L17" s="66" t="s">
        <v>836</v>
      </c>
      <c r="M17" s="67">
        <v>4181.1080000000002</v>
      </c>
      <c r="N17" s="68">
        <v>79.209999999999994</v>
      </c>
      <c r="O17" s="69">
        <v>3.6863999999999999</v>
      </c>
      <c r="P17" s="69">
        <v>10.79</v>
      </c>
      <c r="Q17" s="67">
        <v>331185.56468000001</v>
      </c>
      <c r="R17" s="62">
        <v>1.7208998421582862E-2</v>
      </c>
      <c r="S17" s="63">
        <v>6.3439251781323067E-4</v>
      </c>
      <c r="T17" s="64">
        <v>1.8568509296887907E-3</v>
      </c>
    </row>
    <row r="18" spans="2:20" ht="15.75">
      <c r="B18" s="16" t="s">
        <v>837</v>
      </c>
      <c r="C18" s="16" t="s">
        <v>838</v>
      </c>
      <c r="D18" s="17" t="s">
        <v>839</v>
      </c>
      <c r="E18" s="18">
        <v>537.66</v>
      </c>
      <c r="F18" s="19">
        <v>79.5</v>
      </c>
      <c r="G18" s="20">
        <v>2.8176000000000001</v>
      </c>
      <c r="H18" s="20">
        <v>5.49</v>
      </c>
      <c r="J18" s="13" t="s">
        <v>837</v>
      </c>
      <c r="K18" s="65" t="s">
        <v>838</v>
      </c>
      <c r="L18" s="66" t="s">
        <v>839</v>
      </c>
      <c r="M18" s="67">
        <v>537.66</v>
      </c>
      <c r="N18" s="68">
        <v>79.5</v>
      </c>
      <c r="O18" s="69">
        <v>2.8176000000000001</v>
      </c>
      <c r="P18" s="69">
        <v>5.49</v>
      </c>
      <c r="Q18" s="67">
        <v>42743.969999999994</v>
      </c>
      <c r="R18" s="62">
        <v>2.2210536651044023E-3</v>
      </c>
      <c r="S18" s="63">
        <v>6.2580408067981641E-5</v>
      </c>
      <c r="T18" s="64">
        <v>1.2193584621423169E-4</v>
      </c>
    </row>
    <row r="19" spans="2:20" ht="15.75">
      <c r="B19" s="16" t="s">
        <v>840</v>
      </c>
      <c r="C19" s="16" t="s">
        <v>841</v>
      </c>
      <c r="D19" s="17" t="s">
        <v>842</v>
      </c>
      <c r="E19" s="18">
        <v>10096.429</v>
      </c>
      <c r="F19" s="19">
        <v>26.1</v>
      </c>
      <c r="G19" s="20">
        <v>3.5249000000000001</v>
      </c>
      <c r="H19" s="20">
        <v>7.92</v>
      </c>
      <c r="J19" s="13" t="s">
        <v>840</v>
      </c>
      <c r="K19" s="65" t="s">
        <v>841</v>
      </c>
      <c r="L19" s="66" t="s">
        <v>842</v>
      </c>
      <c r="M19" s="67">
        <v>10096.429</v>
      </c>
      <c r="N19" s="68">
        <v>26.1</v>
      </c>
      <c r="O19" s="69">
        <v>3.5249000000000001</v>
      </c>
      <c r="P19" s="69">
        <v>7.92</v>
      </c>
      <c r="Q19" s="67">
        <v>263516.79690000002</v>
      </c>
      <c r="R19" s="62">
        <v>1.3692807373094204E-2</v>
      </c>
      <c r="S19" s="63">
        <v>4.8265776709419762E-4</v>
      </c>
      <c r="T19" s="64">
        <v>1.084470343949061E-3</v>
      </c>
    </row>
    <row r="20" spans="2:20" ht="15.75">
      <c r="B20" s="16" t="s">
        <v>843</v>
      </c>
      <c r="C20" s="16" t="s">
        <v>844</v>
      </c>
      <c r="D20" s="17" t="s">
        <v>845</v>
      </c>
      <c r="E20" s="18">
        <v>1806.415</v>
      </c>
      <c r="F20" s="19">
        <v>30.52</v>
      </c>
      <c r="G20" s="20">
        <v>2.3067000000000002</v>
      </c>
      <c r="H20" s="20">
        <v>5.23</v>
      </c>
      <c r="J20" s="13" t="s">
        <v>843</v>
      </c>
      <c r="K20" s="65" t="s">
        <v>844</v>
      </c>
      <c r="L20" s="66" t="s">
        <v>845</v>
      </c>
      <c r="M20" s="67">
        <v>1806.415</v>
      </c>
      <c r="N20" s="68">
        <v>30.52</v>
      </c>
      <c r="O20" s="69">
        <v>2.3067000000000002</v>
      </c>
      <c r="P20" s="69">
        <v>5.23</v>
      </c>
      <c r="Q20" s="67">
        <v>55131.785799999998</v>
      </c>
      <c r="R20" s="62">
        <v>2.8647468851124699E-3</v>
      </c>
      <c r="S20" s="63">
        <v>6.608111639888934E-5</v>
      </c>
      <c r="T20" s="64">
        <v>1.4982626209138219E-4</v>
      </c>
    </row>
    <row r="21" spans="2:20" ht="15.75">
      <c r="B21" s="16" t="s">
        <v>846</v>
      </c>
      <c r="C21" s="16" t="s">
        <v>847</v>
      </c>
      <c r="D21" s="17" t="s">
        <v>848</v>
      </c>
      <c r="E21" s="18">
        <v>1298.9760000000001</v>
      </c>
      <c r="F21" s="19">
        <v>117.03</v>
      </c>
      <c r="G21" s="20">
        <v>2.0165999999999999</v>
      </c>
      <c r="H21" s="20">
        <v>13.864000000000001</v>
      </c>
      <c r="J21" s="13" t="s">
        <v>846</v>
      </c>
      <c r="K21" s="65" t="s">
        <v>847</v>
      </c>
      <c r="L21" s="66" t="s">
        <v>848</v>
      </c>
      <c r="M21" s="67">
        <v>1298.9760000000001</v>
      </c>
      <c r="N21" s="68">
        <v>117.03</v>
      </c>
      <c r="O21" s="69">
        <v>2.0165999999999999</v>
      </c>
      <c r="P21" s="69">
        <v>13.864000000000001</v>
      </c>
      <c r="Q21" s="67">
        <v>152019.16128</v>
      </c>
      <c r="R21" s="62">
        <v>7.8991894137826063E-3</v>
      </c>
      <c r="S21" s="63">
        <v>1.5929505371834005E-4</v>
      </c>
      <c r="T21" s="64">
        <v>1.0951436203268205E-3</v>
      </c>
    </row>
    <row r="22" spans="2:20" ht="15.75">
      <c r="B22" s="16" t="s">
        <v>849</v>
      </c>
      <c r="C22" s="16" t="s">
        <v>850</v>
      </c>
      <c r="D22" s="17" t="s">
        <v>851</v>
      </c>
      <c r="E22" s="18">
        <v>979.53</v>
      </c>
      <c r="F22" s="19">
        <v>161.99</v>
      </c>
      <c r="G22" s="20">
        <v>3.2101000000000002</v>
      </c>
      <c r="H22" s="20">
        <v>6.65</v>
      </c>
      <c r="J22" s="13" t="s">
        <v>849</v>
      </c>
      <c r="K22" s="65" t="s">
        <v>850</v>
      </c>
      <c r="L22" s="66" t="s">
        <v>851</v>
      </c>
      <c r="M22" s="67">
        <v>979.53</v>
      </c>
      <c r="N22" s="68">
        <v>161.99</v>
      </c>
      <c r="O22" s="69">
        <v>3.2101000000000002</v>
      </c>
      <c r="P22" s="69">
        <v>6.65</v>
      </c>
      <c r="Q22" s="67">
        <v>158674.06470000002</v>
      </c>
      <c r="R22" s="62">
        <v>8.2449901812804982E-3</v>
      </c>
      <c r="S22" s="63">
        <v>2.6467242980928531E-4</v>
      </c>
      <c r="T22" s="64">
        <v>5.4829184705515314E-4</v>
      </c>
    </row>
    <row r="23" spans="2:20" ht="15.75">
      <c r="B23" s="16" t="s">
        <v>852</v>
      </c>
      <c r="C23" s="16" t="s">
        <v>853</v>
      </c>
      <c r="D23" s="17" t="s">
        <v>854</v>
      </c>
      <c r="E23" s="18">
        <v>2769.1060000000002</v>
      </c>
      <c r="F23" s="19">
        <v>100.21</v>
      </c>
      <c r="G23" s="20">
        <v>2.9937</v>
      </c>
      <c r="H23" s="20">
        <v>5.9190000000000005</v>
      </c>
      <c r="J23" s="13" t="s">
        <v>852</v>
      </c>
      <c r="K23" s="65" t="s">
        <v>853</v>
      </c>
      <c r="L23" s="66" t="s">
        <v>854</v>
      </c>
      <c r="M23" s="67">
        <v>2769.1060000000002</v>
      </c>
      <c r="N23" s="68">
        <v>100.21</v>
      </c>
      <c r="O23" s="69">
        <v>2.9937</v>
      </c>
      <c r="P23" s="69">
        <v>5.9190000000000005</v>
      </c>
      <c r="Q23" s="67">
        <v>277492.11226000002</v>
      </c>
      <c r="R23" s="62">
        <v>1.4418989929401396E-2</v>
      </c>
      <c r="S23" s="63">
        <v>4.3166130151648963E-4</v>
      </c>
      <c r="T23" s="64">
        <v>8.5346001392126876E-4</v>
      </c>
    </row>
    <row r="24" spans="2:20" ht="15.75">
      <c r="B24" s="16" t="s">
        <v>855</v>
      </c>
      <c r="C24" s="16" t="s">
        <v>856</v>
      </c>
      <c r="D24" s="17" t="s">
        <v>857</v>
      </c>
      <c r="E24" s="18">
        <v>958.51499999999999</v>
      </c>
      <c r="F24" s="19">
        <v>99.86</v>
      </c>
      <c r="G24" s="20">
        <v>3.4047999999999998</v>
      </c>
      <c r="H24" s="20">
        <v>7.47</v>
      </c>
      <c r="J24" s="13" t="s">
        <v>855</v>
      </c>
      <c r="K24" s="65" t="s">
        <v>856</v>
      </c>
      <c r="L24" s="66" t="s">
        <v>857</v>
      </c>
      <c r="M24" s="67">
        <v>958.51499999999999</v>
      </c>
      <c r="N24" s="68">
        <v>99.86</v>
      </c>
      <c r="O24" s="69">
        <v>3.4047999999999998</v>
      </c>
      <c r="P24" s="69">
        <v>7.47</v>
      </c>
      <c r="Q24" s="67">
        <v>95717.3079</v>
      </c>
      <c r="R24" s="62">
        <v>4.9736437098664814E-3</v>
      </c>
      <c r="S24" s="63">
        <v>1.6934262103353393E-4</v>
      </c>
      <c r="T24" s="64">
        <v>3.7153118512702615E-4</v>
      </c>
    </row>
    <row r="25" spans="2:20" ht="15.75">
      <c r="B25" s="16" t="s">
        <v>858</v>
      </c>
      <c r="C25" s="16" t="s">
        <v>859</v>
      </c>
      <c r="D25" s="17" t="s">
        <v>860</v>
      </c>
      <c r="E25" s="18">
        <v>2825.2220000000002</v>
      </c>
      <c r="F25" s="19">
        <v>58.96</v>
      </c>
      <c r="G25" s="20">
        <v>3.0529000000000002</v>
      </c>
      <c r="H25" s="20">
        <v>6.65</v>
      </c>
      <c r="J25" s="13" t="s">
        <v>858</v>
      </c>
      <c r="K25" s="65" t="s">
        <v>859</v>
      </c>
      <c r="L25" s="66" t="s">
        <v>860</v>
      </c>
      <c r="M25" s="67">
        <v>2825.2220000000002</v>
      </c>
      <c r="N25" s="68">
        <v>58.96</v>
      </c>
      <c r="O25" s="69">
        <v>3.0529000000000002</v>
      </c>
      <c r="P25" s="69">
        <v>6.65</v>
      </c>
      <c r="Q25" s="67">
        <v>166575.08912000002</v>
      </c>
      <c r="R25" s="62">
        <v>8.6555416402610361E-3</v>
      </c>
      <c r="S25" s="63">
        <v>2.6424503073552917E-4</v>
      </c>
      <c r="T25" s="64">
        <v>5.755935190773589E-4</v>
      </c>
    </row>
    <row r="26" spans="2:20" ht="15.75">
      <c r="B26" s="16" t="s">
        <v>861</v>
      </c>
      <c r="C26" s="16" t="s">
        <v>862</v>
      </c>
      <c r="D26" s="17" t="s">
        <v>863</v>
      </c>
      <c r="E26" s="18">
        <v>624.745</v>
      </c>
      <c r="F26" s="19">
        <v>151.34</v>
      </c>
      <c r="G26" s="20">
        <v>2.7090999999999998</v>
      </c>
      <c r="H26" s="20">
        <v>9.15</v>
      </c>
      <c r="J26" s="13" t="s">
        <v>861</v>
      </c>
      <c r="K26" s="65" t="s">
        <v>862</v>
      </c>
      <c r="L26" s="66" t="s">
        <v>863</v>
      </c>
      <c r="M26" s="67">
        <v>624.745</v>
      </c>
      <c r="N26" s="68">
        <v>151.34</v>
      </c>
      <c r="O26" s="69">
        <v>2.7090999999999998</v>
      </c>
      <c r="P26" s="69">
        <v>9.15</v>
      </c>
      <c r="Q26" s="67">
        <v>94548.90830000001</v>
      </c>
      <c r="R26" s="62">
        <v>4.9129315623077383E-3</v>
      </c>
      <c r="S26" s="63">
        <v>1.3309622895447891E-4</v>
      </c>
      <c r="T26" s="64">
        <v>4.4953323795115803E-4</v>
      </c>
    </row>
    <row r="27" spans="2:20" ht="15.75">
      <c r="B27" s="16" t="s">
        <v>864</v>
      </c>
      <c r="C27" s="16" t="s">
        <v>865</v>
      </c>
      <c r="D27" s="17" t="s">
        <v>866</v>
      </c>
      <c r="E27" s="18">
        <v>10468.545</v>
      </c>
      <c r="F27" s="19">
        <v>17.88</v>
      </c>
      <c r="G27" s="20">
        <v>1.1186</v>
      </c>
      <c r="H27" s="20">
        <v>6.65</v>
      </c>
      <c r="J27" s="13" t="s">
        <v>864</v>
      </c>
      <c r="K27" s="65" t="s">
        <v>865</v>
      </c>
      <c r="L27" s="66" t="s">
        <v>866</v>
      </c>
      <c r="M27" s="67">
        <v>10468.545</v>
      </c>
      <c r="N27" s="68">
        <v>17.88</v>
      </c>
      <c r="O27" s="69">
        <v>1.1186</v>
      </c>
      <c r="P27" s="69">
        <v>6.65</v>
      </c>
      <c r="Q27" s="67">
        <v>187177.5846</v>
      </c>
      <c r="R27" s="62">
        <v>9.7260844114671462E-3</v>
      </c>
      <c r="S27" s="63">
        <v>1.087959802266715E-4</v>
      </c>
      <c r="T27" s="64">
        <v>6.4678461336256524E-4</v>
      </c>
    </row>
    <row r="28" spans="2:20" ht="15.75">
      <c r="B28" s="16" t="s">
        <v>867</v>
      </c>
      <c r="C28" s="16" t="s">
        <v>868</v>
      </c>
      <c r="D28" s="17" t="s">
        <v>869</v>
      </c>
      <c r="E28" s="18">
        <v>6157.67</v>
      </c>
      <c r="F28" s="19">
        <v>36.06</v>
      </c>
      <c r="G28" s="20">
        <v>3.1059000000000001</v>
      </c>
      <c r="H28" s="20">
        <v>4.2</v>
      </c>
      <c r="J28" s="13" t="s">
        <v>867</v>
      </c>
      <c r="K28" s="65" t="s">
        <v>868</v>
      </c>
      <c r="L28" s="66" t="s">
        <v>869</v>
      </c>
      <c r="M28" s="67">
        <v>6157.67</v>
      </c>
      <c r="N28" s="68">
        <v>36.06</v>
      </c>
      <c r="O28" s="69">
        <v>3.1059000000000001</v>
      </c>
      <c r="P28" s="69">
        <v>4.2</v>
      </c>
      <c r="Q28" s="67">
        <v>222045.58020000003</v>
      </c>
      <c r="R28" s="62">
        <v>1.1537888261746478E-2</v>
      </c>
      <c r="S28" s="63">
        <v>3.5835527152158384E-4</v>
      </c>
      <c r="T28" s="64">
        <v>4.8459130699335211E-4</v>
      </c>
    </row>
    <row r="29" spans="2:20" ht="15.75">
      <c r="B29" s="16" t="s">
        <v>870</v>
      </c>
      <c r="C29" s="16" t="s">
        <v>871</v>
      </c>
      <c r="D29" s="17" t="s">
        <v>872</v>
      </c>
      <c r="E29" s="18">
        <v>2712.9960000000001</v>
      </c>
      <c r="F29" s="19">
        <v>76.7</v>
      </c>
      <c r="G29" s="20">
        <v>3.4571000000000001</v>
      </c>
      <c r="H29" s="20">
        <v>6.6970000000000001</v>
      </c>
      <c r="J29" s="13" t="s">
        <v>870</v>
      </c>
      <c r="K29" s="65" t="s">
        <v>871</v>
      </c>
      <c r="L29" s="66" t="s">
        <v>872</v>
      </c>
      <c r="M29" s="67">
        <v>2712.9960000000001</v>
      </c>
      <c r="N29" s="68">
        <v>76.7</v>
      </c>
      <c r="O29" s="69">
        <v>3.4571000000000001</v>
      </c>
      <c r="P29" s="69">
        <v>6.6970000000000001</v>
      </c>
      <c r="Q29" s="67">
        <v>208086.79320000001</v>
      </c>
      <c r="R29" s="62">
        <v>1.0812564548793244E-2</v>
      </c>
      <c r="S29" s="63">
        <v>3.738011690163312E-4</v>
      </c>
      <c r="T29" s="64">
        <v>7.2411744783268351E-4</v>
      </c>
    </row>
    <row r="30" spans="2:20" ht="15.75">
      <c r="B30" s="16" t="s">
        <v>873</v>
      </c>
      <c r="C30" s="16" t="s">
        <v>874</v>
      </c>
      <c r="D30" s="17" t="s">
        <v>589</v>
      </c>
      <c r="E30" s="18">
        <v>6147.5420000000004</v>
      </c>
      <c r="F30" s="19">
        <v>34.74</v>
      </c>
      <c r="G30" s="20">
        <v>5.4116</v>
      </c>
      <c r="H30" s="20">
        <v>4.2309999999999999</v>
      </c>
      <c r="J30" s="13" t="s">
        <v>873</v>
      </c>
      <c r="K30" s="65" t="s">
        <v>874</v>
      </c>
      <c r="L30" s="66" t="s">
        <v>589</v>
      </c>
      <c r="M30" s="67">
        <v>6147.5420000000004</v>
      </c>
      <c r="N30" s="68">
        <v>34.74</v>
      </c>
      <c r="O30" s="69">
        <v>5.4116</v>
      </c>
      <c r="P30" s="69">
        <v>4.2309999999999999</v>
      </c>
      <c r="Q30" s="67">
        <v>213565.60908000002</v>
      </c>
      <c r="R30" s="62">
        <v>1.1097253689523648E-2</v>
      </c>
      <c r="S30" s="63">
        <v>6.0053898066226175E-4</v>
      </c>
      <c r="T30" s="64">
        <v>4.6952480360374553E-4</v>
      </c>
    </row>
    <row r="31" spans="2:20" ht="15.75">
      <c r="B31" s="16" t="s">
        <v>875</v>
      </c>
      <c r="C31" s="16" t="s">
        <v>876</v>
      </c>
      <c r="D31" s="17" t="s">
        <v>877</v>
      </c>
      <c r="E31" s="18">
        <v>311.20600000000002</v>
      </c>
      <c r="F31" s="19">
        <v>106.12</v>
      </c>
      <c r="G31" s="20">
        <v>2.2993000000000001</v>
      </c>
      <c r="H31" s="20">
        <v>7.6429999999999998</v>
      </c>
      <c r="J31" s="13" t="s">
        <v>875</v>
      </c>
      <c r="K31" s="65" t="s">
        <v>876</v>
      </c>
      <c r="L31" s="66" t="s">
        <v>877</v>
      </c>
      <c r="M31" s="67">
        <v>311.20600000000002</v>
      </c>
      <c r="N31" s="68">
        <v>106.12</v>
      </c>
      <c r="O31" s="69">
        <v>2.2993000000000001</v>
      </c>
      <c r="P31" s="69">
        <v>7.6429999999999998</v>
      </c>
      <c r="Q31" s="67">
        <v>33025.180720000004</v>
      </c>
      <c r="R31" s="62">
        <v>1.7160478701180835E-3</v>
      </c>
      <c r="S31" s="63">
        <v>3.9457088677625097E-5</v>
      </c>
      <c r="T31" s="64">
        <v>1.3115753871312513E-4</v>
      </c>
    </row>
    <row r="32" spans="2:20" ht="15.75">
      <c r="B32" s="16" t="s">
        <v>878</v>
      </c>
      <c r="C32" s="16" t="s">
        <v>879</v>
      </c>
      <c r="D32" s="17" t="s">
        <v>880</v>
      </c>
      <c r="E32" s="18">
        <v>890.59799999999996</v>
      </c>
      <c r="F32" s="19">
        <v>100.31</v>
      </c>
      <c r="G32" s="20">
        <v>2.5521000000000003</v>
      </c>
      <c r="H32" s="20">
        <v>8.7080000000000002</v>
      </c>
      <c r="J32" s="13" t="s">
        <v>878</v>
      </c>
      <c r="K32" s="65" t="s">
        <v>879</v>
      </c>
      <c r="L32" s="66" t="s">
        <v>880</v>
      </c>
      <c r="M32" s="67">
        <v>890.59799999999996</v>
      </c>
      <c r="N32" s="68">
        <v>100.31</v>
      </c>
      <c r="O32" s="69">
        <v>2.5521000000000003</v>
      </c>
      <c r="P32" s="69">
        <v>8.7080000000000002</v>
      </c>
      <c r="Q32" s="67">
        <v>89335.885379999992</v>
      </c>
      <c r="R32" s="62">
        <v>4.6420535024845793E-3</v>
      </c>
      <c r="S32" s="63">
        <v>1.1846984743690896E-4</v>
      </c>
      <c r="T32" s="64">
        <v>4.0423001899635716E-4</v>
      </c>
    </row>
    <row r="33" spans="2:20" ht="15.75">
      <c r="B33" s="16" t="s">
        <v>881</v>
      </c>
      <c r="C33" s="16" t="s">
        <v>882</v>
      </c>
      <c r="D33" s="17" t="s">
        <v>883</v>
      </c>
      <c r="E33" s="18">
        <v>313.54199999999997</v>
      </c>
      <c r="F33" s="19">
        <v>58.33</v>
      </c>
      <c r="G33" s="20">
        <v>2.7429999999999999</v>
      </c>
      <c r="H33" s="20">
        <v>11.175000000000001</v>
      </c>
      <c r="J33" s="13" t="s">
        <v>881</v>
      </c>
      <c r="K33" s="65" t="s">
        <v>882</v>
      </c>
      <c r="L33" s="66" t="s">
        <v>883</v>
      </c>
      <c r="M33" s="67">
        <v>313.54199999999997</v>
      </c>
      <c r="N33" s="68">
        <v>58.33</v>
      </c>
      <c r="O33" s="69">
        <v>2.7429999999999999</v>
      </c>
      <c r="P33" s="69">
        <v>11.175000000000001</v>
      </c>
      <c r="Q33" s="67">
        <v>18288.904859999999</v>
      </c>
      <c r="R33" s="62">
        <v>9.5032443570517008E-4</v>
      </c>
      <c r="S33" s="63">
        <v>2.6067399271392813E-5</v>
      </c>
      <c r="T33" s="64">
        <v>1.0619875569005276E-4</v>
      </c>
    </row>
    <row r="34" spans="2:20" ht="15.75">
      <c r="B34" s="16" t="s">
        <v>884</v>
      </c>
      <c r="C34" s="16" t="s">
        <v>885</v>
      </c>
      <c r="D34" s="17" t="s">
        <v>886</v>
      </c>
      <c r="E34" s="18">
        <v>3220.549</v>
      </c>
      <c r="F34" s="19">
        <v>71.98</v>
      </c>
      <c r="G34" s="20">
        <v>2.7229999999999999</v>
      </c>
      <c r="H34" s="20">
        <v>7.101</v>
      </c>
      <c r="J34" s="13" t="s">
        <v>884</v>
      </c>
      <c r="K34" s="65" t="s">
        <v>885</v>
      </c>
      <c r="L34" s="66" t="s">
        <v>886</v>
      </c>
      <c r="M34" s="67">
        <v>3220.549</v>
      </c>
      <c r="N34" s="68">
        <v>71.98</v>
      </c>
      <c r="O34" s="69">
        <v>2.7229999999999999</v>
      </c>
      <c r="P34" s="69">
        <v>7.101</v>
      </c>
      <c r="Q34" s="67">
        <v>231815.11702000001</v>
      </c>
      <c r="R34" s="62">
        <v>1.2045530990309907E-2</v>
      </c>
      <c r="S34" s="63">
        <v>3.2799980886613877E-4</v>
      </c>
      <c r="T34" s="64">
        <v>8.5535315562190652E-4</v>
      </c>
    </row>
    <row r="35" spans="2:20" ht="15.75">
      <c r="B35" s="16" t="s">
        <v>887</v>
      </c>
      <c r="C35" s="16" t="s">
        <v>888</v>
      </c>
      <c r="D35" s="17" t="s">
        <v>889</v>
      </c>
      <c r="E35" s="18">
        <v>5085.8890000000001</v>
      </c>
      <c r="F35" s="19">
        <v>28.42</v>
      </c>
      <c r="G35" s="20">
        <v>2.9557000000000002</v>
      </c>
      <c r="H35" s="20">
        <v>7.5629999999999997</v>
      </c>
      <c r="J35" s="13" t="s">
        <v>887</v>
      </c>
      <c r="K35" s="65" t="s">
        <v>888</v>
      </c>
      <c r="L35" s="66" t="s">
        <v>889</v>
      </c>
      <c r="M35" s="67">
        <v>5085.8890000000001</v>
      </c>
      <c r="N35" s="68">
        <v>28.42</v>
      </c>
      <c r="O35" s="69">
        <v>2.9557000000000002</v>
      </c>
      <c r="P35" s="69">
        <v>7.5629999999999997</v>
      </c>
      <c r="Q35" s="67">
        <v>144540.96538000001</v>
      </c>
      <c r="R35" s="62">
        <v>7.5106088862353588E-3</v>
      </c>
      <c r="S35" s="63">
        <v>2.2199106685045851E-4</v>
      </c>
      <c r="T35" s="64">
        <v>5.6802735006598025E-4</v>
      </c>
    </row>
    <row r="36" spans="2:20" ht="15.75">
      <c r="B36" s="16" t="s">
        <v>890</v>
      </c>
      <c r="C36" s="16" t="s">
        <v>891</v>
      </c>
      <c r="D36" s="17" t="s">
        <v>892</v>
      </c>
      <c r="E36" s="18">
        <v>4754</v>
      </c>
      <c r="F36" s="19">
        <v>28.95</v>
      </c>
      <c r="G36" s="20">
        <v>3.3161</v>
      </c>
      <c r="H36" s="20">
        <v>7.9859999999999998</v>
      </c>
      <c r="J36" s="13" t="s">
        <v>890</v>
      </c>
      <c r="K36" s="65" t="s">
        <v>891</v>
      </c>
      <c r="L36" s="66" t="s">
        <v>892</v>
      </c>
      <c r="M36" s="67">
        <v>4754</v>
      </c>
      <c r="N36" s="68">
        <v>28.95</v>
      </c>
      <c r="O36" s="69">
        <v>3.3161</v>
      </c>
      <c r="P36" s="69">
        <v>7.9859999999999998</v>
      </c>
      <c r="Q36" s="67">
        <v>137628.29999999999</v>
      </c>
      <c r="R36" s="62">
        <v>7.1514143430544295E-3</v>
      </c>
      <c r="S36" s="63">
        <v>2.3714805103002795E-4</v>
      </c>
      <c r="T36" s="64">
        <v>5.7111194943632677E-4</v>
      </c>
    </row>
    <row r="37" spans="2:20" ht="15.75">
      <c r="B37" s="16" t="s">
        <v>893</v>
      </c>
      <c r="C37" s="16" t="s">
        <v>894</v>
      </c>
      <c r="D37" s="17" t="s">
        <v>895</v>
      </c>
      <c r="E37" s="18">
        <v>1583.9970000000001</v>
      </c>
      <c r="F37" s="19">
        <v>31.51</v>
      </c>
      <c r="G37" s="20">
        <v>4.57</v>
      </c>
      <c r="H37" s="20">
        <v>12.18</v>
      </c>
      <c r="J37" s="13" t="s">
        <v>893</v>
      </c>
      <c r="K37" s="65" t="s">
        <v>894</v>
      </c>
      <c r="L37" s="66" t="s">
        <v>895</v>
      </c>
      <c r="M37" s="67">
        <v>1583.9970000000001</v>
      </c>
      <c r="N37" s="68">
        <v>31.51</v>
      </c>
      <c r="O37" s="69">
        <v>4.57</v>
      </c>
      <c r="P37" s="69">
        <v>12.18</v>
      </c>
      <c r="Q37" s="67">
        <v>49911.745470000002</v>
      </c>
      <c r="R37" s="62">
        <v>2.5935041880270262E-3</v>
      </c>
      <c r="S37" s="63">
        <v>1.1852314139283511E-4</v>
      </c>
      <c r="T37" s="64">
        <v>3.1588881010169179E-4</v>
      </c>
    </row>
    <row r="38" spans="2:20" ht="15.75">
      <c r="B38" s="16" t="s">
        <v>896</v>
      </c>
      <c r="C38" s="16" t="s">
        <v>897</v>
      </c>
      <c r="D38" s="17" t="s">
        <v>898</v>
      </c>
      <c r="E38" s="18">
        <v>7997.9809999999998</v>
      </c>
      <c r="F38" s="19">
        <v>46.7</v>
      </c>
      <c r="G38" s="20">
        <v>2.6551999999999998</v>
      </c>
      <c r="H38" s="20">
        <v>10.47</v>
      </c>
      <c r="J38" s="13" t="s">
        <v>896</v>
      </c>
      <c r="K38" s="65" t="s">
        <v>897</v>
      </c>
      <c r="L38" s="66" t="s">
        <v>898</v>
      </c>
      <c r="M38" s="67">
        <v>7997.9809999999998</v>
      </c>
      <c r="N38" s="68">
        <v>46.7</v>
      </c>
      <c r="O38" s="69">
        <v>2.6551999999999998</v>
      </c>
      <c r="P38" s="69">
        <v>10.47</v>
      </c>
      <c r="Q38" s="67">
        <v>373505.71270000003</v>
      </c>
      <c r="R38" s="62">
        <v>1.9408029533283105E-2</v>
      </c>
      <c r="S38" s="63">
        <v>5.1532200016773304E-4</v>
      </c>
      <c r="T38" s="64">
        <v>2.0320206921347413E-3</v>
      </c>
    </row>
    <row r="39" spans="2:20" ht="15.75">
      <c r="B39" s="16" t="s">
        <v>899</v>
      </c>
      <c r="C39" s="16" t="s">
        <v>900</v>
      </c>
      <c r="D39" s="17" t="s">
        <v>901</v>
      </c>
      <c r="E39" s="18">
        <v>297.108</v>
      </c>
      <c r="F39" s="19">
        <v>80.37</v>
      </c>
      <c r="G39" s="20">
        <v>1.0949</v>
      </c>
      <c r="H39" s="20">
        <v>12.013999999999999</v>
      </c>
      <c r="J39" s="13" t="s">
        <v>899</v>
      </c>
      <c r="K39" s="65" t="s">
        <v>900</v>
      </c>
      <c r="L39" s="66" t="s">
        <v>901</v>
      </c>
      <c r="M39" s="67">
        <v>297.108</v>
      </c>
      <c r="N39" s="68">
        <v>80.37</v>
      </c>
      <c r="O39" s="69">
        <v>1.0949</v>
      </c>
      <c r="P39" s="69">
        <v>12.013999999999999</v>
      </c>
      <c r="Q39" s="67">
        <v>23878.569960000001</v>
      </c>
      <c r="R39" s="62">
        <v>1.2407735015514444E-3</v>
      </c>
      <c r="S39" s="63">
        <v>1.3585229068486765E-5</v>
      </c>
      <c r="T39" s="64">
        <v>1.4906652847639052E-4</v>
      </c>
    </row>
    <row r="40" spans="2:20" ht="15.75">
      <c r="B40" s="16" t="s">
        <v>902</v>
      </c>
      <c r="C40" s="16" t="s">
        <v>903</v>
      </c>
      <c r="D40" s="17" t="s">
        <v>904</v>
      </c>
      <c r="E40" s="18">
        <v>2191.9369999999999</v>
      </c>
      <c r="F40" s="19">
        <v>34.64</v>
      </c>
      <c r="G40" s="20">
        <v>5.6581999999999999</v>
      </c>
      <c r="H40" s="20">
        <v>9.3330000000000002</v>
      </c>
      <c r="J40" s="13" t="s">
        <v>902</v>
      </c>
      <c r="K40" s="65" t="s">
        <v>903</v>
      </c>
      <c r="L40" s="66" t="s">
        <v>904</v>
      </c>
      <c r="M40" s="67">
        <v>2191.9369999999999</v>
      </c>
      <c r="N40" s="68">
        <v>34.64</v>
      </c>
      <c r="O40" s="69">
        <v>5.6581999999999999</v>
      </c>
      <c r="P40" s="69">
        <v>9.3330000000000002</v>
      </c>
      <c r="Q40" s="67">
        <v>75928.697679999997</v>
      </c>
      <c r="R40" s="62">
        <v>3.9453918826156797E-3</v>
      </c>
      <c r="S40" s="63">
        <v>2.2323816350216038E-4</v>
      </c>
      <c r="T40" s="64">
        <v>3.6822342440452139E-4</v>
      </c>
    </row>
    <row r="41" spans="2:20" ht="15.75">
      <c r="B41" s="16" t="s">
        <v>905</v>
      </c>
      <c r="C41" s="16" t="s">
        <v>906</v>
      </c>
      <c r="D41" s="17" t="s">
        <v>907</v>
      </c>
      <c r="E41" s="18">
        <v>3034.14</v>
      </c>
      <c r="F41" s="19">
        <v>58.46</v>
      </c>
      <c r="G41" s="20">
        <v>0.34210000000000002</v>
      </c>
      <c r="H41" s="20">
        <v>20.613</v>
      </c>
      <c r="J41" s="13" t="s">
        <v>905</v>
      </c>
      <c r="K41" s="65" t="s">
        <v>906</v>
      </c>
      <c r="L41" s="66" t="s">
        <v>907</v>
      </c>
      <c r="M41" s="67">
        <v>3034.14</v>
      </c>
      <c r="N41" s="68">
        <v>58.46</v>
      </c>
      <c r="O41" s="69">
        <v>0.34210000000000002</v>
      </c>
      <c r="P41" s="69">
        <v>20.613</v>
      </c>
      <c r="Q41" s="67">
        <v>177375.82439999998</v>
      </c>
      <c r="R41" s="62">
        <v>9.2167672980430892E-3</v>
      </c>
      <c r="S41" s="63">
        <v>3.1530560926605408E-5</v>
      </c>
      <c r="T41" s="64">
        <v>1.899852243145622E-3</v>
      </c>
    </row>
    <row r="42" spans="2:20" ht="15.75">
      <c r="B42" s="16" t="s">
        <v>908</v>
      </c>
      <c r="C42" s="16" t="s">
        <v>909</v>
      </c>
      <c r="D42" s="17" t="s">
        <v>910</v>
      </c>
      <c r="E42" s="18">
        <v>366.86</v>
      </c>
      <c r="F42" s="19">
        <v>48.46</v>
      </c>
      <c r="G42" s="20">
        <v>2.3111999999999999</v>
      </c>
      <c r="H42" s="20">
        <v>14</v>
      </c>
      <c r="J42" s="13" t="s">
        <v>908</v>
      </c>
      <c r="K42" s="65" t="s">
        <v>909</v>
      </c>
      <c r="L42" s="66" t="s">
        <v>910</v>
      </c>
      <c r="M42" s="67">
        <v>366.86</v>
      </c>
      <c r="N42" s="68">
        <v>48.46</v>
      </c>
      <c r="O42" s="69">
        <v>2.3111999999999999</v>
      </c>
      <c r="P42" s="69">
        <v>14</v>
      </c>
      <c r="Q42" s="67">
        <v>17778.035599999999</v>
      </c>
      <c r="R42" s="62">
        <v>9.2377874885595662E-4</v>
      </c>
      <c r="S42" s="63">
        <v>2.1350374443558869E-5</v>
      </c>
      <c r="T42" s="64">
        <v>1.2932902483983393E-4</v>
      </c>
    </row>
    <row r="43" spans="2:20" ht="15.75">
      <c r="B43" s="16" t="s">
        <v>911</v>
      </c>
      <c r="C43" s="16" t="s">
        <v>912</v>
      </c>
      <c r="D43" s="17" t="s">
        <v>913</v>
      </c>
      <c r="E43" s="18">
        <v>1333.395</v>
      </c>
      <c r="F43" s="19">
        <v>64.12</v>
      </c>
      <c r="G43" s="20">
        <v>0.77980000000000005</v>
      </c>
      <c r="H43" s="20">
        <v>9.0399999999999991</v>
      </c>
      <c r="J43" s="13" t="s">
        <v>911</v>
      </c>
      <c r="K43" s="65" t="s">
        <v>912</v>
      </c>
      <c r="L43" s="66" t="s">
        <v>913</v>
      </c>
      <c r="M43" s="67">
        <v>1333.395</v>
      </c>
      <c r="N43" s="68">
        <v>64.12</v>
      </c>
      <c r="O43" s="69">
        <v>0.77980000000000005</v>
      </c>
      <c r="P43" s="69">
        <v>9.0399999999999991</v>
      </c>
      <c r="Q43" s="67">
        <v>85497.287400000001</v>
      </c>
      <c r="R43" s="62">
        <v>4.4425930379479129E-3</v>
      </c>
      <c r="S43" s="63">
        <v>3.4643340509917829E-5</v>
      </c>
      <c r="T43" s="64">
        <v>4.0161041063049131E-4</v>
      </c>
    </row>
    <row r="44" spans="2:20" ht="15.75">
      <c r="B44" s="16" t="s">
        <v>914</v>
      </c>
      <c r="C44" s="16" t="s">
        <v>915</v>
      </c>
      <c r="D44" s="17" t="s">
        <v>916</v>
      </c>
      <c r="E44" s="18">
        <v>781.76199999999994</v>
      </c>
      <c r="F44" s="19">
        <v>105.05</v>
      </c>
      <c r="G44" s="20">
        <v>1.9704999999999999</v>
      </c>
      <c r="H44" s="20">
        <v>9.2100000000000009</v>
      </c>
      <c r="J44" s="13" t="s">
        <v>914</v>
      </c>
      <c r="K44" s="65" t="s">
        <v>915</v>
      </c>
      <c r="L44" s="66" t="s">
        <v>916</v>
      </c>
      <c r="M44" s="67">
        <v>781.76199999999994</v>
      </c>
      <c r="N44" s="68">
        <v>105.05</v>
      </c>
      <c r="O44" s="69">
        <v>1.9704999999999999</v>
      </c>
      <c r="P44" s="69">
        <v>9.2100000000000009</v>
      </c>
      <c r="Q44" s="67">
        <v>82124.098099999988</v>
      </c>
      <c r="R44" s="62">
        <v>4.2673160466470119E-3</v>
      </c>
      <c r="S44" s="63">
        <v>8.4087462699179369E-5</v>
      </c>
      <c r="T44" s="64">
        <v>3.9301980789618987E-4</v>
      </c>
    </row>
    <row r="45" spans="2:20" ht="15.75">
      <c r="B45" s="16" t="s">
        <v>917</v>
      </c>
      <c r="C45" s="16" t="s">
        <v>918</v>
      </c>
      <c r="D45" s="17" t="s">
        <v>919</v>
      </c>
      <c r="E45" s="18">
        <v>1960.6949999999999</v>
      </c>
      <c r="F45" s="19">
        <v>54.38</v>
      </c>
      <c r="G45" s="20">
        <v>3.8249</v>
      </c>
      <c r="H45" s="20">
        <v>7.62</v>
      </c>
      <c r="J45" s="13" t="s">
        <v>917</v>
      </c>
      <c r="K45" s="65" t="s">
        <v>918</v>
      </c>
      <c r="L45" s="66" t="s">
        <v>919</v>
      </c>
      <c r="M45" s="67">
        <v>1960.6949999999999</v>
      </c>
      <c r="N45" s="68">
        <v>54.38</v>
      </c>
      <c r="O45" s="69">
        <v>3.8249</v>
      </c>
      <c r="P45" s="69">
        <v>7.62</v>
      </c>
      <c r="Q45" s="67">
        <v>106622.5941</v>
      </c>
      <c r="R45" s="62">
        <v>5.5403020217528708E-3</v>
      </c>
      <c r="S45" s="63">
        <v>2.1191101203002553E-4</v>
      </c>
      <c r="T45" s="64">
        <v>4.221710140575688E-4</v>
      </c>
    </row>
    <row r="46" spans="2:20" ht="15.75">
      <c r="B46" s="16" t="s">
        <v>920</v>
      </c>
      <c r="C46" s="16" t="s">
        <v>921</v>
      </c>
      <c r="D46" s="17" t="s">
        <v>922</v>
      </c>
      <c r="E46" s="18">
        <v>414.32</v>
      </c>
      <c r="F46" s="19">
        <v>93.01</v>
      </c>
      <c r="G46" s="20" t="s">
        <v>16</v>
      </c>
      <c r="H46" s="20">
        <v>10.96</v>
      </c>
      <c r="J46" s="13" t="s">
        <v>920</v>
      </c>
      <c r="K46" s="65" t="s">
        <v>921</v>
      </c>
      <c r="L46" s="66" t="s">
        <v>922</v>
      </c>
      <c r="M46" s="67">
        <v>414.32</v>
      </c>
      <c r="N46" s="68">
        <v>93.01</v>
      </c>
      <c r="O46" s="69" t="s">
        <v>16</v>
      </c>
      <c r="P46" s="69">
        <v>10.96</v>
      </c>
      <c r="Q46" s="67">
        <v>38535.903200000001</v>
      </c>
      <c r="R46" s="62">
        <v>2.0023949352497785E-3</v>
      </c>
      <c r="S46" s="63" t="s">
        <v>16</v>
      </c>
      <c r="T46" s="64">
        <v>2.1946248490337572E-4</v>
      </c>
    </row>
    <row r="47" spans="2:20" ht="15.75">
      <c r="B47" s="16" t="s">
        <v>923</v>
      </c>
      <c r="C47" s="16" t="s">
        <v>924</v>
      </c>
      <c r="D47" s="17" t="s">
        <v>925</v>
      </c>
      <c r="E47" s="18">
        <v>179.96199999999999</v>
      </c>
      <c r="F47" s="19">
        <v>99.33</v>
      </c>
      <c r="G47" s="20" t="s">
        <v>16</v>
      </c>
      <c r="H47" s="20">
        <v>22.751000000000001</v>
      </c>
      <c r="J47" s="13" t="s">
        <v>923</v>
      </c>
      <c r="K47" s="65" t="s">
        <v>924</v>
      </c>
      <c r="L47" s="66" t="s">
        <v>925</v>
      </c>
      <c r="M47" s="67">
        <v>179.96199999999999</v>
      </c>
      <c r="N47" s="68">
        <v>99.33</v>
      </c>
      <c r="O47" s="69" t="s">
        <v>16</v>
      </c>
      <c r="P47" s="69">
        <v>22.751000000000001</v>
      </c>
      <c r="Q47" s="67">
        <v>17875.625459999999</v>
      </c>
      <c r="R47" s="62">
        <v>9.2884969374549371E-4</v>
      </c>
      <c r="S47" s="63" t="s">
        <v>16</v>
      </c>
      <c r="T47" s="64">
        <v>2.1132259382403729E-4</v>
      </c>
    </row>
    <row r="48" spans="2:20" ht="15.75">
      <c r="B48" s="16" t="s">
        <v>926</v>
      </c>
      <c r="C48" s="16" t="s">
        <v>927</v>
      </c>
      <c r="D48" s="17" t="s">
        <v>928</v>
      </c>
      <c r="E48" s="18">
        <v>420.91300000000001</v>
      </c>
      <c r="F48" s="19">
        <v>47.87</v>
      </c>
      <c r="G48" s="20">
        <v>3.3424</v>
      </c>
      <c r="H48" s="20">
        <v>9.0329999999999995</v>
      </c>
      <c r="J48" s="13" t="s">
        <v>926</v>
      </c>
      <c r="K48" s="65" t="s">
        <v>927</v>
      </c>
      <c r="L48" s="66" t="s">
        <v>928</v>
      </c>
      <c r="M48" s="67">
        <v>420.91300000000001</v>
      </c>
      <c r="N48" s="68">
        <v>47.87</v>
      </c>
      <c r="O48" s="69">
        <v>3.3424</v>
      </c>
      <c r="P48" s="69">
        <v>9.0329999999999995</v>
      </c>
      <c r="Q48" s="67">
        <v>20149.105309999999</v>
      </c>
      <c r="R48" s="62">
        <v>1.0469838013958479E-3</v>
      </c>
      <c r="S48" s="63">
        <v>3.4994386577854821E-5</v>
      </c>
      <c r="T48" s="64">
        <v>9.4574046780086931E-5</v>
      </c>
    </row>
    <row r="49" spans="2:20" ht="15.75">
      <c r="B49" s="16" t="s">
        <v>929</v>
      </c>
      <c r="C49" s="16" t="s">
        <v>930</v>
      </c>
      <c r="D49" s="17" t="s">
        <v>931</v>
      </c>
      <c r="E49" s="18">
        <v>1488.7570000000001</v>
      </c>
      <c r="F49" s="19">
        <v>50.69</v>
      </c>
      <c r="G49" s="20">
        <v>1.8938999999999999</v>
      </c>
      <c r="H49" s="20">
        <v>12.067</v>
      </c>
      <c r="J49" s="13" t="s">
        <v>929</v>
      </c>
      <c r="K49" s="65" t="s">
        <v>930</v>
      </c>
      <c r="L49" s="66" t="s">
        <v>931</v>
      </c>
      <c r="M49" s="67">
        <v>1488.7570000000001</v>
      </c>
      <c r="N49" s="68">
        <v>50.69</v>
      </c>
      <c r="O49" s="69">
        <v>1.8938999999999999</v>
      </c>
      <c r="P49" s="69">
        <v>12.067</v>
      </c>
      <c r="Q49" s="67">
        <v>75465.092329999999</v>
      </c>
      <c r="R49" s="62">
        <v>3.9213021136545959E-3</v>
      </c>
      <c r="S49" s="63">
        <v>7.426554073050438E-5</v>
      </c>
      <c r="T49" s="64">
        <v>4.7318352605470008E-4</v>
      </c>
    </row>
    <row r="50" spans="2:20" ht="15.75">
      <c r="B50" s="16" t="s">
        <v>932</v>
      </c>
      <c r="C50" s="16" t="s">
        <v>933</v>
      </c>
      <c r="D50" s="17" t="s">
        <v>934</v>
      </c>
      <c r="E50" s="18">
        <v>433.88400000000001</v>
      </c>
      <c r="F50" s="19">
        <v>64.05</v>
      </c>
      <c r="G50" s="20">
        <v>2.4356</v>
      </c>
      <c r="H50" s="20">
        <v>9.5500000000000007</v>
      </c>
      <c r="J50" s="13" t="s">
        <v>932</v>
      </c>
      <c r="K50" s="65" t="s">
        <v>933</v>
      </c>
      <c r="L50" s="66" t="s">
        <v>934</v>
      </c>
      <c r="M50" s="67">
        <v>433.88400000000001</v>
      </c>
      <c r="N50" s="68">
        <v>64.05</v>
      </c>
      <c r="O50" s="69">
        <v>2.4356</v>
      </c>
      <c r="P50" s="69">
        <v>9.5500000000000007</v>
      </c>
      <c r="Q50" s="67">
        <v>27790.270199999999</v>
      </c>
      <c r="R50" s="62">
        <v>1.4440324911783266E-3</v>
      </c>
      <c r="S50" s="63">
        <v>3.5170855355139321E-5</v>
      </c>
      <c r="T50" s="64">
        <v>1.379051029075302E-4</v>
      </c>
    </row>
    <row r="51" spans="2:20" ht="15.75">
      <c r="B51" s="16" t="s">
        <v>935</v>
      </c>
      <c r="C51" s="16" t="s">
        <v>936</v>
      </c>
      <c r="D51" s="17" t="s">
        <v>937</v>
      </c>
      <c r="E51" s="18">
        <v>214.982</v>
      </c>
      <c r="F51" s="19">
        <v>142.51</v>
      </c>
      <c r="G51" s="20">
        <v>2.2734999999999999</v>
      </c>
      <c r="H51" s="20">
        <v>9.2330000000000005</v>
      </c>
      <c r="J51" s="13" t="s">
        <v>935</v>
      </c>
      <c r="K51" s="65" t="s">
        <v>936</v>
      </c>
      <c r="L51" s="66" t="s">
        <v>937</v>
      </c>
      <c r="M51" s="67">
        <v>214.982</v>
      </c>
      <c r="N51" s="68">
        <v>142.51</v>
      </c>
      <c r="O51" s="69">
        <v>2.2734999999999999</v>
      </c>
      <c r="P51" s="69">
        <v>9.2330000000000005</v>
      </c>
      <c r="Q51" s="67">
        <v>30637.084819999996</v>
      </c>
      <c r="R51" s="62">
        <v>1.5919581060808215E-3</v>
      </c>
      <c r="S51" s="63">
        <v>3.6193167541747474E-5</v>
      </c>
      <c r="T51" s="64">
        <v>1.4698549193444227E-4</v>
      </c>
    </row>
    <row r="52" spans="2:20" ht="15.75">
      <c r="B52" s="16" t="s">
        <v>938</v>
      </c>
      <c r="C52" s="16" t="s">
        <v>939</v>
      </c>
      <c r="D52" s="17" t="s">
        <v>940</v>
      </c>
      <c r="E52" s="18">
        <v>74.616</v>
      </c>
      <c r="F52" s="19">
        <v>102.02</v>
      </c>
      <c r="G52" s="20">
        <v>2.3525</v>
      </c>
      <c r="H52" s="20">
        <v>8.8000000000000007</v>
      </c>
      <c r="J52" s="13" t="s">
        <v>938</v>
      </c>
      <c r="K52" s="65" t="s">
        <v>939</v>
      </c>
      <c r="L52" s="66" t="s">
        <v>940</v>
      </c>
      <c r="M52" s="67">
        <v>74.616</v>
      </c>
      <c r="N52" s="68">
        <v>102.02</v>
      </c>
      <c r="O52" s="69">
        <v>2.3525</v>
      </c>
      <c r="P52" s="69">
        <v>8.8000000000000007</v>
      </c>
      <c r="Q52" s="67">
        <v>7612.3243199999997</v>
      </c>
      <c r="R52" s="62">
        <v>3.9555008182205298E-4</v>
      </c>
      <c r="S52" s="63">
        <v>9.305315674863797E-6</v>
      </c>
      <c r="T52" s="64">
        <v>3.4808407200340662E-5</v>
      </c>
    </row>
    <row r="53" spans="2:20" ht="15.75">
      <c r="B53" s="16" t="s">
        <v>941</v>
      </c>
      <c r="C53" s="16" t="s">
        <v>942</v>
      </c>
      <c r="D53" s="17" t="s">
        <v>943</v>
      </c>
      <c r="E53" s="18">
        <v>219.94399999999999</v>
      </c>
      <c r="F53" s="19">
        <v>89.85</v>
      </c>
      <c r="G53" s="20">
        <v>1.3355999999999999</v>
      </c>
      <c r="H53" s="20">
        <v>19.824999999999999</v>
      </c>
      <c r="J53" s="13" t="s">
        <v>941</v>
      </c>
      <c r="K53" s="65" t="s">
        <v>942</v>
      </c>
      <c r="L53" s="66" t="s">
        <v>943</v>
      </c>
      <c r="M53" s="67">
        <v>219.94399999999999</v>
      </c>
      <c r="N53" s="68">
        <v>89.85</v>
      </c>
      <c r="O53" s="69">
        <v>1.3355999999999999</v>
      </c>
      <c r="P53" s="69">
        <v>19.824999999999999</v>
      </c>
      <c r="Q53" s="67">
        <v>19761.968399999998</v>
      </c>
      <c r="R53" s="62">
        <v>1.0268674703004278E-3</v>
      </c>
      <c r="S53" s="63">
        <v>1.3714841933332515E-5</v>
      </c>
      <c r="T53" s="64">
        <v>2.0357647598705979E-4</v>
      </c>
    </row>
    <row r="54" spans="2:20" ht="15.75">
      <c r="B54" s="16" t="s">
        <v>944</v>
      </c>
      <c r="C54" s="16" t="s">
        <v>945</v>
      </c>
      <c r="D54" s="17" t="s">
        <v>946</v>
      </c>
      <c r="E54" s="18">
        <v>490.56</v>
      </c>
      <c r="F54" s="19">
        <v>56.57</v>
      </c>
      <c r="G54" s="20">
        <v>3.7476000000000003</v>
      </c>
      <c r="H54" s="20">
        <v>5.1020000000000003</v>
      </c>
      <c r="J54" s="13" t="s">
        <v>944</v>
      </c>
      <c r="K54" s="65" t="s">
        <v>945</v>
      </c>
      <c r="L54" s="66" t="s">
        <v>946</v>
      </c>
      <c r="M54" s="67">
        <v>490.56</v>
      </c>
      <c r="N54" s="68">
        <v>56.57</v>
      </c>
      <c r="O54" s="69">
        <v>3.7476000000000003</v>
      </c>
      <c r="P54" s="69">
        <v>5.1020000000000003</v>
      </c>
      <c r="Q54" s="67">
        <v>27750.979200000002</v>
      </c>
      <c r="R54" s="62">
        <v>1.441990860053384E-3</v>
      </c>
      <c r="S54" s="63">
        <v>5.404004947136062E-5</v>
      </c>
      <c r="T54" s="64">
        <v>7.3570373679923649E-5</v>
      </c>
    </row>
    <row r="55" spans="2:20" ht="15.75">
      <c r="B55" s="16" t="s">
        <v>947</v>
      </c>
      <c r="C55" s="16" t="s">
        <v>948</v>
      </c>
      <c r="D55" s="17" t="s">
        <v>949</v>
      </c>
      <c r="E55" s="18">
        <v>287.38200000000001</v>
      </c>
      <c r="F55" s="19">
        <v>59.01</v>
      </c>
      <c r="G55" s="20">
        <v>1.6945999999999999</v>
      </c>
      <c r="H55" s="20">
        <v>-2.8529999999999998</v>
      </c>
      <c r="J55" s="13" t="s">
        <v>947</v>
      </c>
      <c r="K55" s="65" t="s">
        <v>948</v>
      </c>
      <c r="L55" s="66" t="s">
        <v>949</v>
      </c>
      <c r="M55" s="67">
        <v>287.38200000000001</v>
      </c>
      <c r="N55" s="68">
        <v>59.01</v>
      </c>
      <c r="O55" s="69">
        <v>1.6945999999999999</v>
      </c>
      <c r="P55" s="69">
        <v>-2.8529999999999998</v>
      </c>
      <c r="Q55" s="67">
        <v>16958.411820000001</v>
      </c>
      <c r="R55" s="62">
        <v>8.8118962106610186E-4</v>
      </c>
      <c r="S55" s="63">
        <v>1.4932639318586161E-5</v>
      </c>
      <c r="T55" s="64">
        <v>-2.5140339889015882E-5</v>
      </c>
    </row>
    <row r="56" spans="2:20" ht="15.75">
      <c r="B56" s="16" t="s">
        <v>950</v>
      </c>
      <c r="C56" s="16" t="s">
        <v>951</v>
      </c>
      <c r="D56" s="17" t="s">
        <v>952</v>
      </c>
      <c r="E56" s="18">
        <v>508.012</v>
      </c>
      <c r="F56" s="19">
        <v>74.349999999999994</v>
      </c>
      <c r="G56" s="20">
        <v>1.4525999999999999</v>
      </c>
      <c r="H56" s="20">
        <v>8.3330000000000002</v>
      </c>
      <c r="J56" s="13" t="s">
        <v>950</v>
      </c>
      <c r="K56" s="65" t="s">
        <v>951</v>
      </c>
      <c r="L56" s="66" t="s">
        <v>952</v>
      </c>
      <c r="M56" s="67">
        <v>508.012</v>
      </c>
      <c r="N56" s="68">
        <v>74.349999999999994</v>
      </c>
      <c r="O56" s="69">
        <v>1.4525999999999999</v>
      </c>
      <c r="P56" s="69">
        <v>8.3330000000000002</v>
      </c>
      <c r="Q56" s="67">
        <v>37770.692199999998</v>
      </c>
      <c r="R56" s="62">
        <v>1.9626331935087048E-3</v>
      </c>
      <c r="S56" s="63">
        <v>2.8509209768907445E-5</v>
      </c>
      <c r="T56" s="64">
        <v>1.6354622401508037E-4</v>
      </c>
    </row>
    <row r="57" spans="2:20" ht="15.75">
      <c r="B57" s="16" t="s">
        <v>953</v>
      </c>
      <c r="C57" s="16" t="s">
        <v>954</v>
      </c>
      <c r="D57" s="17" t="s">
        <v>955</v>
      </c>
      <c r="E57" s="18">
        <v>280.04300000000001</v>
      </c>
      <c r="F57" s="19">
        <v>100.77</v>
      </c>
      <c r="G57" s="20">
        <v>1.1908000000000001</v>
      </c>
      <c r="H57" s="20">
        <v>11.92</v>
      </c>
      <c r="J57" s="13" t="s">
        <v>953</v>
      </c>
      <c r="K57" s="65" t="s">
        <v>954</v>
      </c>
      <c r="L57" s="66" t="s">
        <v>955</v>
      </c>
      <c r="M57" s="67">
        <v>280.04300000000001</v>
      </c>
      <c r="N57" s="68">
        <v>100.77</v>
      </c>
      <c r="O57" s="69">
        <v>1.1908000000000001</v>
      </c>
      <c r="P57" s="69">
        <v>11.92</v>
      </c>
      <c r="Q57" s="67">
        <v>28219.933109999998</v>
      </c>
      <c r="R57" s="62">
        <v>1.4663585498250766E-3</v>
      </c>
      <c r="S57" s="63">
        <v>1.7461397611317014E-5</v>
      </c>
      <c r="T57" s="64">
        <v>1.7478993913914913E-4</v>
      </c>
    </row>
    <row r="58" spans="2:20" ht="15.75">
      <c r="B58" s="16" t="s">
        <v>956</v>
      </c>
      <c r="C58" s="16" t="s">
        <v>957</v>
      </c>
      <c r="D58" s="17" t="s">
        <v>958</v>
      </c>
      <c r="E58" s="18">
        <v>377.09500000000003</v>
      </c>
      <c r="F58" s="19">
        <v>45.86</v>
      </c>
      <c r="G58" s="20">
        <v>2.1804999999999999</v>
      </c>
      <c r="H58" s="20">
        <v>8.5</v>
      </c>
      <c r="J58" s="13" t="s">
        <v>956</v>
      </c>
      <c r="K58" s="65" t="s">
        <v>957</v>
      </c>
      <c r="L58" s="66" t="s">
        <v>958</v>
      </c>
      <c r="M58" s="67">
        <v>377.09500000000003</v>
      </c>
      <c r="N58" s="68">
        <v>45.86</v>
      </c>
      <c r="O58" s="69">
        <v>2.1804999999999999</v>
      </c>
      <c r="P58" s="69">
        <v>8.5</v>
      </c>
      <c r="Q58" s="67">
        <v>17293.576700000001</v>
      </c>
      <c r="R58" s="62">
        <v>8.9860539187864631E-4</v>
      </c>
      <c r="S58" s="63">
        <v>1.9594090569913879E-5</v>
      </c>
      <c r="T58" s="64">
        <v>7.6381458309684948E-5</v>
      </c>
    </row>
    <row r="59" spans="2:20" ht="15.75">
      <c r="B59" s="16" t="s">
        <v>959</v>
      </c>
      <c r="C59" s="16" t="s">
        <v>960</v>
      </c>
      <c r="D59" s="17" t="s">
        <v>961</v>
      </c>
      <c r="E59" s="18">
        <v>620.37300000000005</v>
      </c>
      <c r="F59" s="19">
        <v>47.42</v>
      </c>
      <c r="G59" s="20">
        <v>2.3618999999999999</v>
      </c>
      <c r="H59" s="20">
        <v>3.98</v>
      </c>
      <c r="J59" s="13" t="s">
        <v>959</v>
      </c>
      <c r="K59" s="65" t="s">
        <v>960</v>
      </c>
      <c r="L59" s="66" t="s">
        <v>961</v>
      </c>
      <c r="M59" s="67">
        <v>620.37300000000005</v>
      </c>
      <c r="N59" s="68">
        <v>47.42</v>
      </c>
      <c r="O59" s="69">
        <v>2.3618999999999999</v>
      </c>
      <c r="P59" s="69">
        <v>3.98</v>
      </c>
      <c r="Q59" s="67">
        <v>29418.087660000005</v>
      </c>
      <c r="R59" s="62">
        <v>1.5286168181758879E-3</v>
      </c>
      <c r="S59" s="63">
        <v>3.6104400628496291E-5</v>
      </c>
      <c r="T59" s="64">
        <v>6.0838949363400342E-5</v>
      </c>
    </row>
    <row r="60" spans="2:20" ht="15.75">
      <c r="B60" s="16" t="s">
        <v>962</v>
      </c>
      <c r="C60" s="16" t="s">
        <v>963</v>
      </c>
      <c r="D60" s="17" t="s">
        <v>964</v>
      </c>
      <c r="E60" s="18">
        <v>120.08799999999999</v>
      </c>
      <c r="F60" s="19">
        <v>48.08</v>
      </c>
      <c r="G60" s="20">
        <v>4.2428999999999997</v>
      </c>
      <c r="H60" s="20">
        <v>6.5</v>
      </c>
      <c r="J60" s="13" t="s">
        <v>962</v>
      </c>
      <c r="K60" s="65" t="s">
        <v>963</v>
      </c>
      <c r="L60" s="66" t="s">
        <v>964</v>
      </c>
      <c r="M60" s="67">
        <v>120.08799999999999</v>
      </c>
      <c r="N60" s="68">
        <v>48.08</v>
      </c>
      <c r="O60" s="69">
        <v>4.2428999999999997</v>
      </c>
      <c r="P60" s="69">
        <v>6.5</v>
      </c>
      <c r="Q60" s="67">
        <v>5773.8310399999991</v>
      </c>
      <c r="R60" s="62">
        <v>3.0001865978021141E-4</v>
      </c>
      <c r="S60" s="63">
        <v>1.2729491715814589E-5</v>
      </c>
      <c r="T60" s="64">
        <v>1.9501212885713742E-5</v>
      </c>
    </row>
    <row r="61" spans="2:20" ht="15.75">
      <c r="B61" s="16" t="s">
        <v>965</v>
      </c>
      <c r="C61" s="16" t="s">
        <v>966</v>
      </c>
      <c r="D61" s="17" t="s">
        <v>967</v>
      </c>
      <c r="E61" s="18">
        <v>469.524</v>
      </c>
      <c r="F61" s="19">
        <v>79.77</v>
      </c>
      <c r="G61" s="20">
        <v>2.4571000000000001</v>
      </c>
      <c r="H61" s="20">
        <v>10.333</v>
      </c>
      <c r="J61" s="13" t="s">
        <v>965</v>
      </c>
      <c r="K61" s="65" t="s">
        <v>966</v>
      </c>
      <c r="L61" s="66" t="s">
        <v>967</v>
      </c>
      <c r="M61" s="67">
        <v>469.524</v>
      </c>
      <c r="N61" s="68">
        <v>79.77</v>
      </c>
      <c r="O61" s="69">
        <v>2.4571000000000001</v>
      </c>
      <c r="P61" s="69">
        <v>10.333</v>
      </c>
      <c r="Q61" s="67">
        <v>37453.929479999999</v>
      </c>
      <c r="R61" s="62">
        <v>1.9461736320729177E-3</v>
      </c>
      <c r="S61" s="63">
        <v>4.7819432313663659E-5</v>
      </c>
      <c r="T61" s="64">
        <v>2.010981214020946E-4</v>
      </c>
    </row>
    <row r="62" spans="2:20" ht="15.75">
      <c r="B62" s="16" t="s">
        <v>968</v>
      </c>
      <c r="C62" s="16" t="s">
        <v>969</v>
      </c>
      <c r="D62" s="17" t="s">
        <v>970</v>
      </c>
      <c r="E62" s="18">
        <v>30.872</v>
      </c>
      <c r="F62" s="19">
        <v>700.94</v>
      </c>
      <c r="G62" s="20" t="s">
        <v>16</v>
      </c>
      <c r="H62" s="20">
        <v>13.561999999999999</v>
      </c>
      <c r="J62" s="13" t="s">
        <v>968</v>
      </c>
      <c r="K62" s="65" t="s">
        <v>969</v>
      </c>
      <c r="L62" s="66" t="s">
        <v>970</v>
      </c>
      <c r="M62" s="67">
        <v>30.872</v>
      </c>
      <c r="N62" s="68">
        <v>700.94</v>
      </c>
      <c r="O62" s="69" t="s">
        <v>16</v>
      </c>
      <c r="P62" s="69">
        <v>13.561999999999999</v>
      </c>
      <c r="Q62" s="67">
        <v>21639.419680000003</v>
      </c>
      <c r="R62" s="62">
        <v>1.1244232201874638E-3</v>
      </c>
      <c r="S62" s="63" t="s">
        <v>16</v>
      </c>
      <c r="T62" s="64">
        <v>1.5249427712182384E-4</v>
      </c>
    </row>
    <row r="63" spans="2:20" ht="15.75">
      <c r="B63" s="16" t="s">
        <v>971</v>
      </c>
      <c r="C63" s="16" t="s">
        <v>972</v>
      </c>
      <c r="D63" s="17" t="s">
        <v>973</v>
      </c>
      <c r="E63" s="18">
        <v>91.022000000000006</v>
      </c>
      <c r="F63" s="19">
        <v>60.85</v>
      </c>
      <c r="G63" s="20">
        <v>2.4321999999999999</v>
      </c>
      <c r="H63" s="20">
        <v>7.35</v>
      </c>
      <c r="J63" s="13" t="s">
        <v>971</v>
      </c>
      <c r="K63" s="65" t="s">
        <v>972</v>
      </c>
      <c r="L63" s="66" t="s">
        <v>973</v>
      </c>
      <c r="M63" s="67">
        <v>91.022000000000006</v>
      </c>
      <c r="N63" s="68">
        <v>60.85</v>
      </c>
      <c r="O63" s="69">
        <v>2.4321999999999999</v>
      </c>
      <c r="P63" s="69">
        <v>7.35</v>
      </c>
      <c r="Q63" s="67">
        <v>5538.6887000000006</v>
      </c>
      <c r="R63" s="62">
        <v>2.878002402913754E-4</v>
      </c>
      <c r="S63" s="63">
        <v>6.9998774443668326E-6</v>
      </c>
      <c r="T63" s="64">
        <v>2.1153317661416091E-5</v>
      </c>
    </row>
    <row r="64" spans="2:20" ht="15.75">
      <c r="B64" s="16" t="s">
        <v>974</v>
      </c>
      <c r="C64" s="16" t="s">
        <v>975</v>
      </c>
      <c r="D64" s="17" t="s">
        <v>976</v>
      </c>
      <c r="E64" s="18">
        <v>435.88200000000001</v>
      </c>
      <c r="F64" s="19">
        <v>58.15</v>
      </c>
      <c r="G64" s="20">
        <v>1.1694</v>
      </c>
      <c r="H64" s="20">
        <v>8.1</v>
      </c>
      <c r="J64" s="13" t="s">
        <v>974</v>
      </c>
      <c r="K64" s="65" t="s">
        <v>975</v>
      </c>
      <c r="L64" s="66" t="s">
        <v>976</v>
      </c>
      <c r="M64" s="67">
        <v>435.88200000000001</v>
      </c>
      <c r="N64" s="68">
        <v>58.15</v>
      </c>
      <c r="O64" s="69">
        <v>1.1694</v>
      </c>
      <c r="P64" s="69">
        <v>8.1</v>
      </c>
      <c r="Q64" s="67">
        <v>25346.5383</v>
      </c>
      <c r="R64" s="62">
        <v>1.3170517803780069E-3</v>
      </c>
      <c r="S64" s="63">
        <v>1.5401603519740412E-5</v>
      </c>
      <c r="T64" s="64">
        <v>1.0668119421061857E-4</v>
      </c>
    </row>
    <row r="65" spans="2:20" ht="15.75">
      <c r="B65" s="16" t="s">
        <v>977</v>
      </c>
      <c r="C65" s="16" t="s">
        <v>978</v>
      </c>
      <c r="D65" s="17" t="s">
        <v>979</v>
      </c>
      <c r="E65" s="18">
        <v>138.167</v>
      </c>
      <c r="F65" s="19">
        <v>67.84</v>
      </c>
      <c r="G65" s="20">
        <v>0.76649999999999996</v>
      </c>
      <c r="H65" s="20">
        <v>9.0670000000000002</v>
      </c>
      <c r="J65" s="13" t="s">
        <v>977</v>
      </c>
      <c r="K65" s="65" t="s">
        <v>978</v>
      </c>
      <c r="L65" s="66" t="s">
        <v>979</v>
      </c>
      <c r="M65" s="67">
        <v>138.167</v>
      </c>
      <c r="N65" s="68">
        <v>67.84</v>
      </c>
      <c r="O65" s="69">
        <v>0.76649999999999996</v>
      </c>
      <c r="P65" s="69">
        <v>9.0670000000000002</v>
      </c>
      <c r="Q65" s="67">
        <v>9373.24928</v>
      </c>
      <c r="R65" s="62">
        <v>4.8705091425249461E-4</v>
      </c>
      <c r="S65" s="63">
        <v>3.733245257745371E-6</v>
      </c>
      <c r="T65" s="64">
        <v>4.4160906395273687E-5</v>
      </c>
    </row>
    <row r="66" spans="2:20" ht="15.75">
      <c r="B66" s="16" t="s">
        <v>980</v>
      </c>
      <c r="C66" s="16" t="s">
        <v>981</v>
      </c>
      <c r="D66" s="17" t="s">
        <v>982</v>
      </c>
      <c r="E66" s="18">
        <v>1121.5119999999999</v>
      </c>
      <c r="F66" s="19">
        <v>43.4</v>
      </c>
      <c r="G66" s="20">
        <v>1.5668</v>
      </c>
      <c r="H66" s="20">
        <v>12.266999999999999</v>
      </c>
      <c r="J66" s="13" t="s">
        <v>980</v>
      </c>
      <c r="K66" s="65" t="s">
        <v>981</v>
      </c>
      <c r="L66" s="66" t="s">
        <v>982</v>
      </c>
      <c r="M66" s="67">
        <v>1121.5119999999999</v>
      </c>
      <c r="N66" s="68">
        <v>43.4</v>
      </c>
      <c r="O66" s="69">
        <v>1.5668</v>
      </c>
      <c r="P66" s="69">
        <v>12.266999999999999</v>
      </c>
      <c r="Q66" s="67">
        <v>48673.620799999997</v>
      </c>
      <c r="R66" s="62">
        <v>2.5291690002529452E-3</v>
      </c>
      <c r="S66" s="63">
        <v>3.9627019895963151E-5</v>
      </c>
      <c r="T66" s="64">
        <v>3.1025316126102881E-4</v>
      </c>
    </row>
    <row r="67" spans="2:20" ht="15.75">
      <c r="B67" s="16" t="s">
        <v>983</v>
      </c>
      <c r="C67" s="16" t="s">
        <v>984</v>
      </c>
      <c r="D67" s="17" t="s">
        <v>985</v>
      </c>
      <c r="E67" s="18">
        <v>74.198999999999998</v>
      </c>
      <c r="F67" s="19">
        <v>196.65</v>
      </c>
      <c r="G67" s="20">
        <v>0.48820000000000002</v>
      </c>
      <c r="H67" s="20">
        <v>10</v>
      </c>
      <c r="J67" s="13" t="s">
        <v>983</v>
      </c>
      <c r="K67" s="65" t="s">
        <v>984</v>
      </c>
      <c r="L67" s="66" t="s">
        <v>985</v>
      </c>
      <c r="M67" s="67">
        <v>74.198999999999998</v>
      </c>
      <c r="N67" s="68">
        <v>196.65</v>
      </c>
      <c r="O67" s="69">
        <v>0.48820000000000002</v>
      </c>
      <c r="P67" s="69">
        <v>10</v>
      </c>
      <c r="Q67" s="67">
        <v>14591.23335</v>
      </c>
      <c r="R67" s="62">
        <v>7.5818676436491728E-4</v>
      </c>
      <c r="S67" s="63">
        <v>3.7014677836295261E-6</v>
      </c>
      <c r="T67" s="64">
        <v>7.5818676436491738E-5</v>
      </c>
    </row>
    <row r="68" spans="2:20" ht="15.75">
      <c r="B68" s="16" t="s">
        <v>986</v>
      </c>
      <c r="C68" s="16" t="s">
        <v>987</v>
      </c>
      <c r="D68" s="17" t="s">
        <v>988</v>
      </c>
      <c r="E68" s="18">
        <v>544.25400000000002</v>
      </c>
      <c r="F68" s="19">
        <v>40.08</v>
      </c>
      <c r="G68" s="20">
        <v>1.1476999999999999</v>
      </c>
      <c r="H68" s="20">
        <v>10.75</v>
      </c>
      <c r="J68" s="13" t="s">
        <v>986</v>
      </c>
      <c r="K68" s="65" t="s">
        <v>987</v>
      </c>
      <c r="L68" s="66" t="s">
        <v>988</v>
      </c>
      <c r="M68" s="67">
        <v>544.25400000000002</v>
      </c>
      <c r="N68" s="68">
        <v>40.08</v>
      </c>
      <c r="O68" s="69">
        <v>1.1476999999999999</v>
      </c>
      <c r="P68" s="69">
        <v>10.75</v>
      </c>
      <c r="Q68" s="67">
        <v>21813.70032</v>
      </c>
      <c r="R68" s="62">
        <v>1.1334791561295097E-3</v>
      </c>
      <c r="S68" s="63">
        <v>1.3008940274898381E-5</v>
      </c>
      <c r="T68" s="64">
        <v>1.2184900928392228E-4</v>
      </c>
    </row>
    <row r="69" spans="2:20" ht="15.75">
      <c r="B69" s="16" t="s">
        <v>989</v>
      </c>
      <c r="C69" s="16" t="s">
        <v>990</v>
      </c>
      <c r="D69" s="17" t="s">
        <v>991</v>
      </c>
      <c r="E69" s="18">
        <v>209.386</v>
      </c>
      <c r="F69" s="19">
        <v>152.15</v>
      </c>
      <c r="G69" s="20">
        <v>1.5773999999999999</v>
      </c>
      <c r="H69" s="20">
        <v>11.185</v>
      </c>
      <c r="J69" s="13" t="s">
        <v>989</v>
      </c>
      <c r="K69" s="65" t="s">
        <v>990</v>
      </c>
      <c r="L69" s="66" t="s">
        <v>991</v>
      </c>
      <c r="M69" s="67">
        <v>209.386</v>
      </c>
      <c r="N69" s="68">
        <v>152.15</v>
      </c>
      <c r="O69" s="69">
        <v>1.5773999999999999</v>
      </c>
      <c r="P69" s="69">
        <v>11.185</v>
      </c>
      <c r="Q69" s="67">
        <v>31858.079900000001</v>
      </c>
      <c r="R69" s="62">
        <v>1.6554032095073036E-3</v>
      </c>
      <c r="S69" s="63">
        <v>2.6112330226768206E-5</v>
      </c>
      <c r="T69" s="64">
        <v>1.851568489833919E-4</v>
      </c>
    </row>
    <row r="70" spans="2:20" ht="15.75">
      <c r="B70" s="16" t="s">
        <v>992</v>
      </c>
      <c r="C70" s="16" t="s">
        <v>993</v>
      </c>
      <c r="D70" s="17" t="s">
        <v>994</v>
      </c>
      <c r="E70" s="18">
        <v>1227.452</v>
      </c>
      <c r="F70" s="19">
        <v>142.74</v>
      </c>
      <c r="G70" s="20" t="s">
        <v>16</v>
      </c>
      <c r="H70" s="20">
        <v>5.8</v>
      </c>
      <c r="J70" s="13" t="s">
        <v>992</v>
      </c>
      <c r="K70" s="65" t="s">
        <v>993</v>
      </c>
      <c r="L70" s="66" t="s">
        <v>994</v>
      </c>
      <c r="M70" s="67">
        <v>1227.452</v>
      </c>
      <c r="N70" s="68">
        <v>142.74</v>
      </c>
      <c r="O70" s="69" t="s">
        <v>16</v>
      </c>
      <c r="P70" s="69">
        <v>5.8</v>
      </c>
      <c r="Q70" s="67">
        <v>175206.49848000001</v>
      </c>
      <c r="R70" s="62">
        <v>9.1040452161816731E-3</v>
      </c>
      <c r="S70" s="63" t="s">
        <v>16</v>
      </c>
      <c r="T70" s="64">
        <v>5.2803462253853703E-4</v>
      </c>
    </row>
    <row r="71" spans="2:20" ht="15.75">
      <c r="B71" s="16" t="s">
        <v>995</v>
      </c>
      <c r="C71" s="16" t="s">
        <v>996</v>
      </c>
      <c r="D71" s="17" t="s">
        <v>997</v>
      </c>
      <c r="E71" s="18">
        <v>352.77100000000002</v>
      </c>
      <c r="F71" s="19">
        <v>32.29</v>
      </c>
      <c r="G71" s="20">
        <v>2.8491999999999997</v>
      </c>
      <c r="H71" s="20">
        <v>10.632</v>
      </c>
      <c r="J71" s="13" t="s">
        <v>995</v>
      </c>
      <c r="K71" s="65" t="s">
        <v>996</v>
      </c>
      <c r="L71" s="66" t="s">
        <v>997</v>
      </c>
      <c r="M71" s="67">
        <v>352.77100000000002</v>
      </c>
      <c r="N71" s="68">
        <v>32.29</v>
      </c>
      <c r="O71" s="69">
        <v>2.8491999999999997</v>
      </c>
      <c r="P71" s="69">
        <v>10.632</v>
      </c>
      <c r="Q71" s="67">
        <v>11390.97559</v>
      </c>
      <c r="R71" s="62">
        <v>5.9189560734027014E-4</v>
      </c>
      <c r="S71" s="63">
        <v>1.6864289644338976E-5</v>
      </c>
      <c r="T71" s="64">
        <v>6.2930340972417519E-5</v>
      </c>
    </row>
    <row r="72" spans="2:20" ht="15.75">
      <c r="B72" s="16" t="s">
        <v>998</v>
      </c>
      <c r="C72" s="16" t="s">
        <v>999</v>
      </c>
      <c r="D72" s="17" t="s">
        <v>1000</v>
      </c>
      <c r="E72" s="18">
        <v>276.28500000000003</v>
      </c>
      <c r="F72" s="19">
        <v>33.29</v>
      </c>
      <c r="G72" s="20">
        <v>2.4031000000000002</v>
      </c>
      <c r="H72" s="20">
        <v>11.667</v>
      </c>
      <c r="J72" s="13" t="s">
        <v>998</v>
      </c>
      <c r="K72" s="65" t="s">
        <v>999</v>
      </c>
      <c r="L72" s="66" t="s">
        <v>1000</v>
      </c>
      <c r="M72" s="67">
        <v>276.28500000000003</v>
      </c>
      <c r="N72" s="68">
        <v>33.29</v>
      </c>
      <c r="O72" s="69">
        <v>2.4031000000000002</v>
      </c>
      <c r="P72" s="69">
        <v>11.667</v>
      </c>
      <c r="Q72" s="67">
        <v>9197.52765</v>
      </c>
      <c r="R72" s="62">
        <v>4.779201018747576E-4</v>
      </c>
      <c r="S72" s="63">
        <v>1.1484897968152302E-5</v>
      </c>
      <c r="T72" s="64">
        <v>5.5758938285727967E-5</v>
      </c>
    </row>
    <row r="73" spans="2:20" ht="15.75">
      <c r="B73" s="16" t="s">
        <v>1001</v>
      </c>
      <c r="C73" s="16" t="s">
        <v>1002</v>
      </c>
      <c r="D73" s="17" t="s">
        <v>1003</v>
      </c>
      <c r="E73" s="18">
        <v>1340.6759999999999</v>
      </c>
      <c r="F73" s="19">
        <v>17.34</v>
      </c>
      <c r="G73" s="20" t="s">
        <v>16</v>
      </c>
      <c r="H73" s="20">
        <v>10.199999999999999</v>
      </c>
      <c r="J73" s="13" t="s">
        <v>1001</v>
      </c>
      <c r="K73" s="65" t="s">
        <v>1002</v>
      </c>
      <c r="L73" s="66" t="s">
        <v>1003</v>
      </c>
      <c r="M73" s="67">
        <v>1340.6759999999999</v>
      </c>
      <c r="N73" s="68">
        <v>17.34</v>
      </c>
      <c r="O73" s="69" t="s">
        <v>16</v>
      </c>
      <c r="P73" s="69">
        <v>10.199999999999999</v>
      </c>
      <c r="Q73" s="67">
        <v>23247.321839999997</v>
      </c>
      <c r="R73" s="62">
        <v>1.2079727123286306E-3</v>
      </c>
      <c r="S73" s="63" t="s">
        <v>16</v>
      </c>
      <c r="T73" s="64">
        <v>1.2321321665752032E-4</v>
      </c>
    </row>
    <row r="74" spans="2:20" ht="15.75">
      <c r="B74" s="16" t="s">
        <v>1004</v>
      </c>
      <c r="C74" s="16" t="s">
        <v>1005</v>
      </c>
      <c r="D74" s="17" t="s">
        <v>1006</v>
      </c>
      <c r="E74" s="18">
        <v>1667.5029999999999</v>
      </c>
      <c r="F74" s="19">
        <v>65.64</v>
      </c>
      <c r="G74" s="20">
        <v>2.2547000000000001</v>
      </c>
      <c r="H74" s="20">
        <v>16.882999999999999</v>
      </c>
      <c r="J74" s="13" t="s">
        <v>1004</v>
      </c>
      <c r="K74" s="65" t="s">
        <v>1005</v>
      </c>
      <c r="L74" s="66" t="s">
        <v>1006</v>
      </c>
      <c r="M74" s="67">
        <v>1667.5029999999999</v>
      </c>
      <c r="N74" s="68">
        <v>65.64</v>
      </c>
      <c r="O74" s="69">
        <v>2.2547000000000001</v>
      </c>
      <c r="P74" s="69">
        <v>16.882999999999999</v>
      </c>
      <c r="Q74" s="67">
        <v>109454.89692</v>
      </c>
      <c r="R74" s="62">
        <v>5.6874735773909295E-3</v>
      </c>
      <c r="S74" s="63">
        <v>1.282354667494333E-4</v>
      </c>
      <c r="T74" s="64">
        <v>9.6021616407091057E-4</v>
      </c>
    </row>
    <row r="75" spans="2:20" ht="15.75">
      <c r="B75" s="16" t="s">
        <v>1007</v>
      </c>
      <c r="C75" s="16" t="s">
        <v>1008</v>
      </c>
      <c r="D75" s="17" t="s">
        <v>1009</v>
      </c>
      <c r="E75" s="18">
        <v>122.48399999999999</v>
      </c>
      <c r="F75" s="19">
        <v>108.41</v>
      </c>
      <c r="G75" s="20">
        <v>1.1623000000000001</v>
      </c>
      <c r="H75" s="20">
        <v>8.6999999999999993</v>
      </c>
      <c r="J75" s="13" t="s">
        <v>1007</v>
      </c>
      <c r="K75" s="65" t="s">
        <v>1008</v>
      </c>
      <c r="L75" s="66" t="s">
        <v>1009</v>
      </c>
      <c r="M75" s="67">
        <v>122.48399999999999</v>
      </c>
      <c r="N75" s="68">
        <v>108.41</v>
      </c>
      <c r="O75" s="69">
        <v>1.1623000000000001</v>
      </c>
      <c r="P75" s="69">
        <v>8.6999999999999993</v>
      </c>
      <c r="Q75" s="67">
        <v>13278.49044</v>
      </c>
      <c r="R75" s="62">
        <v>6.8997427844946953E-4</v>
      </c>
      <c r="S75" s="63">
        <v>8.0195710384181848E-6</v>
      </c>
      <c r="T75" s="64">
        <v>6.0027762225103841E-5</v>
      </c>
    </row>
    <row r="76" spans="2:20" ht="15.75">
      <c r="B76" s="16" t="s">
        <v>1010</v>
      </c>
      <c r="C76" s="16" t="s">
        <v>1011</v>
      </c>
      <c r="D76" s="17" t="s">
        <v>1012</v>
      </c>
      <c r="E76" s="18">
        <v>413.80799999999999</v>
      </c>
      <c r="F76" s="19">
        <v>26.16</v>
      </c>
      <c r="G76" s="20">
        <v>0.30580000000000002</v>
      </c>
      <c r="H76" s="20">
        <v>35.953000000000003</v>
      </c>
      <c r="J76" s="13" t="s">
        <v>1010</v>
      </c>
      <c r="K76" s="65" t="s">
        <v>1011</v>
      </c>
      <c r="L76" s="66" t="s">
        <v>1012</v>
      </c>
      <c r="M76" s="67">
        <v>413.80799999999999</v>
      </c>
      <c r="N76" s="68">
        <v>26.16</v>
      </c>
      <c r="O76" s="69">
        <v>0.30580000000000002</v>
      </c>
      <c r="P76" s="69">
        <v>35.953000000000003</v>
      </c>
      <c r="Q76" s="67">
        <v>10825.217280000001</v>
      </c>
      <c r="R76" s="62">
        <v>5.6249778659529087E-4</v>
      </c>
      <c r="S76" s="63">
        <v>1.7201182314083995E-6</v>
      </c>
      <c r="T76" s="64">
        <v>2.0223482921460494E-4</v>
      </c>
    </row>
    <row r="77" spans="2:20" ht="15.75">
      <c r="B77" s="16" t="s">
        <v>1013</v>
      </c>
      <c r="C77" s="16" t="s">
        <v>1014</v>
      </c>
      <c r="D77" s="17" t="s">
        <v>1015</v>
      </c>
      <c r="E77" s="18">
        <v>310.52100000000002</v>
      </c>
      <c r="F77" s="19">
        <v>49.31</v>
      </c>
      <c r="G77" s="20">
        <v>2.5308999999999999</v>
      </c>
      <c r="H77" s="20">
        <v>3.64</v>
      </c>
      <c r="J77" s="13" t="s">
        <v>1013</v>
      </c>
      <c r="K77" s="65" t="s">
        <v>1014</v>
      </c>
      <c r="L77" s="66" t="s">
        <v>1015</v>
      </c>
      <c r="M77" s="67">
        <v>310.52100000000002</v>
      </c>
      <c r="N77" s="68">
        <v>49.31</v>
      </c>
      <c r="O77" s="69">
        <v>2.5308999999999999</v>
      </c>
      <c r="P77" s="69">
        <v>3.64</v>
      </c>
      <c r="Q77" s="67">
        <v>15311.790510000001</v>
      </c>
      <c r="R77" s="62">
        <v>7.956282121559207E-4</v>
      </c>
      <c r="S77" s="63">
        <v>2.0136554421454196E-5</v>
      </c>
      <c r="T77" s="64">
        <v>2.8960866922475515E-5</v>
      </c>
    </row>
    <row r="78" spans="2:20" ht="15.75">
      <c r="B78" s="16" t="s">
        <v>1016</v>
      </c>
      <c r="C78" s="16" t="s">
        <v>1017</v>
      </c>
      <c r="D78" s="17" t="s">
        <v>1018</v>
      </c>
      <c r="E78" s="18">
        <v>110.36</v>
      </c>
      <c r="F78" s="19">
        <v>99.19</v>
      </c>
      <c r="G78" s="20">
        <v>1.3308</v>
      </c>
      <c r="H78" s="20">
        <v>13.733000000000001</v>
      </c>
      <c r="J78" s="13" t="s">
        <v>1016</v>
      </c>
      <c r="K78" s="65" t="s">
        <v>1017</v>
      </c>
      <c r="L78" s="66" t="s">
        <v>1018</v>
      </c>
      <c r="M78" s="67">
        <v>110.36</v>
      </c>
      <c r="N78" s="68">
        <v>99.19</v>
      </c>
      <c r="O78" s="69">
        <v>1.3308</v>
      </c>
      <c r="P78" s="69">
        <v>13.733000000000001</v>
      </c>
      <c r="Q78" s="67">
        <v>10946.608399999999</v>
      </c>
      <c r="R78" s="62">
        <v>5.6880548782161874E-4</v>
      </c>
      <c r="S78" s="63">
        <v>7.569663431930102E-6</v>
      </c>
      <c r="T78" s="64">
        <v>7.8114057642542911E-5</v>
      </c>
    </row>
    <row r="79" spans="2:20" ht="15.75">
      <c r="B79" s="16" t="s">
        <v>1019</v>
      </c>
      <c r="C79" s="16" t="s">
        <v>1020</v>
      </c>
      <c r="D79" s="17" t="s">
        <v>1021</v>
      </c>
      <c r="E79" s="18">
        <v>593.45699999999999</v>
      </c>
      <c r="F79" s="19">
        <v>53.29</v>
      </c>
      <c r="G79" s="20">
        <v>2.2518000000000002</v>
      </c>
      <c r="H79" s="20">
        <v>17.12</v>
      </c>
      <c r="J79" s="13" t="s">
        <v>1019</v>
      </c>
      <c r="K79" s="65" t="s">
        <v>1020</v>
      </c>
      <c r="L79" s="66" t="s">
        <v>1021</v>
      </c>
      <c r="M79" s="67">
        <v>593.45699999999999</v>
      </c>
      <c r="N79" s="68">
        <v>53.29</v>
      </c>
      <c r="O79" s="69">
        <v>2.2518000000000002</v>
      </c>
      <c r="P79" s="69">
        <v>17.12</v>
      </c>
      <c r="Q79" s="67">
        <v>31625.323529999998</v>
      </c>
      <c r="R79" s="62">
        <v>1.6433087693169118E-3</v>
      </c>
      <c r="S79" s="63">
        <v>3.7004026867478227E-5</v>
      </c>
      <c r="T79" s="64">
        <v>2.8133446130705533E-4</v>
      </c>
    </row>
    <row r="80" spans="2:20" ht="15.75">
      <c r="B80" s="16" t="s">
        <v>1022</v>
      </c>
      <c r="C80" s="16" t="s">
        <v>1023</v>
      </c>
      <c r="D80" s="17" t="s">
        <v>1024</v>
      </c>
      <c r="E80" s="18">
        <v>149.38399999999999</v>
      </c>
      <c r="F80" s="19">
        <v>57.95</v>
      </c>
      <c r="G80" s="20" t="s">
        <v>16</v>
      </c>
      <c r="H80" s="20">
        <v>16.84</v>
      </c>
      <c r="J80" s="13" t="s">
        <v>1022</v>
      </c>
      <c r="K80" s="65" t="s">
        <v>1023</v>
      </c>
      <c r="L80" s="66" t="s">
        <v>1024</v>
      </c>
      <c r="M80" s="67">
        <v>149.38399999999999</v>
      </c>
      <c r="N80" s="68">
        <v>57.95</v>
      </c>
      <c r="O80" s="69" t="s">
        <v>16</v>
      </c>
      <c r="P80" s="69">
        <v>16.84</v>
      </c>
      <c r="Q80" s="67">
        <v>8656.8027999999995</v>
      </c>
      <c r="R80" s="62">
        <v>4.4982306479781953E-4</v>
      </c>
      <c r="S80" s="63" t="s">
        <v>16</v>
      </c>
      <c r="T80" s="64">
        <v>7.5750204111952802E-5</v>
      </c>
    </row>
    <row r="81" spans="2:20" ht="15.75">
      <c r="B81" s="16" t="s">
        <v>1025</v>
      </c>
      <c r="C81" s="16" t="s">
        <v>1026</v>
      </c>
      <c r="D81" s="17" t="s">
        <v>1027</v>
      </c>
      <c r="E81" s="18">
        <v>563.74900000000002</v>
      </c>
      <c r="F81" s="19">
        <v>28.6</v>
      </c>
      <c r="G81" s="20">
        <v>7.5524000000000004</v>
      </c>
      <c r="H81" s="20">
        <v>1.343</v>
      </c>
      <c r="J81" s="13" t="s">
        <v>1025</v>
      </c>
      <c r="K81" s="65" t="s">
        <v>1026</v>
      </c>
      <c r="L81" s="66" t="s">
        <v>1027</v>
      </c>
      <c r="M81" s="67">
        <v>563.74900000000002</v>
      </c>
      <c r="N81" s="68">
        <v>28.6</v>
      </c>
      <c r="O81" s="69">
        <v>7.5524000000000004</v>
      </c>
      <c r="P81" s="69">
        <v>1.343</v>
      </c>
      <c r="Q81" s="67">
        <v>16123.221400000002</v>
      </c>
      <c r="R81" s="62">
        <v>8.3779162262559469E-4</v>
      </c>
      <c r="S81" s="63">
        <v>6.3273374507175423E-5</v>
      </c>
      <c r="T81" s="64">
        <v>1.1251541491861735E-5</v>
      </c>
    </row>
    <row r="82" spans="2:20" ht="15.75">
      <c r="B82" s="16" t="s">
        <v>1028</v>
      </c>
      <c r="C82" s="16" t="s">
        <v>1029</v>
      </c>
      <c r="D82" s="17" t="s">
        <v>1030</v>
      </c>
      <c r="E82" s="18">
        <v>229.75299999999999</v>
      </c>
      <c r="F82" s="19">
        <v>124.33</v>
      </c>
      <c r="G82" s="20">
        <v>1.8338000000000001</v>
      </c>
      <c r="H82" s="20">
        <v>7.7329999999999997</v>
      </c>
      <c r="J82" s="13" t="s">
        <v>1028</v>
      </c>
      <c r="K82" s="65" t="s">
        <v>1029</v>
      </c>
      <c r="L82" s="66" t="s">
        <v>1030</v>
      </c>
      <c r="M82" s="67">
        <v>229.75299999999999</v>
      </c>
      <c r="N82" s="68">
        <v>124.33</v>
      </c>
      <c r="O82" s="69">
        <v>1.8338000000000001</v>
      </c>
      <c r="P82" s="69">
        <v>7.7329999999999997</v>
      </c>
      <c r="Q82" s="67">
        <v>28565.190489999997</v>
      </c>
      <c r="R82" s="62">
        <v>1.4842987451146891E-3</v>
      </c>
      <c r="S82" s="63">
        <v>2.7219070387913168E-5</v>
      </c>
      <c r="T82" s="64">
        <v>1.147808219597189E-4</v>
      </c>
    </row>
    <row r="83" spans="2:20" ht="15.75">
      <c r="B83" s="16" t="s">
        <v>1031</v>
      </c>
      <c r="C83" s="16" t="s">
        <v>1032</v>
      </c>
      <c r="D83" s="17" t="s">
        <v>1033</v>
      </c>
      <c r="E83" s="18">
        <v>257.495</v>
      </c>
      <c r="F83" s="19">
        <v>144.06</v>
      </c>
      <c r="G83" s="20">
        <v>2.7799999999999998E-2</v>
      </c>
      <c r="H83" s="20">
        <v>11.378</v>
      </c>
      <c r="J83" s="13" t="s">
        <v>1031</v>
      </c>
      <c r="K83" s="65" t="s">
        <v>1032</v>
      </c>
      <c r="L83" s="66" t="s">
        <v>1033</v>
      </c>
      <c r="M83" s="67">
        <v>257.495</v>
      </c>
      <c r="N83" s="68">
        <v>144.06</v>
      </c>
      <c r="O83" s="69">
        <v>2.7799999999999998E-2</v>
      </c>
      <c r="P83" s="69">
        <v>11.378</v>
      </c>
      <c r="Q83" s="67">
        <v>37094.729700000004</v>
      </c>
      <c r="R83" s="62">
        <v>1.9275089645683858E-3</v>
      </c>
      <c r="S83" s="63">
        <v>5.3584749215001115E-7</v>
      </c>
      <c r="T83" s="64">
        <v>2.1931196998859094E-4</v>
      </c>
    </row>
    <row r="84" spans="2:20" ht="15.75">
      <c r="B84" s="16" t="s">
        <v>1034</v>
      </c>
      <c r="C84" s="16" t="s">
        <v>1035</v>
      </c>
      <c r="D84" s="17" t="s">
        <v>1036</v>
      </c>
      <c r="E84" s="18">
        <v>1153.308</v>
      </c>
      <c r="F84" s="19">
        <v>4.72</v>
      </c>
      <c r="G84" s="20">
        <v>8.8983000000000008</v>
      </c>
      <c r="H84" s="20">
        <v>10.45</v>
      </c>
      <c r="J84" s="13" t="s">
        <v>1034</v>
      </c>
      <c r="K84" s="65" t="s">
        <v>1035</v>
      </c>
      <c r="L84" s="66" t="s">
        <v>1036</v>
      </c>
      <c r="M84" s="67">
        <v>1153.308</v>
      </c>
      <c r="N84" s="68">
        <v>4.72</v>
      </c>
      <c r="O84" s="69">
        <v>8.8983000000000008</v>
      </c>
      <c r="P84" s="69">
        <v>10.45</v>
      </c>
      <c r="Q84" s="67">
        <v>5443.6137599999993</v>
      </c>
      <c r="R84" s="62">
        <v>2.8285997517452771E-4</v>
      </c>
      <c r="S84" s="63">
        <v>2.5169729170955003E-5</v>
      </c>
      <c r="T84" s="64">
        <v>2.9558867405738145E-5</v>
      </c>
    </row>
    <row r="85" spans="2:20" ht="15.75">
      <c r="B85" s="16" t="s">
        <v>1037</v>
      </c>
      <c r="C85" s="16" t="s">
        <v>1038</v>
      </c>
      <c r="D85" s="17" t="s">
        <v>1039</v>
      </c>
      <c r="E85" s="18">
        <v>131.178</v>
      </c>
      <c r="F85" s="19">
        <v>111.94</v>
      </c>
      <c r="G85" s="20">
        <v>2.7515000000000001</v>
      </c>
      <c r="H85" s="20">
        <v>6.9370000000000003</v>
      </c>
      <c r="J85" s="13" t="s">
        <v>1037</v>
      </c>
      <c r="K85" s="65" t="s">
        <v>1038</v>
      </c>
      <c r="L85" s="66" t="s">
        <v>1039</v>
      </c>
      <c r="M85" s="67">
        <v>131.178</v>
      </c>
      <c r="N85" s="68">
        <v>111.94</v>
      </c>
      <c r="O85" s="69">
        <v>2.7515000000000001</v>
      </c>
      <c r="P85" s="69">
        <v>6.9370000000000003</v>
      </c>
      <c r="Q85" s="67">
        <v>14684.06532</v>
      </c>
      <c r="R85" s="62">
        <v>7.6301048072087018E-4</v>
      </c>
      <c r="S85" s="63">
        <v>2.0994233377034744E-5</v>
      </c>
      <c r="T85" s="64">
        <v>5.2930037047606766E-5</v>
      </c>
    </row>
    <row r="86" spans="2:20" ht="15.75">
      <c r="B86" s="16" t="s">
        <v>1040</v>
      </c>
      <c r="C86" s="16" t="s">
        <v>1041</v>
      </c>
      <c r="D86" s="17" t="s">
        <v>1042</v>
      </c>
      <c r="E86" s="18">
        <v>276.66800000000001</v>
      </c>
      <c r="F86" s="19">
        <v>34.26</v>
      </c>
      <c r="G86" s="20">
        <v>3.3858999999999999</v>
      </c>
      <c r="H86" s="20">
        <v>5.9</v>
      </c>
      <c r="J86" s="13" t="s">
        <v>1040</v>
      </c>
      <c r="K86" s="65" t="s">
        <v>1041</v>
      </c>
      <c r="L86" s="66" t="s">
        <v>1042</v>
      </c>
      <c r="M86" s="67">
        <v>276.66800000000001</v>
      </c>
      <c r="N86" s="68">
        <v>34.26</v>
      </c>
      <c r="O86" s="69">
        <v>3.3858999999999999</v>
      </c>
      <c r="P86" s="69">
        <v>5.9</v>
      </c>
      <c r="Q86" s="67">
        <v>9478.6456799999996</v>
      </c>
      <c r="R86" s="62">
        <v>4.9252750102037816E-4</v>
      </c>
      <c r="S86" s="63">
        <v>1.6676488657048986E-5</v>
      </c>
      <c r="T86" s="64">
        <v>2.9059122560202314E-5</v>
      </c>
    </row>
    <row r="87" spans="2:20" ht="15.75">
      <c r="B87" s="16" t="s">
        <v>1043</v>
      </c>
      <c r="C87" s="16" t="s">
        <v>1044</v>
      </c>
      <c r="D87" s="17" t="s">
        <v>1045</v>
      </c>
      <c r="E87" s="18">
        <v>229.08600000000001</v>
      </c>
      <c r="F87" s="19">
        <v>51.08</v>
      </c>
      <c r="G87" s="20">
        <v>2.1926000000000001</v>
      </c>
      <c r="H87" s="20">
        <v>6.1929999999999996</v>
      </c>
      <c r="J87" s="13" t="s">
        <v>1043</v>
      </c>
      <c r="K87" s="65" t="s">
        <v>1044</v>
      </c>
      <c r="L87" s="66" t="s">
        <v>1045</v>
      </c>
      <c r="M87" s="67">
        <v>229.08600000000001</v>
      </c>
      <c r="N87" s="68">
        <v>51.08</v>
      </c>
      <c r="O87" s="69">
        <v>2.1926000000000001</v>
      </c>
      <c r="P87" s="69">
        <v>6.1929999999999996</v>
      </c>
      <c r="Q87" s="67">
        <v>11701.712880000001</v>
      </c>
      <c r="R87" s="62">
        <v>6.0804207658117385E-4</v>
      </c>
      <c r="S87" s="63">
        <v>1.3331930571118818E-5</v>
      </c>
      <c r="T87" s="64">
        <v>3.7656045802672093E-5</v>
      </c>
    </row>
    <row r="88" spans="2:20" ht="15.75">
      <c r="B88" s="16" t="s">
        <v>1046</v>
      </c>
      <c r="C88" s="16" t="s">
        <v>1047</v>
      </c>
      <c r="D88" s="17" t="s">
        <v>1048</v>
      </c>
      <c r="E88" s="18">
        <v>900.13199999999995</v>
      </c>
      <c r="F88" s="19">
        <v>68.02</v>
      </c>
      <c r="G88" s="20">
        <v>2.2345999999999999</v>
      </c>
      <c r="H88" s="20">
        <v>8.4109999999999996</v>
      </c>
      <c r="J88" s="13" t="s">
        <v>1046</v>
      </c>
      <c r="K88" s="65" t="s">
        <v>1047</v>
      </c>
      <c r="L88" s="66" t="s">
        <v>1048</v>
      </c>
      <c r="M88" s="67">
        <v>900.13199999999995</v>
      </c>
      <c r="N88" s="68">
        <v>68.02</v>
      </c>
      <c r="O88" s="69">
        <v>2.2345999999999999</v>
      </c>
      <c r="P88" s="69">
        <v>8.4109999999999996</v>
      </c>
      <c r="Q88" s="67">
        <v>61226.978639999994</v>
      </c>
      <c r="R88" s="62">
        <v>3.1814640828084278E-3</v>
      </c>
      <c r="S88" s="63">
        <v>7.1092996394437122E-5</v>
      </c>
      <c r="T88" s="64">
        <v>2.6759294400501682E-4</v>
      </c>
    </row>
    <row r="89" spans="2:20" ht="15.75">
      <c r="B89" s="16" t="s">
        <v>1049</v>
      </c>
      <c r="C89" s="16" t="s">
        <v>1050</v>
      </c>
      <c r="D89" s="17" t="s">
        <v>1051</v>
      </c>
      <c r="E89" s="18">
        <v>177.929</v>
      </c>
      <c r="F89" s="19">
        <v>47.43</v>
      </c>
      <c r="G89" s="20">
        <v>1.7709999999999999</v>
      </c>
      <c r="H89" s="20">
        <v>9.41</v>
      </c>
      <c r="J89" s="13" t="s">
        <v>1049</v>
      </c>
      <c r="K89" s="65" t="s">
        <v>1050</v>
      </c>
      <c r="L89" s="66" t="s">
        <v>1051</v>
      </c>
      <c r="M89" s="67">
        <v>177.929</v>
      </c>
      <c r="N89" s="68">
        <v>47.43</v>
      </c>
      <c r="O89" s="69">
        <v>1.7709999999999999</v>
      </c>
      <c r="P89" s="69">
        <v>9.41</v>
      </c>
      <c r="Q89" s="67">
        <v>8439.1724699999995</v>
      </c>
      <c r="R89" s="62">
        <v>4.3851460088853872E-4</v>
      </c>
      <c r="S89" s="63">
        <v>7.7660935817360204E-6</v>
      </c>
      <c r="T89" s="64">
        <v>4.1264223943611495E-5</v>
      </c>
    </row>
    <row r="90" spans="2:20" ht="15.75">
      <c r="B90" s="16" t="s">
        <v>1052</v>
      </c>
      <c r="C90" s="16" t="s">
        <v>1053</v>
      </c>
      <c r="D90" s="17" t="s">
        <v>1054</v>
      </c>
      <c r="E90" s="18">
        <v>441.30500000000001</v>
      </c>
      <c r="F90" s="19">
        <v>29.135000000000002</v>
      </c>
      <c r="G90" s="20">
        <v>3.4323000000000001</v>
      </c>
      <c r="H90" s="20">
        <v>5.7</v>
      </c>
      <c r="J90" s="13" t="s">
        <v>1052</v>
      </c>
      <c r="K90" s="65" t="s">
        <v>1053</v>
      </c>
      <c r="L90" s="66" t="s">
        <v>1054</v>
      </c>
      <c r="M90" s="67">
        <v>441.30500000000001</v>
      </c>
      <c r="N90" s="68">
        <v>29.135000000000002</v>
      </c>
      <c r="O90" s="69">
        <v>3.4323000000000001</v>
      </c>
      <c r="P90" s="69">
        <v>5.7</v>
      </c>
      <c r="Q90" s="67">
        <v>12857.421175000001</v>
      </c>
      <c r="R90" s="62">
        <v>6.680947610744792E-4</v>
      </c>
      <c r="S90" s="63">
        <v>2.293101648435935E-5</v>
      </c>
      <c r="T90" s="64">
        <v>3.8081401381245315E-5</v>
      </c>
    </row>
    <row r="91" spans="2:20" ht="15.75">
      <c r="B91" s="16" t="s">
        <v>1055</v>
      </c>
      <c r="C91" s="16" t="s">
        <v>1056</v>
      </c>
      <c r="D91" s="17" t="s">
        <v>1057</v>
      </c>
      <c r="E91" s="18">
        <v>137.851</v>
      </c>
      <c r="F91" s="19">
        <v>65.430000000000007</v>
      </c>
      <c r="G91" s="20">
        <v>1.4060999999999999</v>
      </c>
      <c r="H91" s="20">
        <v>9.9</v>
      </c>
      <c r="J91" s="13" t="s">
        <v>1055</v>
      </c>
      <c r="K91" s="65" t="s">
        <v>1056</v>
      </c>
      <c r="L91" s="66" t="s">
        <v>1057</v>
      </c>
      <c r="M91" s="67">
        <v>137.851</v>
      </c>
      <c r="N91" s="68">
        <v>65.430000000000007</v>
      </c>
      <c r="O91" s="69">
        <v>1.4060999999999999</v>
      </c>
      <c r="P91" s="69">
        <v>9.9</v>
      </c>
      <c r="Q91" s="67">
        <v>9019.5909300000003</v>
      </c>
      <c r="R91" s="62">
        <v>4.686741894311391E-4</v>
      </c>
      <c r="S91" s="63">
        <v>6.5900277775912467E-6</v>
      </c>
      <c r="T91" s="64">
        <v>4.6398744753682775E-5</v>
      </c>
    </row>
    <row r="92" spans="2:20" ht="15.75">
      <c r="B92" s="16" t="s">
        <v>1058</v>
      </c>
      <c r="C92" s="16" t="s">
        <v>1059</v>
      </c>
      <c r="D92" s="17" t="s">
        <v>1060</v>
      </c>
      <c r="E92" s="18">
        <v>428.85399999999998</v>
      </c>
      <c r="F92" s="19">
        <v>44.06</v>
      </c>
      <c r="G92" s="20">
        <v>2.2696000000000001</v>
      </c>
      <c r="H92" s="20">
        <v>0.3</v>
      </c>
      <c r="J92" s="13" t="s">
        <v>1058</v>
      </c>
      <c r="K92" s="65" t="s">
        <v>1059</v>
      </c>
      <c r="L92" s="66" t="s">
        <v>1060</v>
      </c>
      <c r="M92" s="67">
        <v>428.85399999999998</v>
      </c>
      <c r="N92" s="68">
        <v>44.06</v>
      </c>
      <c r="O92" s="69">
        <v>2.2696000000000001</v>
      </c>
      <c r="P92" s="69">
        <v>0.3</v>
      </c>
      <c r="Q92" s="67">
        <v>18895.307240000002</v>
      </c>
      <c r="R92" s="62">
        <v>9.8183419552923517E-4</v>
      </c>
      <c r="S92" s="63">
        <v>2.2283708901731523E-5</v>
      </c>
      <c r="T92" s="64">
        <v>2.9455025865877056E-6</v>
      </c>
    </row>
    <row r="93" spans="2:20" ht="15.75">
      <c r="B93" s="16" t="s">
        <v>1061</v>
      </c>
      <c r="C93" s="16" t="s">
        <v>1062</v>
      </c>
      <c r="D93" s="17" t="s">
        <v>1063</v>
      </c>
      <c r="E93" s="18">
        <v>292.87700000000001</v>
      </c>
      <c r="F93" s="19">
        <v>63.59</v>
      </c>
      <c r="G93" s="20">
        <v>4.0887000000000002</v>
      </c>
      <c r="H93" s="20">
        <v>3</v>
      </c>
      <c r="J93" s="13" t="s">
        <v>1061</v>
      </c>
      <c r="K93" s="65" t="s">
        <v>1062</v>
      </c>
      <c r="L93" s="66" t="s">
        <v>1063</v>
      </c>
      <c r="M93" s="67">
        <v>292.87700000000001</v>
      </c>
      <c r="N93" s="68">
        <v>63.59</v>
      </c>
      <c r="O93" s="69">
        <v>4.0887000000000002</v>
      </c>
      <c r="P93" s="69">
        <v>3</v>
      </c>
      <c r="Q93" s="67">
        <v>18624.048430000003</v>
      </c>
      <c r="R93" s="62">
        <v>9.6773909921173443E-4</v>
      </c>
      <c r="S93" s="63">
        <v>3.9567948549470187E-5</v>
      </c>
      <c r="T93" s="64">
        <v>2.9032172976352032E-5</v>
      </c>
    </row>
    <row r="94" spans="2:20" ht="15.75">
      <c r="B94" s="16" t="s">
        <v>1064</v>
      </c>
      <c r="C94" s="16" t="s">
        <v>1065</v>
      </c>
      <c r="D94" s="17" t="s">
        <v>1066</v>
      </c>
      <c r="E94" s="18">
        <v>99.582999999999998</v>
      </c>
      <c r="F94" s="19">
        <v>115.14</v>
      </c>
      <c r="G94" s="20">
        <v>2.0844</v>
      </c>
      <c r="H94" s="20">
        <v>5.7750000000000004</v>
      </c>
      <c r="J94" s="13" t="s">
        <v>1064</v>
      </c>
      <c r="K94" s="65" t="s">
        <v>1065</v>
      </c>
      <c r="L94" s="66" t="s">
        <v>1066</v>
      </c>
      <c r="M94" s="67">
        <v>99.582999999999998</v>
      </c>
      <c r="N94" s="68">
        <v>115.14</v>
      </c>
      <c r="O94" s="69">
        <v>2.0844</v>
      </c>
      <c r="P94" s="69">
        <v>5.7750000000000004</v>
      </c>
      <c r="Q94" s="67">
        <v>11465.98662</v>
      </c>
      <c r="R94" s="62">
        <v>5.9579331555747019E-4</v>
      </c>
      <c r="S94" s="63">
        <v>1.2418715869479909E-5</v>
      </c>
      <c r="T94" s="64">
        <v>3.4407063973443904E-5</v>
      </c>
    </row>
    <row r="95" spans="2:20" ht="15.75">
      <c r="B95" s="16" t="s">
        <v>1067</v>
      </c>
      <c r="C95" s="16" t="s">
        <v>1068</v>
      </c>
      <c r="D95" s="17" t="s">
        <v>1069</v>
      </c>
      <c r="E95" s="18">
        <v>1225.9349999999999</v>
      </c>
      <c r="F95" s="19">
        <v>18.68</v>
      </c>
      <c r="G95" s="20">
        <v>2.5695999999999999</v>
      </c>
      <c r="H95" s="20">
        <v>4.1870000000000003</v>
      </c>
      <c r="J95" s="13" t="s">
        <v>1067</v>
      </c>
      <c r="K95" s="65" t="s">
        <v>1068</v>
      </c>
      <c r="L95" s="66" t="s">
        <v>1069</v>
      </c>
      <c r="M95" s="67">
        <v>1225.9349999999999</v>
      </c>
      <c r="N95" s="68">
        <v>18.68</v>
      </c>
      <c r="O95" s="69">
        <v>2.5695999999999999</v>
      </c>
      <c r="P95" s="69">
        <v>4.1870000000000003</v>
      </c>
      <c r="Q95" s="67">
        <v>22900.465799999998</v>
      </c>
      <c r="R95" s="62">
        <v>1.1899494477861561E-3</v>
      </c>
      <c r="S95" s="63">
        <v>3.0576941010313067E-5</v>
      </c>
      <c r="T95" s="64">
        <v>4.9823183378806362E-5</v>
      </c>
    </row>
    <row r="96" spans="2:20" ht="15.75">
      <c r="B96" s="16" t="s">
        <v>1070</v>
      </c>
      <c r="C96" s="16" t="s">
        <v>1071</v>
      </c>
      <c r="D96" s="17" t="s">
        <v>1072</v>
      </c>
      <c r="E96" s="18">
        <v>987.98099999999999</v>
      </c>
      <c r="F96" s="19">
        <v>31.28</v>
      </c>
      <c r="G96" s="20">
        <v>2.3018000000000001</v>
      </c>
      <c r="H96" s="20">
        <v>9.4429999999999996</v>
      </c>
      <c r="J96" s="13" t="s">
        <v>1070</v>
      </c>
      <c r="K96" s="65" t="s">
        <v>1071</v>
      </c>
      <c r="L96" s="66" t="s">
        <v>1072</v>
      </c>
      <c r="M96" s="67">
        <v>987.98099999999999</v>
      </c>
      <c r="N96" s="68">
        <v>31.28</v>
      </c>
      <c r="O96" s="69">
        <v>2.3018000000000001</v>
      </c>
      <c r="P96" s="69">
        <v>9.4429999999999996</v>
      </c>
      <c r="Q96" s="67">
        <v>30904.045679999999</v>
      </c>
      <c r="R96" s="62">
        <v>1.6058298731755117E-3</v>
      </c>
      <c r="S96" s="63">
        <v>3.696299202075393E-5</v>
      </c>
      <c r="T96" s="64">
        <v>1.5163851492396358E-4</v>
      </c>
    </row>
    <row r="97" spans="2:20" ht="15.75">
      <c r="B97" s="16" t="s">
        <v>1073</v>
      </c>
      <c r="C97" s="16" t="s">
        <v>1074</v>
      </c>
      <c r="D97" s="17" t="s">
        <v>1075</v>
      </c>
      <c r="E97" s="18">
        <v>178.65</v>
      </c>
      <c r="F97" s="19">
        <v>129.53</v>
      </c>
      <c r="G97" s="20">
        <v>3.0108999999999999</v>
      </c>
      <c r="H97" s="20">
        <v>9.875</v>
      </c>
      <c r="J97" s="13" t="s">
        <v>1073</v>
      </c>
      <c r="K97" s="65" t="s">
        <v>1074</v>
      </c>
      <c r="L97" s="66" t="s">
        <v>1075</v>
      </c>
      <c r="M97" s="67">
        <v>178.65</v>
      </c>
      <c r="N97" s="68">
        <v>129.53</v>
      </c>
      <c r="O97" s="69">
        <v>3.0108999999999999</v>
      </c>
      <c r="P97" s="69">
        <v>9.875</v>
      </c>
      <c r="Q97" s="67">
        <v>23140.534500000002</v>
      </c>
      <c r="R97" s="62">
        <v>1.202423849813199E-3</v>
      </c>
      <c r="S97" s="63">
        <v>3.620377969402561E-5</v>
      </c>
      <c r="T97" s="64">
        <v>1.187393551690534E-4</v>
      </c>
    </row>
    <row r="98" spans="2:20" ht="15.75">
      <c r="B98" s="16" t="s">
        <v>1076</v>
      </c>
      <c r="C98" s="16" t="s">
        <v>1077</v>
      </c>
      <c r="D98" s="17" t="s">
        <v>1078</v>
      </c>
      <c r="E98" s="18">
        <v>683.48800000000006</v>
      </c>
      <c r="F98" s="19">
        <v>91.56</v>
      </c>
      <c r="G98" s="20">
        <v>0.58979999999999999</v>
      </c>
      <c r="H98" s="20">
        <v>12.725</v>
      </c>
      <c r="J98" s="13" t="s">
        <v>1076</v>
      </c>
      <c r="K98" s="65" t="s">
        <v>1077</v>
      </c>
      <c r="L98" s="66" t="s">
        <v>1078</v>
      </c>
      <c r="M98" s="67">
        <v>683.48800000000006</v>
      </c>
      <c r="N98" s="68">
        <v>91.56</v>
      </c>
      <c r="O98" s="69">
        <v>0.58979999999999999</v>
      </c>
      <c r="P98" s="69">
        <v>12.725</v>
      </c>
      <c r="Q98" s="67">
        <v>62580.161280000008</v>
      </c>
      <c r="R98" s="62">
        <v>3.2517778899285358E-3</v>
      </c>
      <c r="S98" s="63">
        <v>1.9178985994798502E-5</v>
      </c>
      <c r="T98" s="64">
        <v>4.137887364934062E-4</v>
      </c>
    </row>
    <row r="99" spans="2:20" ht="15.75">
      <c r="B99" s="16" t="s">
        <v>1079</v>
      </c>
      <c r="C99" s="16" t="s">
        <v>1080</v>
      </c>
      <c r="D99" s="17" t="s">
        <v>1081</v>
      </c>
      <c r="E99" s="18">
        <v>638.49199999999996</v>
      </c>
      <c r="F99" s="19">
        <v>81.849999999999994</v>
      </c>
      <c r="G99" s="20">
        <v>2.7366999999999999</v>
      </c>
      <c r="H99" s="20">
        <v>9.1750000000000007</v>
      </c>
      <c r="J99" s="13" t="s">
        <v>1079</v>
      </c>
      <c r="K99" s="65" t="s">
        <v>1080</v>
      </c>
      <c r="L99" s="66" t="s">
        <v>1081</v>
      </c>
      <c r="M99" s="67">
        <v>638.49199999999996</v>
      </c>
      <c r="N99" s="68">
        <v>81.849999999999994</v>
      </c>
      <c r="O99" s="69">
        <v>2.7366999999999999</v>
      </c>
      <c r="P99" s="69">
        <v>9.1750000000000007</v>
      </c>
      <c r="Q99" s="67">
        <v>52260.570199999995</v>
      </c>
      <c r="R99" s="62">
        <v>2.7155533513418596E-3</v>
      </c>
      <c r="S99" s="63">
        <v>7.4316548566172669E-5</v>
      </c>
      <c r="T99" s="64">
        <v>2.4915201998561564E-4</v>
      </c>
    </row>
    <row r="100" spans="2:20" ht="15.75">
      <c r="B100" s="16" t="s">
        <v>1082</v>
      </c>
      <c r="C100" s="16" t="s">
        <v>1083</v>
      </c>
      <c r="D100" s="17" t="s">
        <v>1084</v>
      </c>
      <c r="E100" s="18">
        <v>333.87099999999998</v>
      </c>
      <c r="F100" s="19">
        <v>94.57</v>
      </c>
      <c r="G100" s="20">
        <v>2.5377999999999998</v>
      </c>
      <c r="H100" s="20">
        <v>6.8</v>
      </c>
      <c r="J100" s="13" t="s">
        <v>1082</v>
      </c>
      <c r="K100" s="65" t="s">
        <v>1083</v>
      </c>
      <c r="L100" s="66" t="s">
        <v>1084</v>
      </c>
      <c r="M100" s="67">
        <v>333.87099999999998</v>
      </c>
      <c r="N100" s="68">
        <v>94.57</v>
      </c>
      <c r="O100" s="69">
        <v>2.5377999999999998</v>
      </c>
      <c r="P100" s="69">
        <v>6.8</v>
      </c>
      <c r="Q100" s="67">
        <v>31574.180469999996</v>
      </c>
      <c r="R100" s="62">
        <v>1.6406512838082505E-3</v>
      </c>
      <c r="S100" s="63">
        <v>4.1636448280485777E-5</v>
      </c>
      <c r="T100" s="64">
        <v>1.1156428729896103E-4</v>
      </c>
    </row>
    <row r="101" spans="2:20" ht="15.75">
      <c r="B101" s="16" t="s">
        <v>1085</v>
      </c>
      <c r="C101" s="16" t="s">
        <v>1086</v>
      </c>
      <c r="D101" s="17" t="s">
        <v>1087</v>
      </c>
      <c r="E101" s="18">
        <v>593.47299999999996</v>
      </c>
      <c r="F101" s="19">
        <v>71.7</v>
      </c>
      <c r="G101" s="20">
        <v>3.6122999999999998</v>
      </c>
      <c r="H101" s="20">
        <v>6.1550000000000002</v>
      </c>
      <c r="J101" s="13" t="s">
        <v>1085</v>
      </c>
      <c r="K101" s="65" t="s">
        <v>1086</v>
      </c>
      <c r="L101" s="66" t="s">
        <v>1087</v>
      </c>
      <c r="M101" s="67">
        <v>593.47299999999996</v>
      </c>
      <c r="N101" s="68">
        <v>71.7</v>
      </c>
      <c r="O101" s="69">
        <v>3.6122999999999998</v>
      </c>
      <c r="P101" s="69">
        <v>6.1550000000000002</v>
      </c>
      <c r="Q101" s="67">
        <v>42552.0141</v>
      </c>
      <c r="R101" s="62">
        <v>2.2110792908187804E-3</v>
      </c>
      <c r="S101" s="63">
        <v>7.9870817222246789E-5</v>
      </c>
      <c r="T101" s="64">
        <v>1.3609193034989594E-4</v>
      </c>
    </row>
    <row r="102" spans="2:20" ht="15.75">
      <c r="B102" s="16" t="s">
        <v>1088</v>
      </c>
      <c r="C102" s="16" t="s">
        <v>1089</v>
      </c>
      <c r="D102" s="17" t="s">
        <v>1090</v>
      </c>
      <c r="E102" s="18">
        <v>156.465</v>
      </c>
      <c r="F102" s="19">
        <v>64.069999999999993</v>
      </c>
      <c r="G102" s="20">
        <v>2.4973000000000001</v>
      </c>
      <c r="H102" s="20">
        <v>12</v>
      </c>
      <c r="J102" s="13" t="s">
        <v>1088</v>
      </c>
      <c r="K102" s="65" t="s">
        <v>1089</v>
      </c>
      <c r="L102" s="66" t="s">
        <v>1090</v>
      </c>
      <c r="M102" s="67">
        <v>156.465</v>
      </c>
      <c r="N102" s="68">
        <v>64.069999999999993</v>
      </c>
      <c r="O102" s="69">
        <v>2.4973000000000001</v>
      </c>
      <c r="P102" s="69">
        <v>12</v>
      </c>
      <c r="Q102" s="67">
        <v>10024.712549999998</v>
      </c>
      <c r="R102" s="62">
        <v>5.2090211907774588E-4</v>
      </c>
      <c r="S102" s="63">
        <v>1.3008488619728549E-5</v>
      </c>
      <c r="T102" s="64">
        <v>6.2508254289329507E-5</v>
      </c>
    </row>
    <row r="103" spans="2:20" ht="15.75">
      <c r="B103" s="16" t="s">
        <v>1091</v>
      </c>
      <c r="C103" s="16" t="s">
        <v>1092</v>
      </c>
      <c r="D103" s="17" t="s">
        <v>1093</v>
      </c>
      <c r="E103" s="18">
        <v>1158.1020000000001</v>
      </c>
      <c r="F103" s="19">
        <v>47.06</v>
      </c>
      <c r="G103" s="20">
        <v>3.5699000000000001</v>
      </c>
      <c r="H103" s="20">
        <v>6.9329999999999998</v>
      </c>
      <c r="J103" s="13" t="s">
        <v>1091</v>
      </c>
      <c r="K103" s="65" t="s">
        <v>1092</v>
      </c>
      <c r="L103" s="66" t="s">
        <v>1093</v>
      </c>
      <c r="M103" s="67">
        <v>1158.1020000000001</v>
      </c>
      <c r="N103" s="68">
        <v>47.06</v>
      </c>
      <c r="O103" s="69">
        <v>3.5699000000000001</v>
      </c>
      <c r="P103" s="69">
        <v>6.9329999999999998</v>
      </c>
      <c r="Q103" s="67">
        <v>54500.28012000001</v>
      </c>
      <c r="R103" s="62">
        <v>2.8319327126081792E-3</v>
      </c>
      <c r="S103" s="63">
        <v>1.0109716590739939E-4</v>
      </c>
      <c r="T103" s="64">
        <v>1.9633789496512508E-4</v>
      </c>
    </row>
    <row r="104" spans="2:20" ht="15.75">
      <c r="B104" s="16" t="s">
        <v>1094</v>
      </c>
      <c r="C104" s="16" t="s">
        <v>1095</v>
      </c>
      <c r="D104" s="17" t="s">
        <v>763</v>
      </c>
      <c r="E104" s="18">
        <v>691.53700000000003</v>
      </c>
      <c r="F104" s="19">
        <v>74.22</v>
      </c>
      <c r="G104" s="20">
        <v>4.4462000000000002</v>
      </c>
      <c r="H104" s="20">
        <v>4.8380000000000001</v>
      </c>
      <c r="J104" s="13" t="s">
        <v>1094</v>
      </c>
      <c r="K104" s="65" t="s">
        <v>1095</v>
      </c>
      <c r="L104" s="66" t="s">
        <v>763</v>
      </c>
      <c r="M104" s="67">
        <v>691.53700000000003</v>
      </c>
      <c r="N104" s="68">
        <v>74.22</v>
      </c>
      <c r="O104" s="69">
        <v>4.4462000000000002</v>
      </c>
      <c r="P104" s="69">
        <v>4.8380000000000001</v>
      </c>
      <c r="Q104" s="67">
        <v>51325.87614</v>
      </c>
      <c r="R104" s="62">
        <v>2.6669849645562078E-3</v>
      </c>
      <c r="S104" s="63">
        <v>1.1857948549409811E-4</v>
      </c>
      <c r="T104" s="64">
        <v>1.2902873258522932E-4</v>
      </c>
    </row>
    <row r="105" spans="2:20" ht="15.75">
      <c r="B105" s="16" t="s">
        <v>1096</v>
      </c>
      <c r="C105" s="16" t="s">
        <v>1097</v>
      </c>
      <c r="D105" s="17" t="s">
        <v>1098</v>
      </c>
      <c r="E105" s="18">
        <v>467.5</v>
      </c>
      <c r="F105" s="19">
        <v>60.58</v>
      </c>
      <c r="G105" s="20">
        <v>3.6316000000000002</v>
      </c>
      <c r="H105" s="20">
        <v>8.5139999999999993</v>
      </c>
      <c r="J105" s="13" t="s">
        <v>1096</v>
      </c>
      <c r="K105" s="65" t="s">
        <v>1097</v>
      </c>
      <c r="L105" s="66" t="s">
        <v>1098</v>
      </c>
      <c r="M105" s="67">
        <v>467.5</v>
      </c>
      <c r="N105" s="68">
        <v>60.58</v>
      </c>
      <c r="O105" s="69">
        <v>3.6316000000000002</v>
      </c>
      <c r="P105" s="69">
        <v>8.5139999999999993</v>
      </c>
      <c r="Q105" s="67">
        <v>28321.149999999998</v>
      </c>
      <c r="R105" s="62">
        <v>1.4716179617258655E-3</v>
      </c>
      <c r="S105" s="63">
        <v>5.3443277898036536E-5</v>
      </c>
      <c r="T105" s="64">
        <v>1.2529355326134018E-4</v>
      </c>
    </row>
    <row r="106" spans="2:20" ht="15.75">
      <c r="B106" s="16" t="s">
        <v>1099</v>
      </c>
      <c r="C106" s="16" t="s">
        <v>1100</v>
      </c>
      <c r="D106" s="17" t="s">
        <v>1101</v>
      </c>
      <c r="E106" s="18">
        <v>297.76100000000002</v>
      </c>
      <c r="F106" s="19">
        <v>115.81</v>
      </c>
      <c r="G106" s="20">
        <v>1.1397999999999999</v>
      </c>
      <c r="H106" s="20">
        <v>13.167</v>
      </c>
      <c r="J106" s="13" t="s">
        <v>1099</v>
      </c>
      <c r="K106" s="65" t="s">
        <v>1100</v>
      </c>
      <c r="L106" s="66" t="s">
        <v>1101</v>
      </c>
      <c r="M106" s="67">
        <v>297.76100000000002</v>
      </c>
      <c r="N106" s="68">
        <v>115.81</v>
      </c>
      <c r="O106" s="69">
        <v>1.1397999999999999</v>
      </c>
      <c r="P106" s="69">
        <v>13.167</v>
      </c>
      <c r="Q106" s="67">
        <v>34483.701410000001</v>
      </c>
      <c r="R106" s="62">
        <v>1.7918352320349831E-3</v>
      </c>
      <c r="S106" s="63">
        <v>2.0423337974734734E-5</v>
      </c>
      <c r="T106" s="64">
        <v>2.3593094500204623E-4</v>
      </c>
    </row>
    <row r="107" spans="2:20" ht="15.75">
      <c r="B107" s="16" t="s">
        <v>1102</v>
      </c>
      <c r="C107" s="16" t="s">
        <v>1103</v>
      </c>
      <c r="D107" s="17" t="s">
        <v>214</v>
      </c>
      <c r="E107" s="18">
        <v>113.194</v>
      </c>
      <c r="F107" s="19">
        <v>52.92</v>
      </c>
      <c r="G107" s="20">
        <v>0.52910000000000001</v>
      </c>
      <c r="H107" s="20">
        <v>11.234999999999999</v>
      </c>
      <c r="J107" s="13" t="s">
        <v>1102</v>
      </c>
      <c r="K107" s="65" t="s">
        <v>1103</v>
      </c>
      <c r="L107" s="66" t="s">
        <v>214</v>
      </c>
      <c r="M107" s="67">
        <v>113.194</v>
      </c>
      <c r="N107" s="68">
        <v>52.92</v>
      </c>
      <c r="O107" s="69">
        <v>0.52910000000000001</v>
      </c>
      <c r="P107" s="69">
        <v>11.234999999999999</v>
      </c>
      <c r="Q107" s="67">
        <v>5990.2264800000003</v>
      </c>
      <c r="R107" s="62">
        <v>3.1126295658099717E-4</v>
      </c>
      <c r="S107" s="63">
        <v>1.6468923032700561E-6</v>
      </c>
      <c r="T107" s="64">
        <v>3.4970393171875027E-5</v>
      </c>
    </row>
    <row r="108" spans="2:20" ht="15.75">
      <c r="B108" s="16" t="s">
        <v>1104</v>
      </c>
      <c r="C108" s="16" t="s">
        <v>1105</v>
      </c>
      <c r="D108" s="17" t="s">
        <v>1106</v>
      </c>
      <c r="E108" s="18">
        <v>1942.0609999999999</v>
      </c>
      <c r="F108" s="19">
        <v>26.89</v>
      </c>
      <c r="G108" s="20">
        <v>1.7107000000000001</v>
      </c>
      <c r="H108" s="20">
        <v>10.443</v>
      </c>
      <c r="J108" s="13" t="s">
        <v>1104</v>
      </c>
      <c r="K108" s="65" t="s">
        <v>1105</v>
      </c>
      <c r="L108" s="66" t="s">
        <v>1106</v>
      </c>
      <c r="M108" s="67">
        <v>1942.0609999999999</v>
      </c>
      <c r="N108" s="68">
        <v>26.89</v>
      </c>
      <c r="O108" s="69">
        <v>1.7107000000000001</v>
      </c>
      <c r="P108" s="69">
        <v>10.443</v>
      </c>
      <c r="Q108" s="67">
        <v>52222.02029</v>
      </c>
      <c r="R108" s="62">
        <v>2.7135502285880555E-3</v>
      </c>
      <c r="S108" s="63">
        <v>4.6420703760455869E-5</v>
      </c>
      <c r="T108" s="64">
        <v>2.8337605037145061E-4</v>
      </c>
    </row>
    <row r="109" spans="2:20" ht="15.75">
      <c r="B109" s="16" t="s">
        <v>1107</v>
      </c>
      <c r="C109" s="16" t="s">
        <v>1108</v>
      </c>
      <c r="D109" s="17" t="s">
        <v>1109</v>
      </c>
      <c r="E109" s="18">
        <v>668.30499999999995</v>
      </c>
      <c r="F109" s="19">
        <v>51.75</v>
      </c>
      <c r="G109" s="20">
        <v>3.6329000000000002</v>
      </c>
      <c r="H109" s="20">
        <v>6.5629999999999997</v>
      </c>
      <c r="J109" s="13" t="s">
        <v>1107</v>
      </c>
      <c r="K109" s="65" t="s">
        <v>1108</v>
      </c>
      <c r="L109" s="66" t="s">
        <v>1109</v>
      </c>
      <c r="M109" s="67">
        <v>668.30499999999995</v>
      </c>
      <c r="N109" s="68">
        <v>51.75</v>
      </c>
      <c r="O109" s="69">
        <v>3.6329000000000002</v>
      </c>
      <c r="P109" s="69">
        <v>6.5629999999999997</v>
      </c>
      <c r="Q109" s="67">
        <v>34584.783749999995</v>
      </c>
      <c r="R109" s="62">
        <v>1.797087652475441E-3</v>
      </c>
      <c r="S109" s="63">
        <v>6.5286397326780294E-5</v>
      </c>
      <c r="T109" s="64">
        <v>1.1794286263196318E-4</v>
      </c>
    </row>
    <row r="110" spans="2:20" ht="15.75">
      <c r="B110" s="16" t="s">
        <v>1110</v>
      </c>
      <c r="C110" s="16" t="s">
        <v>1111</v>
      </c>
      <c r="D110" s="17" t="s">
        <v>1112</v>
      </c>
      <c r="E110" s="18">
        <v>548.93499999999995</v>
      </c>
      <c r="F110" s="19">
        <v>77.19</v>
      </c>
      <c r="G110" s="20">
        <v>0.86799999999999999</v>
      </c>
      <c r="H110" s="20">
        <v>5.0620000000000003</v>
      </c>
      <c r="J110" s="13" t="s">
        <v>1110</v>
      </c>
      <c r="K110" s="65" t="s">
        <v>1111</v>
      </c>
      <c r="L110" s="66" t="s">
        <v>1112</v>
      </c>
      <c r="M110" s="67">
        <v>548.93499999999995</v>
      </c>
      <c r="N110" s="68">
        <v>77.19</v>
      </c>
      <c r="O110" s="69">
        <v>0.86799999999999999</v>
      </c>
      <c r="P110" s="69">
        <v>5.0620000000000003</v>
      </c>
      <c r="Q110" s="67">
        <v>42372.292649999996</v>
      </c>
      <c r="R110" s="62">
        <v>2.2017406405899788E-3</v>
      </c>
      <c r="S110" s="63">
        <v>1.9111108760321018E-5</v>
      </c>
      <c r="T110" s="64">
        <v>1.1145211122666474E-4</v>
      </c>
    </row>
    <row r="111" spans="2:20" ht="15.75">
      <c r="B111" s="16" t="s">
        <v>1113</v>
      </c>
      <c r="C111" s="16" t="s">
        <v>1114</v>
      </c>
      <c r="D111" s="17" t="s">
        <v>1115</v>
      </c>
      <c r="E111" s="18">
        <v>179.52199999999999</v>
      </c>
      <c r="F111" s="19">
        <v>71.02</v>
      </c>
      <c r="G111" s="20">
        <v>4.6746999999999996</v>
      </c>
      <c r="H111" s="20">
        <v>4.7300000000000004</v>
      </c>
      <c r="J111" s="13" t="s">
        <v>1113</v>
      </c>
      <c r="K111" s="65" t="s">
        <v>1114</v>
      </c>
      <c r="L111" s="66" t="s">
        <v>1115</v>
      </c>
      <c r="M111" s="67">
        <v>179.52199999999999</v>
      </c>
      <c r="N111" s="68">
        <v>71.02</v>
      </c>
      <c r="O111" s="69">
        <v>4.6746999999999996</v>
      </c>
      <c r="P111" s="69">
        <v>4.7300000000000004</v>
      </c>
      <c r="Q111" s="67">
        <v>12749.652439999998</v>
      </c>
      <c r="R111" s="62">
        <v>6.6249490350730837E-4</v>
      </c>
      <c r="S111" s="63">
        <v>3.0969649254256139E-5</v>
      </c>
      <c r="T111" s="64">
        <v>3.133600893589569E-5</v>
      </c>
    </row>
    <row r="112" spans="2:20" ht="15.75">
      <c r="B112" s="16" t="s">
        <v>1116</v>
      </c>
      <c r="C112" s="16" t="s">
        <v>1117</v>
      </c>
      <c r="D112" s="17" t="s">
        <v>535</v>
      </c>
      <c r="E112" s="18">
        <v>118.244</v>
      </c>
      <c r="F112" s="19">
        <v>102.13</v>
      </c>
      <c r="G112" s="20">
        <v>1.1357999999999999</v>
      </c>
      <c r="H112" s="20">
        <v>12.667</v>
      </c>
      <c r="J112" s="13" t="s">
        <v>1116</v>
      </c>
      <c r="K112" s="65" t="s">
        <v>1117</v>
      </c>
      <c r="L112" s="66" t="s">
        <v>535</v>
      </c>
      <c r="M112" s="67">
        <v>118.244</v>
      </c>
      <c r="N112" s="68">
        <v>102.13</v>
      </c>
      <c r="O112" s="69">
        <v>1.1357999999999999</v>
      </c>
      <c r="P112" s="69">
        <v>12.667</v>
      </c>
      <c r="Q112" s="67">
        <v>12076.25972</v>
      </c>
      <c r="R112" s="62">
        <v>6.275042049640842E-4</v>
      </c>
      <c r="S112" s="63">
        <v>7.1271927599820684E-6</v>
      </c>
      <c r="T112" s="64">
        <v>7.9485957642800551E-5</v>
      </c>
    </row>
    <row r="113" spans="2:20" ht="15.75">
      <c r="B113" s="16" t="s">
        <v>1118</v>
      </c>
      <c r="C113" s="16" t="s">
        <v>1119</v>
      </c>
      <c r="D113" s="17" t="s">
        <v>1120</v>
      </c>
      <c r="E113" s="18">
        <v>152.404</v>
      </c>
      <c r="F113" s="19">
        <v>76.849999999999994</v>
      </c>
      <c r="G113" s="20">
        <v>0.15609999999999999</v>
      </c>
      <c r="H113" s="20">
        <v>25</v>
      </c>
      <c r="J113" s="13" t="s">
        <v>1118</v>
      </c>
      <c r="K113" s="65" t="s">
        <v>1119</v>
      </c>
      <c r="L113" s="66" t="s">
        <v>1120</v>
      </c>
      <c r="M113" s="67">
        <v>152.404</v>
      </c>
      <c r="N113" s="68">
        <v>76.849999999999994</v>
      </c>
      <c r="O113" s="69">
        <v>0.15609999999999999</v>
      </c>
      <c r="P113" s="69">
        <v>25</v>
      </c>
      <c r="Q113" s="67">
        <v>11712.247399999998</v>
      </c>
      <c r="R113" s="62">
        <v>6.0858946921354073E-4</v>
      </c>
      <c r="S113" s="63">
        <v>9.5000816144233698E-7</v>
      </c>
      <c r="T113" s="64">
        <v>1.5214736730338518E-4</v>
      </c>
    </row>
    <row r="114" spans="2:20" ht="15.75">
      <c r="B114" s="16" t="s">
        <v>1121</v>
      </c>
      <c r="C114" s="16" t="s">
        <v>1122</v>
      </c>
      <c r="D114" s="17" t="s">
        <v>1123</v>
      </c>
      <c r="E114" s="18">
        <v>306.63600000000002</v>
      </c>
      <c r="F114" s="19">
        <v>38.020000000000003</v>
      </c>
      <c r="G114" s="20">
        <v>1.6833</v>
      </c>
      <c r="H114" s="20">
        <v>5.867</v>
      </c>
      <c r="J114" s="13" t="s">
        <v>1121</v>
      </c>
      <c r="K114" s="65" t="s">
        <v>1122</v>
      </c>
      <c r="L114" s="66" t="s">
        <v>1123</v>
      </c>
      <c r="M114" s="67">
        <v>306.63600000000002</v>
      </c>
      <c r="N114" s="68">
        <v>38.020000000000003</v>
      </c>
      <c r="O114" s="69">
        <v>1.6833</v>
      </c>
      <c r="P114" s="69">
        <v>5.867</v>
      </c>
      <c r="Q114" s="67">
        <v>11658.300720000001</v>
      </c>
      <c r="R114" s="62">
        <v>6.0578630256022772E-4</v>
      </c>
      <c r="S114" s="63">
        <v>1.0197200830996314E-5</v>
      </c>
      <c r="T114" s="64">
        <v>3.554148237120856E-5</v>
      </c>
    </row>
    <row r="115" spans="2:20" ht="15.75">
      <c r="B115" s="16" t="s">
        <v>1124</v>
      </c>
      <c r="C115" s="16" t="s">
        <v>1125</v>
      </c>
      <c r="D115" s="17" t="s">
        <v>1126</v>
      </c>
      <c r="E115" s="18">
        <v>282.43</v>
      </c>
      <c r="F115" s="19">
        <v>171.42</v>
      </c>
      <c r="G115" s="20">
        <v>0.58340000000000003</v>
      </c>
      <c r="H115" s="20">
        <v>14.689</v>
      </c>
      <c r="J115" s="13" t="s">
        <v>1124</v>
      </c>
      <c r="K115" s="65" t="s">
        <v>1125</v>
      </c>
      <c r="L115" s="66" t="s">
        <v>1126</v>
      </c>
      <c r="M115" s="67">
        <v>282.43</v>
      </c>
      <c r="N115" s="68">
        <v>171.42</v>
      </c>
      <c r="O115" s="69">
        <v>0.58340000000000003</v>
      </c>
      <c r="P115" s="69">
        <v>14.689</v>
      </c>
      <c r="Q115" s="67">
        <v>48414.150600000001</v>
      </c>
      <c r="R115" s="62">
        <v>2.5156864613428867E-3</v>
      </c>
      <c r="S115" s="63">
        <v>1.4676514815474403E-5</v>
      </c>
      <c r="T115" s="64">
        <v>3.6952918430665658E-4</v>
      </c>
    </row>
    <row r="116" spans="2:20" ht="15.75">
      <c r="B116" s="16" t="s">
        <v>1127</v>
      </c>
      <c r="C116" s="16" t="s">
        <v>1128</v>
      </c>
      <c r="D116" s="17" t="s">
        <v>1129</v>
      </c>
      <c r="E116" s="18">
        <v>336.41</v>
      </c>
      <c r="F116" s="19">
        <v>69.06</v>
      </c>
      <c r="G116" s="20">
        <v>2.0851000000000002</v>
      </c>
      <c r="H116" s="20">
        <v>9.3000000000000007</v>
      </c>
      <c r="J116" s="13" t="s">
        <v>1127</v>
      </c>
      <c r="K116" s="65" t="s">
        <v>1128</v>
      </c>
      <c r="L116" s="66" t="s">
        <v>1129</v>
      </c>
      <c r="M116" s="67">
        <v>336.41</v>
      </c>
      <c r="N116" s="68">
        <v>69.06</v>
      </c>
      <c r="O116" s="69">
        <v>2.0851000000000002</v>
      </c>
      <c r="P116" s="69">
        <v>9.3000000000000007</v>
      </c>
      <c r="Q116" s="67">
        <v>23232.474600000001</v>
      </c>
      <c r="R116" s="62">
        <v>1.207201222997652E-3</v>
      </c>
      <c r="S116" s="63">
        <v>2.5171352700724045E-5</v>
      </c>
      <c r="T116" s="64">
        <v>1.1226971373878165E-4</v>
      </c>
    </row>
    <row r="117" spans="2:20" ht="15.75">
      <c r="B117" s="16" t="s">
        <v>1130</v>
      </c>
      <c r="C117" s="16" t="s">
        <v>1131</v>
      </c>
      <c r="D117" s="17" t="s">
        <v>1132</v>
      </c>
      <c r="E117" s="18">
        <v>133.53399999999999</v>
      </c>
      <c r="F117" s="19">
        <v>48.54</v>
      </c>
      <c r="G117" s="20">
        <v>1.3597000000000001</v>
      </c>
      <c r="H117" s="20">
        <v>6.75</v>
      </c>
      <c r="J117" s="13" t="s">
        <v>1130</v>
      </c>
      <c r="K117" s="65" t="s">
        <v>1131</v>
      </c>
      <c r="L117" s="66" t="s">
        <v>1132</v>
      </c>
      <c r="M117" s="67">
        <v>133.53399999999999</v>
      </c>
      <c r="N117" s="68">
        <v>48.54</v>
      </c>
      <c r="O117" s="69">
        <v>1.3597000000000001</v>
      </c>
      <c r="P117" s="69">
        <v>6.75</v>
      </c>
      <c r="Q117" s="67">
        <v>6481.7403599999998</v>
      </c>
      <c r="R117" s="62">
        <v>3.3680290302545902E-4</v>
      </c>
      <c r="S117" s="63">
        <v>4.5795090724371671E-6</v>
      </c>
      <c r="T117" s="64">
        <v>2.2734195954218485E-5</v>
      </c>
    </row>
    <row r="118" spans="2:20" ht="15.75">
      <c r="B118" s="16" t="s">
        <v>1133</v>
      </c>
      <c r="C118" s="16" t="s">
        <v>1134</v>
      </c>
      <c r="D118" s="17" t="s">
        <v>1135</v>
      </c>
      <c r="E118" s="18">
        <v>3896.9859999999999</v>
      </c>
      <c r="F118" s="19">
        <v>14.83</v>
      </c>
      <c r="G118" s="20">
        <v>4.0458999999999996</v>
      </c>
      <c r="H118" s="20">
        <v>15.435</v>
      </c>
      <c r="J118" s="13" t="s">
        <v>1133</v>
      </c>
      <c r="K118" s="65" t="s">
        <v>1134</v>
      </c>
      <c r="L118" s="66" t="s">
        <v>1135</v>
      </c>
      <c r="M118" s="67">
        <v>3896.9859999999999</v>
      </c>
      <c r="N118" s="68">
        <v>14.83</v>
      </c>
      <c r="O118" s="69">
        <v>4.0458999999999996</v>
      </c>
      <c r="P118" s="69">
        <v>15.435</v>
      </c>
      <c r="Q118" s="67">
        <v>57792.302380000001</v>
      </c>
      <c r="R118" s="62">
        <v>3.0029921183250151E-3</v>
      </c>
      <c r="S118" s="63">
        <v>1.2149805811531177E-4</v>
      </c>
      <c r="T118" s="64">
        <v>4.635118334634661E-4</v>
      </c>
    </row>
    <row r="119" spans="2:20" ht="15.75">
      <c r="B119" s="16" t="s">
        <v>1136</v>
      </c>
      <c r="C119" s="16" t="s">
        <v>1137</v>
      </c>
      <c r="D119" s="17" t="s">
        <v>1138</v>
      </c>
      <c r="E119" s="18">
        <v>444.12400000000002</v>
      </c>
      <c r="F119" s="19">
        <v>105.2</v>
      </c>
      <c r="G119" s="20">
        <v>2.9278</v>
      </c>
      <c r="H119" s="20">
        <v>6.2060000000000004</v>
      </c>
      <c r="J119" s="13" t="s">
        <v>1136</v>
      </c>
      <c r="K119" s="65" t="s">
        <v>1137</v>
      </c>
      <c r="L119" s="66" t="s">
        <v>1138</v>
      </c>
      <c r="M119" s="67">
        <v>444.12400000000002</v>
      </c>
      <c r="N119" s="68">
        <v>105.2</v>
      </c>
      <c r="O119" s="69">
        <v>2.9278</v>
      </c>
      <c r="P119" s="69">
        <v>6.2060000000000004</v>
      </c>
      <c r="Q119" s="67">
        <v>46721.844800000006</v>
      </c>
      <c r="R119" s="62">
        <v>2.4277512040523867E-3</v>
      </c>
      <c r="S119" s="63">
        <v>7.1079699752245773E-5</v>
      </c>
      <c r="T119" s="64">
        <v>1.5066623972349112E-4</v>
      </c>
    </row>
    <row r="120" spans="2:20" ht="15.75">
      <c r="B120" s="16" t="s">
        <v>1139</v>
      </c>
      <c r="C120" s="16" t="s">
        <v>1140</v>
      </c>
      <c r="D120" s="17" t="s">
        <v>1141</v>
      </c>
      <c r="E120" s="18">
        <v>613.81799999999998</v>
      </c>
      <c r="F120" s="19">
        <v>45.55</v>
      </c>
      <c r="G120" s="20">
        <v>1.3171999999999999</v>
      </c>
      <c r="H120" s="20">
        <v>9.24</v>
      </c>
      <c r="J120" s="13" t="s">
        <v>1139</v>
      </c>
      <c r="K120" s="65" t="s">
        <v>1140</v>
      </c>
      <c r="L120" s="66" t="s">
        <v>1141</v>
      </c>
      <c r="M120" s="67">
        <v>613.81799999999998</v>
      </c>
      <c r="N120" s="68">
        <v>45.55</v>
      </c>
      <c r="O120" s="69">
        <v>1.3171999999999999</v>
      </c>
      <c r="P120" s="69">
        <v>9.24</v>
      </c>
      <c r="Q120" s="67">
        <v>27959.409899999999</v>
      </c>
      <c r="R120" s="62">
        <v>1.4528212946188974E-3</v>
      </c>
      <c r="S120" s="63">
        <v>1.9136562092720114E-5</v>
      </c>
      <c r="T120" s="64">
        <v>1.3424068762278612E-4</v>
      </c>
    </row>
    <row r="121" spans="2:20" ht="15.75">
      <c r="B121" s="16" t="s">
        <v>1142</v>
      </c>
      <c r="C121" s="16" t="s">
        <v>1143</v>
      </c>
      <c r="D121" s="17" t="s">
        <v>1144</v>
      </c>
      <c r="E121" s="18">
        <v>1040.0450000000001</v>
      </c>
      <c r="F121" s="19">
        <v>11.75</v>
      </c>
      <c r="G121" s="20">
        <v>1.7020999999999999</v>
      </c>
      <c r="H121" s="20">
        <v>25.04</v>
      </c>
      <c r="J121" s="13" t="s">
        <v>1142</v>
      </c>
      <c r="K121" s="65" t="s">
        <v>1143</v>
      </c>
      <c r="L121" s="66" t="s">
        <v>1144</v>
      </c>
      <c r="M121" s="67">
        <v>1040.0450000000001</v>
      </c>
      <c r="N121" s="68">
        <v>11.75</v>
      </c>
      <c r="O121" s="69">
        <v>1.7020999999999999</v>
      </c>
      <c r="P121" s="69">
        <v>25.04</v>
      </c>
      <c r="Q121" s="67">
        <v>12220.528750000001</v>
      </c>
      <c r="R121" s="62">
        <v>6.350006835982064E-4</v>
      </c>
      <c r="S121" s="63">
        <v>1.080834663552507E-5</v>
      </c>
      <c r="T121" s="64">
        <v>1.590041711729909E-4</v>
      </c>
    </row>
    <row r="122" spans="2:20" ht="15.75">
      <c r="B122" s="16" t="s">
        <v>1145</v>
      </c>
      <c r="C122" s="16" t="s">
        <v>1146</v>
      </c>
      <c r="D122" s="17" t="s">
        <v>1147</v>
      </c>
      <c r="E122" s="18">
        <v>226.85599999999999</v>
      </c>
      <c r="F122" s="19">
        <v>29.13</v>
      </c>
      <c r="G122" s="20">
        <v>1.9224000000000001</v>
      </c>
      <c r="H122" s="20">
        <v>5</v>
      </c>
      <c r="J122" s="13" t="s">
        <v>1145</v>
      </c>
      <c r="K122" s="65" t="s">
        <v>1146</v>
      </c>
      <c r="L122" s="66" t="s">
        <v>1147</v>
      </c>
      <c r="M122" s="67">
        <v>226.85599999999999</v>
      </c>
      <c r="N122" s="68">
        <v>29.13</v>
      </c>
      <c r="O122" s="69">
        <v>1.9224000000000001</v>
      </c>
      <c r="P122" s="69">
        <v>5</v>
      </c>
      <c r="Q122" s="67">
        <v>6608.3152799999998</v>
      </c>
      <c r="R122" s="62">
        <v>3.4337996383605512E-4</v>
      </c>
      <c r="S122" s="63">
        <v>6.6011364247843239E-6</v>
      </c>
      <c r="T122" s="64">
        <v>1.7168998191802756E-5</v>
      </c>
    </row>
    <row r="123" spans="2:20" ht="15.75">
      <c r="B123" s="16" t="s">
        <v>1148</v>
      </c>
      <c r="C123" s="16" t="s">
        <v>1149</v>
      </c>
      <c r="D123" s="17" t="s">
        <v>1150</v>
      </c>
      <c r="E123" s="18">
        <v>417.35500000000002</v>
      </c>
      <c r="F123" s="19">
        <v>36.479999999999997</v>
      </c>
      <c r="G123" s="20">
        <v>2.5219</v>
      </c>
      <c r="H123" s="20">
        <v>10.28</v>
      </c>
      <c r="J123" s="13" t="s">
        <v>1148</v>
      </c>
      <c r="K123" s="65" t="s">
        <v>1149</v>
      </c>
      <c r="L123" s="66" t="s">
        <v>1150</v>
      </c>
      <c r="M123" s="67">
        <v>417.35500000000002</v>
      </c>
      <c r="N123" s="68">
        <v>36.479999999999997</v>
      </c>
      <c r="O123" s="69">
        <v>2.5219</v>
      </c>
      <c r="P123" s="69">
        <v>10.28</v>
      </c>
      <c r="Q123" s="67">
        <v>15225.1104</v>
      </c>
      <c r="R123" s="62">
        <v>7.9112415752535749E-4</v>
      </c>
      <c r="S123" s="63">
        <v>1.9951360128631993E-5</v>
      </c>
      <c r="T123" s="64">
        <v>8.132756339360674E-5</v>
      </c>
    </row>
    <row r="124" spans="2:20" ht="15.75">
      <c r="B124" s="16" t="s">
        <v>1151</v>
      </c>
      <c r="C124" s="16" t="s">
        <v>1152</v>
      </c>
      <c r="D124" s="17" t="s">
        <v>1153</v>
      </c>
      <c r="E124" s="18">
        <v>322.72699999999998</v>
      </c>
      <c r="F124" s="19">
        <v>149.11000000000001</v>
      </c>
      <c r="G124" s="20">
        <v>1.851</v>
      </c>
      <c r="H124" s="20">
        <v>8.6349999999999998</v>
      </c>
      <c r="J124" s="13" t="s">
        <v>1151</v>
      </c>
      <c r="K124" s="65" t="s">
        <v>1152</v>
      </c>
      <c r="L124" s="66" t="s">
        <v>1153</v>
      </c>
      <c r="M124" s="67">
        <v>322.72699999999998</v>
      </c>
      <c r="N124" s="68">
        <v>149.11000000000001</v>
      </c>
      <c r="O124" s="69">
        <v>1.851</v>
      </c>
      <c r="P124" s="69">
        <v>8.6349999999999998</v>
      </c>
      <c r="Q124" s="67">
        <v>48121.822970000001</v>
      </c>
      <c r="R124" s="62">
        <v>2.5004965911922484E-3</v>
      </c>
      <c r="S124" s="63">
        <v>4.6284191902968518E-5</v>
      </c>
      <c r="T124" s="64">
        <v>2.1591788064945065E-4</v>
      </c>
    </row>
    <row r="125" spans="2:20" ht="15.75">
      <c r="B125" s="16" t="s">
        <v>1154</v>
      </c>
      <c r="C125" s="16" t="s">
        <v>1155</v>
      </c>
      <c r="D125" s="17" t="s">
        <v>1156</v>
      </c>
      <c r="E125" s="18">
        <v>598.73800000000006</v>
      </c>
      <c r="F125" s="19">
        <v>58.21</v>
      </c>
      <c r="G125" s="20">
        <v>3.0234999999999999</v>
      </c>
      <c r="H125" s="20">
        <v>7.25</v>
      </c>
      <c r="J125" s="13" t="s">
        <v>1154</v>
      </c>
      <c r="K125" s="65" t="s">
        <v>1155</v>
      </c>
      <c r="L125" s="66" t="s">
        <v>1156</v>
      </c>
      <c r="M125" s="67">
        <v>598.73800000000006</v>
      </c>
      <c r="N125" s="68">
        <v>58.21</v>
      </c>
      <c r="O125" s="69">
        <v>3.0234999999999999</v>
      </c>
      <c r="P125" s="69">
        <v>7.25</v>
      </c>
      <c r="Q125" s="67">
        <v>34852.538980000005</v>
      </c>
      <c r="R125" s="62">
        <v>1.8110006964660295E-3</v>
      </c>
      <c r="S125" s="63">
        <v>5.4755606057650395E-5</v>
      </c>
      <c r="T125" s="64">
        <v>1.3129755049378714E-4</v>
      </c>
    </row>
    <row r="126" spans="2:20" ht="15.75">
      <c r="B126" s="16" t="s">
        <v>1157</v>
      </c>
      <c r="C126" s="16" t="s">
        <v>1158</v>
      </c>
      <c r="D126" s="17" t="s">
        <v>1159</v>
      </c>
      <c r="E126" s="18">
        <v>152.19999999999999</v>
      </c>
      <c r="F126" s="19">
        <v>88.95</v>
      </c>
      <c r="G126" s="20">
        <v>2.7656000000000001</v>
      </c>
      <c r="H126" s="20">
        <v>8.7360000000000007</v>
      </c>
      <c r="J126" s="13" t="s">
        <v>1157</v>
      </c>
      <c r="K126" s="65" t="s">
        <v>1158</v>
      </c>
      <c r="L126" s="66" t="s">
        <v>1159</v>
      </c>
      <c r="M126" s="67">
        <v>152.19999999999999</v>
      </c>
      <c r="N126" s="68">
        <v>88.95</v>
      </c>
      <c r="O126" s="69">
        <v>2.7656000000000001</v>
      </c>
      <c r="P126" s="69">
        <v>8.7360000000000007</v>
      </c>
      <c r="Q126" s="67">
        <v>13538.189999999999</v>
      </c>
      <c r="R126" s="62">
        <v>7.034687353182161E-4</v>
      </c>
      <c r="S126" s="63">
        <v>1.9455131343960586E-5</v>
      </c>
      <c r="T126" s="64">
        <v>6.1455028717399363E-5</v>
      </c>
    </row>
    <row r="127" spans="2:20" ht="15.75">
      <c r="B127" s="16" t="s">
        <v>1160</v>
      </c>
      <c r="C127" s="16" t="s">
        <v>1161</v>
      </c>
      <c r="D127" s="17" t="s">
        <v>1162</v>
      </c>
      <c r="E127" s="18">
        <v>65.974999999999994</v>
      </c>
      <c r="F127" s="19">
        <v>228.71</v>
      </c>
      <c r="G127" s="20">
        <v>2.0463</v>
      </c>
      <c r="H127" s="20">
        <v>11.9</v>
      </c>
      <c r="J127" s="13" t="s">
        <v>1160</v>
      </c>
      <c r="K127" s="65" t="s">
        <v>1161</v>
      </c>
      <c r="L127" s="66" t="s">
        <v>1162</v>
      </c>
      <c r="M127" s="67">
        <v>65.974999999999994</v>
      </c>
      <c r="N127" s="68">
        <v>228.71</v>
      </c>
      <c r="O127" s="69">
        <v>2.0463</v>
      </c>
      <c r="P127" s="69">
        <v>11.9</v>
      </c>
      <c r="Q127" s="67">
        <v>15089.142249999999</v>
      </c>
      <c r="R127" s="62">
        <v>7.8405900756631144E-4</v>
      </c>
      <c r="S127" s="63">
        <v>1.6044199471829429E-5</v>
      </c>
      <c r="T127" s="64">
        <v>9.3303021900391071E-5</v>
      </c>
    </row>
    <row r="128" spans="2:20" ht="15.75">
      <c r="B128" s="16" t="s">
        <v>1163</v>
      </c>
      <c r="C128" s="16" t="s">
        <v>1164</v>
      </c>
      <c r="D128" s="17" t="s">
        <v>1165</v>
      </c>
      <c r="E128" s="18">
        <v>854.74900000000002</v>
      </c>
      <c r="F128" s="19">
        <v>41.79</v>
      </c>
      <c r="G128" s="20">
        <v>1.7229000000000001</v>
      </c>
      <c r="H128" s="20">
        <v>12.933</v>
      </c>
      <c r="J128" s="13" t="s">
        <v>1163</v>
      </c>
      <c r="K128" s="65" t="s">
        <v>1164</v>
      </c>
      <c r="L128" s="66" t="s">
        <v>1165</v>
      </c>
      <c r="M128" s="67">
        <v>854.74900000000002</v>
      </c>
      <c r="N128" s="68">
        <v>41.79</v>
      </c>
      <c r="O128" s="69">
        <v>1.7229000000000001</v>
      </c>
      <c r="P128" s="69">
        <v>12.933</v>
      </c>
      <c r="Q128" s="67">
        <v>35719.960709999999</v>
      </c>
      <c r="R128" s="62">
        <v>1.8560734918242447E-3</v>
      </c>
      <c r="S128" s="63">
        <v>3.1978290190639914E-5</v>
      </c>
      <c r="T128" s="64">
        <v>2.4004598469762957E-4</v>
      </c>
    </row>
    <row r="129" spans="2:20" ht="15.75">
      <c r="B129" s="16" t="s">
        <v>1166</v>
      </c>
      <c r="C129" s="16" t="s">
        <v>1167</v>
      </c>
      <c r="D129" s="17" t="s">
        <v>1168</v>
      </c>
      <c r="E129" s="18">
        <v>208.13499999999999</v>
      </c>
      <c r="F129" s="19">
        <v>58.3</v>
      </c>
      <c r="G129" s="20">
        <v>2.1269</v>
      </c>
      <c r="H129" s="20">
        <v>11.324999999999999</v>
      </c>
      <c r="J129" s="13" t="s">
        <v>1166</v>
      </c>
      <c r="K129" s="65" t="s">
        <v>1167</v>
      </c>
      <c r="L129" s="66" t="s">
        <v>1168</v>
      </c>
      <c r="M129" s="67">
        <v>208.13499999999999</v>
      </c>
      <c r="N129" s="68">
        <v>58.3</v>
      </c>
      <c r="O129" s="69">
        <v>2.1269</v>
      </c>
      <c r="P129" s="69">
        <v>11.324999999999999</v>
      </c>
      <c r="Q129" s="67">
        <v>12134.270499999999</v>
      </c>
      <c r="R129" s="62">
        <v>6.3051854957303286E-4</v>
      </c>
      <c r="S129" s="63">
        <v>1.3410499030868835E-5</v>
      </c>
      <c r="T129" s="64">
        <v>7.1406225739145964E-5</v>
      </c>
    </row>
    <row r="130" spans="2:20" ht="15.75">
      <c r="B130" s="16" t="s">
        <v>1169</v>
      </c>
      <c r="C130" s="16" t="s">
        <v>1170</v>
      </c>
      <c r="D130" s="17" t="s">
        <v>1171</v>
      </c>
      <c r="E130" s="18">
        <v>71.152000000000001</v>
      </c>
      <c r="F130" s="19">
        <v>107.66</v>
      </c>
      <c r="G130" s="20">
        <v>1.3004</v>
      </c>
      <c r="H130" s="20">
        <v>17</v>
      </c>
      <c r="J130" s="13" t="s">
        <v>1169</v>
      </c>
      <c r="K130" s="65" t="s">
        <v>1170</v>
      </c>
      <c r="L130" s="66" t="s">
        <v>1171</v>
      </c>
      <c r="M130" s="67">
        <v>71.152000000000001</v>
      </c>
      <c r="N130" s="68">
        <v>107.66</v>
      </c>
      <c r="O130" s="69">
        <v>1.3004</v>
      </c>
      <c r="P130" s="69">
        <v>17</v>
      </c>
      <c r="Q130" s="67">
        <v>7660.2243200000003</v>
      </c>
      <c r="R130" s="62">
        <v>3.9803905209221047E-4</v>
      </c>
      <c r="S130" s="63">
        <v>5.1760998334071052E-6</v>
      </c>
      <c r="T130" s="64">
        <v>6.7666638855675784E-5</v>
      </c>
    </row>
    <row r="131" spans="2:20" ht="15.75">
      <c r="B131" s="16" t="s">
        <v>1172</v>
      </c>
      <c r="C131" s="16" t="s">
        <v>1173</v>
      </c>
      <c r="D131" s="17" t="s">
        <v>1174</v>
      </c>
      <c r="E131" s="18">
        <v>97.453999999999994</v>
      </c>
      <c r="F131" s="19">
        <v>26.41</v>
      </c>
      <c r="G131" s="20">
        <v>3.0291999999999999</v>
      </c>
      <c r="H131" s="20">
        <v>15.05</v>
      </c>
      <c r="J131" s="13" t="s">
        <v>1172</v>
      </c>
      <c r="K131" s="65" t="s">
        <v>1173</v>
      </c>
      <c r="L131" s="66" t="s">
        <v>1174</v>
      </c>
      <c r="M131" s="67">
        <v>97.453999999999994</v>
      </c>
      <c r="N131" s="68">
        <v>26.41</v>
      </c>
      <c r="O131" s="69">
        <v>3.0291999999999999</v>
      </c>
      <c r="P131" s="69">
        <v>15.05</v>
      </c>
      <c r="Q131" s="67">
        <v>2573.7601399999999</v>
      </c>
      <c r="R131" s="62">
        <v>1.3373721233770797E-4</v>
      </c>
      <c r="S131" s="63">
        <v>4.05116763613385E-6</v>
      </c>
      <c r="T131" s="64">
        <v>2.0127450456825048E-5</v>
      </c>
    </row>
    <row r="132" spans="2:20" ht="15.75">
      <c r="B132" s="16" t="s">
        <v>1175</v>
      </c>
      <c r="C132" s="16" t="s">
        <v>1176</v>
      </c>
      <c r="D132" s="17" t="s">
        <v>1177</v>
      </c>
      <c r="E132" s="18">
        <v>123.592</v>
      </c>
      <c r="F132" s="19">
        <v>82.94</v>
      </c>
      <c r="G132" s="20">
        <v>2.2667000000000002</v>
      </c>
      <c r="H132" s="20" t="s">
        <v>16</v>
      </c>
      <c r="J132" s="13" t="s">
        <v>1175</v>
      </c>
      <c r="K132" s="65" t="s">
        <v>1176</v>
      </c>
      <c r="L132" s="66" t="s">
        <v>1177</v>
      </c>
      <c r="M132" s="67">
        <v>123.592</v>
      </c>
      <c r="N132" s="68">
        <v>82.94</v>
      </c>
      <c r="O132" s="69">
        <v>2.2667000000000002</v>
      </c>
      <c r="P132" s="69" t="s">
        <v>16</v>
      </c>
      <c r="Q132" s="67">
        <v>10250.72048</v>
      </c>
      <c r="R132" s="62">
        <v>5.3264589817147913E-4</v>
      </c>
      <c r="S132" s="63">
        <v>1.2073484573852919E-5</v>
      </c>
      <c r="T132" s="64" t="s">
        <v>16</v>
      </c>
    </row>
    <row r="133" spans="2:20" ht="15.75">
      <c r="B133" s="16" t="s">
        <v>1178</v>
      </c>
      <c r="C133" s="16" t="s">
        <v>1179</v>
      </c>
      <c r="D133" s="17" t="s">
        <v>1180</v>
      </c>
      <c r="E133" s="18">
        <v>462.46699999999998</v>
      </c>
      <c r="F133" s="19">
        <v>38.64</v>
      </c>
      <c r="G133" s="20">
        <v>5.8489000000000004</v>
      </c>
      <c r="H133" s="20">
        <v>3.1030000000000002</v>
      </c>
      <c r="J133" s="13" t="s">
        <v>1178</v>
      </c>
      <c r="K133" s="65" t="s">
        <v>1179</v>
      </c>
      <c r="L133" s="66" t="s">
        <v>1180</v>
      </c>
      <c r="M133" s="67">
        <v>462.46699999999998</v>
      </c>
      <c r="N133" s="68">
        <v>38.64</v>
      </c>
      <c r="O133" s="69">
        <v>5.8489000000000004</v>
      </c>
      <c r="P133" s="69">
        <v>3.1030000000000002</v>
      </c>
      <c r="Q133" s="67">
        <v>17869.724879999998</v>
      </c>
      <c r="R133" s="62">
        <v>9.2854308898147094E-4</v>
      </c>
      <c r="S133" s="63">
        <v>5.4309556731437262E-5</v>
      </c>
      <c r="T133" s="64">
        <v>2.8812692051095044E-5</v>
      </c>
    </row>
    <row r="134" spans="2:20" ht="15.75">
      <c r="B134" s="16" t="s">
        <v>1181</v>
      </c>
      <c r="C134" s="16" t="s">
        <v>1182</v>
      </c>
      <c r="D134" s="17" t="s">
        <v>1183</v>
      </c>
      <c r="E134" s="18">
        <v>107.654</v>
      </c>
      <c r="F134" s="19">
        <v>57.74</v>
      </c>
      <c r="G134" s="20">
        <v>4.7626999999999997</v>
      </c>
      <c r="H134" s="20">
        <v>18.573</v>
      </c>
      <c r="J134" s="13" t="s">
        <v>1181</v>
      </c>
      <c r="K134" s="65" t="s">
        <v>1182</v>
      </c>
      <c r="L134" s="66" t="s">
        <v>1183</v>
      </c>
      <c r="M134" s="67">
        <v>107.654</v>
      </c>
      <c r="N134" s="68">
        <v>57.74</v>
      </c>
      <c r="O134" s="69">
        <v>4.7626999999999997</v>
      </c>
      <c r="P134" s="69">
        <v>18.573</v>
      </c>
      <c r="Q134" s="67">
        <v>6215.9419600000001</v>
      </c>
      <c r="R134" s="62">
        <v>3.2299153944601413E-4</v>
      </c>
      <c r="S134" s="63">
        <v>1.5383118049195312E-5</v>
      </c>
      <c r="T134" s="64">
        <v>5.9989218621308209E-5</v>
      </c>
    </row>
    <row r="135" spans="2:20" ht="15.75">
      <c r="B135" s="16" t="s">
        <v>1184</v>
      </c>
      <c r="C135" s="16" t="s">
        <v>1185</v>
      </c>
      <c r="D135" s="17" t="s">
        <v>1186</v>
      </c>
      <c r="E135" s="18">
        <v>158.42599999999999</v>
      </c>
      <c r="F135" s="19">
        <v>92.89</v>
      </c>
      <c r="G135" s="20">
        <v>2.3037999999999998</v>
      </c>
      <c r="H135" s="20">
        <v>8.7249999999999996</v>
      </c>
      <c r="J135" s="13" t="s">
        <v>1184</v>
      </c>
      <c r="K135" s="65" t="s">
        <v>1185</v>
      </c>
      <c r="L135" s="66" t="s">
        <v>1186</v>
      </c>
      <c r="M135" s="67">
        <v>158.42599999999999</v>
      </c>
      <c r="N135" s="68">
        <v>92.89</v>
      </c>
      <c r="O135" s="69">
        <v>2.3037999999999998</v>
      </c>
      <c r="P135" s="69">
        <v>8.7249999999999996</v>
      </c>
      <c r="Q135" s="67">
        <v>14716.191139999999</v>
      </c>
      <c r="R135" s="62">
        <v>7.646797961881859E-4</v>
      </c>
      <c r="S135" s="63">
        <v>1.7616693144583426E-5</v>
      </c>
      <c r="T135" s="64">
        <v>6.6718312217419216E-5</v>
      </c>
    </row>
    <row r="136" spans="2:20" ht="15.75">
      <c r="B136" s="16" t="s">
        <v>1187</v>
      </c>
      <c r="C136" s="16" t="s">
        <v>1188</v>
      </c>
      <c r="D136" s="17" t="s">
        <v>1189</v>
      </c>
      <c r="E136" s="18">
        <v>264.27499999999998</v>
      </c>
      <c r="F136" s="19">
        <v>59.21</v>
      </c>
      <c r="G136" s="20">
        <v>1.6888999999999998</v>
      </c>
      <c r="H136" s="20">
        <v>6.6</v>
      </c>
      <c r="J136" s="13" t="s">
        <v>1187</v>
      </c>
      <c r="K136" s="65" t="s">
        <v>1188</v>
      </c>
      <c r="L136" s="66" t="s">
        <v>1189</v>
      </c>
      <c r="M136" s="67">
        <v>264.27499999999998</v>
      </c>
      <c r="N136" s="68">
        <v>59.21</v>
      </c>
      <c r="O136" s="69">
        <v>1.6888999999999998</v>
      </c>
      <c r="P136" s="69">
        <v>6.6</v>
      </c>
      <c r="Q136" s="67">
        <v>15647.722749999999</v>
      </c>
      <c r="R136" s="62">
        <v>8.1308385637611665E-4</v>
      </c>
      <c r="S136" s="63">
        <v>1.3732173250336232E-5</v>
      </c>
      <c r="T136" s="64">
        <v>5.3663534520823698E-5</v>
      </c>
    </row>
    <row r="137" spans="2:20" ht="15.75">
      <c r="B137" s="16" t="s">
        <v>1190</v>
      </c>
      <c r="C137" s="16" t="s">
        <v>1191</v>
      </c>
      <c r="D137" s="17" t="s">
        <v>1192</v>
      </c>
      <c r="E137" s="18">
        <v>170.37899999999999</v>
      </c>
      <c r="F137" s="19">
        <v>79.459999999999994</v>
      </c>
      <c r="G137" s="20">
        <v>1.8877000000000002</v>
      </c>
      <c r="H137" s="20">
        <v>9.2520000000000007</v>
      </c>
      <c r="J137" s="13" t="s">
        <v>1190</v>
      </c>
      <c r="K137" s="65" t="s">
        <v>1191</v>
      </c>
      <c r="L137" s="66" t="s">
        <v>1192</v>
      </c>
      <c r="M137" s="67">
        <v>170.37899999999999</v>
      </c>
      <c r="N137" s="68">
        <v>79.459999999999994</v>
      </c>
      <c r="O137" s="69">
        <v>1.8877000000000002</v>
      </c>
      <c r="P137" s="69">
        <v>9.2520000000000007</v>
      </c>
      <c r="Q137" s="67">
        <v>13538.315339999997</v>
      </c>
      <c r="R137" s="62">
        <v>7.0347524821035923E-4</v>
      </c>
      <c r="S137" s="63">
        <v>1.3279502260466952E-5</v>
      </c>
      <c r="T137" s="64">
        <v>6.5085529964422435E-5</v>
      </c>
    </row>
    <row r="138" spans="2:20" ht="15.75">
      <c r="B138" s="16" t="s">
        <v>1193</v>
      </c>
      <c r="C138" s="16" t="s">
        <v>1194</v>
      </c>
      <c r="D138" s="17" t="s">
        <v>1195</v>
      </c>
      <c r="E138" s="18">
        <v>1611.307</v>
      </c>
      <c r="F138" s="19">
        <v>45.13</v>
      </c>
      <c r="G138" s="20">
        <v>1.5068000000000001</v>
      </c>
      <c r="H138" s="20">
        <v>10.507999999999999</v>
      </c>
      <c r="J138" s="13" t="s">
        <v>1193</v>
      </c>
      <c r="K138" s="65" t="s">
        <v>1194</v>
      </c>
      <c r="L138" s="66" t="s">
        <v>1195</v>
      </c>
      <c r="M138" s="67">
        <v>1611.307</v>
      </c>
      <c r="N138" s="68">
        <v>45.13</v>
      </c>
      <c r="O138" s="69">
        <v>1.5068000000000001</v>
      </c>
      <c r="P138" s="69">
        <v>10.507999999999999</v>
      </c>
      <c r="Q138" s="67">
        <v>72718.284910000002</v>
      </c>
      <c r="R138" s="62">
        <v>3.7785730529817816E-3</v>
      </c>
      <c r="S138" s="63">
        <v>5.6935538762329491E-5</v>
      </c>
      <c r="T138" s="64">
        <v>3.9705245640732557E-4</v>
      </c>
    </row>
    <row r="139" spans="2:20" ht="15.75">
      <c r="B139" s="16" t="s">
        <v>1196</v>
      </c>
      <c r="C139" s="16" t="s">
        <v>1197</v>
      </c>
      <c r="D139" s="17" t="s">
        <v>1198</v>
      </c>
      <c r="E139" s="18">
        <v>430.20699999999999</v>
      </c>
      <c r="F139" s="19">
        <v>19.34</v>
      </c>
      <c r="G139" s="20">
        <v>5.1189</v>
      </c>
      <c r="H139" s="20">
        <v>6.3330000000000002</v>
      </c>
      <c r="J139" s="13" t="s">
        <v>1196</v>
      </c>
      <c r="K139" s="65" t="s">
        <v>1197</v>
      </c>
      <c r="L139" s="66" t="s">
        <v>1198</v>
      </c>
      <c r="M139" s="67">
        <v>430.20699999999999</v>
      </c>
      <c r="N139" s="68">
        <v>19.34</v>
      </c>
      <c r="O139" s="69">
        <v>5.1189</v>
      </c>
      <c r="P139" s="69">
        <v>6.3330000000000002</v>
      </c>
      <c r="Q139" s="67">
        <v>8320.203379999999</v>
      </c>
      <c r="R139" s="62">
        <v>4.3233275270320088E-4</v>
      </c>
      <c r="S139" s="63">
        <v>2.2130681278124149E-5</v>
      </c>
      <c r="T139" s="64">
        <v>2.737963322869371E-5</v>
      </c>
    </row>
    <row r="140" spans="2:20" ht="15.75">
      <c r="B140" s="16" t="s">
        <v>1199</v>
      </c>
      <c r="C140" s="16" t="s">
        <v>1200</v>
      </c>
      <c r="D140" s="17" t="s">
        <v>1201</v>
      </c>
      <c r="E140" s="18">
        <v>148.14400000000001</v>
      </c>
      <c r="F140" s="19">
        <v>182.09</v>
      </c>
      <c r="G140" s="20">
        <v>0.63700000000000001</v>
      </c>
      <c r="H140" s="20">
        <v>12.545</v>
      </c>
      <c r="J140" s="13" t="s">
        <v>1199</v>
      </c>
      <c r="K140" s="65" t="s">
        <v>1200</v>
      </c>
      <c r="L140" s="66" t="s">
        <v>1201</v>
      </c>
      <c r="M140" s="67">
        <v>148.14400000000001</v>
      </c>
      <c r="N140" s="68">
        <v>182.09</v>
      </c>
      <c r="O140" s="69">
        <v>0.63700000000000001</v>
      </c>
      <c r="P140" s="69">
        <v>12.545</v>
      </c>
      <c r="Q140" s="67">
        <v>26975.540960000002</v>
      </c>
      <c r="R140" s="62">
        <v>1.401697692502169E-3</v>
      </c>
      <c r="S140" s="63">
        <v>8.9288143012388159E-6</v>
      </c>
      <c r="T140" s="64">
        <v>1.758429755243971E-4</v>
      </c>
    </row>
    <row r="141" spans="2:20" ht="15.75">
      <c r="B141" s="16" t="s">
        <v>1202</v>
      </c>
      <c r="C141" s="16" t="s">
        <v>1203</v>
      </c>
      <c r="D141" s="17" t="s">
        <v>1204</v>
      </c>
      <c r="E141" s="18">
        <v>367.69099999999997</v>
      </c>
      <c r="F141" s="19">
        <v>89.47</v>
      </c>
      <c r="G141" s="20">
        <v>2.1682999999999999</v>
      </c>
      <c r="H141" s="20">
        <v>9.0749999999999993</v>
      </c>
      <c r="J141" s="13" t="s">
        <v>1202</v>
      </c>
      <c r="K141" s="65" t="s">
        <v>1203</v>
      </c>
      <c r="L141" s="66" t="s">
        <v>1204</v>
      </c>
      <c r="M141" s="67">
        <v>367.69099999999997</v>
      </c>
      <c r="N141" s="68">
        <v>89.47</v>
      </c>
      <c r="O141" s="69">
        <v>2.1682999999999999</v>
      </c>
      <c r="P141" s="69">
        <v>9.0749999999999993</v>
      </c>
      <c r="Q141" s="67">
        <v>32897.313770000001</v>
      </c>
      <c r="R141" s="62">
        <v>1.7094036731016805E-3</v>
      </c>
      <c r="S141" s="63">
        <v>3.7064999843863732E-5</v>
      </c>
      <c r="T141" s="64">
        <v>1.551283833339775E-4</v>
      </c>
    </row>
    <row r="142" spans="2:20" ht="15.75">
      <c r="B142" s="16" t="s">
        <v>1205</v>
      </c>
      <c r="C142" s="16" t="s">
        <v>1206</v>
      </c>
      <c r="D142" s="17" t="s">
        <v>1207</v>
      </c>
      <c r="E142" s="18">
        <v>265.35300000000001</v>
      </c>
      <c r="F142" s="19">
        <v>61.4</v>
      </c>
      <c r="G142" s="20">
        <v>1.8893</v>
      </c>
      <c r="H142" s="20">
        <v>10.215999999999999</v>
      </c>
      <c r="J142" s="13" t="s">
        <v>1205</v>
      </c>
      <c r="K142" s="65" t="s">
        <v>1206</v>
      </c>
      <c r="L142" s="66" t="s">
        <v>1207</v>
      </c>
      <c r="M142" s="67">
        <v>265.35300000000001</v>
      </c>
      <c r="N142" s="68">
        <v>61.4</v>
      </c>
      <c r="O142" s="69">
        <v>1.8893</v>
      </c>
      <c r="P142" s="69">
        <v>10.215999999999999</v>
      </c>
      <c r="Q142" s="67">
        <v>16292.674199999999</v>
      </c>
      <c r="R142" s="62">
        <v>8.4659669530607337E-4</v>
      </c>
      <c r="S142" s="63">
        <v>1.5994751364417644E-5</v>
      </c>
      <c r="T142" s="64">
        <v>8.6488318392468439E-5</v>
      </c>
    </row>
    <row r="143" spans="2:20" ht="15.75">
      <c r="B143" s="16" t="s">
        <v>1208</v>
      </c>
      <c r="C143" s="16" t="s">
        <v>1209</v>
      </c>
      <c r="D143" s="17" t="s">
        <v>1210</v>
      </c>
      <c r="E143" s="18">
        <v>410.40100000000001</v>
      </c>
      <c r="F143" s="19">
        <v>21.3</v>
      </c>
      <c r="G143" s="20">
        <v>2.2534999999999998</v>
      </c>
      <c r="H143" s="20">
        <v>5.8</v>
      </c>
      <c r="J143" s="13" t="s">
        <v>1208</v>
      </c>
      <c r="K143" s="65" t="s">
        <v>1209</v>
      </c>
      <c r="L143" s="66" t="s">
        <v>1210</v>
      </c>
      <c r="M143" s="67">
        <v>410.40100000000001</v>
      </c>
      <c r="N143" s="68">
        <v>21.3</v>
      </c>
      <c r="O143" s="69">
        <v>2.2534999999999998</v>
      </c>
      <c r="P143" s="69">
        <v>5.8</v>
      </c>
      <c r="Q143" s="67">
        <v>8741.5413000000008</v>
      </c>
      <c r="R143" s="62">
        <v>4.5422622987585166E-4</v>
      </c>
      <c r="S143" s="63">
        <v>1.0235988090252316E-5</v>
      </c>
      <c r="T143" s="64">
        <v>2.6345121332799394E-5</v>
      </c>
    </row>
    <row r="144" spans="2:20" ht="15.75">
      <c r="B144" s="16" t="s">
        <v>1211</v>
      </c>
      <c r="C144" s="16" t="s">
        <v>1212</v>
      </c>
      <c r="D144" s="17" t="s">
        <v>1213</v>
      </c>
      <c r="E144" s="18">
        <v>80.885999999999996</v>
      </c>
      <c r="F144" s="19">
        <v>115.59</v>
      </c>
      <c r="G144" s="20">
        <v>1.6263999999999998</v>
      </c>
      <c r="H144" s="20">
        <v>9.6999999999999993</v>
      </c>
      <c r="J144" s="13" t="s">
        <v>1211</v>
      </c>
      <c r="K144" s="65" t="s">
        <v>1212</v>
      </c>
      <c r="L144" s="66" t="s">
        <v>1213</v>
      </c>
      <c r="M144" s="67">
        <v>80.885999999999996</v>
      </c>
      <c r="N144" s="68">
        <v>115.59</v>
      </c>
      <c r="O144" s="69">
        <v>1.6263999999999998</v>
      </c>
      <c r="P144" s="69">
        <v>9.6999999999999993</v>
      </c>
      <c r="Q144" s="67">
        <v>9349.6127400000005</v>
      </c>
      <c r="R144" s="62">
        <v>4.8582271706357216E-4</v>
      </c>
      <c r="S144" s="63">
        <v>7.901420670321937E-6</v>
      </c>
      <c r="T144" s="64">
        <v>4.7124803555166496E-5</v>
      </c>
    </row>
    <row r="145" spans="2:20" ht="15.75">
      <c r="B145" s="16" t="s">
        <v>1214</v>
      </c>
      <c r="C145" s="16" t="s">
        <v>1215</v>
      </c>
      <c r="D145" s="17" t="s">
        <v>1216</v>
      </c>
      <c r="E145" s="18">
        <v>123.79900000000001</v>
      </c>
      <c r="F145" s="19">
        <v>42.12</v>
      </c>
      <c r="G145" s="20" t="s">
        <v>16</v>
      </c>
      <c r="H145" s="20">
        <v>8.4239999999999995</v>
      </c>
      <c r="J145" s="13" t="s">
        <v>1214</v>
      </c>
      <c r="K145" s="65" t="s">
        <v>1215</v>
      </c>
      <c r="L145" s="66" t="s">
        <v>1216</v>
      </c>
      <c r="M145" s="67">
        <v>123.79900000000001</v>
      </c>
      <c r="N145" s="68">
        <v>42.12</v>
      </c>
      <c r="O145" s="69" t="s">
        <v>16</v>
      </c>
      <c r="P145" s="69">
        <v>8.4239999999999995</v>
      </c>
      <c r="Q145" s="67">
        <v>5214.4138800000001</v>
      </c>
      <c r="R145" s="62">
        <v>2.7095033660994212E-4</v>
      </c>
      <c r="S145" s="63" t="s">
        <v>16</v>
      </c>
      <c r="T145" s="64">
        <v>2.2824856356021523E-5</v>
      </c>
    </row>
    <row r="146" spans="2:20" ht="15.75">
      <c r="B146" s="16" t="s">
        <v>1217</v>
      </c>
      <c r="C146" s="16" t="s">
        <v>1218</v>
      </c>
      <c r="D146" s="17" t="s">
        <v>1219</v>
      </c>
      <c r="E146" s="18">
        <v>654.06899999999996</v>
      </c>
      <c r="F146" s="19">
        <v>45.56</v>
      </c>
      <c r="G146" s="20">
        <v>2.2827000000000002</v>
      </c>
      <c r="H146" s="20">
        <v>7.633</v>
      </c>
      <c r="J146" s="13" t="s">
        <v>1217</v>
      </c>
      <c r="K146" s="65" t="s">
        <v>1218</v>
      </c>
      <c r="L146" s="66" t="s">
        <v>1219</v>
      </c>
      <c r="M146" s="67">
        <v>654.06899999999996</v>
      </c>
      <c r="N146" s="68">
        <v>45.56</v>
      </c>
      <c r="O146" s="69">
        <v>2.2827000000000002</v>
      </c>
      <c r="P146" s="69">
        <v>7.633</v>
      </c>
      <c r="Q146" s="67">
        <v>29799.38364</v>
      </c>
      <c r="R146" s="62">
        <v>1.5484296440287173E-3</v>
      </c>
      <c r="S146" s="63">
        <v>3.534600348424353E-5</v>
      </c>
      <c r="T146" s="64">
        <v>1.1819163472871198E-4</v>
      </c>
    </row>
    <row r="147" spans="2:20" ht="15.75">
      <c r="B147" s="16" t="s">
        <v>1220</v>
      </c>
      <c r="C147" s="16" t="s">
        <v>1221</v>
      </c>
      <c r="D147" s="17" t="s">
        <v>1222</v>
      </c>
      <c r="E147" s="18">
        <v>402.47699999999998</v>
      </c>
      <c r="F147" s="19">
        <v>31.03</v>
      </c>
      <c r="G147" s="20">
        <v>1.2890999999999999</v>
      </c>
      <c r="H147" s="20">
        <v>11</v>
      </c>
      <c r="J147" s="13" t="s">
        <v>1220</v>
      </c>
      <c r="K147" s="65" t="s">
        <v>1221</v>
      </c>
      <c r="L147" s="66" t="s">
        <v>1222</v>
      </c>
      <c r="M147" s="67">
        <v>402.47699999999998</v>
      </c>
      <c r="N147" s="68">
        <v>31.03</v>
      </c>
      <c r="O147" s="69">
        <v>1.2890999999999999</v>
      </c>
      <c r="P147" s="69">
        <v>11</v>
      </c>
      <c r="Q147" s="67">
        <v>12488.86131</v>
      </c>
      <c r="R147" s="62">
        <v>6.489437266953929E-4</v>
      </c>
      <c r="S147" s="63">
        <v>8.3655335808303092E-6</v>
      </c>
      <c r="T147" s="64">
        <v>7.1383809936493217E-5</v>
      </c>
    </row>
    <row r="148" spans="2:20" ht="15.75">
      <c r="B148" s="16" t="s">
        <v>1223</v>
      </c>
      <c r="C148" s="16" t="s">
        <v>1224</v>
      </c>
      <c r="D148" s="17" t="s">
        <v>700</v>
      </c>
      <c r="E148" s="18">
        <v>352.89800000000002</v>
      </c>
      <c r="F148" s="19">
        <v>66.17</v>
      </c>
      <c r="G148" s="20">
        <v>3.0225</v>
      </c>
      <c r="H148" s="20">
        <v>4.4530000000000003</v>
      </c>
      <c r="J148" s="13" t="s">
        <v>1223</v>
      </c>
      <c r="K148" s="65" t="s">
        <v>1224</v>
      </c>
      <c r="L148" s="66" t="s">
        <v>700</v>
      </c>
      <c r="M148" s="67">
        <v>352.89800000000002</v>
      </c>
      <c r="N148" s="68">
        <v>66.17</v>
      </c>
      <c r="O148" s="69">
        <v>3.0225</v>
      </c>
      <c r="P148" s="69">
        <v>4.4530000000000003</v>
      </c>
      <c r="Q148" s="67">
        <v>23351.260660000004</v>
      </c>
      <c r="R148" s="62">
        <v>1.2133735606145442E-3</v>
      </c>
      <c r="S148" s="63">
        <v>3.6674215869574598E-5</v>
      </c>
      <c r="T148" s="64">
        <v>5.4031524654165651E-5</v>
      </c>
    </row>
    <row r="149" spans="2:20" ht="15.75">
      <c r="B149" s="16" t="s">
        <v>1225</v>
      </c>
      <c r="C149" s="16" t="s">
        <v>1226</v>
      </c>
      <c r="D149" s="17" t="s">
        <v>1227</v>
      </c>
      <c r="E149" s="18">
        <v>146.27099999999999</v>
      </c>
      <c r="F149" s="19">
        <v>192.2</v>
      </c>
      <c r="G149" s="20">
        <v>0.2601</v>
      </c>
      <c r="H149" s="20">
        <v>13.95</v>
      </c>
      <c r="J149" s="13" t="s">
        <v>1225</v>
      </c>
      <c r="K149" s="65" t="s">
        <v>1226</v>
      </c>
      <c r="L149" s="66" t="s">
        <v>1227</v>
      </c>
      <c r="M149" s="67">
        <v>146.27099999999999</v>
      </c>
      <c r="N149" s="68">
        <v>192.2</v>
      </c>
      <c r="O149" s="69">
        <v>0.2601</v>
      </c>
      <c r="P149" s="69">
        <v>13.95</v>
      </c>
      <c r="Q149" s="67">
        <v>28113.286199999995</v>
      </c>
      <c r="R149" s="62">
        <v>1.4608169843053655E-3</v>
      </c>
      <c r="S149" s="63">
        <v>3.7995849761782557E-6</v>
      </c>
      <c r="T149" s="64">
        <v>2.0378396931059847E-4</v>
      </c>
    </row>
    <row r="150" spans="2:20" ht="15.75">
      <c r="B150" s="16" t="s">
        <v>1228</v>
      </c>
      <c r="C150" s="16" t="s">
        <v>1229</v>
      </c>
      <c r="D150" s="17" t="s">
        <v>1230</v>
      </c>
      <c r="E150" s="18">
        <v>364.27499999999998</v>
      </c>
      <c r="F150" s="19">
        <v>114.97</v>
      </c>
      <c r="G150" s="20">
        <v>3.0617000000000001</v>
      </c>
      <c r="H150" s="20">
        <v>7.415</v>
      </c>
      <c r="J150" s="13" t="s">
        <v>1228</v>
      </c>
      <c r="K150" s="65" t="s">
        <v>1229</v>
      </c>
      <c r="L150" s="66" t="s">
        <v>1230</v>
      </c>
      <c r="M150" s="67">
        <v>364.27499999999998</v>
      </c>
      <c r="N150" s="68">
        <v>114.97</v>
      </c>
      <c r="O150" s="69">
        <v>3.0617000000000001</v>
      </c>
      <c r="P150" s="69">
        <v>7.415</v>
      </c>
      <c r="Q150" s="67">
        <v>41880.696749999996</v>
      </c>
      <c r="R150" s="62">
        <v>2.1761964322385948E-3</v>
      </c>
      <c r="S150" s="63">
        <v>6.6628606165849055E-5</v>
      </c>
      <c r="T150" s="64">
        <v>1.6136496545049179E-4</v>
      </c>
    </row>
    <row r="151" spans="2:20" ht="15.75">
      <c r="B151" s="16" t="s">
        <v>1231</v>
      </c>
      <c r="C151" s="16" t="s">
        <v>1232</v>
      </c>
      <c r="D151" s="17" t="s">
        <v>1233</v>
      </c>
      <c r="E151" s="18">
        <v>412.75299999999999</v>
      </c>
      <c r="F151" s="19">
        <v>24.71</v>
      </c>
      <c r="G151" s="20">
        <v>3.8851</v>
      </c>
      <c r="H151" s="20">
        <v>5.0149999999999997</v>
      </c>
      <c r="J151" s="13" t="s">
        <v>1231</v>
      </c>
      <c r="K151" s="65" t="s">
        <v>1232</v>
      </c>
      <c r="L151" s="66" t="s">
        <v>1233</v>
      </c>
      <c r="M151" s="67">
        <v>412.75299999999999</v>
      </c>
      <c r="N151" s="68">
        <v>24.71</v>
      </c>
      <c r="O151" s="69">
        <v>3.8851</v>
      </c>
      <c r="P151" s="69">
        <v>5.0149999999999997</v>
      </c>
      <c r="Q151" s="67">
        <v>10199.126630000001</v>
      </c>
      <c r="R151" s="62">
        <v>5.2996498880252387E-4</v>
      </c>
      <c r="S151" s="63">
        <v>2.0589669779966853E-5</v>
      </c>
      <c r="T151" s="64">
        <v>2.657774418844657E-5</v>
      </c>
    </row>
    <row r="152" spans="2:20" ht="15.75">
      <c r="B152" s="16" t="s">
        <v>1234</v>
      </c>
      <c r="C152" s="16" t="s">
        <v>1235</v>
      </c>
      <c r="D152" s="17" t="s">
        <v>1236</v>
      </c>
      <c r="E152" s="18">
        <v>197.876</v>
      </c>
      <c r="F152" s="19">
        <v>61.32</v>
      </c>
      <c r="G152" s="20">
        <v>2.9354</v>
      </c>
      <c r="H152" s="20">
        <v>8.5830000000000002</v>
      </c>
      <c r="J152" s="13" t="s">
        <v>1234</v>
      </c>
      <c r="K152" s="65" t="s">
        <v>1235</v>
      </c>
      <c r="L152" s="66" t="s">
        <v>1236</v>
      </c>
      <c r="M152" s="67">
        <v>197.876</v>
      </c>
      <c r="N152" s="68">
        <v>61.32</v>
      </c>
      <c r="O152" s="69">
        <v>2.9354</v>
      </c>
      <c r="P152" s="69">
        <v>8.5830000000000002</v>
      </c>
      <c r="Q152" s="67">
        <v>12133.75632</v>
      </c>
      <c r="R152" s="62">
        <v>6.3049183185417057E-4</v>
      </c>
      <c r="S152" s="63">
        <v>1.8507457232247324E-5</v>
      </c>
      <c r="T152" s="64">
        <v>5.4115113928043465E-5</v>
      </c>
    </row>
    <row r="153" spans="2:20" ht="15.75">
      <c r="B153" s="16" t="s">
        <v>1237</v>
      </c>
      <c r="C153" s="16" t="s">
        <v>1238</v>
      </c>
      <c r="D153" s="17" t="s">
        <v>1239</v>
      </c>
      <c r="E153" s="18">
        <v>4336.0770000000002</v>
      </c>
      <c r="F153" s="19">
        <v>39.94</v>
      </c>
      <c r="G153" s="20">
        <v>1.5023</v>
      </c>
      <c r="H153" s="20">
        <v>7.8890000000000002</v>
      </c>
      <c r="J153" s="13" t="s">
        <v>1237</v>
      </c>
      <c r="K153" s="65" t="s">
        <v>1238</v>
      </c>
      <c r="L153" s="66" t="s">
        <v>1239</v>
      </c>
      <c r="M153" s="67">
        <v>4336.0770000000002</v>
      </c>
      <c r="N153" s="68">
        <v>39.94</v>
      </c>
      <c r="O153" s="69">
        <v>1.5023</v>
      </c>
      <c r="P153" s="69">
        <v>7.8890000000000002</v>
      </c>
      <c r="Q153" s="67">
        <v>173182.91537999999</v>
      </c>
      <c r="R153" s="62">
        <v>8.9988961937371419E-3</v>
      </c>
      <c r="S153" s="63">
        <v>1.3519041751851307E-4</v>
      </c>
      <c r="T153" s="64">
        <v>7.0992292072392319E-4</v>
      </c>
    </row>
    <row r="154" spans="2:20" ht="15.75">
      <c r="B154" s="16" t="s">
        <v>1240</v>
      </c>
      <c r="C154" s="16" t="s">
        <v>1241</v>
      </c>
      <c r="D154" s="17" t="s">
        <v>1242</v>
      </c>
      <c r="E154" s="18">
        <v>971.423</v>
      </c>
      <c r="F154" s="19">
        <v>39.24</v>
      </c>
      <c r="G154" s="20">
        <v>1.0703</v>
      </c>
      <c r="H154" s="20">
        <v>10.423</v>
      </c>
      <c r="J154" s="13" t="s">
        <v>1240</v>
      </c>
      <c r="K154" s="65" t="s">
        <v>1241</v>
      </c>
      <c r="L154" s="66" t="s">
        <v>1242</v>
      </c>
      <c r="M154" s="67">
        <v>971.423</v>
      </c>
      <c r="N154" s="68">
        <v>39.24</v>
      </c>
      <c r="O154" s="69">
        <v>1.0703</v>
      </c>
      <c r="P154" s="69">
        <v>10.423</v>
      </c>
      <c r="Q154" s="67">
        <v>38118.63852</v>
      </c>
      <c r="R154" s="62">
        <v>1.9807131109636253E-3</v>
      </c>
      <c r="S154" s="63">
        <v>2.1199572426643682E-5</v>
      </c>
      <c r="T154" s="64">
        <v>2.0644972755573868E-4</v>
      </c>
    </row>
    <row r="155" spans="2:20" ht="15.75">
      <c r="B155" s="16" t="s">
        <v>1243</v>
      </c>
      <c r="C155" s="16" t="s">
        <v>1244</v>
      </c>
      <c r="D155" s="17" t="s">
        <v>1245</v>
      </c>
      <c r="E155" s="18">
        <v>110.867</v>
      </c>
      <c r="F155" s="19">
        <v>49.34</v>
      </c>
      <c r="G155" s="20">
        <v>1.6214</v>
      </c>
      <c r="H155" s="20">
        <v>15.5</v>
      </c>
      <c r="J155" s="13" t="s">
        <v>1243</v>
      </c>
      <c r="K155" s="65" t="s">
        <v>1244</v>
      </c>
      <c r="L155" s="66" t="s">
        <v>1245</v>
      </c>
      <c r="M155" s="67">
        <v>110.867</v>
      </c>
      <c r="N155" s="68">
        <v>49.34</v>
      </c>
      <c r="O155" s="69">
        <v>1.6214</v>
      </c>
      <c r="P155" s="69">
        <v>15.5</v>
      </c>
      <c r="Q155" s="67">
        <v>5470.1777800000009</v>
      </c>
      <c r="R155" s="62">
        <v>2.8424028949677969E-4</v>
      </c>
      <c r="S155" s="63">
        <v>4.6086720539007854E-6</v>
      </c>
      <c r="T155" s="64">
        <v>4.4057244872000852E-5</v>
      </c>
    </row>
    <row r="156" spans="2:20" ht="15.75">
      <c r="B156" s="16" t="s">
        <v>1246</v>
      </c>
      <c r="C156" s="16" t="s">
        <v>1247</v>
      </c>
      <c r="D156" s="17" t="s">
        <v>520</v>
      </c>
      <c r="E156" s="18">
        <v>137.78</v>
      </c>
      <c r="F156" s="19">
        <v>47.81</v>
      </c>
      <c r="G156" s="20">
        <v>2.5935999999999999</v>
      </c>
      <c r="H156" s="20" t="s">
        <v>16</v>
      </c>
      <c r="J156" s="13" t="s">
        <v>1246</v>
      </c>
      <c r="K156" s="65" t="s">
        <v>1247</v>
      </c>
      <c r="L156" s="66" t="s">
        <v>520</v>
      </c>
      <c r="M156" s="67">
        <v>137.78</v>
      </c>
      <c r="N156" s="68">
        <v>47.81</v>
      </c>
      <c r="O156" s="69">
        <v>2.5935999999999999</v>
      </c>
      <c r="P156" s="69" t="s">
        <v>16</v>
      </c>
      <c r="Q156" s="67">
        <v>6587.2618000000002</v>
      </c>
      <c r="R156" s="62">
        <v>3.4228598709694548E-4</v>
      </c>
      <c r="S156" s="63">
        <v>8.8775293613463783E-6</v>
      </c>
      <c r="T156" s="64" t="s">
        <v>16</v>
      </c>
    </row>
    <row r="157" spans="2:20" ht="15.75">
      <c r="B157" s="16" t="s">
        <v>1248</v>
      </c>
      <c r="C157" s="16" t="s">
        <v>1249</v>
      </c>
      <c r="D157" s="17" t="s">
        <v>1250</v>
      </c>
      <c r="E157" s="18">
        <v>173.93700000000001</v>
      </c>
      <c r="F157" s="19">
        <v>53.04</v>
      </c>
      <c r="G157" s="20">
        <v>0.30170000000000002</v>
      </c>
      <c r="H157" s="20">
        <v>20.2</v>
      </c>
      <c r="J157" s="13" t="s">
        <v>1248</v>
      </c>
      <c r="K157" s="65" t="s">
        <v>1249</v>
      </c>
      <c r="L157" s="66" t="s">
        <v>1250</v>
      </c>
      <c r="M157" s="67">
        <v>173.93700000000001</v>
      </c>
      <c r="N157" s="68">
        <v>53.04</v>
      </c>
      <c r="O157" s="69">
        <v>0.30170000000000002</v>
      </c>
      <c r="P157" s="69">
        <v>20.2</v>
      </c>
      <c r="Q157" s="67">
        <v>9225.618480000001</v>
      </c>
      <c r="R157" s="62">
        <v>4.7937975199446636E-4</v>
      </c>
      <c r="S157" s="63">
        <v>1.4462887117673052E-6</v>
      </c>
      <c r="T157" s="64">
        <v>9.6834709902882194E-5</v>
      </c>
    </row>
    <row r="158" spans="2:20" ht="15.75">
      <c r="B158" s="16" t="s">
        <v>1251</v>
      </c>
      <c r="C158" s="16" t="s">
        <v>1252</v>
      </c>
      <c r="D158" s="17" t="s">
        <v>1253</v>
      </c>
      <c r="E158" s="18">
        <v>366.65899999999999</v>
      </c>
      <c r="F158" s="19">
        <v>23.52</v>
      </c>
      <c r="G158" s="20">
        <v>1.0629</v>
      </c>
      <c r="H158" s="20" t="s">
        <v>16</v>
      </c>
      <c r="J158" s="13" t="s">
        <v>1251</v>
      </c>
      <c r="K158" s="65" t="s">
        <v>1252</v>
      </c>
      <c r="L158" s="66" t="s">
        <v>1253</v>
      </c>
      <c r="M158" s="67">
        <v>366.65899999999999</v>
      </c>
      <c r="N158" s="68">
        <v>23.52</v>
      </c>
      <c r="O158" s="69">
        <v>1.0629</v>
      </c>
      <c r="P158" s="69" t="s">
        <v>16</v>
      </c>
      <c r="Q158" s="67">
        <v>8623.8196800000005</v>
      </c>
      <c r="R158" s="62">
        <v>4.4810920247846604E-4</v>
      </c>
      <c r="S158" s="63">
        <v>4.7629527131436151E-6</v>
      </c>
      <c r="T158" s="64" t="s">
        <v>16</v>
      </c>
    </row>
    <row r="159" spans="2:20" ht="15.75">
      <c r="B159" s="16" t="s">
        <v>1254</v>
      </c>
      <c r="C159" s="16" t="s">
        <v>1255</v>
      </c>
      <c r="D159" s="17" t="s">
        <v>1256</v>
      </c>
      <c r="E159" s="18">
        <v>1108.5409999999999</v>
      </c>
      <c r="F159" s="19">
        <v>84.51</v>
      </c>
      <c r="G159" s="20">
        <v>2.3666</v>
      </c>
      <c r="H159" s="20">
        <v>9.6</v>
      </c>
      <c r="J159" s="13" t="s">
        <v>1254</v>
      </c>
      <c r="K159" s="65" t="s">
        <v>1255</v>
      </c>
      <c r="L159" s="66" t="s">
        <v>1256</v>
      </c>
      <c r="M159" s="67">
        <v>1108.5409999999999</v>
      </c>
      <c r="N159" s="68">
        <v>84.51</v>
      </c>
      <c r="O159" s="69">
        <v>2.3666</v>
      </c>
      <c r="P159" s="69">
        <v>9.6</v>
      </c>
      <c r="Q159" s="67">
        <v>93682.799910000002</v>
      </c>
      <c r="R159" s="62">
        <v>4.86792701046131E-3</v>
      </c>
      <c r="S159" s="63">
        <v>1.1520436062957737E-4</v>
      </c>
      <c r="T159" s="64">
        <v>4.6732099300428575E-4</v>
      </c>
    </row>
    <row r="160" spans="2:20" ht="15.75">
      <c r="B160" s="16" t="s">
        <v>1257</v>
      </c>
      <c r="C160" s="16" t="s">
        <v>1258</v>
      </c>
      <c r="D160" s="17" t="s">
        <v>154</v>
      </c>
      <c r="E160" s="18">
        <v>291.964</v>
      </c>
      <c r="F160" s="19">
        <v>80.72</v>
      </c>
      <c r="G160" s="20">
        <v>2.4777</v>
      </c>
      <c r="H160" s="20">
        <v>11.057</v>
      </c>
      <c r="J160" s="13" t="s">
        <v>1257</v>
      </c>
      <c r="K160" s="65" t="s">
        <v>1258</v>
      </c>
      <c r="L160" s="66" t="s">
        <v>154</v>
      </c>
      <c r="M160" s="67">
        <v>291.964</v>
      </c>
      <c r="N160" s="68">
        <v>80.72</v>
      </c>
      <c r="O160" s="69">
        <v>2.4777</v>
      </c>
      <c r="P160" s="69">
        <v>11.057</v>
      </c>
      <c r="Q160" s="67">
        <v>23567.334080000001</v>
      </c>
      <c r="R160" s="62">
        <v>1.2246011246761566E-3</v>
      </c>
      <c r="S160" s="63">
        <v>3.0341942066101133E-5</v>
      </c>
      <c r="T160" s="64">
        <v>1.3540414635544265E-4</v>
      </c>
    </row>
    <row r="161" spans="2:20" ht="15.75">
      <c r="B161" s="16" t="s">
        <v>1259</v>
      </c>
      <c r="C161" s="16" t="s">
        <v>1260</v>
      </c>
      <c r="D161" s="17" t="s">
        <v>1261</v>
      </c>
      <c r="E161" s="18">
        <v>250.952</v>
      </c>
      <c r="F161" s="19">
        <v>56.32</v>
      </c>
      <c r="G161" s="20">
        <v>1.4205000000000001</v>
      </c>
      <c r="H161" s="20">
        <v>10.06</v>
      </c>
      <c r="J161" s="13" t="s">
        <v>1259</v>
      </c>
      <c r="K161" s="65" t="s">
        <v>1260</v>
      </c>
      <c r="L161" s="66" t="s">
        <v>1261</v>
      </c>
      <c r="M161" s="67">
        <v>250.952</v>
      </c>
      <c r="N161" s="68">
        <v>56.32</v>
      </c>
      <c r="O161" s="69">
        <v>1.4205000000000001</v>
      </c>
      <c r="P161" s="69">
        <v>10.06</v>
      </c>
      <c r="Q161" s="67">
        <v>14133.61664</v>
      </c>
      <c r="R161" s="62">
        <v>7.3440817592405601E-4</v>
      </c>
      <c r="S161" s="63">
        <v>1.0432268139001216E-5</v>
      </c>
      <c r="T161" s="64">
        <v>7.3881462497960034E-5</v>
      </c>
    </row>
    <row r="162" spans="2:20" ht="15.75">
      <c r="B162" s="16" t="s">
        <v>1262</v>
      </c>
      <c r="C162" s="16" t="s">
        <v>1263</v>
      </c>
      <c r="D162" s="17" t="s">
        <v>133</v>
      </c>
      <c r="E162" s="18">
        <v>371.37700000000001</v>
      </c>
      <c r="F162" s="19">
        <v>38.11</v>
      </c>
      <c r="G162" s="20">
        <v>0.65600000000000003</v>
      </c>
      <c r="H162" s="20" t="s">
        <v>16</v>
      </c>
      <c r="J162" s="13" t="s">
        <v>1262</v>
      </c>
      <c r="K162" s="65" t="s">
        <v>1263</v>
      </c>
      <c r="L162" s="66" t="s">
        <v>133</v>
      </c>
      <c r="M162" s="67">
        <v>371.37700000000001</v>
      </c>
      <c r="N162" s="68">
        <v>38.11</v>
      </c>
      <c r="O162" s="69">
        <v>0.65600000000000003</v>
      </c>
      <c r="P162" s="69" t="s">
        <v>16</v>
      </c>
      <c r="Q162" s="67">
        <v>14153.177470000001</v>
      </c>
      <c r="R162" s="62">
        <v>7.3542459188083269E-4</v>
      </c>
      <c r="S162" s="63">
        <v>4.8243853227382627E-6</v>
      </c>
      <c r="T162" s="64" t="s">
        <v>16</v>
      </c>
    </row>
    <row r="163" spans="2:20" ht="15.75">
      <c r="B163" s="16" t="s">
        <v>1264</v>
      </c>
      <c r="C163" s="16" t="s">
        <v>1265</v>
      </c>
      <c r="D163" s="17" t="s">
        <v>1266</v>
      </c>
      <c r="E163" s="18">
        <v>932.68600000000004</v>
      </c>
      <c r="F163" s="19">
        <v>69.36</v>
      </c>
      <c r="G163" s="20">
        <v>1.6148</v>
      </c>
      <c r="H163" s="20">
        <v>16.675000000000001</v>
      </c>
      <c r="J163" s="13" t="s">
        <v>1264</v>
      </c>
      <c r="K163" s="65" t="s">
        <v>1265</v>
      </c>
      <c r="L163" s="66" t="s">
        <v>1266</v>
      </c>
      <c r="M163" s="67">
        <v>932.68600000000004</v>
      </c>
      <c r="N163" s="68">
        <v>69.36</v>
      </c>
      <c r="O163" s="69">
        <v>1.6148</v>
      </c>
      <c r="P163" s="69">
        <v>16.675000000000001</v>
      </c>
      <c r="Q163" s="67">
        <v>64691.100960000003</v>
      </c>
      <c r="R163" s="62">
        <v>3.3614661176031833E-3</v>
      </c>
      <c r="S163" s="63">
        <v>5.4280954867056201E-5</v>
      </c>
      <c r="T163" s="64">
        <v>5.6052447511033081E-4</v>
      </c>
    </row>
    <row r="164" spans="2:20" ht="15.75">
      <c r="B164" s="16" t="s">
        <v>1267</v>
      </c>
      <c r="C164" s="16" t="s">
        <v>1268</v>
      </c>
      <c r="D164" s="17" t="s">
        <v>1269</v>
      </c>
      <c r="E164" s="18">
        <v>751.12300000000005</v>
      </c>
      <c r="F164" s="19">
        <v>19.38</v>
      </c>
      <c r="G164" s="20">
        <v>4.1280000000000001</v>
      </c>
      <c r="H164" s="20">
        <v>5.6669999999999998</v>
      </c>
      <c r="J164" s="13" t="s">
        <v>1267</v>
      </c>
      <c r="K164" s="65" t="s">
        <v>1268</v>
      </c>
      <c r="L164" s="66" t="s">
        <v>1269</v>
      </c>
      <c r="M164" s="67">
        <v>751.12300000000005</v>
      </c>
      <c r="N164" s="68">
        <v>19.38</v>
      </c>
      <c r="O164" s="69">
        <v>4.1280000000000001</v>
      </c>
      <c r="P164" s="69">
        <v>5.6669999999999998</v>
      </c>
      <c r="Q164" s="67">
        <v>14556.76374</v>
      </c>
      <c r="R164" s="62">
        <v>7.5639566134792519E-4</v>
      </c>
      <c r="S164" s="63">
        <v>3.1224012900442356E-5</v>
      </c>
      <c r="T164" s="64">
        <v>4.2864942128586918E-5</v>
      </c>
    </row>
    <row r="165" spans="2:20" ht="15.75">
      <c r="B165" s="16" t="s">
        <v>1270</v>
      </c>
      <c r="C165" s="16" t="s">
        <v>1271</v>
      </c>
      <c r="D165" s="17" t="s">
        <v>1272</v>
      </c>
      <c r="E165" s="18">
        <v>529.99300000000005</v>
      </c>
      <c r="F165" s="19">
        <v>57.94</v>
      </c>
      <c r="G165" s="20">
        <v>2.1400999999999999</v>
      </c>
      <c r="H165" s="20">
        <v>11.532</v>
      </c>
      <c r="J165" s="13" t="s">
        <v>1270</v>
      </c>
      <c r="K165" s="65" t="s">
        <v>1271</v>
      </c>
      <c r="L165" s="66" t="s">
        <v>1272</v>
      </c>
      <c r="M165" s="67">
        <v>529.99300000000005</v>
      </c>
      <c r="N165" s="68">
        <v>57.94</v>
      </c>
      <c r="O165" s="69">
        <v>2.1400999999999999</v>
      </c>
      <c r="P165" s="69">
        <v>11.532</v>
      </c>
      <c r="Q165" s="67">
        <v>30707.794420000002</v>
      </c>
      <c r="R165" s="62">
        <v>1.5956323042481436E-3</v>
      </c>
      <c r="S165" s="63">
        <v>3.4148126943214525E-5</v>
      </c>
      <c r="T165" s="64">
        <v>1.8400831732589594E-4</v>
      </c>
    </row>
    <row r="166" spans="2:20" ht="15.75">
      <c r="B166" s="16" t="s">
        <v>1273</v>
      </c>
      <c r="C166" s="16" t="s">
        <v>1274</v>
      </c>
      <c r="D166" s="17" t="s">
        <v>1275</v>
      </c>
      <c r="E166" s="18">
        <v>343.95</v>
      </c>
      <c r="F166" s="19">
        <v>26.39</v>
      </c>
      <c r="G166" s="20">
        <v>1.3642000000000001</v>
      </c>
      <c r="H166" s="20">
        <v>14.66</v>
      </c>
      <c r="J166" s="13" t="s">
        <v>1273</v>
      </c>
      <c r="K166" s="65" t="s">
        <v>1274</v>
      </c>
      <c r="L166" s="66" t="s">
        <v>1275</v>
      </c>
      <c r="M166" s="67">
        <v>343.95</v>
      </c>
      <c r="N166" s="68">
        <v>26.39</v>
      </c>
      <c r="O166" s="69">
        <v>1.3642000000000001</v>
      </c>
      <c r="P166" s="69">
        <v>14.66</v>
      </c>
      <c r="Q166" s="67">
        <v>9076.8405000000002</v>
      </c>
      <c r="R166" s="62">
        <v>4.7164898019751275E-4</v>
      </c>
      <c r="S166" s="63">
        <v>6.4342353878544698E-6</v>
      </c>
      <c r="T166" s="64">
        <v>6.9143740496955378E-5</v>
      </c>
    </row>
    <row r="167" spans="2:20" ht="15.75">
      <c r="B167" s="16" t="s">
        <v>1276</v>
      </c>
      <c r="C167" s="16" t="s">
        <v>1277</v>
      </c>
      <c r="D167" s="17" t="s">
        <v>1278</v>
      </c>
      <c r="E167" s="18">
        <v>338.613</v>
      </c>
      <c r="F167" s="19">
        <v>23.21</v>
      </c>
      <c r="G167" s="20">
        <v>6.5488999999999997</v>
      </c>
      <c r="H167" s="20">
        <v>9.65</v>
      </c>
      <c r="J167" s="13" t="s">
        <v>1276</v>
      </c>
      <c r="K167" s="65" t="s">
        <v>1277</v>
      </c>
      <c r="L167" s="66" t="s">
        <v>1278</v>
      </c>
      <c r="M167" s="67">
        <v>338.613</v>
      </c>
      <c r="N167" s="68">
        <v>23.21</v>
      </c>
      <c r="O167" s="69">
        <v>6.5488999999999997</v>
      </c>
      <c r="P167" s="69">
        <v>9.65</v>
      </c>
      <c r="Q167" s="67">
        <v>7859.2077300000001</v>
      </c>
      <c r="R167" s="62">
        <v>4.0837858845430952E-4</v>
      </c>
      <c r="S167" s="63">
        <v>2.6744305379284272E-5</v>
      </c>
      <c r="T167" s="64">
        <v>3.9408533785840872E-5</v>
      </c>
    </row>
    <row r="168" spans="2:20" ht="15.75">
      <c r="B168" s="16" t="s">
        <v>1279</v>
      </c>
      <c r="C168" s="16" t="s">
        <v>1280</v>
      </c>
      <c r="D168" s="17" t="s">
        <v>1281</v>
      </c>
      <c r="E168" s="18">
        <v>272.5</v>
      </c>
      <c r="F168" s="19">
        <v>101.75</v>
      </c>
      <c r="G168" s="20">
        <v>1.2972999999999999</v>
      </c>
      <c r="H168" s="20">
        <v>11.833</v>
      </c>
      <c r="J168" s="13" t="s">
        <v>1279</v>
      </c>
      <c r="K168" s="65" t="s">
        <v>1280</v>
      </c>
      <c r="L168" s="66" t="s">
        <v>1281</v>
      </c>
      <c r="M168" s="67">
        <v>272.5</v>
      </c>
      <c r="N168" s="68">
        <v>101.75</v>
      </c>
      <c r="O168" s="69">
        <v>1.2972999999999999</v>
      </c>
      <c r="P168" s="69">
        <v>11.833</v>
      </c>
      <c r="Q168" s="67">
        <v>27726.875</v>
      </c>
      <c r="R168" s="62">
        <v>1.4407383624085838E-3</v>
      </c>
      <c r="S168" s="63">
        <v>1.8690698775526556E-5</v>
      </c>
      <c r="T168" s="64">
        <v>1.7048257042380773E-4</v>
      </c>
    </row>
    <row r="169" spans="2:20" ht="15.75">
      <c r="B169" s="16" t="s">
        <v>1282</v>
      </c>
      <c r="C169" s="16" t="s">
        <v>1283</v>
      </c>
      <c r="D169" s="17" t="s">
        <v>1284</v>
      </c>
      <c r="E169" s="18">
        <v>1414.1890000000001</v>
      </c>
      <c r="F169" s="19">
        <v>78.39</v>
      </c>
      <c r="G169" s="20">
        <v>1.9390000000000001</v>
      </c>
      <c r="H169" s="20">
        <v>9.1</v>
      </c>
      <c r="J169" s="13" t="s">
        <v>1282</v>
      </c>
      <c r="K169" s="65" t="s">
        <v>1283</v>
      </c>
      <c r="L169" s="66" t="s">
        <v>1284</v>
      </c>
      <c r="M169" s="67">
        <v>1414.1890000000001</v>
      </c>
      <c r="N169" s="68">
        <v>78.39</v>
      </c>
      <c r="O169" s="69">
        <v>1.9390000000000001</v>
      </c>
      <c r="P169" s="69">
        <v>9.1</v>
      </c>
      <c r="Q169" s="67">
        <v>110858.27571</v>
      </c>
      <c r="R169" s="62">
        <v>5.7603956668706687E-3</v>
      </c>
      <c r="S169" s="63">
        <v>1.1169407198062227E-4</v>
      </c>
      <c r="T169" s="64">
        <v>5.2419600568523082E-4</v>
      </c>
    </row>
    <row r="170" spans="2:20" ht="15.75">
      <c r="B170" s="16" t="s">
        <v>1285</v>
      </c>
      <c r="C170" s="16" t="s">
        <v>1286</v>
      </c>
      <c r="D170" s="17" t="s">
        <v>1287</v>
      </c>
      <c r="E170" s="18">
        <v>1128.3309999999999</v>
      </c>
      <c r="F170" s="19">
        <v>112.47</v>
      </c>
      <c r="G170" s="20">
        <v>1.2447999999999999</v>
      </c>
      <c r="H170" s="20">
        <v>14.586</v>
      </c>
      <c r="J170" s="13" t="s">
        <v>1285</v>
      </c>
      <c r="K170" s="65" t="s">
        <v>1286</v>
      </c>
      <c r="L170" s="66" t="s">
        <v>1287</v>
      </c>
      <c r="M170" s="67">
        <v>1128.3309999999999</v>
      </c>
      <c r="N170" s="68">
        <v>112.47</v>
      </c>
      <c r="O170" s="69">
        <v>1.2447999999999999</v>
      </c>
      <c r="P170" s="69">
        <v>14.586</v>
      </c>
      <c r="Q170" s="67">
        <v>126903.38756999999</v>
      </c>
      <c r="R170" s="62">
        <v>6.5941285771189007E-3</v>
      </c>
      <c r="S170" s="63">
        <v>8.2083712527976067E-5</v>
      </c>
      <c r="T170" s="64">
        <v>9.6181959425856276E-4</v>
      </c>
    </row>
    <row r="171" spans="2:20" ht="15.75">
      <c r="B171" s="16" t="s">
        <v>1288</v>
      </c>
      <c r="C171" s="16" t="s">
        <v>1289</v>
      </c>
      <c r="D171" s="17" t="s">
        <v>1290</v>
      </c>
      <c r="E171" s="18">
        <v>1083.4359999999999</v>
      </c>
      <c r="F171" s="19">
        <v>18.510000000000002</v>
      </c>
      <c r="G171" s="20" t="s">
        <v>16</v>
      </c>
      <c r="H171" s="20">
        <v>8.7270000000000003</v>
      </c>
      <c r="J171" s="13" t="s">
        <v>1288</v>
      </c>
      <c r="K171" s="65" t="s">
        <v>1289</v>
      </c>
      <c r="L171" s="66" t="s">
        <v>1290</v>
      </c>
      <c r="M171" s="67">
        <v>1083.4359999999999</v>
      </c>
      <c r="N171" s="68">
        <v>18.510000000000002</v>
      </c>
      <c r="O171" s="69" t="s">
        <v>16</v>
      </c>
      <c r="P171" s="69">
        <v>8.7270000000000003</v>
      </c>
      <c r="Q171" s="67">
        <v>20054.40036</v>
      </c>
      <c r="R171" s="62">
        <v>1.0420627616257697E-3</v>
      </c>
      <c r="S171" s="63" t="s">
        <v>16</v>
      </c>
      <c r="T171" s="64">
        <v>9.0940817207080916E-5</v>
      </c>
    </row>
    <row r="172" spans="2:20" ht="15.75">
      <c r="B172" s="16" t="s">
        <v>1291</v>
      </c>
      <c r="C172" s="16" t="s">
        <v>1292</v>
      </c>
      <c r="D172" s="17" t="s">
        <v>1293</v>
      </c>
      <c r="E172" s="18">
        <v>210.94200000000001</v>
      </c>
      <c r="F172" s="19">
        <v>60.16</v>
      </c>
      <c r="G172" s="20">
        <v>2.2606000000000002</v>
      </c>
      <c r="H172" s="20">
        <v>8.1</v>
      </c>
      <c r="J172" s="13" t="s">
        <v>1291</v>
      </c>
      <c r="K172" s="65" t="s">
        <v>1292</v>
      </c>
      <c r="L172" s="66" t="s">
        <v>1293</v>
      </c>
      <c r="M172" s="67">
        <v>210.94200000000001</v>
      </c>
      <c r="N172" s="68">
        <v>60.16</v>
      </c>
      <c r="O172" s="69">
        <v>2.2606000000000002</v>
      </c>
      <c r="P172" s="69">
        <v>8.1</v>
      </c>
      <c r="Q172" s="67">
        <v>12690.27072</v>
      </c>
      <c r="R172" s="62">
        <v>6.5940932238683231E-4</v>
      </c>
      <c r="S172" s="63">
        <v>1.4906607141876733E-5</v>
      </c>
      <c r="T172" s="64">
        <v>5.3412155113333415E-5</v>
      </c>
    </row>
    <row r="173" spans="2:20" ht="15.75">
      <c r="B173" s="16" t="s">
        <v>1294</v>
      </c>
      <c r="C173" s="16" t="s">
        <v>1295</v>
      </c>
      <c r="D173" s="17" t="s">
        <v>1296</v>
      </c>
      <c r="E173" s="18">
        <v>177.96899999999999</v>
      </c>
      <c r="F173" s="19">
        <v>32.79</v>
      </c>
      <c r="G173" s="20">
        <v>4.2695999999999996</v>
      </c>
      <c r="H173" s="20">
        <v>11.5</v>
      </c>
      <c r="J173" s="13" t="s">
        <v>1294</v>
      </c>
      <c r="K173" s="65" t="s">
        <v>1295</v>
      </c>
      <c r="L173" s="66" t="s">
        <v>1296</v>
      </c>
      <c r="M173" s="67">
        <v>177.96899999999999</v>
      </c>
      <c r="N173" s="68">
        <v>32.79</v>
      </c>
      <c r="O173" s="69">
        <v>4.2695999999999996</v>
      </c>
      <c r="P173" s="69">
        <v>11.5</v>
      </c>
      <c r="Q173" s="67">
        <v>5835.6035099999999</v>
      </c>
      <c r="R173" s="62">
        <v>3.0322846857654113E-4</v>
      </c>
      <c r="S173" s="63">
        <v>1.2946642694343999E-5</v>
      </c>
      <c r="T173" s="64">
        <v>3.4871273886302234E-5</v>
      </c>
    </row>
    <row r="174" spans="2:20" ht="15.75">
      <c r="B174" s="16" t="s">
        <v>1297</v>
      </c>
      <c r="C174" s="16" t="s">
        <v>1298</v>
      </c>
      <c r="D174" s="17" t="s">
        <v>1299</v>
      </c>
      <c r="E174" s="18">
        <v>491.46600000000001</v>
      </c>
      <c r="F174" s="19">
        <v>55.99</v>
      </c>
      <c r="G174" s="20" t="s">
        <v>16</v>
      </c>
      <c r="H174" s="20">
        <v>12.093999999999999</v>
      </c>
      <c r="J174" s="13" t="s">
        <v>1297</v>
      </c>
      <c r="K174" s="65" t="s">
        <v>1298</v>
      </c>
      <c r="L174" s="66" t="s">
        <v>1299</v>
      </c>
      <c r="M174" s="67">
        <v>491.46600000000001</v>
      </c>
      <c r="N174" s="68">
        <v>55.99</v>
      </c>
      <c r="O174" s="69" t="s">
        <v>16</v>
      </c>
      <c r="P174" s="69">
        <v>12.093999999999999</v>
      </c>
      <c r="Q174" s="67">
        <v>27517.181340000003</v>
      </c>
      <c r="R174" s="62">
        <v>1.42984230216682E-3</v>
      </c>
      <c r="S174" s="63" t="s">
        <v>16</v>
      </c>
      <c r="T174" s="64">
        <v>1.7292512802405519E-4</v>
      </c>
    </row>
    <row r="175" spans="2:20" ht="15.75">
      <c r="B175" s="16" t="s">
        <v>1300</v>
      </c>
      <c r="C175" s="16" t="s">
        <v>1301</v>
      </c>
      <c r="D175" s="17" t="s">
        <v>1302</v>
      </c>
      <c r="E175" s="18">
        <v>100.6</v>
      </c>
      <c r="F175" s="19">
        <v>127.29</v>
      </c>
      <c r="G175" s="20" t="s">
        <v>16</v>
      </c>
      <c r="H175" s="20">
        <v>10.273</v>
      </c>
      <c r="J175" s="13" t="s">
        <v>1300</v>
      </c>
      <c r="K175" s="65" t="s">
        <v>1301</v>
      </c>
      <c r="L175" s="66" t="s">
        <v>1302</v>
      </c>
      <c r="M175" s="67">
        <v>100.6</v>
      </c>
      <c r="N175" s="68">
        <v>127.29</v>
      </c>
      <c r="O175" s="69" t="s">
        <v>16</v>
      </c>
      <c r="P175" s="69">
        <v>10.273</v>
      </c>
      <c r="Q175" s="67">
        <v>12805.374</v>
      </c>
      <c r="R175" s="62">
        <v>6.6539029612206412E-4</v>
      </c>
      <c r="S175" s="63" t="s">
        <v>16</v>
      </c>
      <c r="T175" s="64">
        <v>6.8355545120619643E-5</v>
      </c>
    </row>
    <row r="176" spans="2:20" ht="15.75">
      <c r="B176" s="16" t="s">
        <v>1303</v>
      </c>
      <c r="C176" s="16" t="s">
        <v>1304</v>
      </c>
      <c r="D176" s="17" t="s">
        <v>1305</v>
      </c>
      <c r="E176" s="18">
        <v>99.222999999999999</v>
      </c>
      <c r="F176" s="19">
        <v>56.3</v>
      </c>
      <c r="G176" s="20" t="s">
        <v>16</v>
      </c>
      <c r="H176" s="20">
        <v>11</v>
      </c>
      <c r="J176" s="13" t="s">
        <v>1303</v>
      </c>
      <c r="K176" s="65" t="s">
        <v>1304</v>
      </c>
      <c r="L176" s="66" t="s">
        <v>1305</v>
      </c>
      <c r="M176" s="67">
        <v>99.222999999999999</v>
      </c>
      <c r="N176" s="68">
        <v>56.3</v>
      </c>
      <c r="O176" s="69" t="s">
        <v>16</v>
      </c>
      <c r="P176" s="69">
        <v>11</v>
      </c>
      <c r="Q176" s="67">
        <v>5586.2548999999999</v>
      </c>
      <c r="R176" s="62">
        <v>2.9027186571234322E-4</v>
      </c>
      <c r="S176" s="63" t="s">
        <v>16</v>
      </c>
      <c r="T176" s="64">
        <v>3.1929905228357753E-5</v>
      </c>
    </row>
    <row r="177" spans="2:20" ht="15.75">
      <c r="B177" s="16" t="s">
        <v>1306</v>
      </c>
      <c r="C177" s="16" t="s">
        <v>1307</v>
      </c>
      <c r="D177" s="17" t="s">
        <v>1308</v>
      </c>
      <c r="E177" s="18">
        <v>268.7</v>
      </c>
      <c r="F177" s="19">
        <v>43.28</v>
      </c>
      <c r="G177" s="20">
        <v>1.756</v>
      </c>
      <c r="H177" s="20">
        <v>9.52</v>
      </c>
      <c r="J177" s="13" t="s">
        <v>1306</v>
      </c>
      <c r="K177" s="65" t="s">
        <v>1307</v>
      </c>
      <c r="L177" s="66" t="s">
        <v>1308</v>
      </c>
      <c r="M177" s="67">
        <v>268.7</v>
      </c>
      <c r="N177" s="68">
        <v>43.28</v>
      </c>
      <c r="O177" s="69">
        <v>1.756</v>
      </c>
      <c r="P177" s="69">
        <v>9.52</v>
      </c>
      <c r="Q177" s="67">
        <v>11629.335999999999</v>
      </c>
      <c r="R177" s="62">
        <v>6.0428124354220195E-4</v>
      </c>
      <c r="S177" s="63">
        <v>1.0611178636601065E-5</v>
      </c>
      <c r="T177" s="64">
        <v>5.7527574385217618E-5</v>
      </c>
    </row>
    <row r="178" spans="2:20" ht="15.75">
      <c r="B178" s="16" t="s">
        <v>1309</v>
      </c>
      <c r="C178" s="16" t="s">
        <v>1310</v>
      </c>
      <c r="D178" s="17" t="s">
        <v>1311</v>
      </c>
      <c r="E178" s="18">
        <v>529.05499999999995</v>
      </c>
      <c r="F178" s="19">
        <v>17.170000000000002</v>
      </c>
      <c r="G178" s="20">
        <v>0.58240000000000003</v>
      </c>
      <c r="H178" s="20">
        <v>2.0750000000000002</v>
      </c>
      <c r="J178" s="13" t="s">
        <v>1309</v>
      </c>
      <c r="K178" s="65" t="s">
        <v>1310</v>
      </c>
      <c r="L178" s="66" t="s">
        <v>1311</v>
      </c>
      <c r="M178" s="67">
        <v>529.05499999999995</v>
      </c>
      <c r="N178" s="68">
        <v>17.170000000000002</v>
      </c>
      <c r="O178" s="69">
        <v>0.58240000000000003</v>
      </c>
      <c r="P178" s="69">
        <v>2.0750000000000002</v>
      </c>
      <c r="Q178" s="67">
        <v>9083.87435</v>
      </c>
      <c r="R178" s="62">
        <v>4.7201447171180805E-4</v>
      </c>
      <c r="S178" s="63">
        <v>2.7490122832495703E-6</v>
      </c>
      <c r="T178" s="64">
        <v>9.7943002880200168E-6</v>
      </c>
    </row>
    <row r="179" spans="2:20" ht="15.75">
      <c r="B179" s="16" t="s">
        <v>1312</v>
      </c>
      <c r="C179" s="16" t="s">
        <v>1313</v>
      </c>
      <c r="D179" s="17" t="s">
        <v>1314</v>
      </c>
      <c r="E179" s="18">
        <v>1258.94</v>
      </c>
      <c r="F179" s="19">
        <v>34.49</v>
      </c>
      <c r="G179" s="20">
        <v>0.86980000000000002</v>
      </c>
      <c r="H179" s="20">
        <v>13.295</v>
      </c>
      <c r="J179" s="13" t="s">
        <v>1312</v>
      </c>
      <c r="K179" s="65" t="s">
        <v>1313</v>
      </c>
      <c r="L179" s="66" t="s">
        <v>1314</v>
      </c>
      <c r="M179" s="67">
        <v>1258.94</v>
      </c>
      <c r="N179" s="68">
        <v>34.49</v>
      </c>
      <c r="O179" s="69">
        <v>0.86980000000000002</v>
      </c>
      <c r="P179" s="69">
        <v>13.295</v>
      </c>
      <c r="Q179" s="67">
        <v>43420.840600000003</v>
      </c>
      <c r="R179" s="62">
        <v>2.2562250805562528E-3</v>
      </c>
      <c r="S179" s="63">
        <v>1.9624645750678289E-5</v>
      </c>
      <c r="T179" s="64">
        <v>2.9996512445995386E-4</v>
      </c>
    </row>
    <row r="180" spans="2:20" ht="15.75">
      <c r="B180" s="16" t="s">
        <v>1315</v>
      </c>
      <c r="C180" s="16" t="s">
        <v>1316</v>
      </c>
      <c r="D180" s="17" t="s">
        <v>1317</v>
      </c>
      <c r="E180" s="18">
        <v>677.92600000000004</v>
      </c>
      <c r="F180" s="19">
        <v>115.22</v>
      </c>
      <c r="G180" s="20">
        <v>0.97209999999999996</v>
      </c>
      <c r="H180" s="20">
        <v>11.214</v>
      </c>
      <c r="J180" s="13" t="s">
        <v>1315</v>
      </c>
      <c r="K180" s="65" t="s">
        <v>1316</v>
      </c>
      <c r="L180" s="66" t="s">
        <v>1317</v>
      </c>
      <c r="M180" s="67">
        <v>677.92600000000004</v>
      </c>
      <c r="N180" s="68">
        <v>115.22</v>
      </c>
      <c r="O180" s="69">
        <v>0.97209999999999996</v>
      </c>
      <c r="P180" s="69">
        <v>11.214</v>
      </c>
      <c r="Q180" s="67">
        <v>78110.633719999998</v>
      </c>
      <c r="R180" s="62">
        <v>4.0587692090237179E-3</v>
      </c>
      <c r="S180" s="63">
        <v>3.9455295480919566E-5</v>
      </c>
      <c r="T180" s="64">
        <v>4.5515037909991973E-4</v>
      </c>
    </row>
    <row r="181" spans="2:20" ht="15.75">
      <c r="B181" s="16" t="s">
        <v>1318</v>
      </c>
      <c r="C181" s="16" t="s">
        <v>1319</v>
      </c>
      <c r="D181" s="17" t="s">
        <v>1320</v>
      </c>
      <c r="E181" s="18">
        <v>317.37799999999999</v>
      </c>
      <c r="F181" s="19">
        <v>17.46</v>
      </c>
      <c r="G181" s="20">
        <v>3.5510000000000002</v>
      </c>
      <c r="H181" s="20">
        <v>-0.3</v>
      </c>
      <c r="J181" s="13" t="s">
        <v>1318</v>
      </c>
      <c r="K181" s="65" t="s">
        <v>1319</v>
      </c>
      <c r="L181" s="66" t="s">
        <v>1320</v>
      </c>
      <c r="M181" s="67">
        <v>317.37799999999999</v>
      </c>
      <c r="N181" s="68">
        <v>17.46</v>
      </c>
      <c r="O181" s="69">
        <v>3.5510000000000002</v>
      </c>
      <c r="P181" s="69">
        <v>-0.3</v>
      </c>
      <c r="Q181" s="67">
        <v>5541.4198800000004</v>
      </c>
      <c r="R181" s="62">
        <v>2.8794215732315924E-4</v>
      </c>
      <c r="S181" s="63">
        <v>1.0224826006545385E-5</v>
      </c>
      <c r="T181" s="64">
        <v>-8.6382647196947768E-7</v>
      </c>
    </row>
    <row r="182" spans="2:20" ht="15.75">
      <c r="B182" s="16" t="s">
        <v>1321</v>
      </c>
      <c r="C182" s="16" t="s">
        <v>1322</v>
      </c>
      <c r="D182" s="17" t="s">
        <v>1323</v>
      </c>
      <c r="E182" s="18">
        <v>428.03399999999999</v>
      </c>
      <c r="F182" s="19">
        <v>35.229999999999997</v>
      </c>
      <c r="G182" s="20">
        <v>2.0436999999999999</v>
      </c>
      <c r="H182" s="20">
        <v>4.2300000000000004</v>
      </c>
      <c r="J182" s="13" t="s">
        <v>1321</v>
      </c>
      <c r="K182" s="65" t="s">
        <v>1322</v>
      </c>
      <c r="L182" s="66" t="s">
        <v>1323</v>
      </c>
      <c r="M182" s="67">
        <v>428.03399999999999</v>
      </c>
      <c r="N182" s="68">
        <v>35.229999999999997</v>
      </c>
      <c r="O182" s="69">
        <v>2.0436999999999999</v>
      </c>
      <c r="P182" s="69">
        <v>4.2300000000000004</v>
      </c>
      <c r="Q182" s="67">
        <v>15079.637819999998</v>
      </c>
      <c r="R182" s="62">
        <v>7.8356514026558502E-4</v>
      </c>
      <c r="S182" s="63">
        <v>1.6013720771607757E-5</v>
      </c>
      <c r="T182" s="64">
        <v>3.3144805433234247E-5</v>
      </c>
    </row>
    <row r="183" spans="2:20" ht="15.75">
      <c r="B183" s="16" t="s">
        <v>1324</v>
      </c>
      <c r="C183" s="16" t="s">
        <v>1325</v>
      </c>
      <c r="D183" s="17" t="s">
        <v>1326</v>
      </c>
      <c r="E183" s="18">
        <v>301.387</v>
      </c>
      <c r="F183" s="19">
        <v>84.33</v>
      </c>
      <c r="G183" s="20">
        <v>2.7984999999999998</v>
      </c>
      <c r="H183" s="20">
        <v>10.68</v>
      </c>
      <c r="J183" s="13" t="s">
        <v>1324</v>
      </c>
      <c r="K183" s="65" t="s">
        <v>1325</v>
      </c>
      <c r="L183" s="66" t="s">
        <v>1326</v>
      </c>
      <c r="M183" s="67">
        <v>301.387</v>
      </c>
      <c r="N183" s="68">
        <v>84.33</v>
      </c>
      <c r="O183" s="69">
        <v>2.7984999999999998</v>
      </c>
      <c r="P183" s="69">
        <v>10.68</v>
      </c>
      <c r="Q183" s="67">
        <v>25415.96571</v>
      </c>
      <c r="R183" s="62">
        <v>1.3206593536436442E-3</v>
      </c>
      <c r="S183" s="63">
        <v>3.6958652011717377E-5</v>
      </c>
      <c r="T183" s="64">
        <v>1.4104641896914118E-4</v>
      </c>
    </row>
    <row r="184" spans="2:20" ht="15.75">
      <c r="B184" s="16" t="s">
        <v>1327</v>
      </c>
      <c r="C184" s="16" t="s">
        <v>1328</v>
      </c>
      <c r="D184" s="17" t="s">
        <v>764</v>
      </c>
      <c r="E184" s="18">
        <v>317.64800000000002</v>
      </c>
      <c r="F184" s="19">
        <v>49.72</v>
      </c>
      <c r="G184" s="20">
        <v>3.3588</v>
      </c>
      <c r="H184" s="20">
        <v>6.6</v>
      </c>
      <c r="J184" s="13" t="s">
        <v>1327</v>
      </c>
      <c r="K184" s="65" t="s">
        <v>1328</v>
      </c>
      <c r="L184" s="66" t="s">
        <v>764</v>
      </c>
      <c r="M184" s="67">
        <v>317.64800000000002</v>
      </c>
      <c r="N184" s="68">
        <v>49.72</v>
      </c>
      <c r="O184" s="69">
        <v>3.3588</v>
      </c>
      <c r="P184" s="69">
        <v>6.6</v>
      </c>
      <c r="Q184" s="67">
        <v>15793.458560000001</v>
      </c>
      <c r="R184" s="62">
        <v>8.2065655154077877E-4</v>
      </c>
      <c r="S184" s="63">
        <v>2.7564212253151679E-5</v>
      </c>
      <c r="T184" s="64">
        <v>5.41633324016914E-5</v>
      </c>
    </row>
    <row r="185" spans="2:20" ht="15.75">
      <c r="B185" s="16" t="s">
        <v>1329</v>
      </c>
      <c r="C185" s="16" t="s">
        <v>1330</v>
      </c>
      <c r="D185" s="17" t="s">
        <v>1331</v>
      </c>
      <c r="E185" s="18">
        <v>187.393</v>
      </c>
      <c r="F185" s="19">
        <v>173.01</v>
      </c>
      <c r="G185" s="20">
        <v>1.8496000000000001</v>
      </c>
      <c r="H185" s="20">
        <v>6.5679999999999996</v>
      </c>
      <c r="J185" s="13" t="s">
        <v>1329</v>
      </c>
      <c r="K185" s="65" t="s">
        <v>1330</v>
      </c>
      <c r="L185" s="66" t="s">
        <v>1331</v>
      </c>
      <c r="M185" s="67">
        <v>187.393</v>
      </c>
      <c r="N185" s="68">
        <v>173.01</v>
      </c>
      <c r="O185" s="69">
        <v>1.8496000000000001</v>
      </c>
      <c r="P185" s="69">
        <v>6.5679999999999996</v>
      </c>
      <c r="Q185" s="67">
        <v>32420.862929999999</v>
      </c>
      <c r="R185" s="62">
        <v>1.6846464293448634E-3</v>
      </c>
      <c r="S185" s="63">
        <v>3.1159220357162595E-5</v>
      </c>
      <c r="T185" s="64">
        <v>1.1064757747937064E-4</v>
      </c>
    </row>
    <row r="186" spans="2:20" ht="15.75">
      <c r="B186" s="16" t="s">
        <v>1332</v>
      </c>
      <c r="C186" s="16" t="s">
        <v>1333</v>
      </c>
      <c r="D186" s="17" t="s">
        <v>1334</v>
      </c>
      <c r="E186" s="18">
        <v>5149.2049999999999</v>
      </c>
      <c r="F186" s="19">
        <v>57.87</v>
      </c>
      <c r="G186" s="20">
        <v>2.5920000000000001</v>
      </c>
      <c r="H186" s="20">
        <v>12.17</v>
      </c>
      <c r="J186" s="13" t="s">
        <v>1332</v>
      </c>
      <c r="K186" s="65" t="s">
        <v>1333</v>
      </c>
      <c r="L186" s="66" t="s">
        <v>1334</v>
      </c>
      <c r="M186" s="67">
        <v>5149.2049999999999</v>
      </c>
      <c r="N186" s="68">
        <v>57.87</v>
      </c>
      <c r="O186" s="69">
        <v>2.5920000000000001</v>
      </c>
      <c r="P186" s="69">
        <v>12.17</v>
      </c>
      <c r="Q186" s="67">
        <v>297984.49335</v>
      </c>
      <c r="R186" s="62">
        <v>1.54838109585819E-2</v>
      </c>
      <c r="S186" s="63">
        <v>4.0134038004644286E-4</v>
      </c>
      <c r="T186" s="64">
        <v>1.8843797936594173E-3</v>
      </c>
    </row>
    <row r="187" spans="2:20" ht="15.75">
      <c r="B187" s="16" t="s">
        <v>1335</v>
      </c>
      <c r="C187" s="16" t="s">
        <v>1336</v>
      </c>
      <c r="D187" s="17" t="s">
        <v>1337</v>
      </c>
      <c r="E187" s="18">
        <v>319.13499999999999</v>
      </c>
      <c r="F187" s="19">
        <v>44.14</v>
      </c>
      <c r="G187" s="20">
        <v>3.3755999999999999</v>
      </c>
      <c r="H187" s="20">
        <v>12.433</v>
      </c>
      <c r="J187" s="13" t="s">
        <v>1335</v>
      </c>
      <c r="K187" s="65" t="s">
        <v>1336</v>
      </c>
      <c r="L187" s="66" t="s">
        <v>1337</v>
      </c>
      <c r="M187" s="67">
        <v>319.13499999999999</v>
      </c>
      <c r="N187" s="68">
        <v>44.14</v>
      </c>
      <c r="O187" s="69">
        <v>3.3755999999999999</v>
      </c>
      <c r="P187" s="69">
        <v>12.433</v>
      </c>
      <c r="Q187" s="67">
        <v>14086.618899999999</v>
      </c>
      <c r="R187" s="62">
        <v>7.3196608870851137E-4</v>
      </c>
      <c r="S187" s="63">
        <v>2.4708247290444511E-5</v>
      </c>
      <c r="T187" s="64">
        <v>9.1005343809129211E-5</v>
      </c>
    </row>
    <row r="188" spans="2:20" ht="15.75">
      <c r="B188" s="16" t="s">
        <v>1338</v>
      </c>
      <c r="C188" s="16" t="s">
        <v>1339</v>
      </c>
      <c r="D188" s="17" t="s">
        <v>1340</v>
      </c>
      <c r="E188" s="18">
        <v>82.691999999999993</v>
      </c>
      <c r="F188" s="19">
        <v>116.04</v>
      </c>
      <c r="G188" s="20">
        <v>0.1293</v>
      </c>
      <c r="H188" s="20">
        <v>9.25</v>
      </c>
      <c r="J188" s="13" t="s">
        <v>1338</v>
      </c>
      <c r="K188" s="65" t="s">
        <v>1339</v>
      </c>
      <c r="L188" s="66" t="s">
        <v>1340</v>
      </c>
      <c r="M188" s="67">
        <v>82.691999999999993</v>
      </c>
      <c r="N188" s="68">
        <v>116.04</v>
      </c>
      <c r="O188" s="69">
        <v>0.1293</v>
      </c>
      <c r="P188" s="69">
        <v>9.25</v>
      </c>
      <c r="Q188" s="67">
        <v>9595.5796799999989</v>
      </c>
      <c r="R188" s="62">
        <v>4.9860360226402296E-4</v>
      </c>
      <c r="S188" s="63">
        <v>6.4469445772738166E-7</v>
      </c>
      <c r="T188" s="64">
        <v>4.6120833209422124E-5</v>
      </c>
    </row>
    <row r="189" spans="2:20" ht="15.75">
      <c r="B189" s="16" t="s">
        <v>1341</v>
      </c>
      <c r="C189" s="16" t="s">
        <v>1342</v>
      </c>
      <c r="D189" s="17" t="s">
        <v>1343</v>
      </c>
      <c r="E189" s="18">
        <v>768.11900000000003</v>
      </c>
      <c r="F189" s="19">
        <v>70.2</v>
      </c>
      <c r="G189" s="20">
        <v>4.2735000000000003</v>
      </c>
      <c r="H189" s="20">
        <v>6.5</v>
      </c>
      <c r="J189" s="13" t="s">
        <v>1341</v>
      </c>
      <c r="K189" s="65" t="s">
        <v>1342</v>
      </c>
      <c r="L189" s="66" t="s">
        <v>1343</v>
      </c>
      <c r="M189" s="67">
        <v>768.11900000000003</v>
      </c>
      <c r="N189" s="68">
        <v>70.2</v>
      </c>
      <c r="O189" s="69">
        <v>4.2735000000000003</v>
      </c>
      <c r="P189" s="69">
        <v>6.5</v>
      </c>
      <c r="Q189" s="67">
        <v>53921.953800000003</v>
      </c>
      <c r="R189" s="62">
        <v>2.801881835428021E-3</v>
      </c>
      <c r="S189" s="63">
        <v>1.1973842023701649E-4</v>
      </c>
      <c r="T189" s="64">
        <v>1.8212231930282138E-4</v>
      </c>
    </row>
    <row r="190" spans="2:20" ht="15.75">
      <c r="B190" s="16" t="s">
        <v>1344</v>
      </c>
      <c r="C190" s="16" t="s">
        <v>1345</v>
      </c>
      <c r="D190" s="17" t="s">
        <v>1346</v>
      </c>
      <c r="E190" s="18">
        <v>242.94800000000001</v>
      </c>
      <c r="F190" s="19">
        <v>73.08</v>
      </c>
      <c r="G190" s="20">
        <v>2.7366999999999999</v>
      </c>
      <c r="H190" s="20">
        <v>5.3330000000000002</v>
      </c>
      <c r="J190" s="13" t="s">
        <v>1344</v>
      </c>
      <c r="K190" s="65" t="s">
        <v>1345</v>
      </c>
      <c r="L190" s="66" t="s">
        <v>1346</v>
      </c>
      <c r="M190" s="67">
        <v>242.94800000000001</v>
      </c>
      <c r="N190" s="68">
        <v>73.08</v>
      </c>
      <c r="O190" s="69">
        <v>2.7366999999999999</v>
      </c>
      <c r="P190" s="69">
        <v>5.3330000000000002</v>
      </c>
      <c r="Q190" s="67">
        <v>17754.63984</v>
      </c>
      <c r="R190" s="62">
        <v>9.2256306302949031E-4</v>
      </c>
      <c r="S190" s="63">
        <v>2.5247783345928062E-5</v>
      </c>
      <c r="T190" s="64">
        <v>4.9200288151362719E-5</v>
      </c>
    </row>
    <row r="191" spans="2:20" ht="15.75">
      <c r="B191" s="16" t="s">
        <v>1347</v>
      </c>
      <c r="C191" s="16" t="s">
        <v>1348</v>
      </c>
      <c r="D191" s="17" t="s">
        <v>1349</v>
      </c>
      <c r="E191" s="18">
        <v>208.76</v>
      </c>
      <c r="F191" s="19">
        <v>37.79</v>
      </c>
      <c r="G191" s="20">
        <v>6.4038000000000004</v>
      </c>
      <c r="H191" s="20">
        <v>9.4499999999999993</v>
      </c>
      <c r="J191" s="13" t="s">
        <v>1347</v>
      </c>
      <c r="K191" s="65" t="s">
        <v>1348</v>
      </c>
      <c r="L191" s="66" t="s">
        <v>1349</v>
      </c>
      <c r="M191" s="67">
        <v>208.76</v>
      </c>
      <c r="N191" s="68">
        <v>37.79</v>
      </c>
      <c r="O191" s="69">
        <v>6.4038000000000004</v>
      </c>
      <c r="P191" s="69">
        <v>9.4499999999999993</v>
      </c>
      <c r="Q191" s="67">
        <v>7889.0403999999999</v>
      </c>
      <c r="R191" s="62">
        <v>4.099287477175541E-4</v>
      </c>
      <c r="S191" s="63">
        <v>2.6251017146336729E-5</v>
      </c>
      <c r="T191" s="64">
        <v>3.8738266659308859E-5</v>
      </c>
    </row>
    <row r="192" spans="2:20" ht="15.75">
      <c r="B192" s="16" t="s">
        <v>1350</v>
      </c>
      <c r="C192" s="16" t="s">
        <v>1351</v>
      </c>
      <c r="D192" s="17" t="s">
        <v>1352</v>
      </c>
      <c r="E192" s="18">
        <v>160.768</v>
      </c>
      <c r="F192" s="19">
        <v>21.35</v>
      </c>
      <c r="G192" s="20" t="s">
        <v>16</v>
      </c>
      <c r="H192" s="20">
        <v>3.3069999999999999</v>
      </c>
      <c r="J192" s="13" t="s">
        <v>1350</v>
      </c>
      <c r="K192" s="65" t="s">
        <v>1351</v>
      </c>
      <c r="L192" s="66" t="s">
        <v>1352</v>
      </c>
      <c r="M192" s="67">
        <v>160.768</v>
      </c>
      <c r="N192" s="68">
        <v>21.35</v>
      </c>
      <c r="O192" s="69" t="s">
        <v>16</v>
      </c>
      <c r="P192" s="69">
        <v>3.3069999999999999</v>
      </c>
      <c r="Q192" s="67">
        <v>3432.3968000000004</v>
      </c>
      <c r="R192" s="62">
        <v>1.7835351963639841E-4</v>
      </c>
      <c r="S192" s="63" t="s">
        <v>16</v>
      </c>
      <c r="T192" s="64">
        <v>5.898150894375696E-6</v>
      </c>
    </row>
    <row r="193" spans="2:20" ht="15.75">
      <c r="B193" s="16" t="s">
        <v>1353</v>
      </c>
      <c r="C193" s="16" t="s">
        <v>1354</v>
      </c>
      <c r="D193" s="17" t="s">
        <v>1355</v>
      </c>
      <c r="E193" s="18">
        <v>482.01</v>
      </c>
      <c r="F193" s="19">
        <v>52.51</v>
      </c>
      <c r="G193" s="20">
        <v>3.4660000000000002</v>
      </c>
      <c r="H193" s="20">
        <v>5.2</v>
      </c>
      <c r="J193" s="13" t="s">
        <v>1353</v>
      </c>
      <c r="K193" s="65" t="s">
        <v>1354</v>
      </c>
      <c r="L193" s="66" t="s">
        <v>1355</v>
      </c>
      <c r="M193" s="67">
        <v>482.01</v>
      </c>
      <c r="N193" s="68">
        <v>52.51</v>
      </c>
      <c r="O193" s="69">
        <v>3.4660000000000002</v>
      </c>
      <c r="P193" s="69">
        <v>5.2</v>
      </c>
      <c r="Q193" s="67">
        <v>25310.345099999999</v>
      </c>
      <c r="R193" s="62">
        <v>1.3151711165203478E-3</v>
      </c>
      <c r="S193" s="63">
        <v>4.5583830898595262E-5</v>
      </c>
      <c r="T193" s="64">
        <v>6.8388898059058091E-5</v>
      </c>
    </row>
    <row r="194" spans="2:20" ht="15.75">
      <c r="B194" s="16" t="s">
        <v>1356</v>
      </c>
      <c r="C194" s="16" t="s">
        <v>1357</v>
      </c>
      <c r="D194" s="17" t="s">
        <v>1358</v>
      </c>
      <c r="E194" s="18">
        <v>138.67699999999999</v>
      </c>
      <c r="F194" s="19">
        <v>112.75</v>
      </c>
      <c r="G194" s="20">
        <v>2.2349999999999999</v>
      </c>
      <c r="H194" s="20">
        <v>9.89</v>
      </c>
      <c r="J194" s="13" t="s">
        <v>1356</v>
      </c>
      <c r="K194" s="65" t="s">
        <v>1357</v>
      </c>
      <c r="L194" s="66" t="s">
        <v>1358</v>
      </c>
      <c r="M194" s="67">
        <v>138.67699999999999</v>
      </c>
      <c r="N194" s="68">
        <v>112.75</v>
      </c>
      <c r="O194" s="69">
        <v>2.2349999999999999</v>
      </c>
      <c r="P194" s="69">
        <v>9.89</v>
      </c>
      <c r="Q194" s="67">
        <v>15635.831749999999</v>
      </c>
      <c r="R194" s="62">
        <v>8.1246597859986527E-4</v>
      </c>
      <c r="S194" s="63">
        <v>1.8158614621706988E-5</v>
      </c>
      <c r="T194" s="64">
        <v>8.0352885283526681E-5</v>
      </c>
    </row>
    <row r="195" spans="2:20" ht="15.75">
      <c r="B195" s="16" t="s">
        <v>1359</v>
      </c>
      <c r="C195" s="16" t="s">
        <v>1360</v>
      </c>
      <c r="D195" s="17" t="s">
        <v>31</v>
      </c>
      <c r="E195" s="18">
        <v>668.10699999999997</v>
      </c>
      <c r="F195" s="19">
        <v>31.81</v>
      </c>
      <c r="G195" s="20">
        <v>4.6840999999999999</v>
      </c>
      <c r="H195" s="20">
        <v>4.3040000000000003</v>
      </c>
      <c r="J195" s="13" t="s">
        <v>1359</v>
      </c>
      <c r="K195" s="65" t="s">
        <v>1360</v>
      </c>
      <c r="L195" s="66" t="s">
        <v>31</v>
      </c>
      <c r="M195" s="67">
        <v>668.10699999999997</v>
      </c>
      <c r="N195" s="68">
        <v>31.81</v>
      </c>
      <c r="O195" s="69">
        <v>4.6840999999999999</v>
      </c>
      <c r="P195" s="69">
        <v>4.3040000000000003</v>
      </c>
      <c r="Q195" s="67">
        <v>21252.483669999998</v>
      </c>
      <c r="R195" s="62">
        <v>1.1043173282178739E-3</v>
      </c>
      <c r="S195" s="63">
        <v>5.1727327971053434E-5</v>
      </c>
      <c r="T195" s="64">
        <v>4.7529817806497298E-5</v>
      </c>
    </row>
    <row r="196" spans="2:20" ht="15.75">
      <c r="B196" s="16" t="s">
        <v>1361</v>
      </c>
      <c r="C196" s="16" t="s">
        <v>1362</v>
      </c>
      <c r="D196" s="17" t="s">
        <v>1363</v>
      </c>
      <c r="E196" s="18">
        <v>1468.9929999999999</v>
      </c>
      <c r="F196" s="19">
        <v>96.35</v>
      </c>
      <c r="G196" s="20">
        <v>2.9165000000000001</v>
      </c>
      <c r="H196" s="20">
        <v>5.96</v>
      </c>
      <c r="J196" s="13" t="s">
        <v>1361</v>
      </c>
      <c r="K196" s="65" t="s">
        <v>1362</v>
      </c>
      <c r="L196" s="66" t="s">
        <v>1363</v>
      </c>
      <c r="M196" s="67">
        <v>1468.9929999999999</v>
      </c>
      <c r="N196" s="68">
        <v>96.35</v>
      </c>
      <c r="O196" s="69">
        <v>2.9165000000000001</v>
      </c>
      <c r="P196" s="69">
        <v>5.96</v>
      </c>
      <c r="Q196" s="67">
        <v>141537.47554999997</v>
      </c>
      <c r="R196" s="62">
        <v>7.354542145241825E-3</v>
      </c>
      <c r="S196" s="63">
        <v>2.1449522166597782E-4</v>
      </c>
      <c r="T196" s="64">
        <v>4.3833071185641275E-4</v>
      </c>
    </row>
    <row r="197" spans="2:20" ht="15.75">
      <c r="B197" s="16" t="s">
        <v>1364</v>
      </c>
      <c r="C197" s="16" t="s">
        <v>1365</v>
      </c>
      <c r="D197" s="17" t="s">
        <v>1366</v>
      </c>
      <c r="E197" s="18">
        <v>861.61800000000005</v>
      </c>
      <c r="F197" s="19">
        <v>32.090000000000003</v>
      </c>
      <c r="G197" s="20">
        <v>3.8641000000000001</v>
      </c>
      <c r="H197" s="20">
        <v>6.9350000000000005</v>
      </c>
      <c r="J197" s="13" t="s">
        <v>1364</v>
      </c>
      <c r="K197" s="65" t="s">
        <v>1365</v>
      </c>
      <c r="L197" s="66" t="s">
        <v>1366</v>
      </c>
      <c r="M197" s="67">
        <v>861.61800000000005</v>
      </c>
      <c r="N197" s="68">
        <v>32.090000000000003</v>
      </c>
      <c r="O197" s="69">
        <v>3.8641000000000001</v>
      </c>
      <c r="P197" s="69">
        <v>6.9350000000000005</v>
      </c>
      <c r="Q197" s="67">
        <v>27649.321620000006</v>
      </c>
      <c r="R197" s="62">
        <v>1.4367085491064917E-3</v>
      </c>
      <c r="S197" s="63">
        <v>5.5515855046023947E-5</v>
      </c>
      <c r="T197" s="64">
        <v>9.9635737880535215E-5</v>
      </c>
    </row>
    <row r="198" spans="2:20" ht="15.75">
      <c r="B198" s="16" t="s">
        <v>1367</v>
      </c>
      <c r="C198" s="16" t="s">
        <v>1368</v>
      </c>
      <c r="D198" s="17" t="s">
        <v>1369</v>
      </c>
      <c r="E198" s="18">
        <v>1232.9469999999999</v>
      </c>
      <c r="F198" s="19">
        <v>50.34</v>
      </c>
      <c r="G198" s="20">
        <v>5.88</v>
      </c>
      <c r="H198" s="20">
        <v>7.5</v>
      </c>
      <c r="J198" s="13" t="s">
        <v>1367</v>
      </c>
      <c r="K198" s="65" t="s">
        <v>1368</v>
      </c>
      <c r="L198" s="66" t="s">
        <v>1369</v>
      </c>
      <c r="M198" s="67">
        <v>1232.9469999999999</v>
      </c>
      <c r="N198" s="68">
        <v>50.34</v>
      </c>
      <c r="O198" s="69">
        <v>5.88</v>
      </c>
      <c r="P198" s="69">
        <v>7.5</v>
      </c>
      <c r="Q198" s="67">
        <v>62066.551979999997</v>
      </c>
      <c r="R198" s="62">
        <v>3.2250898256659809E-3</v>
      </c>
      <c r="S198" s="63">
        <v>1.8963528174915966E-4</v>
      </c>
      <c r="T198" s="64">
        <v>2.4188173692494855E-4</v>
      </c>
    </row>
    <row r="199" spans="2:20" ht="15.75">
      <c r="B199" s="16" t="s">
        <v>1370</v>
      </c>
      <c r="C199" s="16" t="s">
        <v>1371</v>
      </c>
      <c r="D199" s="17" t="s">
        <v>1372</v>
      </c>
      <c r="E199" s="18">
        <v>352.79</v>
      </c>
      <c r="F199" s="19">
        <v>20.72</v>
      </c>
      <c r="G199" s="20">
        <v>1.5444</v>
      </c>
      <c r="H199" s="20">
        <v>14</v>
      </c>
      <c r="J199" s="13" t="s">
        <v>1370</v>
      </c>
      <c r="K199" s="65" t="s">
        <v>1371</v>
      </c>
      <c r="L199" s="66" t="s">
        <v>1372</v>
      </c>
      <c r="M199" s="67">
        <v>352.79</v>
      </c>
      <c r="N199" s="68">
        <v>20.72</v>
      </c>
      <c r="O199" s="69">
        <v>1.5444</v>
      </c>
      <c r="P199" s="69">
        <v>14</v>
      </c>
      <c r="Q199" s="67">
        <v>7309.8087999999998</v>
      </c>
      <c r="R199" s="62">
        <v>3.7983083055814456E-4</v>
      </c>
      <c r="S199" s="63">
        <v>5.8661073471399842E-6</v>
      </c>
      <c r="T199" s="64">
        <v>5.3176316278140241E-5</v>
      </c>
    </row>
    <row r="200" spans="2:20" ht="15.75">
      <c r="B200" s="16" t="s">
        <v>1373</v>
      </c>
      <c r="C200" s="16" t="s">
        <v>1374</v>
      </c>
      <c r="D200" s="17" t="s">
        <v>767</v>
      </c>
      <c r="E200" s="18">
        <v>110.81399999999999</v>
      </c>
      <c r="F200" s="19">
        <v>61.71</v>
      </c>
      <c r="G200" s="20">
        <v>3.8567</v>
      </c>
      <c r="H200" s="20">
        <v>5.37</v>
      </c>
      <c r="J200" s="13" t="s">
        <v>1373</v>
      </c>
      <c r="K200" s="65" t="s">
        <v>1374</v>
      </c>
      <c r="L200" s="66" t="s">
        <v>767</v>
      </c>
      <c r="M200" s="67">
        <v>110.81399999999999</v>
      </c>
      <c r="N200" s="68">
        <v>61.71</v>
      </c>
      <c r="O200" s="69">
        <v>3.8567</v>
      </c>
      <c r="P200" s="69">
        <v>5.37</v>
      </c>
      <c r="Q200" s="67">
        <v>6838.33194</v>
      </c>
      <c r="R200" s="62">
        <v>3.5533204376050003E-4</v>
      </c>
      <c r="S200" s="63">
        <v>1.3704090931711204E-5</v>
      </c>
      <c r="T200" s="64">
        <v>1.908133074993885E-5</v>
      </c>
    </row>
    <row r="201" spans="2:20" ht="15.75">
      <c r="B201" s="16" t="s">
        <v>1375</v>
      </c>
      <c r="C201" s="16" t="s">
        <v>1376</v>
      </c>
      <c r="D201" s="17" t="s">
        <v>1377</v>
      </c>
      <c r="E201" s="18">
        <v>201.68299999999999</v>
      </c>
      <c r="F201" s="19">
        <v>20.92</v>
      </c>
      <c r="G201" s="20">
        <v>3.5850999999999997</v>
      </c>
      <c r="H201" s="20">
        <v>14</v>
      </c>
      <c r="J201" s="13" t="s">
        <v>1375</v>
      </c>
      <c r="K201" s="65" t="s">
        <v>1376</v>
      </c>
      <c r="L201" s="66" t="s">
        <v>1377</v>
      </c>
      <c r="M201" s="67">
        <v>201.68299999999999</v>
      </c>
      <c r="N201" s="68">
        <v>20.92</v>
      </c>
      <c r="O201" s="69">
        <v>3.5850999999999997</v>
      </c>
      <c r="P201" s="69">
        <v>14</v>
      </c>
      <c r="Q201" s="67">
        <v>4219.2083600000005</v>
      </c>
      <c r="R201" s="62">
        <v>2.1923766537869873E-4</v>
      </c>
      <c r="S201" s="63">
        <v>7.8598895414917263E-6</v>
      </c>
      <c r="T201" s="64">
        <v>3.0693273153017822E-5</v>
      </c>
    </row>
    <row r="202" spans="2:20" ht="15.75">
      <c r="B202" s="16" t="s">
        <v>1378</v>
      </c>
      <c r="C202" s="16" t="s">
        <v>1379</v>
      </c>
      <c r="D202" s="17" t="s">
        <v>1380</v>
      </c>
      <c r="E202" s="18">
        <v>175.626</v>
      </c>
      <c r="F202" s="19">
        <v>41</v>
      </c>
      <c r="G202" s="20">
        <v>4.2927</v>
      </c>
      <c r="H202" s="20">
        <v>11.45</v>
      </c>
      <c r="J202" s="13" t="s">
        <v>1378</v>
      </c>
      <c r="K202" s="65" t="s">
        <v>1379</v>
      </c>
      <c r="L202" s="66" t="s">
        <v>1380</v>
      </c>
      <c r="M202" s="67">
        <v>175.626</v>
      </c>
      <c r="N202" s="68">
        <v>41</v>
      </c>
      <c r="O202" s="69">
        <v>4.2927</v>
      </c>
      <c r="P202" s="69">
        <v>11.45</v>
      </c>
      <c r="Q202" s="67">
        <v>7200.6660000000002</v>
      </c>
      <c r="R202" s="62">
        <v>3.7415957409881812E-4</v>
      </c>
      <c r="S202" s="63">
        <v>1.6061548037339967E-5</v>
      </c>
      <c r="T202" s="64">
        <v>4.284127123431467E-5</v>
      </c>
    </row>
    <row r="203" spans="2:20" ht="15.75">
      <c r="B203" s="16" t="s">
        <v>1381</v>
      </c>
      <c r="C203" s="16" t="s">
        <v>1382</v>
      </c>
      <c r="D203" s="17" t="s">
        <v>1383</v>
      </c>
      <c r="E203" s="18">
        <v>517.91999999999996</v>
      </c>
      <c r="F203" s="19">
        <v>98.18</v>
      </c>
      <c r="G203" s="20">
        <v>2.0777999999999999</v>
      </c>
      <c r="H203" s="20">
        <v>7.7949999999999999</v>
      </c>
      <c r="J203" s="13" t="s">
        <v>1381</v>
      </c>
      <c r="K203" s="65" t="s">
        <v>1382</v>
      </c>
      <c r="L203" s="66" t="s">
        <v>1383</v>
      </c>
      <c r="M203" s="67">
        <v>517.91999999999996</v>
      </c>
      <c r="N203" s="68">
        <v>98.18</v>
      </c>
      <c r="O203" s="69">
        <v>2.0777999999999999</v>
      </c>
      <c r="P203" s="69">
        <v>7.7949999999999999</v>
      </c>
      <c r="Q203" s="67">
        <v>50849.385600000001</v>
      </c>
      <c r="R203" s="62">
        <v>2.6422256579158895E-3</v>
      </c>
      <c r="S203" s="63">
        <v>5.4900164720176348E-5</v>
      </c>
      <c r="T203" s="64">
        <v>2.059614900345436E-4</v>
      </c>
    </row>
    <row r="204" spans="2:20" ht="15.75">
      <c r="B204" s="16" t="s">
        <v>1384</v>
      </c>
      <c r="C204" s="16" t="s">
        <v>1385</v>
      </c>
      <c r="D204" s="17" t="s">
        <v>1386</v>
      </c>
      <c r="E204" s="18">
        <v>270.721</v>
      </c>
      <c r="F204" s="19">
        <v>108.38</v>
      </c>
      <c r="G204" s="20">
        <v>1.3287</v>
      </c>
      <c r="H204" s="20">
        <v>7.1</v>
      </c>
      <c r="J204" s="13" t="s">
        <v>1384</v>
      </c>
      <c r="K204" s="65" t="s">
        <v>1385</v>
      </c>
      <c r="L204" s="66" t="s">
        <v>1386</v>
      </c>
      <c r="M204" s="67">
        <v>270.721</v>
      </c>
      <c r="N204" s="68">
        <v>108.38</v>
      </c>
      <c r="O204" s="69">
        <v>1.3287</v>
      </c>
      <c r="P204" s="69">
        <v>7.1</v>
      </c>
      <c r="Q204" s="67">
        <v>29340.741979999999</v>
      </c>
      <c r="R204" s="62">
        <v>1.5245977973398729E-3</v>
      </c>
      <c r="S204" s="63">
        <v>2.0257330933254893E-5</v>
      </c>
      <c r="T204" s="64">
        <v>1.0824644361113096E-4</v>
      </c>
    </row>
    <row r="205" spans="2:20" ht="15.75">
      <c r="B205" s="16" t="s">
        <v>1387</v>
      </c>
      <c r="C205" s="16" t="s">
        <v>1388</v>
      </c>
      <c r="D205" s="17" t="s">
        <v>1389</v>
      </c>
      <c r="E205" s="18">
        <v>286.47199999999998</v>
      </c>
      <c r="F205" s="19">
        <v>114.14</v>
      </c>
      <c r="G205" s="20">
        <v>2.5057</v>
      </c>
      <c r="H205" s="20">
        <v>9.8000000000000007</v>
      </c>
      <c r="J205" s="13" t="s">
        <v>1387</v>
      </c>
      <c r="K205" s="65" t="s">
        <v>1388</v>
      </c>
      <c r="L205" s="66" t="s">
        <v>1389</v>
      </c>
      <c r="M205" s="67">
        <v>286.47199999999998</v>
      </c>
      <c r="N205" s="68">
        <v>114.14</v>
      </c>
      <c r="O205" s="69">
        <v>2.5057</v>
      </c>
      <c r="P205" s="69">
        <v>9.8000000000000007</v>
      </c>
      <c r="Q205" s="67">
        <v>32697.914079999999</v>
      </c>
      <c r="R205" s="62">
        <v>1.6990425060810412E-3</v>
      </c>
      <c r="S205" s="63">
        <v>4.2572908074872646E-5</v>
      </c>
      <c r="T205" s="64">
        <v>1.6650616559594204E-4</v>
      </c>
    </row>
    <row r="206" spans="2:20" ht="15.75">
      <c r="B206" s="16" t="s">
        <v>1390</v>
      </c>
      <c r="C206" s="16" t="s">
        <v>1391</v>
      </c>
      <c r="D206" s="17" t="s">
        <v>1392</v>
      </c>
      <c r="E206" s="18">
        <v>137.72999999999999</v>
      </c>
      <c r="F206" s="19">
        <v>194.92</v>
      </c>
      <c r="G206" s="20">
        <v>6.1600000000000002E-2</v>
      </c>
      <c r="H206" s="20">
        <v>10.625</v>
      </c>
      <c r="J206" s="13" t="s">
        <v>1390</v>
      </c>
      <c r="K206" s="65" t="s">
        <v>1391</v>
      </c>
      <c r="L206" s="66" t="s">
        <v>1392</v>
      </c>
      <c r="M206" s="67">
        <v>137.72999999999999</v>
      </c>
      <c r="N206" s="68">
        <v>194.92</v>
      </c>
      <c r="O206" s="69">
        <v>6.1600000000000002E-2</v>
      </c>
      <c r="P206" s="69">
        <v>10.625</v>
      </c>
      <c r="Q206" s="67">
        <v>26846.331599999998</v>
      </c>
      <c r="R206" s="62">
        <v>1.3949837414444222E-3</v>
      </c>
      <c r="S206" s="63">
        <v>8.5930998472976407E-7</v>
      </c>
      <c r="T206" s="64">
        <v>1.4821702252846986E-4</v>
      </c>
    </row>
    <row r="207" spans="2:20" ht="15.75">
      <c r="B207" s="16" t="s">
        <v>1393</v>
      </c>
      <c r="C207" s="16" t="s">
        <v>1394</v>
      </c>
      <c r="D207" s="17" t="s">
        <v>1395</v>
      </c>
      <c r="E207" s="18">
        <v>586.72299999999996</v>
      </c>
      <c r="F207" s="19">
        <v>30.5</v>
      </c>
      <c r="G207" s="20">
        <v>2.2498</v>
      </c>
      <c r="H207" s="20">
        <v>8.0830000000000002</v>
      </c>
      <c r="J207" s="13" t="s">
        <v>1393</v>
      </c>
      <c r="K207" s="65" t="s">
        <v>1394</v>
      </c>
      <c r="L207" s="66" t="s">
        <v>1395</v>
      </c>
      <c r="M207" s="67">
        <v>586.72299999999996</v>
      </c>
      <c r="N207" s="68">
        <v>30.5</v>
      </c>
      <c r="O207" s="69">
        <v>2.2498</v>
      </c>
      <c r="P207" s="69">
        <v>8.0830000000000002</v>
      </c>
      <c r="Q207" s="67">
        <v>17895.051499999998</v>
      </c>
      <c r="R207" s="62">
        <v>9.2985910577110715E-4</v>
      </c>
      <c r="S207" s="63">
        <v>2.091997016163837E-5</v>
      </c>
      <c r="T207" s="64">
        <v>7.5160511519478595E-5</v>
      </c>
    </row>
    <row r="208" spans="2:20" ht="15.75">
      <c r="B208" s="16" t="s">
        <v>1396</v>
      </c>
      <c r="C208" s="16" t="s">
        <v>1397</v>
      </c>
      <c r="D208" s="17" t="s">
        <v>1398</v>
      </c>
      <c r="E208" s="18">
        <v>505.875</v>
      </c>
      <c r="F208" s="19">
        <v>41.67</v>
      </c>
      <c r="G208" s="20">
        <v>3.7437</v>
      </c>
      <c r="H208" s="20">
        <v>5.34</v>
      </c>
      <c r="J208" s="13" t="s">
        <v>1396</v>
      </c>
      <c r="K208" s="65" t="s">
        <v>1397</v>
      </c>
      <c r="L208" s="66" t="s">
        <v>1398</v>
      </c>
      <c r="M208" s="67">
        <v>505.875</v>
      </c>
      <c r="N208" s="68">
        <v>41.67</v>
      </c>
      <c r="O208" s="69">
        <v>3.7437</v>
      </c>
      <c r="P208" s="69">
        <v>5.34</v>
      </c>
      <c r="Q208" s="67">
        <v>21079.811250000002</v>
      </c>
      <c r="R208" s="62">
        <v>1.0953449582835081E-3</v>
      </c>
      <c r="S208" s="63">
        <v>4.1006429203259691E-5</v>
      </c>
      <c r="T208" s="64">
        <v>5.8491420772339334E-5</v>
      </c>
    </row>
    <row r="209" spans="2:20" ht="15.75">
      <c r="B209" s="16" t="s">
        <v>1399</v>
      </c>
      <c r="C209" s="16" t="s">
        <v>1400</v>
      </c>
      <c r="D209" s="17" t="s">
        <v>1401</v>
      </c>
      <c r="E209" s="18">
        <v>303.548</v>
      </c>
      <c r="F209" s="19">
        <v>109.09</v>
      </c>
      <c r="G209" s="20">
        <v>2.4567000000000001</v>
      </c>
      <c r="H209" s="20">
        <v>6.6379999999999999</v>
      </c>
      <c r="J209" s="13" t="s">
        <v>1399</v>
      </c>
      <c r="K209" s="65" t="s">
        <v>1400</v>
      </c>
      <c r="L209" s="66" t="s">
        <v>1401</v>
      </c>
      <c r="M209" s="67">
        <v>303.548</v>
      </c>
      <c r="N209" s="68">
        <v>109.09</v>
      </c>
      <c r="O209" s="69">
        <v>2.4567000000000001</v>
      </c>
      <c r="P209" s="69">
        <v>6.6379999999999999</v>
      </c>
      <c r="Q209" s="67">
        <v>33114.051319999999</v>
      </c>
      <c r="R209" s="62">
        <v>1.7206657465542222E-3</v>
      </c>
      <c r="S209" s="63">
        <v>4.227159539559758E-5</v>
      </c>
      <c r="T209" s="64">
        <v>1.1421779225626926E-4</v>
      </c>
    </row>
    <row r="210" spans="2:20" ht="15.75">
      <c r="B210" s="16" t="s">
        <v>1402</v>
      </c>
      <c r="C210" s="16" t="s">
        <v>1403</v>
      </c>
      <c r="D210" s="17" t="s">
        <v>1404</v>
      </c>
      <c r="E210" s="18">
        <v>135.07599999999999</v>
      </c>
      <c r="F210" s="19">
        <v>55.03</v>
      </c>
      <c r="G210" s="20">
        <v>1.4538</v>
      </c>
      <c r="H210" s="20">
        <v>11.467000000000001</v>
      </c>
      <c r="J210" s="13" t="s">
        <v>1402</v>
      </c>
      <c r="K210" s="65" t="s">
        <v>1403</v>
      </c>
      <c r="L210" s="66" t="s">
        <v>1404</v>
      </c>
      <c r="M210" s="67">
        <v>135.07599999999999</v>
      </c>
      <c r="N210" s="68">
        <v>55.03</v>
      </c>
      <c r="O210" s="69">
        <v>1.4538</v>
      </c>
      <c r="P210" s="69">
        <v>11.467000000000001</v>
      </c>
      <c r="Q210" s="67">
        <v>7433.2322800000002</v>
      </c>
      <c r="R210" s="62">
        <v>3.8624413687044873E-4</v>
      </c>
      <c r="S210" s="63">
        <v>5.6152172618225841E-6</v>
      </c>
      <c r="T210" s="64">
        <v>4.429061517493436E-5</v>
      </c>
    </row>
    <row r="211" spans="2:20" ht="15.75">
      <c r="B211" s="16" t="s">
        <v>1405</v>
      </c>
      <c r="C211" s="16" t="s">
        <v>1406</v>
      </c>
      <c r="D211" s="17" t="s">
        <v>1407</v>
      </c>
      <c r="E211" s="18">
        <v>53.308999999999997</v>
      </c>
      <c r="F211" s="19">
        <v>90.52</v>
      </c>
      <c r="G211" s="20">
        <v>1.8117999999999999</v>
      </c>
      <c r="H211" s="20">
        <v>13.225</v>
      </c>
      <c r="J211" s="13" t="s">
        <v>1405</v>
      </c>
      <c r="K211" s="65" t="s">
        <v>1406</v>
      </c>
      <c r="L211" s="66" t="s">
        <v>1407</v>
      </c>
      <c r="M211" s="67">
        <v>53.308999999999997</v>
      </c>
      <c r="N211" s="68">
        <v>90.52</v>
      </c>
      <c r="O211" s="69">
        <v>1.8117999999999999</v>
      </c>
      <c r="P211" s="69">
        <v>13.225</v>
      </c>
      <c r="Q211" s="67">
        <v>4825.5306799999998</v>
      </c>
      <c r="R211" s="62">
        <v>2.5074326514097167E-4</v>
      </c>
      <c r="S211" s="63">
        <v>4.5429664778241247E-6</v>
      </c>
      <c r="T211" s="64">
        <v>3.3160796814893507E-5</v>
      </c>
    </row>
    <row r="212" spans="2:20" ht="15.75">
      <c r="B212" s="16" t="s">
        <v>1408</v>
      </c>
      <c r="C212" s="16" t="s">
        <v>1409</v>
      </c>
      <c r="D212" s="17" t="s">
        <v>1410</v>
      </c>
      <c r="E212" s="18">
        <v>142.917</v>
      </c>
      <c r="F212" s="19">
        <v>54.8</v>
      </c>
      <c r="G212" s="20">
        <v>3.9781</v>
      </c>
      <c r="H212" s="20">
        <v>5.9</v>
      </c>
      <c r="J212" s="13" t="s">
        <v>1408</v>
      </c>
      <c r="K212" s="65" t="s">
        <v>1409</v>
      </c>
      <c r="L212" s="66" t="s">
        <v>1410</v>
      </c>
      <c r="M212" s="67">
        <v>142.917</v>
      </c>
      <c r="N212" s="68">
        <v>54.8</v>
      </c>
      <c r="O212" s="69">
        <v>3.9781</v>
      </c>
      <c r="P212" s="69">
        <v>5.9</v>
      </c>
      <c r="Q212" s="67">
        <v>7831.8516</v>
      </c>
      <c r="R212" s="62">
        <v>4.0695711466983016E-4</v>
      </c>
      <c r="S212" s="63">
        <v>1.6189160978680514E-5</v>
      </c>
      <c r="T212" s="64">
        <v>2.401046976551998E-5</v>
      </c>
    </row>
    <row r="213" spans="2:20" ht="15.75">
      <c r="B213" s="16" t="s">
        <v>1411</v>
      </c>
      <c r="C213" s="16" t="s">
        <v>1412</v>
      </c>
      <c r="D213" s="17" t="s">
        <v>1413</v>
      </c>
      <c r="E213" s="18">
        <v>325.81099999999998</v>
      </c>
      <c r="F213" s="19">
        <v>60.01</v>
      </c>
      <c r="G213" s="20">
        <v>2.7829000000000002</v>
      </c>
      <c r="H213" s="20">
        <v>5.6829999999999998</v>
      </c>
      <c r="J213" s="13" t="s">
        <v>1411</v>
      </c>
      <c r="K213" s="65" t="s">
        <v>1412</v>
      </c>
      <c r="L213" s="66" t="s">
        <v>1413</v>
      </c>
      <c r="M213" s="67">
        <v>325.81099999999998</v>
      </c>
      <c r="N213" s="68">
        <v>60.01</v>
      </c>
      <c r="O213" s="69">
        <v>2.7829000000000002</v>
      </c>
      <c r="P213" s="69">
        <v>5.6829999999999998</v>
      </c>
      <c r="Q213" s="67">
        <v>19551.918109999999</v>
      </c>
      <c r="R213" s="62">
        <v>1.0159528789215565E-3</v>
      </c>
      <c r="S213" s="63">
        <v>2.8272952667507998E-5</v>
      </c>
      <c r="T213" s="64">
        <v>5.7736602109112058E-5</v>
      </c>
    </row>
    <row r="214" spans="2:20" ht="15.75">
      <c r="B214" s="16" t="s">
        <v>1414</v>
      </c>
      <c r="C214" s="16" t="s">
        <v>1415</v>
      </c>
      <c r="D214" s="17" t="s">
        <v>1416</v>
      </c>
      <c r="E214" s="18">
        <v>1265.4490000000001</v>
      </c>
      <c r="F214" s="19">
        <v>82.82</v>
      </c>
      <c r="G214" s="20">
        <v>2.4148999999999998</v>
      </c>
      <c r="H214" s="20">
        <v>10.117000000000001</v>
      </c>
      <c r="J214" s="13" t="s">
        <v>1414</v>
      </c>
      <c r="K214" s="65" t="s">
        <v>1415</v>
      </c>
      <c r="L214" s="66" t="s">
        <v>1416</v>
      </c>
      <c r="M214" s="67">
        <v>1265.4490000000001</v>
      </c>
      <c r="N214" s="68">
        <v>82.82</v>
      </c>
      <c r="O214" s="69">
        <v>2.4148999999999998</v>
      </c>
      <c r="P214" s="69">
        <v>10.117000000000001</v>
      </c>
      <c r="Q214" s="67">
        <v>104804.48617999999</v>
      </c>
      <c r="R214" s="62">
        <v>5.4458298597316228E-3</v>
      </c>
      <c r="S214" s="63">
        <v>1.3151134528265895E-4</v>
      </c>
      <c r="T214" s="64">
        <v>5.5095460690904828E-4</v>
      </c>
    </row>
    <row r="215" spans="2:20" ht="15.75">
      <c r="B215" s="16" t="s">
        <v>1417</v>
      </c>
      <c r="C215" s="16" t="s">
        <v>1418</v>
      </c>
      <c r="D215" s="17" t="s">
        <v>1419</v>
      </c>
      <c r="E215" s="18">
        <v>1313.519</v>
      </c>
      <c r="F215" s="19">
        <v>34.880000000000003</v>
      </c>
      <c r="G215" s="20">
        <v>0.68810000000000004</v>
      </c>
      <c r="H215" s="20">
        <v>22.44</v>
      </c>
      <c r="J215" s="13" t="s">
        <v>1417</v>
      </c>
      <c r="K215" s="65" t="s">
        <v>1418</v>
      </c>
      <c r="L215" s="66" t="s">
        <v>1419</v>
      </c>
      <c r="M215" s="67">
        <v>1313.519</v>
      </c>
      <c r="N215" s="68">
        <v>34.880000000000003</v>
      </c>
      <c r="O215" s="69">
        <v>0.68810000000000004</v>
      </c>
      <c r="P215" s="69">
        <v>22.44</v>
      </c>
      <c r="Q215" s="67">
        <v>45815.542720000005</v>
      </c>
      <c r="R215" s="62">
        <v>2.3806581156828282E-3</v>
      </c>
      <c r="S215" s="63">
        <v>1.6381308494013542E-5</v>
      </c>
      <c r="T215" s="64">
        <v>5.3421968115922674E-4</v>
      </c>
    </row>
    <row r="216" spans="2:20" ht="15.75">
      <c r="B216" s="16" t="s">
        <v>1420</v>
      </c>
      <c r="C216" s="16" t="s">
        <v>1421</v>
      </c>
      <c r="D216" s="17" t="s">
        <v>1422</v>
      </c>
      <c r="E216" s="18">
        <v>93.210999999999999</v>
      </c>
      <c r="F216" s="19">
        <v>277.76</v>
      </c>
      <c r="G216" s="20">
        <v>0.96489999999999998</v>
      </c>
      <c r="H216" s="20">
        <v>19.649999999999999</v>
      </c>
      <c r="J216" s="13" t="s">
        <v>1420</v>
      </c>
      <c r="K216" s="65" t="s">
        <v>1421</v>
      </c>
      <c r="L216" s="66" t="s">
        <v>1422</v>
      </c>
      <c r="M216" s="67">
        <v>93.210999999999999</v>
      </c>
      <c r="N216" s="68">
        <v>277.76</v>
      </c>
      <c r="O216" s="69">
        <v>0.96489999999999998</v>
      </c>
      <c r="P216" s="69">
        <v>19.649999999999999</v>
      </c>
      <c r="Q216" s="67">
        <v>25890.287359999998</v>
      </c>
      <c r="R216" s="62">
        <v>1.3453059608532895E-3</v>
      </c>
      <c r="S216" s="63">
        <v>1.298085721627339E-5</v>
      </c>
      <c r="T216" s="64">
        <v>2.6435262130767136E-4</v>
      </c>
    </row>
    <row r="217" spans="2:20" ht="15.75">
      <c r="B217" s="16" t="s">
        <v>1423</v>
      </c>
      <c r="C217" s="16" t="s">
        <v>1424</v>
      </c>
      <c r="D217" s="17" t="s">
        <v>1425</v>
      </c>
      <c r="E217" s="18">
        <v>119.667</v>
      </c>
      <c r="F217" s="19">
        <v>111.69</v>
      </c>
      <c r="G217" s="20">
        <v>2.3995000000000002</v>
      </c>
      <c r="H217" s="20">
        <v>8.1669999999999998</v>
      </c>
      <c r="J217" s="13" t="s">
        <v>1423</v>
      </c>
      <c r="K217" s="65" t="s">
        <v>1424</v>
      </c>
      <c r="L217" s="66" t="s">
        <v>1425</v>
      </c>
      <c r="M217" s="67">
        <v>119.667</v>
      </c>
      <c r="N217" s="68">
        <v>111.69</v>
      </c>
      <c r="O217" s="69">
        <v>2.3995000000000002</v>
      </c>
      <c r="P217" s="69">
        <v>8.1669999999999998</v>
      </c>
      <c r="Q217" s="67">
        <v>13365.60723</v>
      </c>
      <c r="R217" s="62">
        <v>6.9450102375931389E-4</v>
      </c>
      <c r="S217" s="63">
        <v>1.666455206510474E-5</v>
      </c>
      <c r="T217" s="64">
        <v>5.6719898610423164E-5</v>
      </c>
    </row>
    <row r="218" spans="2:20" ht="15.75">
      <c r="B218" s="16" t="s">
        <v>1426</v>
      </c>
      <c r="C218" s="16" t="s">
        <v>1427</v>
      </c>
      <c r="D218" s="17" t="s">
        <v>1428</v>
      </c>
      <c r="E218" s="18">
        <v>58.171999999999997</v>
      </c>
      <c r="F218" s="19">
        <v>164.8</v>
      </c>
      <c r="G218" s="20">
        <v>1.2864</v>
      </c>
      <c r="H218" s="20">
        <v>3.9</v>
      </c>
      <c r="J218" s="13" t="s">
        <v>1426</v>
      </c>
      <c r="K218" s="65" t="s">
        <v>1427</v>
      </c>
      <c r="L218" s="66" t="s">
        <v>1428</v>
      </c>
      <c r="M218" s="67">
        <v>58.171999999999997</v>
      </c>
      <c r="N218" s="68">
        <v>164.8</v>
      </c>
      <c r="O218" s="69">
        <v>1.2864</v>
      </c>
      <c r="P218" s="69">
        <v>3.9</v>
      </c>
      <c r="Q218" s="67">
        <v>9586.7456000000002</v>
      </c>
      <c r="R218" s="62">
        <v>4.981445675566286E-4</v>
      </c>
      <c r="S218" s="63">
        <v>6.4081317170484709E-6</v>
      </c>
      <c r="T218" s="64">
        <v>1.9427638134708516E-5</v>
      </c>
    </row>
    <row r="219" spans="2:20" ht="15.75">
      <c r="B219" s="16" t="s">
        <v>1429</v>
      </c>
      <c r="C219" s="16" t="s">
        <v>1430</v>
      </c>
      <c r="D219" s="17" t="s">
        <v>1431</v>
      </c>
      <c r="E219" s="18">
        <v>241.52099999999999</v>
      </c>
      <c r="F219" s="19">
        <v>53.05</v>
      </c>
      <c r="G219" s="20">
        <v>0.67859999999999998</v>
      </c>
      <c r="H219" s="20">
        <v>9.3469999999999995</v>
      </c>
      <c r="J219" s="13" t="s">
        <v>1429</v>
      </c>
      <c r="K219" s="65" t="s">
        <v>1430</v>
      </c>
      <c r="L219" s="66" t="s">
        <v>1431</v>
      </c>
      <c r="M219" s="67">
        <v>241.52099999999999</v>
      </c>
      <c r="N219" s="68">
        <v>53.05</v>
      </c>
      <c r="O219" s="69">
        <v>0.67859999999999998</v>
      </c>
      <c r="P219" s="69">
        <v>9.3469999999999995</v>
      </c>
      <c r="Q219" s="67">
        <v>12812.689049999999</v>
      </c>
      <c r="R219" s="62">
        <v>6.6577039929481389E-4</v>
      </c>
      <c r="S219" s="63">
        <v>4.5179179296146068E-6</v>
      </c>
      <c r="T219" s="64">
        <v>6.2229559222086258E-5</v>
      </c>
    </row>
    <row r="220" spans="2:20" ht="15.75">
      <c r="B220" s="16" t="s">
        <v>1432</v>
      </c>
      <c r="C220" s="16" t="s">
        <v>1433</v>
      </c>
      <c r="D220" s="17" t="s">
        <v>768</v>
      </c>
      <c r="E220" s="18">
        <v>908.26099999999997</v>
      </c>
      <c r="F220" s="19">
        <v>44.73</v>
      </c>
      <c r="G220" s="20">
        <v>4.8513000000000002</v>
      </c>
      <c r="H220" s="20">
        <v>4.1829999999999998</v>
      </c>
      <c r="J220" s="13" t="s">
        <v>1432</v>
      </c>
      <c r="K220" s="65" t="s">
        <v>1433</v>
      </c>
      <c r="L220" s="66" t="s">
        <v>768</v>
      </c>
      <c r="M220" s="67">
        <v>908.26099999999997</v>
      </c>
      <c r="N220" s="68">
        <v>44.73</v>
      </c>
      <c r="O220" s="69">
        <v>4.8513000000000002</v>
      </c>
      <c r="P220" s="69">
        <v>4.1829999999999998</v>
      </c>
      <c r="Q220" s="67">
        <v>40626.514529999993</v>
      </c>
      <c r="R220" s="62">
        <v>2.1110268652461098E-3</v>
      </c>
      <c r="S220" s="63">
        <v>1.0241224631368453E-4</v>
      </c>
      <c r="T220" s="64">
        <v>8.8304253773244769E-5</v>
      </c>
    </row>
    <row r="221" spans="2:20" ht="15.75">
      <c r="B221" s="16" t="s">
        <v>1434</v>
      </c>
      <c r="C221" s="16" t="s">
        <v>1435</v>
      </c>
      <c r="D221" s="17" t="s">
        <v>1436</v>
      </c>
      <c r="E221" s="18">
        <v>733.48099999999999</v>
      </c>
      <c r="F221" s="19">
        <v>40.270000000000003</v>
      </c>
      <c r="G221" s="20">
        <v>2.6818999999999997</v>
      </c>
      <c r="H221" s="20">
        <v>8.1539999999999999</v>
      </c>
      <c r="J221" s="13" t="s">
        <v>1434</v>
      </c>
      <c r="K221" s="65" t="s">
        <v>1435</v>
      </c>
      <c r="L221" s="66" t="s">
        <v>1436</v>
      </c>
      <c r="M221" s="67">
        <v>733.48099999999999</v>
      </c>
      <c r="N221" s="68">
        <v>40.270000000000003</v>
      </c>
      <c r="O221" s="69">
        <v>2.6818999999999997</v>
      </c>
      <c r="P221" s="69">
        <v>8.1539999999999999</v>
      </c>
      <c r="Q221" s="67">
        <v>29537.279870000002</v>
      </c>
      <c r="R221" s="62">
        <v>1.5348102600782753E-3</v>
      </c>
      <c r="S221" s="63">
        <v>4.1162076365039255E-5</v>
      </c>
      <c r="T221" s="64">
        <v>1.2514842860678258E-4</v>
      </c>
    </row>
    <row r="222" spans="2:20" ht="15.75">
      <c r="B222" s="16" t="s">
        <v>1437</v>
      </c>
      <c r="C222" s="16" t="s">
        <v>1438</v>
      </c>
      <c r="D222" s="17" t="s">
        <v>1439</v>
      </c>
      <c r="E222" s="18">
        <v>659.35599999999999</v>
      </c>
      <c r="F222" s="19">
        <v>36.200000000000003</v>
      </c>
      <c r="G222" s="20">
        <v>0.82869999999999999</v>
      </c>
      <c r="H222" s="20">
        <v>17.376999999999999</v>
      </c>
      <c r="J222" s="13" t="s">
        <v>1437</v>
      </c>
      <c r="K222" s="65" t="s">
        <v>1438</v>
      </c>
      <c r="L222" s="66" t="s">
        <v>1439</v>
      </c>
      <c r="M222" s="67">
        <v>659.35599999999999</v>
      </c>
      <c r="N222" s="68">
        <v>36.200000000000003</v>
      </c>
      <c r="O222" s="69">
        <v>0.82869999999999999</v>
      </c>
      <c r="P222" s="69">
        <v>17.376999999999999</v>
      </c>
      <c r="Q222" s="67">
        <v>23868.6872</v>
      </c>
      <c r="R222" s="62">
        <v>1.2402599755425279E-3</v>
      </c>
      <c r="S222" s="63">
        <v>1.0278034417320928E-5</v>
      </c>
      <c r="T222" s="64">
        <v>2.1551997595002504E-4</v>
      </c>
    </row>
    <row r="223" spans="2:20" ht="15.75">
      <c r="B223" s="16" t="s">
        <v>1440</v>
      </c>
      <c r="C223" s="16" t="s">
        <v>1441</v>
      </c>
      <c r="D223" s="17" t="s">
        <v>1442</v>
      </c>
      <c r="E223" s="18">
        <v>384.488</v>
      </c>
      <c r="F223" s="19">
        <v>18.600000000000001</v>
      </c>
      <c r="G223" s="20" t="s">
        <v>16</v>
      </c>
      <c r="H223" s="20">
        <v>11.3</v>
      </c>
      <c r="J223" s="13" t="s">
        <v>1440</v>
      </c>
      <c r="K223" s="65" t="s">
        <v>1441</v>
      </c>
      <c r="L223" s="66" t="s">
        <v>1442</v>
      </c>
      <c r="M223" s="67">
        <v>384.488</v>
      </c>
      <c r="N223" s="68">
        <v>18.600000000000001</v>
      </c>
      <c r="O223" s="69" t="s">
        <v>16</v>
      </c>
      <c r="P223" s="69">
        <v>11.3</v>
      </c>
      <c r="Q223" s="67">
        <v>7151.4768000000004</v>
      </c>
      <c r="R223" s="62">
        <v>3.7160361467475074E-4</v>
      </c>
      <c r="S223" s="63" t="s">
        <v>16</v>
      </c>
      <c r="T223" s="64">
        <v>4.1991208458246838E-5</v>
      </c>
    </row>
    <row r="224" spans="2:20" ht="15.75">
      <c r="B224" s="16" t="s">
        <v>1443</v>
      </c>
      <c r="C224" s="16" t="s">
        <v>1444</v>
      </c>
      <c r="D224" s="17" t="s">
        <v>1445</v>
      </c>
      <c r="E224" s="18">
        <v>153.239</v>
      </c>
      <c r="F224" s="19">
        <v>105.49</v>
      </c>
      <c r="G224" s="20">
        <v>2.0855000000000001</v>
      </c>
      <c r="H224" s="20">
        <v>10.667</v>
      </c>
      <c r="J224" s="13" t="s">
        <v>1443</v>
      </c>
      <c r="K224" s="65" t="s">
        <v>1444</v>
      </c>
      <c r="L224" s="66" t="s">
        <v>1445</v>
      </c>
      <c r="M224" s="67">
        <v>153.239</v>
      </c>
      <c r="N224" s="68">
        <v>105.49</v>
      </c>
      <c r="O224" s="69">
        <v>2.0855000000000001</v>
      </c>
      <c r="P224" s="69">
        <v>10.667</v>
      </c>
      <c r="Q224" s="67">
        <v>16165.18211</v>
      </c>
      <c r="R224" s="62">
        <v>8.3997197669041085E-4</v>
      </c>
      <c r="S224" s="63">
        <v>1.7517615573878521E-5</v>
      </c>
      <c r="T224" s="64">
        <v>8.9599810753566124E-5</v>
      </c>
    </row>
    <row r="225" spans="2:20" ht="15.75">
      <c r="B225" s="16" t="s">
        <v>1446</v>
      </c>
      <c r="C225" s="16" t="s">
        <v>1447</v>
      </c>
      <c r="D225" s="17" t="s">
        <v>1448</v>
      </c>
      <c r="E225" s="18">
        <v>172.89599999999999</v>
      </c>
      <c r="F225" s="19">
        <v>205.18</v>
      </c>
      <c r="G225" s="20">
        <v>3.3142</v>
      </c>
      <c r="H225" s="20">
        <v>4.6079999999999997</v>
      </c>
      <c r="J225" s="13" t="s">
        <v>1446</v>
      </c>
      <c r="K225" s="65" t="s">
        <v>1447</v>
      </c>
      <c r="L225" s="66" t="s">
        <v>1448</v>
      </c>
      <c r="M225" s="67">
        <v>172.89599999999999</v>
      </c>
      <c r="N225" s="68">
        <v>205.18</v>
      </c>
      <c r="O225" s="69">
        <v>3.3142</v>
      </c>
      <c r="P225" s="69">
        <v>4.6079999999999997</v>
      </c>
      <c r="Q225" s="67">
        <v>35474.80128</v>
      </c>
      <c r="R225" s="62">
        <v>1.8433345662977575E-3</v>
      </c>
      <c r="S225" s="63">
        <v>6.1091794196240268E-5</v>
      </c>
      <c r="T225" s="64">
        <v>8.494085681500066E-5</v>
      </c>
    </row>
    <row r="226" spans="2:20" ht="15.75">
      <c r="B226" s="16" t="s">
        <v>1449</v>
      </c>
      <c r="C226" s="16" t="s">
        <v>1450</v>
      </c>
      <c r="D226" s="17" t="s">
        <v>1451</v>
      </c>
      <c r="E226" s="18">
        <v>516.21900000000005</v>
      </c>
      <c r="F226" s="19">
        <v>44.34</v>
      </c>
      <c r="G226" s="20">
        <v>2.1650999999999998</v>
      </c>
      <c r="H226" s="20">
        <v>6.36</v>
      </c>
      <c r="J226" s="13" t="s">
        <v>1449</v>
      </c>
      <c r="K226" s="65" t="s">
        <v>1450</v>
      </c>
      <c r="L226" s="66" t="s">
        <v>1451</v>
      </c>
      <c r="M226" s="67">
        <v>516.21900000000005</v>
      </c>
      <c r="N226" s="68">
        <v>44.34</v>
      </c>
      <c r="O226" s="69">
        <v>2.1650999999999998</v>
      </c>
      <c r="P226" s="69">
        <v>6.36</v>
      </c>
      <c r="Q226" s="67">
        <v>22889.150460000004</v>
      </c>
      <c r="R226" s="62">
        <v>1.1893614823402958E-3</v>
      </c>
      <c r="S226" s="63">
        <v>2.5750865454149741E-5</v>
      </c>
      <c r="T226" s="64">
        <v>7.564339027684282E-5</v>
      </c>
    </row>
    <row r="227" spans="2:20" ht="15.75">
      <c r="B227" s="16" t="s">
        <v>1452</v>
      </c>
      <c r="C227" s="16" t="s">
        <v>1453</v>
      </c>
      <c r="D227" s="17" t="s">
        <v>1454</v>
      </c>
      <c r="E227" s="18">
        <v>593.76300000000003</v>
      </c>
      <c r="F227" s="19">
        <v>36.31</v>
      </c>
      <c r="G227" s="20">
        <v>3.3048999999999999</v>
      </c>
      <c r="H227" s="20">
        <v>8.94</v>
      </c>
      <c r="J227" s="13" t="s">
        <v>1452</v>
      </c>
      <c r="K227" s="65" t="s">
        <v>1453</v>
      </c>
      <c r="L227" s="66" t="s">
        <v>1454</v>
      </c>
      <c r="M227" s="67">
        <v>593.76300000000003</v>
      </c>
      <c r="N227" s="68">
        <v>36.31</v>
      </c>
      <c r="O227" s="69">
        <v>3.3048999999999999</v>
      </c>
      <c r="P227" s="69">
        <v>8.94</v>
      </c>
      <c r="Q227" s="67">
        <v>21559.534530000001</v>
      </c>
      <c r="R227" s="62">
        <v>1.1202722439165437E-3</v>
      </c>
      <c r="S227" s="63">
        <v>3.7023877389197856E-5</v>
      </c>
      <c r="T227" s="64">
        <v>1.00152338606139E-4</v>
      </c>
    </row>
    <row r="228" spans="2:20" ht="15.75">
      <c r="B228" s="16" t="s">
        <v>1455</v>
      </c>
      <c r="C228" s="16" t="s">
        <v>1456</v>
      </c>
      <c r="D228" s="17" t="s">
        <v>1457</v>
      </c>
      <c r="E228" s="18">
        <v>235.12200000000001</v>
      </c>
      <c r="F228" s="19">
        <v>22.12</v>
      </c>
      <c r="G228" s="20">
        <v>4.0686999999999998</v>
      </c>
      <c r="H228" s="20">
        <v>5.5</v>
      </c>
      <c r="J228" s="13" t="s">
        <v>1455</v>
      </c>
      <c r="K228" s="65" t="s">
        <v>1456</v>
      </c>
      <c r="L228" s="66" t="s">
        <v>1457</v>
      </c>
      <c r="M228" s="67">
        <v>235.12200000000001</v>
      </c>
      <c r="N228" s="68">
        <v>22.12</v>
      </c>
      <c r="O228" s="69">
        <v>4.0686999999999998</v>
      </c>
      <c r="P228" s="69">
        <v>5.5</v>
      </c>
      <c r="Q228" s="67">
        <v>5200.8986400000003</v>
      </c>
      <c r="R228" s="62">
        <v>2.7024806039795796E-4</v>
      </c>
      <c r="S228" s="63">
        <v>1.0995582833411717E-5</v>
      </c>
      <c r="T228" s="64">
        <v>1.4863643321887687E-5</v>
      </c>
    </row>
    <row r="229" spans="2:20" ht="15.75">
      <c r="B229" s="16" t="s">
        <v>1458</v>
      </c>
      <c r="C229" s="16" t="s">
        <v>1459</v>
      </c>
      <c r="D229" s="17" t="s">
        <v>1460</v>
      </c>
      <c r="E229" s="18">
        <v>125.83199999999999</v>
      </c>
      <c r="F229" s="19">
        <v>97.34</v>
      </c>
      <c r="G229" s="20">
        <v>1.7465000000000002</v>
      </c>
      <c r="H229" s="20">
        <v>20.48</v>
      </c>
      <c r="J229" s="13" t="s">
        <v>1458</v>
      </c>
      <c r="K229" s="65" t="s">
        <v>1459</v>
      </c>
      <c r="L229" s="66" t="s">
        <v>1460</v>
      </c>
      <c r="M229" s="67">
        <v>125.83199999999999</v>
      </c>
      <c r="N229" s="68">
        <v>97.34</v>
      </c>
      <c r="O229" s="69">
        <v>1.7465000000000002</v>
      </c>
      <c r="P229" s="69">
        <v>20.48</v>
      </c>
      <c r="Q229" s="67">
        <v>12248.48688</v>
      </c>
      <c r="R229" s="62">
        <v>6.3645343838691611E-4</v>
      </c>
      <c r="S229" s="63">
        <v>1.1115659301427491E-5</v>
      </c>
      <c r="T229" s="64">
        <v>1.3034566418164043E-4</v>
      </c>
    </row>
    <row r="230" spans="2:20" ht="15.75">
      <c r="B230" s="16" t="s">
        <v>1461</v>
      </c>
      <c r="C230" s="16" t="s">
        <v>1462</v>
      </c>
      <c r="D230" s="17" t="s">
        <v>1463</v>
      </c>
      <c r="E230" s="18">
        <v>1040.3630000000001</v>
      </c>
      <c r="F230" s="19">
        <v>49.98</v>
      </c>
      <c r="G230" s="20">
        <v>2.7210999999999999</v>
      </c>
      <c r="H230" s="20">
        <v>9.3800000000000008</v>
      </c>
      <c r="J230" s="13" t="s">
        <v>1461</v>
      </c>
      <c r="K230" s="65" t="s">
        <v>1462</v>
      </c>
      <c r="L230" s="66" t="s">
        <v>1463</v>
      </c>
      <c r="M230" s="67">
        <v>1040.3630000000001</v>
      </c>
      <c r="N230" s="68">
        <v>49.98</v>
      </c>
      <c r="O230" s="69">
        <v>2.7210999999999999</v>
      </c>
      <c r="P230" s="69">
        <v>9.3800000000000008</v>
      </c>
      <c r="Q230" s="67">
        <v>51997.34274</v>
      </c>
      <c r="R230" s="62">
        <v>2.7018755784351993E-3</v>
      </c>
      <c r="S230" s="63">
        <v>7.3520736364800205E-5</v>
      </c>
      <c r="T230" s="64">
        <v>2.5343592925722172E-4</v>
      </c>
    </row>
    <row r="231" spans="2:20" ht="15.75">
      <c r="B231" s="16" t="s">
        <v>1464</v>
      </c>
      <c r="C231" s="16" t="s">
        <v>1465</v>
      </c>
      <c r="D231" s="17" t="s">
        <v>1466</v>
      </c>
      <c r="E231" s="18">
        <v>276.42200000000003</v>
      </c>
      <c r="F231" s="19">
        <v>43.7</v>
      </c>
      <c r="G231" s="20">
        <v>0.18310000000000001</v>
      </c>
      <c r="H231" s="20">
        <v>9.26</v>
      </c>
      <c r="J231" s="13" t="s">
        <v>1464</v>
      </c>
      <c r="K231" s="65" t="s">
        <v>1465</v>
      </c>
      <c r="L231" s="66" t="s">
        <v>1466</v>
      </c>
      <c r="M231" s="67">
        <v>276.42200000000003</v>
      </c>
      <c r="N231" s="68">
        <v>43.7</v>
      </c>
      <c r="O231" s="69">
        <v>0.18310000000000001</v>
      </c>
      <c r="P231" s="69">
        <v>9.26</v>
      </c>
      <c r="Q231" s="67">
        <v>12079.641400000002</v>
      </c>
      <c r="R231" s="62">
        <v>6.2767992314744934E-4</v>
      </c>
      <c r="S231" s="63">
        <v>1.1492819392829799E-6</v>
      </c>
      <c r="T231" s="64">
        <v>5.8123160883453809E-5</v>
      </c>
    </row>
    <row r="232" spans="2:20" ht="15.75">
      <c r="B232" s="16" t="s">
        <v>1467</v>
      </c>
      <c r="C232" s="16" t="s">
        <v>1468</v>
      </c>
      <c r="D232" s="17" t="s">
        <v>1469</v>
      </c>
      <c r="E232" s="18">
        <v>398.488</v>
      </c>
      <c r="F232" s="19">
        <v>139.53</v>
      </c>
      <c r="G232" s="20">
        <v>0.43</v>
      </c>
      <c r="H232" s="20">
        <v>11.3</v>
      </c>
      <c r="J232" s="13" t="s">
        <v>1467</v>
      </c>
      <c r="K232" s="65" t="s">
        <v>1468</v>
      </c>
      <c r="L232" s="66" t="s">
        <v>1469</v>
      </c>
      <c r="M232" s="67">
        <v>398.488</v>
      </c>
      <c r="N232" s="68">
        <v>139.53</v>
      </c>
      <c r="O232" s="69">
        <v>0.43</v>
      </c>
      <c r="P232" s="69">
        <v>11.3</v>
      </c>
      <c r="Q232" s="67">
        <v>55601.030639999997</v>
      </c>
      <c r="R232" s="62">
        <v>2.8891296921309409E-3</v>
      </c>
      <c r="S232" s="63">
        <v>1.2423257676163047E-5</v>
      </c>
      <c r="T232" s="64">
        <v>3.2647165521079632E-4</v>
      </c>
    </row>
    <row r="233" spans="2:20" ht="15.75">
      <c r="B233" s="16" t="s">
        <v>1470</v>
      </c>
      <c r="C233" s="16" t="s">
        <v>1471</v>
      </c>
      <c r="D233" s="17" t="s">
        <v>1472</v>
      </c>
      <c r="E233" s="18">
        <v>129.15899999999999</v>
      </c>
      <c r="F233" s="19">
        <v>95.7</v>
      </c>
      <c r="G233" s="20">
        <v>1.6718999999999999</v>
      </c>
      <c r="H233" s="20">
        <v>11.286</v>
      </c>
      <c r="J233" s="13" t="s">
        <v>1470</v>
      </c>
      <c r="K233" s="65" t="s">
        <v>1471</v>
      </c>
      <c r="L233" s="66" t="s">
        <v>1472</v>
      </c>
      <c r="M233" s="67">
        <v>129.15899999999999</v>
      </c>
      <c r="N233" s="68">
        <v>95.7</v>
      </c>
      <c r="O233" s="69">
        <v>1.6718999999999999</v>
      </c>
      <c r="P233" s="69">
        <v>11.286</v>
      </c>
      <c r="Q233" s="67">
        <v>12360.516299999999</v>
      </c>
      <c r="R233" s="62">
        <v>6.4227468882038113E-4</v>
      </c>
      <c r="S233" s="63">
        <v>1.073819052238795E-5</v>
      </c>
      <c r="T233" s="64">
        <v>7.2487121380268222E-5</v>
      </c>
    </row>
    <row r="234" spans="2:20" ht="15.75">
      <c r="B234" s="16" t="s">
        <v>1473</v>
      </c>
      <c r="C234" s="16" t="s">
        <v>1474</v>
      </c>
      <c r="D234" s="17" t="s">
        <v>1475</v>
      </c>
      <c r="E234" s="18">
        <v>680.38499999999999</v>
      </c>
      <c r="F234" s="19">
        <v>69.819999999999993</v>
      </c>
      <c r="G234" s="20">
        <v>1.2031000000000001</v>
      </c>
      <c r="H234" s="20">
        <v>11.143000000000001</v>
      </c>
      <c r="J234" s="13" t="s">
        <v>1473</v>
      </c>
      <c r="K234" s="65" t="s">
        <v>1474</v>
      </c>
      <c r="L234" s="66" t="s">
        <v>1475</v>
      </c>
      <c r="M234" s="67">
        <v>680.38499999999999</v>
      </c>
      <c r="N234" s="68">
        <v>69.819999999999993</v>
      </c>
      <c r="O234" s="69">
        <v>1.2031000000000001</v>
      </c>
      <c r="P234" s="69">
        <v>11.143000000000001</v>
      </c>
      <c r="Q234" s="67">
        <v>47504.480699999993</v>
      </c>
      <c r="R234" s="62">
        <v>2.4684183749805258E-3</v>
      </c>
      <c r="S234" s="63">
        <v>2.9697541469390704E-5</v>
      </c>
      <c r="T234" s="64">
        <v>2.7505585952408002E-4</v>
      </c>
    </row>
    <row r="235" spans="2:20" ht="15.75">
      <c r="B235" s="16" t="s">
        <v>1476</v>
      </c>
      <c r="C235" s="16" t="s">
        <v>1477</v>
      </c>
      <c r="D235" s="17" t="s">
        <v>1478</v>
      </c>
      <c r="E235" s="18">
        <v>126.108</v>
      </c>
      <c r="F235" s="19">
        <v>61.61</v>
      </c>
      <c r="G235" s="20">
        <v>0.87649999999999995</v>
      </c>
      <c r="H235" s="20">
        <v>8.0370000000000008</v>
      </c>
      <c r="J235" s="13" t="s">
        <v>1476</v>
      </c>
      <c r="K235" s="65" t="s">
        <v>1477</v>
      </c>
      <c r="L235" s="66" t="s">
        <v>1478</v>
      </c>
      <c r="M235" s="67">
        <v>126.108</v>
      </c>
      <c r="N235" s="68">
        <v>61.61</v>
      </c>
      <c r="O235" s="69">
        <v>0.87649999999999995</v>
      </c>
      <c r="P235" s="69">
        <v>8.0370000000000008</v>
      </c>
      <c r="Q235" s="67">
        <v>7769.5138800000004</v>
      </c>
      <c r="R235" s="62">
        <v>4.0371793446545862E-4</v>
      </c>
      <c r="S235" s="63">
        <v>3.5385876955897448E-6</v>
      </c>
      <c r="T235" s="64">
        <v>3.2446810392988915E-5</v>
      </c>
    </row>
    <row r="236" spans="2:20" ht="15.75">
      <c r="B236" s="16" t="s">
        <v>1479</v>
      </c>
      <c r="C236" s="16" t="s">
        <v>1480</v>
      </c>
      <c r="D236" s="17" t="s">
        <v>1481</v>
      </c>
      <c r="E236" s="18">
        <v>184.31200000000001</v>
      </c>
      <c r="F236" s="19">
        <v>46.22</v>
      </c>
      <c r="G236" s="20">
        <v>0.86539999999999995</v>
      </c>
      <c r="H236" s="20">
        <v>11</v>
      </c>
      <c r="J236" s="13" t="s">
        <v>1479</v>
      </c>
      <c r="K236" s="65" t="s">
        <v>1480</v>
      </c>
      <c r="L236" s="66" t="s">
        <v>1481</v>
      </c>
      <c r="M236" s="67">
        <v>184.31200000000001</v>
      </c>
      <c r="N236" s="68">
        <v>46.22</v>
      </c>
      <c r="O236" s="69">
        <v>0.86539999999999995</v>
      </c>
      <c r="P236" s="69">
        <v>11</v>
      </c>
      <c r="Q236" s="67">
        <v>8518.9006399999998</v>
      </c>
      <c r="R236" s="62">
        <v>4.4265742019593035E-4</v>
      </c>
      <c r="S236" s="63">
        <v>3.8307573143755809E-6</v>
      </c>
      <c r="T236" s="64">
        <v>4.8692316221552342E-5</v>
      </c>
    </row>
    <row r="237" spans="2:20" ht="15.75">
      <c r="B237" s="16" t="s">
        <v>1482</v>
      </c>
      <c r="C237" s="16" t="s">
        <v>1483</v>
      </c>
      <c r="D237" s="17" t="s">
        <v>1484</v>
      </c>
      <c r="E237" s="18">
        <v>421.51600000000002</v>
      </c>
      <c r="F237" s="19">
        <v>37.99</v>
      </c>
      <c r="G237" s="20">
        <v>2.1585000000000001</v>
      </c>
      <c r="H237" s="20">
        <v>12.3</v>
      </c>
      <c r="J237" s="13" t="s">
        <v>1482</v>
      </c>
      <c r="K237" s="65" t="s">
        <v>1483</v>
      </c>
      <c r="L237" s="66" t="s">
        <v>1484</v>
      </c>
      <c r="M237" s="67">
        <v>421.51600000000002</v>
      </c>
      <c r="N237" s="68">
        <v>37.99</v>
      </c>
      <c r="O237" s="69">
        <v>2.1585000000000001</v>
      </c>
      <c r="P237" s="69">
        <v>12.3</v>
      </c>
      <c r="Q237" s="67">
        <v>16013.392840000002</v>
      </c>
      <c r="R237" s="62">
        <v>8.320847328415822E-4</v>
      </c>
      <c r="S237" s="63">
        <v>1.7960548958385552E-5</v>
      </c>
      <c r="T237" s="64">
        <v>1.0234642213951463E-4</v>
      </c>
    </row>
    <row r="238" spans="2:20" ht="15.75">
      <c r="B238" s="16" t="s">
        <v>1485</v>
      </c>
      <c r="C238" s="16" t="s">
        <v>1486</v>
      </c>
      <c r="D238" s="17" t="s">
        <v>1487</v>
      </c>
      <c r="E238" s="18">
        <v>867.69200000000001</v>
      </c>
      <c r="F238" s="19">
        <v>97.59</v>
      </c>
      <c r="G238" s="20">
        <v>2.2543000000000002</v>
      </c>
      <c r="H238" s="20">
        <v>10.125</v>
      </c>
      <c r="J238" s="13" t="s">
        <v>1485</v>
      </c>
      <c r="K238" s="65" t="s">
        <v>1486</v>
      </c>
      <c r="L238" s="66" t="s">
        <v>1487</v>
      </c>
      <c r="M238" s="67">
        <v>867.69200000000001</v>
      </c>
      <c r="N238" s="68">
        <v>97.59</v>
      </c>
      <c r="O238" s="69">
        <v>2.2543000000000002</v>
      </c>
      <c r="P238" s="69">
        <v>10.125</v>
      </c>
      <c r="Q238" s="67">
        <v>84678.062279999998</v>
      </c>
      <c r="R238" s="62">
        <v>4.4000246252496635E-3</v>
      </c>
      <c r="S238" s="63">
        <v>9.9189755127003165E-5</v>
      </c>
      <c r="T238" s="64">
        <v>4.4550249330652846E-4</v>
      </c>
    </row>
    <row r="239" spans="2:20" ht="15.75">
      <c r="B239" s="16" t="s">
        <v>1488</v>
      </c>
      <c r="C239" s="16" t="s">
        <v>1489</v>
      </c>
      <c r="D239" s="17" t="s">
        <v>1490</v>
      </c>
      <c r="E239" s="18">
        <v>953.56299999999999</v>
      </c>
      <c r="F239" s="19">
        <v>121.4</v>
      </c>
      <c r="G239" s="20">
        <v>1.6474</v>
      </c>
      <c r="H239" s="20">
        <v>12.522</v>
      </c>
      <c r="J239" s="13" t="s">
        <v>1488</v>
      </c>
      <c r="K239" s="65" t="s">
        <v>1489</v>
      </c>
      <c r="L239" s="66" t="s">
        <v>1490</v>
      </c>
      <c r="M239" s="67">
        <v>953.56299999999999</v>
      </c>
      <c r="N239" s="68">
        <v>121.4</v>
      </c>
      <c r="O239" s="69">
        <v>1.6474</v>
      </c>
      <c r="P239" s="69">
        <v>12.522</v>
      </c>
      <c r="Q239" s="67">
        <v>115762.5482</v>
      </c>
      <c r="R239" s="62">
        <v>6.0152304982769517E-3</v>
      </c>
      <c r="S239" s="63">
        <v>9.9094907228614495E-5</v>
      </c>
      <c r="T239" s="64">
        <v>7.5322716299423983E-4</v>
      </c>
    </row>
    <row r="240" spans="2:20" ht="15.75">
      <c r="B240" s="16" t="s">
        <v>1491</v>
      </c>
      <c r="C240" s="16" t="s">
        <v>1492</v>
      </c>
      <c r="D240" s="17" t="s">
        <v>1493</v>
      </c>
      <c r="E240" s="18">
        <v>246.68100000000001</v>
      </c>
      <c r="F240" s="19">
        <v>35.840000000000003</v>
      </c>
      <c r="G240" s="20">
        <v>2.0647000000000002</v>
      </c>
      <c r="H240" s="20">
        <v>8.5</v>
      </c>
      <c r="J240" s="13" t="s">
        <v>1491</v>
      </c>
      <c r="K240" s="65" t="s">
        <v>1492</v>
      </c>
      <c r="L240" s="66" t="s">
        <v>1493</v>
      </c>
      <c r="M240" s="67">
        <v>246.68100000000001</v>
      </c>
      <c r="N240" s="68">
        <v>35.840000000000003</v>
      </c>
      <c r="O240" s="69">
        <v>2.0647000000000002</v>
      </c>
      <c r="P240" s="69">
        <v>8.5</v>
      </c>
      <c r="Q240" s="67">
        <v>8841.0470400000013</v>
      </c>
      <c r="R240" s="62">
        <v>4.593967273407789E-4</v>
      </c>
      <c r="S240" s="63">
        <v>9.4851642294050639E-6</v>
      </c>
      <c r="T240" s="64">
        <v>3.9048721823966209E-5</v>
      </c>
    </row>
    <row r="241" spans="2:21" ht="15.75">
      <c r="B241" s="16" t="s">
        <v>1494</v>
      </c>
      <c r="C241" s="16" t="s">
        <v>1495</v>
      </c>
      <c r="D241" s="17" t="s">
        <v>1496</v>
      </c>
      <c r="E241" s="18">
        <v>674.95399999999995</v>
      </c>
      <c r="F241" s="19">
        <v>21.01</v>
      </c>
      <c r="G241" s="20">
        <v>3.9981</v>
      </c>
      <c r="H241" s="20">
        <v>5.21</v>
      </c>
      <c r="J241" s="13" t="s">
        <v>1494</v>
      </c>
      <c r="K241" s="65" t="s">
        <v>1495</v>
      </c>
      <c r="L241" s="66" t="s">
        <v>1496</v>
      </c>
      <c r="M241" s="67">
        <v>674.95399999999995</v>
      </c>
      <c r="N241" s="68">
        <v>21.01</v>
      </c>
      <c r="O241" s="69">
        <v>3.9981</v>
      </c>
      <c r="P241" s="69">
        <v>5.21</v>
      </c>
      <c r="Q241" s="67">
        <v>14180.78354</v>
      </c>
      <c r="R241" s="62">
        <v>7.3685905299786583E-4</v>
      </c>
      <c r="S241" s="63">
        <v>2.9460361797907676E-5</v>
      </c>
      <c r="T241" s="64">
        <v>3.8390356661188813E-5</v>
      </c>
    </row>
    <row r="242" spans="2:21" ht="15.75">
      <c r="B242" s="16" t="s">
        <v>1497</v>
      </c>
      <c r="C242" s="16" t="s">
        <v>1498</v>
      </c>
      <c r="D242" s="17" t="s">
        <v>1499</v>
      </c>
      <c r="E242" s="18">
        <v>99.796999999999997</v>
      </c>
      <c r="F242" s="19">
        <v>86.07</v>
      </c>
      <c r="G242" s="20" t="s">
        <v>16</v>
      </c>
      <c r="H242" s="20">
        <v>12.75</v>
      </c>
      <c r="J242" s="13" t="s">
        <v>1497</v>
      </c>
      <c r="K242" s="65" t="s">
        <v>1498</v>
      </c>
      <c r="L242" s="66" t="s">
        <v>1499</v>
      </c>
      <c r="M242" s="67">
        <v>99.796999999999997</v>
      </c>
      <c r="N242" s="68">
        <v>86.07</v>
      </c>
      <c r="O242" s="69" t="s">
        <v>16</v>
      </c>
      <c r="P242" s="69">
        <v>12.75</v>
      </c>
      <c r="Q242" s="67">
        <v>8589.5277899999983</v>
      </c>
      <c r="R242" s="62">
        <v>4.4632733411275591E-4</v>
      </c>
      <c r="S242" s="63" t="s">
        <v>16</v>
      </c>
      <c r="T242" s="64">
        <v>5.6906735099376376E-5</v>
      </c>
    </row>
    <row r="243" spans="2:21" ht="15.75">
      <c r="B243" s="16" t="s">
        <v>1500</v>
      </c>
      <c r="C243" s="16" t="s">
        <v>1501</v>
      </c>
      <c r="D243" s="17" t="s">
        <v>1502</v>
      </c>
      <c r="E243" s="18">
        <v>332.50200000000001</v>
      </c>
      <c r="F243" s="19">
        <v>67.09</v>
      </c>
      <c r="G243" s="20">
        <v>4.7100999999999997</v>
      </c>
      <c r="H243" s="20">
        <v>3.9</v>
      </c>
      <c r="J243" s="13" t="s">
        <v>1500</v>
      </c>
      <c r="K243" s="65" t="s">
        <v>1501</v>
      </c>
      <c r="L243" s="66" t="s">
        <v>1502</v>
      </c>
      <c r="M243" s="67">
        <v>332.50200000000001</v>
      </c>
      <c r="N243" s="68">
        <v>67.09</v>
      </c>
      <c r="O243" s="69">
        <v>4.7100999999999997</v>
      </c>
      <c r="P243" s="69">
        <v>3.9</v>
      </c>
      <c r="Q243" s="67">
        <v>22307.55918</v>
      </c>
      <c r="R243" s="62">
        <v>1.1591409519581912E-3</v>
      </c>
      <c r="S243" s="63">
        <v>5.4596697978182762E-5</v>
      </c>
      <c r="T243" s="64">
        <v>4.5206497126369455E-5</v>
      </c>
    </row>
    <row r="244" spans="2:21" ht="15.75">
      <c r="B244" s="16" t="s">
        <v>1503</v>
      </c>
      <c r="C244" s="16" t="s">
        <v>1504</v>
      </c>
      <c r="D244" s="17" t="s">
        <v>1505</v>
      </c>
      <c r="E244" s="18">
        <v>424.97500000000002</v>
      </c>
      <c r="F244" s="19">
        <v>77.09</v>
      </c>
      <c r="G244" s="20">
        <v>1.6604000000000001</v>
      </c>
      <c r="H244" s="20">
        <v>12.12</v>
      </c>
      <c r="J244" s="13" t="s">
        <v>1503</v>
      </c>
      <c r="K244" s="65" t="s">
        <v>1504</v>
      </c>
      <c r="L244" s="66" t="s">
        <v>1505</v>
      </c>
      <c r="M244" s="67">
        <v>424.97500000000002</v>
      </c>
      <c r="N244" s="68">
        <v>77.09</v>
      </c>
      <c r="O244" s="69">
        <v>1.6604000000000001</v>
      </c>
      <c r="P244" s="69">
        <v>12.12</v>
      </c>
      <c r="Q244" s="67">
        <v>32761.322750000003</v>
      </c>
      <c r="R244" s="62">
        <v>1.7023373347762444E-3</v>
      </c>
      <c r="S244" s="63">
        <v>2.8265609106624765E-5</v>
      </c>
      <c r="T244" s="64">
        <v>2.0632328497488081E-4</v>
      </c>
    </row>
    <row r="245" spans="2:21" ht="15.75">
      <c r="B245" s="16" t="s">
        <v>1506</v>
      </c>
      <c r="C245" s="16" t="s">
        <v>1507</v>
      </c>
      <c r="D245" s="17" t="s">
        <v>1508</v>
      </c>
      <c r="E245" s="18">
        <v>188.273</v>
      </c>
      <c r="F245" s="19">
        <v>97.55</v>
      </c>
      <c r="G245" s="20">
        <v>2.5832999999999999</v>
      </c>
      <c r="H245" s="20">
        <v>9.5850000000000009</v>
      </c>
      <c r="J245" s="13" t="s">
        <v>1506</v>
      </c>
      <c r="K245" s="65" t="s">
        <v>1507</v>
      </c>
      <c r="L245" s="66" t="s">
        <v>1508</v>
      </c>
      <c r="M245" s="67">
        <v>188.273</v>
      </c>
      <c r="N245" s="68">
        <v>97.55</v>
      </c>
      <c r="O245" s="69">
        <v>2.5832999999999999</v>
      </c>
      <c r="P245" s="69">
        <v>9.5850000000000009</v>
      </c>
      <c r="Q245" s="67">
        <v>18366.031149999999</v>
      </c>
      <c r="R245" s="62">
        <v>9.5433205664165318E-4</v>
      </c>
      <c r="S245" s="63">
        <v>2.4653260019223827E-5</v>
      </c>
      <c r="T245" s="64">
        <v>9.1472727629102459E-5</v>
      </c>
    </row>
    <row r="246" spans="2:21" ht="15.75">
      <c r="B246" s="16" t="s">
        <v>1509</v>
      </c>
      <c r="C246" s="16" t="s">
        <v>1510</v>
      </c>
      <c r="D246" s="17" t="s">
        <v>1511</v>
      </c>
      <c r="E246" s="18">
        <v>169.93299999999999</v>
      </c>
      <c r="F246" s="19">
        <v>34.53</v>
      </c>
      <c r="G246" s="20">
        <v>2.4327000000000001</v>
      </c>
      <c r="H246" s="20">
        <v>6.7</v>
      </c>
      <c r="J246" s="13" t="s">
        <v>1509</v>
      </c>
      <c r="K246" s="65" t="s">
        <v>1510</v>
      </c>
      <c r="L246" s="66" t="s">
        <v>1511</v>
      </c>
      <c r="M246" s="67">
        <v>169.93299999999999</v>
      </c>
      <c r="N246" s="68">
        <v>34.53</v>
      </c>
      <c r="O246" s="69">
        <v>2.4327000000000001</v>
      </c>
      <c r="P246" s="69">
        <v>6.7</v>
      </c>
      <c r="Q246" s="67">
        <v>5867.7864899999995</v>
      </c>
      <c r="R246" s="62">
        <v>3.049007541804048E-4</v>
      </c>
      <c r="S246" s="63">
        <v>7.4173206469467082E-6</v>
      </c>
      <c r="T246" s="64">
        <v>2.0428350530087122E-5</v>
      </c>
    </row>
    <row r="247" spans="2:21" ht="15.75">
      <c r="B247" s="16" t="s">
        <v>1512</v>
      </c>
      <c r="C247" s="16" t="s">
        <v>1513</v>
      </c>
      <c r="D247" s="17" t="s">
        <v>1514</v>
      </c>
      <c r="E247" s="18">
        <v>132.66</v>
      </c>
      <c r="F247" s="19">
        <v>91.02</v>
      </c>
      <c r="G247" s="20">
        <v>0.4395</v>
      </c>
      <c r="H247" s="20">
        <v>30.145</v>
      </c>
      <c r="J247" s="13" t="s">
        <v>1512</v>
      </c>
      <c r="K247" s="65" t="s">
        <v>1513</v>
      </c>
      <c r="L247" s="66" t="s">
        <v>1514</v>
      </c>
      <c r="M247" s="67">
        <v>132.66</v>
      </c>
      <c r="N247" s="68">
        <v>91.02</v>
      </c>
      <c r="O247" s="69">
        <v>0.4395</v>
      </c>
      <c r="P247" s="69">
        <v>30.145</v>
      </c>
      <c r="Q247" s="67">
        <v>12074.713199999998</v>
      </c>
      <c r="R247" s="62">
        <v>6.2742384499952868E-4</v>
      </c>
      <c r="S247" s="63">
        <v>2.7575277987729283E-6</v>
      </c>
      <c r="T247" s="64">
        <v>1.8913691807510792E-4</v>
      </c>
    </row>
    <row r="248" spans="2:21" ht="15.75">
      <c r="B248" s="16" t="s">
        <v>1515</v>
      </c>
      <c r="C248" s="16" t="s">
        <v>1516</v>
      </c>
      <c r="D248" s="17" t="s">
        <v>1517</v>
      </c>
      <c r="E248" s="18">
        <v>514.19399999999996</v>
      </c>
      <c r="F248" s="19">
        <v>30.69</v>
      </c>
      <c r="G248" s="20">
        <v>3.7797000000000001</v>
      </c>
      <c r="H248" s="20">
        <v>2.7330000000000001</v>
      </c>
      <c r="J248" s="13" t="s">
        <v>1515</v>
      </c>
      <c r="K248" s="65" t="s">
        <v>1516</v>
      </c>
      <c r="L248" s="66" t="s">
        <v>1517</v>
      </c>
      <c r="M248" s="67">
        <v>514.19399999999996</v>
      </c>
      <c r="N248" s="68">
        <v>30.69</v>
      </c>
      <c r="O248" s="69">
        <v>3.7797000000000001</v>
      </c>
      <c r="P248" s="69">
        <v>2.7330000000000001</v>
      </c>
      <c r="Q248" s="67">
        <v>15780.613859999999</v>
      </c>
      <c r="R248" s="62">
        <v>8.1998911779486872E-4</v>
      </c>
      <c r="S248" s="63">
        <v>3.0993128685292653E-5</v>
      </c>
      <c r="T248" s="64">
        <v>2.2410302589333761E-5</v>
      </c>
    </row>
    <row r="249" spans="2:21" ht="15.75">
      <c r="B249" s="16" t="s">
        <v>1518</v>
      </c>
      <c r="C249" s="16" t="s">
        <v>1519</v>
      </c>
      <c r="D249" s="17" t="s">
        <v>1520</v>
      </c>
      <c r="E249" s="18">
        <v>78.418000000000006</v>
      </c>
      <c r="F249" s="19">
        <v>177.73</v>
      </c>
      <c r="G249" s="20">
        <v>2.0255000000000001</v>
      </c>
      <c r="H249" s="20">
        <v>19.239999999999998</v>
      </c>
      <c r="J249" s="13" t="s">
        <v>1518</v>
      </c>
      <c r="K249" s="65" t="s">
        <v>1519</v>
      </c>
      <c r="L249" s="66" t="s">
        <v>1520</v>
      </c>
      <c r="M249" s="67">
        <v>78.418000000000006</v>
      </c>
      <c r="N249" s="68">
        <v>177.73</v>
      </c>
      <c r="O249" s="69">
        <v>2.0255000000000001</v>
      </c>
      <c r="P249" s="69">
        <v>19.239999999999998</v>
      </c>
      <c r="Q249" s="67">
        <v>13937.23114</v>
      </c>
      <c r="R249" s="62">
        <v>7.2420363164451532E-4</v>
      </c>
      <c r="S249" s="63">
        <v>1.4668744558959659E-5</v>
      </c>
      <c r="T249" s="64">
        <v>1.3933677872840473E-4</v>
      </c>
    </row>
    <row r="250" spans="2:21" ht="15.75">
      <c r="B250" s="16" t="s">
        <v>1521</v>
      </c>
      <c r="C250" s="16" t="s">
        <v>1522</v>
      </c>
      <c r="D250" s="17" t="s">
        <v>1523</v>
      </c>
      <c r="E250" s="18">
        <v>749.71100000000001</v>
      </c>
      <c r="F250" s="19">
        <v>52.48</v>
      </c>
      <c r="G250" s="20">
        <v>4.4969999999999999</v>
      </c>
      <c r="H250" s="20">
        <v>3.75</v>
      </c>
      <c r="J250" s="13" t="s">
        <v>1521</v>
      </c>
      <c r="K250" s="65" t="s">
        <v>1522</v>
      </c>
      <c r="L250" s="66" t="s">
        <v>1523</v>
      </c>
      <c r="M250" s="67">
        <v>749.71100000000001</v>
      </c>
      <c r="N250" s="68">
        <v>52.48</v>
      </c>
      <c r="O250" s="69">
        <v>4.4969999999999999</v>
      </c>
      <c r="P250" s="69">
        <v>3.75</v>
      </c>
      <c r="Q250" s="67">
        <v>39344.833279999999</v>
      </c>
      <c r="R250" s="62">
        <v>2.0444283991277756E-3</v>
      </c>
      <c r="S250" s="63">
        <v>9.1937945108776055E-5</v>
      </c>
      <c r="T250" s="64">
        <v>7.6666064967291584E-5</v>
      </c>
    </row>
    <row r="251" spans="2:21" ht="15.75">
      <c r="B251" s="16" t="s">
        <v>1524</v>
      </c>
      <c r="C251" s="16" t="s">
        <v>1525</v>
      </c>
      <c r="D251" s="17" t="s">
        <v>1526</v>
      </c>
      <c r="E251" s="18">
        <v>315.69499999999999</v>
      </c>
      <c r="F251" s="19">
        <v>49</v>
      </c>
      <c r="G251" s="20">
        <v>1.9079000000000002</v>
      </c>
      <c r="H251" s="20">
        <v>4.0670000000000002</v>
      </c>
      <c r="J251" s="13" t="s">
        <v>1524</v>
      </c>
      <c r="K251" s="65" t="s">
        <v>1525</v>
      </c>
      <c r="L251" s="66" t="s">
        <v>1526</v>
      </c>
      <c r="M251" s="67">
        <v>315.69499999999999</v>
      </c>
      <c r="N251" s="68">
        <v>49</v>
      </c>
      <c r="O251" s="69">
        <v>1.9079000000000002</v>
      </c>
      <c r="P251" s="69">
        <v>4.0670000000000002</v>
      </c>
      <c r="Q251" s="67">
        <v>15469.055</v>
      </c>
      <c r="R251" s="62">
        <v>8.0379995829707874E-4</v>
      </c>
      <c r="S251" s="63">
        <v>1.5335699404349968E-5</v>
      </c>
      <c r="T251" s="64">
        <v>3.2690544303942196E-5</v>
      </c>
    </row>
    <row r="252" spans="2:21" ht="15.75">
      <c r="B252" s="16" t="s">
        <v>1527</v>
      </c>
      <c r="C252" s="16" t="s">
        <v>1528</v>
      </c>
      <c r="D252" s="17" t="s">
        <v>1529</v>
      </c>
      <c r="E252" s="18">
        <v>1068.7950000000001</v>
      </c>
      <c r="F252" s="19">
        <v>11.02</v>
      </c>
      <c r="G252" s="20">
        <v>2.5407999999999999</v>
      </c>
      <c r="H252" s="20">
        <v>9</v>
      </c>
      <c r="J252" s="13" t="s">
        <v>1527</v>
      </c>
      <c r="K252" s="65" t="s">
        <v>1528</v>
      </c>
      <c r="L252" s="66" t="s">
        <v>1529</v>
      </c>
      <c r="M252" s="67">
        <v>1068.7950000000001</v>
      </c>
      <c r="N252" s="68">
        <v>11.02</v>
      </c>
      <c r="O252" s="69">
        <v>2.5407999999999999</v>
      </c>
      <c r="P252" s="69">
        <v>9</v>
      </c>
      <c r="Q252" s="67">
        <v>11778.1209</v>
      </c>
      <c r="R252" s="62">
        <v>6.1201237491481869E-4</v>
      </c>
      <c r="S252" s="63">
        <v>1.5550010421835712E-5</v>
      </c>
      <c r="T252" s="64">
        <v>5.5081113742333677E-5</v>
      </c>
    </row>
    <row r="253" spans="2:21" ht="15.75">
      <c r="B253" s="16" t="s">
        <v>1530</v>
      </c>
      <c r="C253" s="16" t="s">
        <v>1531</v>
      </c>
      <c r="D253" s="17" t="s">
        <v>1532</v>
      </c>
      <c r="E253" s="18">
        <v>497.64499999999998</v>
      </c>
      <c r="F253" s="19">
        <v>81.99</v>
      </c>
      <c r="G253" s="20" t="s">
        <v>16</v>
      </c>
      <c r="H253" s="20">
        <v>15.8</v>
      </c>
      <c r="J253" s="13" t="s">
        <v>1530</v>
      </c>
      <c r="K253" s="65" t="s">
        <v>1531</v>
      </c>
      <c r="L253" s="66" t="s">
        <v>1532</v>
      </c>
      <c r="M253" s="67">
        <v>497.64499999999998</v>
      </c>
      <c r="N253" s="68">
        <v>81.99</v>
      </c>
      <c r="O253" s="69" t="s">
        <v>16</v>
      </c>
      <c r="P253" s="69">
        <v>15.8</v>
      </c>
      <c r="Q253" s="67">
        <v>40801.913549999997</v>
      </c>
      <c r="R253" s="62">
        <v>2.1201409142272108E-3</v>
      </c>
      <c r="S253" s="63" t="s">
        <v>16</v>
      </c>
      <c r="T253" s="64">
        <v>3.3498226444789929E-4</v>
      </c>
    </row>
    <row r="254" spans="2:21" ht="15.75">
      <c r="B254" s="16" t="s">
        <v>1533</v>
      </c>
      <c r="C254" s="16" t="s">
        <v>1534</v>
      </c>
      <c r="D254" s="17" t="s">
        <v>1535</v>
      </c>
      <c r="E254" s="18">
        <v>682.44100000000003</v>
      </c>
      <c r="F254" s="19">
        <v>12.8</v>
      </c>
      <c r="G254" s="20">
        <v>3.125</v>
      </c>
      <c r="H254" s="20">
        <v>6.25</v>
      </c>
      <c r="J254" s="13" t="s">
        <v>1533</v>
      </c>
      <c r="K254" s="65" t="s">
        <v>1534</v>
      </c>
      <c r="L254" s="66" t="s">
        <v>1535</v>
      </c>
      <c r="M254" s="67">
        <v>682.44100000000003</v>
      </c>
      <c r="N254" s="68">
        <v>12.8</v>
      </c>
      <c r="O254" s="69">
        <v>3.125</v>
      </c>
      <c r="P254" s="69">
        <v>6.25</v>
      </c>
      <c r="Q254" s="67">
        <v>8735.2448000000004</v>
      </c>
      <c r="R254" s="62">
        <v>4.5389905239555839E-4</v>
      </c>
      <c r="S254" s="63">
        <v>1.41843453873612E-5</v>
      </c>
      <c r="T254" s="64">
        <v>2.8368690774722399E-5</v>
      </c>
      <c r="U254" s="49">
        <f>S254*(1+0.5*T254)+T254</f>
        <v>4.2553237357737669E-5</v>
      </c>
    </row>
    <row r="255" spans="2:21" ht="15.75">
      <c r="B255" s="16" t="s">
        <v>1536</v>
      </c>
      <c r="C255" s="16" t="s">
        <v>1537</v>
      </c>
      <c r="D255" s="17" t="s">
        <v>1538</v>
      </c>
      <c r="E255" s="18">
        <v>760.32399999999996</v>
      </c>
      <c r="F255" s="19">
        <v>176.59</v>
      </c>
      <c r="G255" s="20">
        <v>1.7894999999999999</v>
      </c>
      <c r="H255" s="20">
        <v>8.6319999999999997</v>
      </c>
      <c r="J255" s="13" t="s">
        <v>1536</v>
      </c>
      <c r="K255" s="65" t="s">
        <v>1537</v>
      </c>
      <c r="L255" s="66" t="s">
        <v>1538</v>
      </c>
      <c r="M255" s="67">
        <v>760.32399999999996</v>
      </c>
      <c r="N255" s="68">
        <v>176.59</v>
      </c>
      <c r="O255" s="69">
        <v>1.7894999999999999</v>
      </c>
      <c r="P255" s="69">
        <v>8.6319999999999997</v>
      </c>
      <c r="Q255" s="67">
        <v>134265.61515999999</v>
      </c>
      <c r="R255" s="62">
        <v>6.9766831824141558E-3</v>
      </c>
      <c r="S255" s="63">
        <v>1.2484774554930131E-4</v>
      </c>
      <c r="T255" s="64">
        <v>6.0222729230598984E-4</v>
      </c>
    </row>
    <row r="256" spans="2:21" ht="15.75">
      <c r="B256" s="7" t="s">
        <v>1539</v>
      </c>
      <c r="C256" s="7" t="s">
        <v>1540</v>
      </c>
      <c r="D256" s="7" t="s">
        <v>1541</v>
      </c>
      <c r="E256" s="7">
        <v>5702.7219999999998</v>
      </c>
      <c r="F256" s="7">
        <v>121.3</v>
      </c>
      <c r="G256" s="7">
        <v>1.7147999999999999</v>
      </c>
      <c r="H256" s="7">
        <v>16.920000000000002</v>
      </c>
      <c r="J256" s="13" t="s">
        <v>1539</v>
      </c>
      <c r="K256" s="65" t="s">
        <v>1540</v>
      </c>
      <c r="L256" s="66" t="s">
        <v>1541</v>
      </c>
      <c r="M256" s="67">
        <v>5702.7219999999998</v>
      </c>
      <c r="N256" s="68">
        <v>121.3</v>
      </c>
      <c r="O256" s="69">
        <v>1.7147999999999999</v>
      </c>
      <c r="P256" s="69">
        <v>16.920000000000002</v>
      </c>
      <c r="Q256" s="67">
        <v>691740.17859999998</v>
      </c>
      <c r="R256" s="62">
        <v>3.5944065536717903E-2</v>
      </c>
      <c r="S256" s="63">
        <v>6.1636883582363866E-4</v>
      </c>
      <c r="T256" s="64">
        <v>6.0817358888126697E-3</v>
      </c>
    </row>
    <row r="257" spans="2:20" ht="15.75">
      <c r="B257" s="7" t="s">
        <v>1542</v>
      </c>
      <c r="C257" s="7" t="s">
        <v>1543</v>
      </c>
      <c r="D257" s="7" t="s">
        <v>1544</v>
      </c>
      <c r="E257" s="7">
        <v>227.65199999999999</v>
      </c>
      <c r="F257" s="7">
        <v>50.58</v>
      </c>
      <c r="G257" s="7" t="s">
        <v>16</v>
      </c>
      <c r="H257" s="7">
        <v>12.901999999999999</v>
      </c>
      <c r="J257" s="13" t="s">
        <v>1542</v>
      </c>
      <c r="K257" s="65" t="s">
        <v>1543</v>
      </c>
      <c r="L257" s="66" t="s">
        <v>1544</v>
      </c>
      <c r="M257" s="67">
        <v>227.65199999999999</v>
      </c>
      <c r="N257" s="68">
        <v>50.58</v>
      </c>
      <c r="O257" s="69" t="s">
        <v>16</v>
      </c>
      <c r="P257" s="69">
        <v>12.901999999999999</v>
      </c>
      <c r="Q257" s="67">
        <v>11514.638159999999</v>
      </c>
      <c r="R257" s="62">
        <v>5.9832133719958658E-4</v>
      </c>
      <c r="S257" s="63" t="s">
        <v>16</v>
      </c>
      <c r="T257" s="64">
        <v>7.719541892549066E-5</v>
      </c>
    </row>
    <row r="258" spans="2:20" ht="15.75">
      <c r="B258" s="7" t="s">
        <v>1545</v>
      </c>
      <c r="C258" s="7" t="s">
        <v>1546</v>
      </c>
      <c r="D258" s="7" t="s">
        <v>1547</v>
      </c>
      <c r="E258" s="7">
        <v>110.211</v>
      </c>
      <c r="F258" s="7">
        <v>85.5</v>
      </c>
      <c r="G258" s="7">
        <v>0.99419999999999997</v>
      </c>
      <c r="H258" s="7">
        <v>11.7</v>
      </c>
      <c r="J258" s="13" t="s">
        <v>1545</v>
      </c>
      <c r="K258" s="65" t="s">
        <v>1546</v>
      </c>
      <c r="L258" s="66" t="s">
        <v>1547</v>
      </c>
      <c r="M258" s="67">
        <v>110.211</v>
      </c>
      <c r="N258" s="68">
        <v>85.5</v>
      </c>
      <c r="O258" s="69">
        <v>0.99419999999999997</v>
      </c>
      <c r="P258" s="69">
        <v>11.7</v>
      </c>
      <c r="Q258" s="67">
        <v>9423.0404999999992</v>
      </c>
      <c r="R258" s="62">
        <v>4.8963815572002837E-4</v>
      </c>
      <c r="S258" s="63">
        <v>4.8679825441685215E-6</v>
      </c>
      <c r="T258" s="64">
        <v>5.7287664219243316E-5</v>
      </c>
    </row>
    <row r="259" spans="2:20" ht="15.75">
      <c r="B259" s="7" t="s">
        <v>1548</v>
      </c>
      <c r="C259" s="7" t="s">
        <v>1549</v>
      </c>
      <c r="D259" s="7" t="s">
        <v>1550</v>
      </c>
      <c r="E259" s="7">
        <v>2114.7849999999999</v>
      </c>
      <c r="F259" s="7">
        <v>62.41</v>
      </c>
      <c r="G259" s="7">
        <v>1.6023000000000001</v>
      </c>
      <c r="H259" s="7">
        <v>12.343</v>
      </c>
      <c r="J259" s="13" t="s">
        <v>1548</v>
      </c>
      <c r="K259" s="65" t="s">
        <v>1549</v>
      </c>
      <c r="L259" s="66" t="s">
        <v>1550</v>
      </c>
      <c r="M259" s="67">
        <v>2114.7849999999999</v>
      </c>
      <c r="N259" s="68">
        <v>62.41</v>
      </c>
      <c r="O259" s="69">
        <v>1.6023000000000001</v>
      </c>
      <c r="P259" s="69">
        <v>12.343</v>
      </c>
      <c r="Q259" s="67">
        <v>131983.73184999998</v>
      </c>
      <c r="R259" s="62">
        <v>6.8581124158471739E-3</v>
      </c>
      <c r="S259" s="63">
        <v>1.0988753523911926E-4</v>
      </c>
      <c r="T259" s="64">
        <v>8.4649681548801671E-4</v>
      </c>
    </row>
    <row r="260" spans="2:20" ht="15.75">
      <c r="B260" s="7" t="s">
        <v>1551</v>
      </c>
      <c r="C260" s="7" t="s">
        <v>1552</v>
      </c>
      <c r="D260" s="7" t="s">
        <v>1553</v>
      </c>
      <c r="E260" s="7">
        <v>162.81899999999999</v>
      </c>
      <c r="F260" s="7">
        <v>71.14</v>
      </c>
      <c r="G260" s="7">
        <v>2.3052999999999999</v>
      </c>
      <c r="H260" s="7">
        <v>1.7</v>
      </c>
      <c r="J260" s="13" t="s">
        <v>1551</v>
      </c>
      <c r="K260" s="65" t="s">
        <v>1552</v>
      </c>
      <c r="L260" s="66" t="s">
        <v>1553</v>
      </c>
      <c r="M260" s="67">
        <v>162.81899999999999</v>
      </c>
      <c r="N260" s="68">
        <v>71.14</v>
      </c>
      <c r="O260" s="69">
        <v>2.3052999999999999</v>
      </c>
      <c r="P260" s="69">
        <v>1.7</v>
      </c>
      <c r="Q260" s="67">
        <v>11582.943659999999</v>
      </c>
      <c r="R260" s="62">
        <v>6.0187061400101118E-4</v>
      </c>
      <c r="S260" s="63">
        <v>1.3874923264565311E-5</v>
      </c>
      <c r="T260" s="64">
        <v>1.0231800438017191E-5</v>
      </c>
    </row>
    <row r="261" spans="2:20" ht="15.75">
      <c r="B261" s="7" t="s">
        <v>1554</v>
      </c>
      <c r="C261" s="7" t="s">
        <v>1555</v>
      </c>
      <c r="D261" s="7" t="s">
        <v>1556</v>
      </c>
      <c r="E261" s="7">
        <v>159.92099999999999</v>
      </c>
      <c r="F261" s="7">
        <v>53.05</v>
      </c>
      <c r="G261" s="7">
        <v>3.9207999999999998</v>
      </c>
      <c r="H261" s="7">
        <v>3.7549999999999999</v>
      </c>
      <c r="J261" s="13" t="s">
        <v>1554</v>
      </c>
      <c r="K261" s="65" t="s">
        <v>1555</v>
      </c>
      <c r="L261" s="66" t="s">
        <v>1556</v>
      </c>
      <c r="M261" s="67">
        <v>159.92099999999999</v>
      </c>
      <c r="N261" s="68">
        <v>53.05</v>
      </c>
      <c r="O261" s="69">
        <v>3.9207999999999998</v>
      </c>
      <c r="P261" s="69">
        <v>3.7549999999999999</v>
      </c>
      <c r="Q261" s="67">
        <v>8483.8090499999998</v>
      </c>
      <c r="R261" s="62">
        <v>4.4083399797792297E-4</v>
      </c>
      <c r="S261" s="63">
        <v>1.7284219392718405E-5</v>
      </c>
      <c r="T261" s="64">
        <v>1.6553316624071009E-5</v>
      </c>
    </row>
    <row r="262" spans="2:20" ht="15.75">
      <c r="B262" s="7" t="s">
        <v>1557</v>
      </c>
      <c r="C262" s="7" t="s">
        <v>1558</v>
      </c>
      <c r="D262" s="7" t="s">
        <v>1559</v>
      </c>
      <c r="E262" s="7">
        <v>265.88799999999998</v>
      </c>
      <c r="F262" s="7">
        <v>72.61</v>
      </c>
      <c r="G262" s="7">
        <v>1.3772</v>
      </c>
      <c r="H262" s="7">
        <v>14.42</v>
      </c>
      <c r="J262" s="13" t="s">
        <v>1557</v>
      </c>
      <c r="K262" s="65" t="s">
        <v>1558</v>
      </c>
      <c r="L262" s="66" t="s">
        <v>1559</v>
      </c>
      <c r="M262" s="67">
        <v>265.88799999999998</v>
      </c>
      <c r="N262" s="68">
        <v>72.61</v>
      </c>
      <c r="O262" s="69">
        <v>1.3772</v>
      </c>
      <c r="P262" s="69">
        <v>14.42</v>
      </c>
      <c r="Q262" s="67">
        <v>19306.127679999998</v>
      </c>
      <c r="R262" s="62">
        <v>1.0031811654986084E-3</v>
      </c>
      <c r="S262" s="63">
        <v>1.3815811011246835E-5</v>
      </c>
      <c r="T262" s="64">
        <v>1.4465872406489933E-4</v>
      </c>
    </row>
    <row r="263" spans="2:20" ht="15.75">
      <c r="B263" s="7" t="s">
        <v>1560</v>
      </c>
      <c r="C263" s="7" t="s">
        <v>1561</v>
      </c>
      <c r="D263" s="7" t="s">
        <v>1562</v>
      </c>
      <c r="E263" s="7">
        <v>115.965</v>
      </c>
      <c r="F263" s="7">
        <v>82.01</v>
      </c>
      <c r="G263" s="7">
        <v>1.9510000000000001</v>
      </c>
      <c r="H263" s="7">
        <v>6</v>
      </c>
      <c r="J263" s="13" t="s">
        <v>1560</v>
      </c>
      <c r="K263" s="65" t="s">
        <v>1561</v>
      </c>
      <c r="L263" s="66" t="s">
        <v>1562</v>
      </c>
      <c r="M263" s="67">
        <v>115.965</v>
      </c>
      <c r="N263" s="68">
        <v>82.01</v>
      </c>
      <c r="O263" s="69">
        <v>1.9510000000000001</v>
      </c>
      <c r="P263" s="69">
        <v>6</v>
      </c>
      <c r="Q263" s="67">
        <v>9510.2896500000006</v>
      </c>
      <c r="R263" s="62">
        <v>4.9417177869385946E-4</v>
      </c>
      <c r="S263" s="63">
        <v>9.641291402317198E-6</v>
      </c>
      <c r="T263" s="64">
        <v>2.9650306721631565E-5</v>
      </c>
    </row>
    <row r="264" spans="2:20" ht="15.75">
      <c r="B264" s="7" t="s">
        <v>1563</v>
      </c>
      <c r="C264" s="7" t="s">
        <v>1564</v>
      </c>
      <c r="D264" s="7" t="s">
        <v>1565</v>
      </c>
      <c r="E264" s="7">
        <v>190.53399999999999</v>
      </c>
      <c r="F264" s="7">
        <v>76.31</v>
      </c>
      <c r="G264" s="7">
        <v>1.9395</v>
      </c>
      <c r="H264" s="7">
        <v>11.14</v>
      </c>
      <c r="J264" s="13" t="s">
        <v>1563</v>
      </c>
      <c r="K264" s="65" t="s">
        <v>1564</v>
      </c>
      <c r="L264" s="66" t="s">
        <v>1565</v>
      </c>
      <c r="M264" s="67">
        <v>190.53399999999999</v>
      </c>
      <c r="N264" s="68">
        <v>76.31</v>
      </c>
      <c r="O264" s="69">
        <v>1.9395</v>
      </c>
      <c r="P264" s="69">
        <v>11.14</v>
      </c>
      <c r="Q264" s="67">
        <v>14539.64954</v>
      </c>
      <c r="R264" s="62">
        <v>7.5550637669244435E-4</v>
      </c>
      <c r="S264" s="63">
        <v>1.4653046175949957E-5</v>
      </c>
      <c r="T264" s="64">
        <v>8.4163410363538303E-5</v>
      </c>
    </row>
    <row r="265" spans="2:20" ht="15.75">
      <c r="B265" s="7" t="s">
        <v>1566</v>
      </c>
      <c r="C265" s="7" t="s">
        <v>1567</v>
      </c>
      <c r="D265" s="7" t="s">
        <v>1568</v>
      </c>
      <c r="E265" s="7">
        <v>354.79700000000003</v>
      </c>
      <c r="F265" s="7">
        <v>64.84</v>
      </c>
      <c r="G265" s="7">
        <v>1.4805999999999999</v>
      </c>
      <c r="H265" s="7">
        <v>7.6749999999999998</v>
      </c>
      <c r="J265" s="13" t="s">
        <v>1566</v>
      </c>
      <c r="K265" s="65" t="s">
        <v>1567</v>
      </c>
      <c r="L265" s="66" t="s">
        <v>1568</v>
      </c>
      <c r="M265" s="67">
        <v>354.79700000000003</v>
      </c>
      <c r="N265" s="68">
        <v>64.84</v>
      </c>
      <c r="O265" s="69">
        <v>1.4805999999999999</v>
      </c>
      <c r="P265" s="69">
        <v>7.6749999999999998</v>
      </c>
      <c r="Q265" s="67">
        <v>23005.037480000003</v>
      </c>
      <c r="R265" s="62">
        <v>1.1953831806174801E-3</v>
      </c>
      <c r="S265" s="63">
        <v>1.769884337222241E-5</v>
      </c>
      <c r="T265" s="64">
        <v>9.1745659112391602E-5</v>
      </c>
    </row>
    <row r="266" spans="2:20" ht="15.75">
      <c r="B266" s="7" t="s">
        <v>1569</v>
      </c>
      <c r="C266" s="7" t="s">
        <v>1570</v>
      </c>
      <c r="D266" s="7" t="s">
        <v>1571</v>
      </c>
      <c r="E266" s="7">
        <v>439.488</v>
      </c>
      <c r="F266" s="7">
        <v>145.30000000000001</v>
      </c>
      <c r="G266" s="7">
        <v>1.1012</v>
      </c>
      <c r="H266" s="7">
        <v>9.7870000000000008</v>
      </c>
      <c r="J266" s="13" t="s">
        <v>1569</v>
      </c>
      <c r="K266" s="65" t="s">
        <v>1570</v>
      </c>
      <c r="L266" s="66" t="s">
        <v>1571</v>
      </c>
      <c r="M266" s="67">
        <v>439.488</v>
      </c>
      <c r="N266" s="68">
        <v>145.30000000000001</v>
      </c>
      <c r="O266" s="69">
        <v>1.1012</v>
      </c>
      <c r="P266" s="69">
        <v>9.7870000000000008</v>
      </c>
      <c r="Q266" s="67">
        <v>63857.606400000004</v>
      </c>
      <c r="R266" s="62">
        <v>3.3181562391026002E-3</v>
      </c>
      <c r="S266" s="63">
        <v>3.6539536504997828E-5</v>
      </c>
      <c r="T266" s="64">
        <v>3.2474795112097155E-4</v>
      </c>
    </row>
    <row r="267" spans="2:20" ht="15.75">
      <c r="B267" s="7" t="s">
        <v>1572</v>
      </c>
      <c r="C267" s="7" t="s">
        <v>1573</v>
      </c>
      <c r="D267" s="7" t="s">
        <v>1574</v>
      </c>
      <c r="E267" s="7">
        <v>119.804</v>
      </c>
      <c r="F267" s="7">
        <v>139.61000000000001</v>
      </c>
      <c r="G267" s="7">
        <v>0.65900000000000003</v>
      </c>
      <c r="H267" s="7">
        <v>5.13</v>
      </c>
      <c r="J267" s="13" t="s">
        <v>1572</v>
      </c>
      <c r="K267" s="65" t="s">
        <v>1573</v>
      </c>
      <c r="L267" s="66" t="s">
        <v>1574</v>
      </c>
      <c r="M267" s="67">
        <v>119.804</v>
      </c>
      <c r="N267" s="68">
        <v>139.61000000000001</v>
      </c>
      <c r="O267" s="69">
        <v>0.65900000000000003</v>
      </c>
      <c r="P267" s="69">
        <v>5.13</v>
      </c>
      <c r="Q267" s="67">
        <v>16725.836440000003</v>
      </c>
      <c r="R267" s="62">
        <v>8.6910458544208174E-4</v>
      </c>
      <c r="S267" s="63">
        <v>5.727399218063319E-6</v>
      </c>
      <c r="T267" s="64">
        <v>4.4585065233178791E-5</v>
      </c>
    </row>
    <row r="268" spans="2:20" ht="15.75">
      <c r="B268" s="7" t="s">
        <v>1575</v>
      </c>
      <c r="C268" s="7" t="s">
        <v>1576</v>
      </c>
      <c r="D268" s="7" t="s">
        <v>1577</v>
      </c>
      <c r="E268" s="7">
        <v>281.17700000000002</v>
      </c>
      <c r="F268" s="7">
        <v>73.819999999999993</v>
      </c>
      <c r="G268" s="7">
        <v>1.5714000000000001</v>
      </c>
      <c r="H268" s="7">
        <v>11.132999999999999</v>
      </c>
      <c r="J268" s="13" t="s">
        <v>1575</v>
      </c>
      <c r="K268" s="65" t="s">
        <v>1576</v>
      </c>
      <c r="L268" s="66" t="s">
        <v>1577</v>
      </c>
      <c r="M268" s="67">
        <v>281.17700000000002</v>
      </c>
      <c r="N268" s="68">
        <v>73.819999999999993</v>
      </c>
      <c r="O268" s="69">
        <v>1.5714000000000001</v>
      </c>
      <c r="P268" s="69">
        <v>11.132999999999999</v>
      </c>
      <c r="Q268" s="67">
        <v>20756.486140000001</v>
      </c>
      <c r="R268" s="62">
        <v>1.0785444032441473E-3</v>
      </c>
      <c r="S268" s="63">
        <v>1.6948246752578535E-5</v>
      </c>
      <c r="T268" s="64">
        <v>1.200743484131709E-4</v>
      </c>
    </row>
    <row r="269" spans="2:20" ht="15.75">
      <c r="B269" s="7" t="s">
        <v>1578</v>
      </c>
      <c r="C269" s="7" t="s">
        <v>1579</v>
      </c>
      <c r="D269" s="7" t="s">
        <v>1580</v>
      </c>
      <c r="E269" s="7">
        <v>376.55799999999999</v>
      </c>
      <c r="F269" s="7">
        <v>102.27</v>
      </c>
      <c r="G269" s="7">
        <v>1.3493999999999999</v>
      </c>
      <c r="H269" s="7">
        <v>9.9670000000000005</v>
      </c>
      <c r="J269" s="13" t="s">
        <v>1578</v>
      </c>
      <c r="K269" s="65" t="s">
        <v>1579</v>
      </c>
      <c r="L269" s="66" t="s">
        <v>1580</v>
      </c>
      <c r="M269" s="67">
        <v>376.55799999999999</v>
      </c>
      <c r="N269" s="68">
        <v>102.27</v>
      </c>
      <c r="O269" s="69">
        <v>1.3493999999999999</v>
      </c>
      <c r="P269" s="69">
        <v>9.9670000000000005</v>
      </c>
      <c r="Q269" s="67">
        <v>38510.586660000001</v>
      </c>
      <c r="R269" s="62">
        <v>2.0010794422350969E-3</v>
      </c>
      <c r="S269" s="63">
        <v>2.7002565993520396E-5</v>
      </c>
      <c r="T269" s="64">
        <v>1.9944758800757213E-4</v>
      </c>
    </row>
    <row r="270" spans="2:20" ht="15.75">
      <c r="B270" s="7" t="s">
        <v>1581</v>
      </c>
      <c r="C270" s="7" t="s">
        <v>1582</v>
      </c>
      <c r="D270" s="7" t="s">
        <v>1583</v>
      </c>
      <c r="E270" s="7">
        <v>304.00299999999999</v>
      </c>
      <c r="F270" s="7">
        <v>44.35</v>
      </c>
      <c r="G270" s="7">
        <v>0.90190000000000003</v>
      </c>
      <c r="H270" s="7">
        <v>6</v>
      </c>
      <c r="J270" s="13" t="s">
        <v>1581</v>
      </c>
      <c r="K270" s="65" t="s">
        <v>1582</v>
      </c>
      <c r="L270" s="66" t="s">
        <v>1583</v>
      </c>
      <c r="M270" s="67">
        <v>304.00299999999999</v>
      </c>
      <c r="N270" s="68">
        <v>44.35</v>
      </c>
      <c r="O270" s="69">
        <v>0.90190000000000003</v>
      </c>
      <c r="P270" s="69">
        <v>6</v>
      </c>
      <c r="Q270" s="67">
        <v>13482.53305</v>
      </c>
      <c r="R270" s="62">
        <v>7.0057669995542626E-4</v>
      </c>
      <c r="S270" s="63">
        <v>6.3185012568979905E-6</v>
      </c>
      <c r="T270" s="64">
        <v>4.2034601997325576E-5</v>
      </c>
    </row>
    <row r="271" spans="2:20" ht="15.75">
      <c r="B271" s="7" t="s">
        <v>1584</v>
      </c>
      <c r="C271" s="7" t="s">
        <v>1585</v>
      </c>
      <c r="D271" s="7" t="s">
        <v>1586</v>
      </c>
      <c r="E271" s="7">
        <v>302.47199999999998</v>
      </c>
      <c r="F271" s="7">
        <v>49.66</v>
      </c>
      <c r="G271" s="7">
        <v>1.4499</v>
      </c>
      <c r="H271" s="7">
        <v>10.76</v>
      </c>
      <c r="J271" s="13" t="s">
        <v>1584</v>
      </c>
      <c r="K271" s="65" t="s">
        <v>1585</v>
      </c>
      <c r="L271" s="66" t="s">
        <v>1586</v>
      </c>
      <c r="M271" s="67">
        <v>302.47199999999998</v>
      </c>
      <c r="N271" s="68">
        <v>49.66</v>
      </c>
      <c r="O271" s="69">
        <v>1.4499</v>
      </c>
      <c r="P271" s="69">
        <v>10.76</v>
      </c>
      <c r="Q271" s="67">
        <v>15020.759519999998</v>
      </c>
      <c r="R271" s="62">
        <v>7.8050571775499197E-4</v>
      </c>
      <c r="S271" s="63">
        <v>1.1316552401729629E-5</v>
      </c>
      <c r="T271" s="64">
        <v>8.3982415230437135E-5</v>
      </c>
    </row>
    <row r="272" spans="2:20" ht="15.75">
      <c r="B272" s="7" t="s">
        <v>1587</v>
      </c>
      <c r="C272" s="7" t="s">
        <v>1588</v>
      </c>
      <c r="D272" s="7" t="s">
        <v>1589</v>
      </c>
      <c r="E272" s="7">
        <v>1231.598</v>
      </c>
      <c r="F272" s="7">
        <v>17.36</v>
      </c>
      <c r="G272" s="7">
        <v>2.3041</v>
      </c>
      <c r="H272" s="7">
        <v>12.3</v>
      </c>
      <c r="J272" s="13" t="s">
        <v>1587</v>
      </c>
      <c r="K272" s="65" t="s">
        <v>1588</v>
      </c>
      <c r="L272" s="66" t="s">
        <v>1589</v>
      </c>
      <c r="M272" s="67">
        <v>1231.598</v>
      </c>
      <c r="N272" s="68">
        <v>17.36</v>
      </c>
      <c r="O272" s="69">
        <v>2.3041</v>
      </c>
      <c r="P272" s="69">
        <v>12.3</v>
      </c>
      <c r="Q272" s="67">
        <v>21380.541279999998</v>
      </c>
      <c r="R272" s="62">
        <v>1.1109714322712647E-3</v>
      </c>
      <c r="S272" s="63">
        <v>2.5597892770962208E-5</v>
      </c>
      <c r="T272" s="64">
        <v>1.3664948616936556E-4</v>
      </c>
    </row>
    <row r="273" spans="2:20" ht="15.75">
      <c r="B273" s="7" t="s">
        <v>1590</v>
      </c>
      <c r="C273" s="7" t="s">
        <v>1591</v>
      </c>
      <c r="D273" s="7" t="s">
        <v>1592</v>
      </c>
      <c r="E273" s="7">
        <v>824.60199999999998</v>
      </c>
      <c r="F273" s="7">
        <v>88.04</v>
      </c>
      <c r="G273" s="7">
        <v>1.5901999999999998</v>
      </c>
      <c r="H273" s="7">
        <v>12.326000000000001</v>
      </c>
      <c r="J273" s="13" t="s">
        <v>1590</v>
      </c>
      <c r="K273" s="65" t="s">
        <v>1591</v>
      </c>
      <c r="L273" s="66" t="s">
        <v>1592</v>
      </c>
      <c r="M273" s="67">
        <v>824.60199999999998</v>
      </c>
      <c r="N273" s="68">
        <v>88.04</v>
      </c>
      <c r="O273" s="69">
        <v>1.5901999999999998</v>
      </c>
      <c r="P273" s="69">
        <v>12.326000000000001</v>
      </c>
      <c r="Q273" s="67">
        <v>72597.960080000004</v>
      </c>
      <c r="R273" s="62">
        <v>3.772320758104292E-3</v>
      </c>
      <c r="S273" s="63">
        <v>5.9987444695374451E-5</v>
      </c>
      <c r="T273" s="64">
        <v>4.6497625664393508E-4</v>
      </c>
    </row>
    <row r="274" spans="2:20" ht="15.75">
      <c r="B274" s="7" t="s">
        <v>1593</v>
      </c>
      <c r="C274" s="7" t="s">
        <v>1594</v>
      </c>
      <c r="D274" s="7" t="s">
        <v>1595</v>
      </c>
      <c r="E274" s="7">
        <v>169.596</v>
      </c>
      <c r="F274" s="7">
        <v>65.23</v>
      </c>
      <c r="G274" s="7" t="s">
        <v>16</v>
      </c>
      <c r="H274" s="7">
        <v>6.609</v>
      </c>
      <c r="J274" s="13" t="s">
        <v>1593</v>
      </c>
      <c r="K274" s="65" t="s">
        <v>1594</v>
      </c>
      <c r="L274" s="66" t="s">
        <v>1595</v>
      </c>
      <c r="M274" s="67">
        <v>169.596</v>
      </c>
      <c r="N274" s="68">
        <v>65.23</v>
      </c>
      <c r="O274" s="69" t="s">
        <v>16</v>
      </c>
      <c r="P274" s="69">
        <v>6.609</v>
      </c>
      <c r="Q274" s="67">
        <v>11062.747080000001</v>
      </c>
      <c r="R274" s="62">
        <v>5.7484026280565492E-4</v>
      </c>
      <c r="S274" s="63" t="s">
        <v>16</v>
      </c>
      <c r="T274" s="64">
        <v>3.7991192968825729E-5</v>
      </c>
    </row>
    <row r="275" spans="2:20" ht="15.75">
      <c r="B275" s="7" t="s">
        <v>1596</v>
      </c>
      <c r="C275" s="7" t="s">
        <v>1597</v>
      </c>
      <c r="D275" s="7" t="s">
        <v>1598</v>
      </c>
      <c r="E275" s="7">
        <v>671.82100000000003</v>
      </c>
      <c r="F275" s="7">
        <v>40.1</v>
      </c>
      <c r="G275" s="7">
        <v>0.99750000000000005</v>
      </c>
      <c r="H275" s="7">
        <v>15.89</v>
      </c>
      <c r="J275" s="13" t="s">
        <v>1596</v>
      </c>
      <c r="K275" s="65" t="s">
        <v>1597</v>
      </c>
      <c r="L275" s="66" t="s">
        <v>1598</v>
      </c>
      <c r="M275" s="67">
        <v>671.82100000000003</v>
      </c>
      <c r="N275" s="68">
        <v>40.1</v>
      </c>
      <c r="O275" s="69">
        <v>0.99750000000000005</v>
      </c>
      <c r="P275" s="69">
        <v>15.89</v>
      </c>
      <c r="Q275" s="67">
        <v>26940.022100000002</v>
      </c>
      <c r="R275" s="62">
        <v>1.3998520685654283E-3</v>
      </c>
      <c r="S275" s="63">
        <v>1.396352438394015E-5</v>
      </c>
      <c r="T275" s="64">
        <v>2.2243649369504658E-4</v>
      </c>
    </row>
    <row r="276" spans="2:20" ht="15.75">
      <c r="B276" s="7" t="s">
        <v>1599</v>
      </c>
      <c r="C276" s="7" t="s">
        <v>1600</v>
      </c>
      <c r="D276" s="7" t="s">
        <v>1601</v>
      </c>
      <c r="E276" s="7">
        <v>330.834</v>
      </c>
      <c r="F276" s="7">
        <v>84.98</v>
      </c>
      <c r="G276" s="7">
        <v>1.8216000000000001</v>
      </c>
      <c r="H276" s="7">
        <v>11.55</v>
      </c>
      <c r="J276" s="13" t="s">
        <v>1599</v>
      </c>
      <c r="K276" s="65" t="s">
        <v>1600</v>
      </c>
      <c r="L276" s="66" t="s">
        <v>1601</v>
      </c>
      <c r="M276" s="67">
        <v>330.834</v>
      </c>
      <c r="N276" s="68">
        <v>84.98</v>
      </c>
      <c r="O276" s="69">
        <v>1.8216000000000001</v>
      </c>
      <c r="P276" s="69">
        <v>11.55</v>
      </c>
      <c r="Q276" s="67">
        <v>28114.27332</v>
      </c>
      <c r="R276" s="62">
        <v>1.4608682768384154E-3</v>
      </c>
      <c r="S276" s="63">
        <v>2.6611176530888574E-5</v>
      </c>
      <c r="T276" s="64">
        <v>1.6873028597483698E-4</v>
      </c>
    </row>
    <row r="277" spans="2:20" ht="15.75">
      <c r="B277" s="7" t="s">
        <v>1602</v>
      </c>
      <c r="C277" s="7" t="s">
        <v>1603</v>
      </c>
      <c r="D277" s="7" t="s">
        <v>1604</v>
      </c>
      <c r="E277" s="7">
        <v>790.54</v>
      </c>
      <c r="F277" s="7">
        <v>131.25</v>
      </c>
      <c r="G277" s="7" t="s">
        <v>16</v>
      </c>
      <c r="H277" s="7">
        <v>23.388000000000002</v>
      </c>
      <c r="J277" s="13" t="s">
        <v>1602</v>
      </c>
      <c r="K277" s="65" t="s">
        <v>1603</v>
      </c>
      <c r="L277" s="66" t="s">
        <v>1604</v>
      </c>
      <c r="M277" s="67">
        <v>790.54</v>
      </c>
      <c r="N277" s="68">
        <v>131.25</v>
      </c>
      <c r="O277" s="69" t="s">
        <v>16</v>
      </c>
      <c r="P277" s="69">
        <v>23.388000000000002</v>
      </c>
      <c r="Q277" s="67">
        <v>103758.375</v>
      </c>
      <c r="R277" s="62">
        <v>5.3914720387232872E-3</v>
      </c>
      <c r="S277" s="63" t="s">
        <v>16</v>
      </c>
      <c r="T277" s="64">
        <v>1.2609574804166024E-3</v>
      </c>
    </row>
    <row r="278" spans="2:20" ht="15.75">
      <c r="B278" s="7" t="s">
        <v>1605</v>
      </c>
      <c r="C278" s="7" t="s">
        <v>1606</v>
      </c>
      <c r="D278" s="7" t="s">
        <v>1607</v>
      </c>
      <c r="E278" s="7">
        <v>344.07799999999997</v>
      </c>
      <c r="F278" s="7">
        <v>71.72</v>
      </c>
      <c r="G278" s="7" t="s">
        <v>16</v>
      </c>
      <c r="H278" s="7">
        <v>19.317</v>
      </c>
      <c r="J278" s="13" t="s">
        <v>1605</v>
      </c>
      <c r="K278" s="65" t="s">
        <v>1606</v>
      </c>
      <c r="L278" s="66" t="s">
        <v>1607</v>
      </c>
      <c r="M278" s="67">
        <v>344.07799999999997</v>
      </c>
      <c r="N278" s="68">
        <v>71.72</v>
      </c>
      <c r="O278" s="69" t="s">
        <v>16</v>
      </c>
      <c r="P278" s="69">
        <v>19.317</v>
      </c>
      <c r="Q278" s="67">
        <v>24677.274159999997</v>
      </c>
      <c r="R278" s="62">
        <v>1.2822756102873496E-3</v>
      </c>
      <c r="S278" s="63" t="s">
        <v>16</v>
      </c>
      <c r="T278" s="64">
        <v>2.4769717963920733E-4</v>
      </c>
    </row>
    <row r="279" spans="2:20" ht="15.75">
      <c r="B279" s="7" t="s">
        <v>1608</v>
      </c>
      <c r="C279" s="7" t="s">
        <v>1609</v>
      </c>
      <c r="D279" s="7" t="s">
        <v>1610</v>
      </c>
      <c r="E279" s="7">
        <v>164.09299999999999</v>
      </c>
      <c r="F279" s="7">
        <v>55.21</v>
      </c>
      <c r="G279" s="7">
        <v>3.3327</v>
      </c>
      <c r="H279" s="7" t="s">
        <v>16</v>
      </c>
      <c r="J279" s="13" t="s">
        <v>1608</v>
      </c>
      <c r="K279" s="65" t="s">
        <v>1609</v>
      </c>
      <c r="L279" s="66" t="s">
        <v>1610</v>
      </c>
      <c r="M279" s="67">
        <v>164.09299999999999</v>
      </c>
      <c r="N279" s="68">
        <v>55.21</v>
      </c>
      <c r="O279" s="69">
        <v>3.3327</v>
      </c>
      <c r="P279" s="69" t="s">
        <v>16</v>
      </c>
      <c r="Q279" s="67">
        <v>9059.5745299999999</v>
      </c>
      <c r="R279" s="62">
        <v>4.7075180929948706E-4</v>
      </c>
      <c r="S279" s="63">
        <v>1.5688745548524006E-5</v>
      </c>
      <c r="T279" s="64" t="s">
        <v>16</v>
      </c>
    </row>
    <row r="280" spans="2:20" ht="15.75">
      <c r="B280" s="7" t="s">
        <v>1611</v>
      </c>
      <c r="C280" s="7" t="s">
        <v>1612</v>
      </c>
      <c r="D280" s="7" t="s">
        <v>1613</v>
      </c>
      <c r="E280" s="7">
        <v>221.44900000000001</v>
      </c>
      <c r="F280" s="7">
        <v>28.22</v>
      </c>
      <c r="G280" s="7">
        <v>2.1261999999999999</v>
      </c>
      <c r="H280" s="7">
        <v>2.73</v>
      </c>
      <c r="J280" s="13" t="s">
        <v>1611</v>
      </c>
      <c r="K280" s="65" t="s">
        <v>1612</v>
      </c>
      <c r="L280" s="66" t="s">
        <v>1613</v>
      </c>
      <c r="M280" s="67">
        <v>221.44900000000001</v>
      </c>
      <c r="N280" s="68">
        <v>28.22</v>
      </c>
      <c r="O280" s="69">
        <v>2.1261999999999999</v>
      </c>
      <c r="P280" s="69">
        <v>2.73</v>
      </c>
      <c r="Q280" s="67">
        <v>6249.2907800000003</v>
      </c>
      <c r="R280" s="62">
        <v>3.2472440419601062E-4</v>
      </c>
      <c r="S280" s="63">
        <v>6.904290282015578E-6</v>
      </c>
      <c r="T280" s="64">
        <v>8.8649762345510904E-6</v>
      </c>
    </row>
    <row r="281" spans="2:20" ht="15.75">
      <c r="B281" s="7" t="s">
        <v>1614</v>
      </c>
      <c r="C281" s="7" t="s">
        <v>1615</v>
      </c>
      <c r="D281" s="7" t="s">
        <v>1616</v>
      </c>
      <c r="E281" s="7">
        <v>366.77800000000002</v>
      </c>
      <c r="F281" s="7">
        <v>29.69</v>
      </c>
      <c r="G281" s="7">
        <v>0.84199999999999997</v>
      </c>
      <c r="H281" s="7">
        <v>21.5</v>
      </c>
      <c r="J281" s="13" t="s">
        <v>1614</v>
      </c>
      <c r="K281" s="65" t="s">
        <v>1615</v>
      </c>
      <c r="L281" s="66" t="s">
        <v>1616</v>
      </c>
      <c r="M281" s="67">
        <v>366.77800000000002</v>
      </c>
      <c r="N281" s="68">
        <v>29.69</v>
      </c>
      <c r="O281" s="69">
        <v>0.84199999999999997</v>
      </c>
      <c r="P281" s="69">
        <v>21.5</v>
      </c>
      <c r="Q281" s="67">
        <v>10889.638820000002</v>
      </c>
      <c r="R281" s="62">
        <v>5.6584524583992051E-4</v>
      </c>
      <c r="S281" s="63">
        <v>4.7644169699721309E-6</v>
      </c>
      <c r="T281" s="64">
        <v>1.2165672785558291E-4</v>
      </c>
    </row>
    <row r="282" spans="2:20" ht="15.75">
      <c r="B282" s="7" t="s">
        <v>1617</v>
      </c>
      <c r="C282" s="7" t="s">
        <v>1618</v>
      </c>
      <c r="D282" s="7" t="s">
        <v>1619</v>
      </c>
      <c r="E282" s="7">
        <v>133.36799999999999</v>
      </c>
      <c r="F282" s="7">
        <v>46.99</v>
      </c>
      <c r="G282" s="7">
        <v>1.5322</v>
      </c>
      <c r="H282" s="7">
        <v>7.1429999999999998</v>
      </c>
      <c r="J282" s="13" t="s">
        <v>1617</v>
      </c>
      <c r="K282" s="65" t="s">
        <v>1618</v>
      </c>
      <c r="L282" s="66" t="s">
        <v>1619</v>
      </c>
      <c r="M282" s="67">
        <v>133.36799999999999</v>
      </c>
      <c r="N282" s="68">
        <v>46.99</v>
      </c>
      <c r="O282" s="69">
        <v>1.5322</v>
      </c>
      <c r="P282" s="69">
        <v>7.1429999999999998</v>
      </c>
      <c r="Q282" s="67">
        <v>6266.9623199999996</v>
      </c>
      <c r="R282" s="62">
        <v>3.2564264924168695E-4</v>
      </c>
      <c r="S282" s="63">
        <v>4.9894966716811277E-6</v>
      </c>
      <c r="T282" s="64">
        <v>2.3260654435333698E-5</v>
      </c>
    </row>
    <row r="283" spans="2:20" ht="15.75">
      <c r="B283" s="7" t="s">
        <v>1620</v>
      </c>
      <c r="C283" s="7" t="s">
        <v>1621</v>
      </c>
      <c r="D283" s="7" t="s">
        <v>1622</v>
      </c>
      <c r="E283" s="7">
        <v>312.09300000000002</v>
      </c>
      <c r="F283" s="7">
        <v>71.55</v>
      </c>
      <c r="G283" s="7" t="s">
        <v>16</v>
      </c>
      <c r="H283" s="7">
        <v>10.567</v>
      </c>
      <c r="J283" s="13" t="s">
        <v>1620</v>
      </c>
      <c r="K283" s="65" t="s">
        <v>1621</v>
      </c>
      <c r="L283" s="66" t="s">
        <v>1622</v>
      </c>
      <c r="M283" s="67">
        <v>312.09300000000002</v>
      </c>
      <c r="N283" s="68">
        <v>71.55</v>
      </c>
      <c r="O283" s="69" t="s">
        <v>16</v>
      </c>
      <c r="P283" s="69">
        <v>10.567</v>
      </c>
      <c r="Q283" s="67">
        <v>22330.254150000001</v>
      </c>
      <c r="R283" s="62">
        <v>1.1603202234741017E-3</v>
      </c>
      <c r="S283" s="63" t="s">
        <v>16</v>
      </c>
      <c r="T283" s="64">
        <v>1.2261103801450833E-4</v>
      </c>
    </row>
    <row r="284" spans="2:20" ht="15.75">
      <c r="B284" s="7" t="s">
        <v>1623</v>
      </c>
      <c r="C284" s="7" t="s">
        <v>1624</v>
      </c>
      <c r="D284" s="7" t="s">
        <v>1625</v>
      </c>
      <c r="E284" s="7">
        <v>675.73099999999999</v>
      </c>
      <c r="F284" s="7">
        <v>90.07</v>
      </c>
      <c r="G284" s="7" t="s">
        <v>16</v>
      </c>
      <c r="H284" s="7">
        <v>12.534000000000001</v>
      </c>
      <c r="J284" s="13" t="s">
        <v>1623</v>
      </c>
      <c r="K284" s="65" t="s">
        <v>1624</v>
      </c>
      <c r="L284" s="66" t="s">
        <v>1625</v>
      </c>
      <c r="M284" s="67">
        <v>675.73099999999999</v>
      </c>
      <c r="N284" s="68">
        <v>90.07</v>
      </c>
      <c r="O284" s="69" t="s">
        <v>16</v>
      </c>
      <c r="P284" s="69">
        <v>12.534000000000001</v>
      </c>
      <c r="Q284" s="67">
        <v>60863.091169999992</v>
      </c>
      <c r="R284" s="62">
        <v>3.1625558344887451E-3</v>
      </c>
      <c r="S284" s="63" t="s">
        <v>16</v>
      </c>
      <c r="T284" s="64">
        <v>3.9639474829481934E-4</v>
      </c>
    </row>
    <row r="285" spans="2:20" ht="15.75">
      <c r="B285" s="7" t="s">
        <v>1626</v>
      </c>
      <c r="C285" s="7" t="s">
        <v>1627</v>
      </c>
      <c r="D285" s="7" t="s">
        <v>1628</v>
      </c>
      <c r="E285" s="7">
        <v>191.274</v>
      </c>
      <c r="F285" s="7">
        <v>46.87</v>
      </c>
      <c r="G285" s="7">
        <v>1.5362</v>
      </c>
      <c r="H285" s="7">
        <v>11.1</v>
      </c>
      <c r="J285" s="13" t="s">
        <v>1626</v>
      </c>
      <c r="K285" s="65" t="s">
        <v>1627</v>
      </c>
      <c r="L285" s="66" t="s">
        <v>1628</v>
      </c>
      <c r="M285" s="67">
        <v>191.274</v>
      </c>
      <c r="N285" s="68">
        <v>46.87</v>
      </c>
      <c r="O285" s="69">
        <v>1.5362</v>
      </c>
      <c r="P285" s="69">
        <v>11.1</v>
      </c>
      <c r="Q285" s="67">
        <v>8965.0123800000001</v>
      </c>
      <c r="R285" s="62">
        <v>4.658381896745984E-4</v>
      </c>
      <c r="S285" s="63">
        <v>7.1562062697811812E-6</v>
      </c>
      <c r="T285" s="64">
        <v>5.1708039053880423E-5</v>
      </c>
    </row>
    <row r="286" spans="2:20" ht="15.75">
      <c r="B286" s="7" t="s">
        <v>1629</v>
      </c>
      <c r="C286" s="7" t="s">
        <v>1630</v>
      </c>
      <c r="D286" s="7" t="s">
        <v>1631</v>
      </c>
      <c r="E286" s="7">
        <v>290.16500000000002</v>
      </c>
      <c r="F286" s="7">
        <v>41.86</v>
      </c>
      <c r="G286" s="7">
        <v>2.6756000000000002</v>
      </c>
      <c r="H286" s="7">
        <v>15.7</v>
      </c>
      <c r="J286" s="13" t="s">
        <v>1629</v>
      </c>
      <c r="K286" s="65" t="s">
        <v>1630</v>
      </c>
      <c r="L286" s="66" t="s">
        <v>1631</v>
      </c>
      <c r="M286" s="67">
        <v>290.16500000000002</v>
      </c>
      <c r="N286" s="68">
        <v>41.86</v>
      </c>
      <c r="O286" s="69">
        <v>2.6756000000000002</v>
      </c>
      <c r="P286" s="69">
        <v>15.7</v>
      </c>
      <c r="Q286" s="67">
        <v>12146.306900000001</v>
      </c>
      <c r="R286" s="62">
        <v>6.3114398259515663E-4</v>
      </c>
      <c r="S286" s="63">
        <v>1.6886888398316013E-5</v>
      </c>
      <c r="T286" s="64">
        <v>9.9089605267439589E-5</v>
      </c>
    </row>
    <row r="287" spans="2:20" ht="15.75">
      <c r="B287" s="7" t="s">
        <v>1632</v>
      </c>
      <c r="C287" s="7" t="s">
        <v>1633</v>
      </c>
      <c r="D287" s="7" t="s">
        <v>1634</v>
      </c>
      <c r="E287" s="7">
        <v>132.97</v>
      </c>
      <c r="F287" s="7">
        <v>131.15</v>
      </c>
      <c r="G287" s="7">
        <v>2.1349999999999998</v>
      </c>
      <c r="H287" s="7">
        <v>8.0850000000000009</v>
      </c>
      <c r="J287" s="13" t="s">
        <v>1632</v>
      </c>
      <c r="K287" s="65" t="s">
        <v>1633</v>
      </c>
      <c r="L287" s="66" t="s">
        <v>1634</v>
      </c>
      <c r="M287" s="67">
        <v>132.97</v>
      </c>
      <c r="N287" s="68">
        <v>131.15</v>
      </c>
      <c r="O287" s="69">
        <v>2.1349999999999998</v>
      </c>
      <c r="P287" s="69">
        <v>8.0850000000000009</v>
      </c>
      <c r="Q287" s="67">
        <v>17439.015500000001</v>
      </c>
      <c r="R287" s="62">
        <v>9.061626538687794E-4</v>
      </c>
      <c r="S287" s="63">
        <v>1.9346572660098436E-5</v>
      </c>
      <c r="T287" s="64">
        <v>7.3263250565290812E-5</v>
      </c>
    </row>
    <row r="288" spans="2:20" ht="15.75">
      <c r="B288" s="7" t="s">
        <v>1635</v>
      </c>
      <c r="C288" s="7" t="s">
        <v>1636</v>
      </c>
      <c r="D288" s="7" t="s">
        <v>1637</v>
      </c>
      <c r="E288" s="7">
        <v>234.578</v>
      </c>
      <c r="F288" s="7">
        <v>86.86</v>
      </c>
      <c r="G288" s="7" t="s">
        <v>16</v>
      </c>
      <c r="H288" s="7">
        <v>13.36</v>
      </c>
      <c r="J288" s="13" t="s">
        <v>1635</v>
      </c>
      <c r="K288" s="65" t="s">
        <v>1636</v>
      </c>
      <c r="L288" s="66" t="s">
        <v>1637</v>
      </c>
      <c r="M288" s="67">
        <v>234.578</v>
      </c>
      <c r="N288" s="68">
        <v>86.86</v>
      </c>
      <c r="O288" s="69" t="s">
        <v>16</v>
      </c>
      <c r="P288" s="69">
        <v>13.36</v>
      </c>
      <c r="Q288" s="67">
        <v>20375.445080000001</v>
      </c>
      <c r="R288" s="62">
        <v>1.0587448234936406E-3</v>
      </c>
      <c r="S288" s="63" t="s">
        <v>16</v>
      </c>
      <c r="T288" s="64">
        <v>1.4144830841875038E-4</v>
      </c>
    </row>
    <row r="289" spans="2:20" ht="15.75">
      <c r="B289" s="7" t="s">
        <v>1638</v>
      </c>
      <c r="C289" s="7" t="s">
        <v>1639</v>
      </c>
      <c r="D289" s="7" t="s">
        <v>1640</v>
      </c>
      <c r="E289" s="7">
        <v>809.93399999999997</v>
      </c>
      <c r="F289" s="7">
        <v>21.07</v>
      </c>
      <c r="G289" s="7">
        <v>2.468</v>
      </c>
      <c r="H289" s="7">
        <v>4.2</v>
      </c>
      <c r="J289" s="13" t="s">
        <v>1638</v>
      </c>
      <c r="K289" s="65" t="s">
        <v>1639</v>
      </c>
      <c r="L289" s="66" t="s">
        <v>1640</v>
      </c>
      <c r="M289" s="67">
        <v>809.93399999999997</v>
      </c>
      <c r="N289" s="68">
        <v>21.07</v>
      </c>
      <c r="O289" s="69">
        <v>2.468</v>
      </c>
      <c r="P289" s="69">
        <v>4.2</v>
      </c>
      <c r="Q289" s="67">
        <v>17065.309379999999</v>
      </c>
      <c r="R289" s="62">
        <v>8.8674421081124516E-4</v>
      </c>
      <c r="S289" s="63">
        <v>2.1884847122821532E-5</v>
      </c>
      <c r="T289" s="64">
        <v>3.7243256854072302E-5</v>
      </c>
    </row>
    <row r="290" spans="2:20" ht="15.75">
      <c r="B290" s="7" t="s">
        <v>1641</v>
      </c>
      <c r="C290" s="7" t="s">
        <v>1642</v>
      </c>
      <c r="D290" s="7" t="s">
        <v>1643</v>
      </c>
      <c r="E290" s="7">
        <v>1469.606</v>
      </c>
      <c r="F290" s="7">
        <v>117.86</v>
      </c>
      <c r="G290" s="7">
        <v>1.4594</v>
      </c>
      <c r="H290" s="7">
        <v>12.817</v>
      </c>
      <c r="J290" s="13" t="s">
        <v>1641</v>
      </c>
      <c r="K290" s="65" t="s">
        <v>1642</v>
      </c>
      <c r="L290" s="66" t="s">
        <v>1643</v>
      </c>
      <c r="M290" s="67">
        <v>1469.606</v>
      </c>
      <c r="N290" s="68">
        <v>117.86</v>
      </c>
      <c r="O290" s="69">
        <v>1.4594</v>
      </c>
      <c r="P290" s="69">
        <v>12.817</v>
      </c>
      <c r="Q290" s="67">
        <v>173207.76316</v>
      </c>
      <c r="R290" s="62">
        <v>9.0001873291379649E-3</v>
      </c>
      <c r="S290" s="63">
        <v>1.3134873388143947E-4</v>
      </c>
      <c r="T290" s="64">
        <v>1.153554009975613E-3</v>
      </c>
    </row>
    <row r="291" spans="2:20" ht="15.75">
      <c r="B291" s="7" t="s">
        <v>1644</v>
      </c>
      <c r="C291" s="7" t="s">
        <v>1645</v>
      </c>
      <c r="D291" s="7" t="s">
        <v>1646</v>
      </c>
      <c r="E291" s="7">
        <v>124.90300000000001</v>
      </c>
      <c r="F291" s="7">
        <v>78.739999999999995</v>
      </c>
      <c r="G291" s="7">
        <v>2.3368000000000002</v>
      </c>
      <c r="H291" s="7">
        <v>10.199999999999999</v>
      </c>
      <c r="J291" s="13" t="s">
        <v>1644</v>
      </c>
      <c r="K291" s="65" t="s">
        <v>1645</v>
      </c>
      <c r="L291" s="66" t="s">
        <v>1646</v>
      </c>
      <c r="M291" s="67">
        <v>124.90300000000001</v>
      </c>
      <c r="N291" s="68">
        <v>78.739999999999995</v>
      </c>
      <c r="O291" s="69">
        <v>2.3368000000000002</v>
      </c>
      <c r="P291" s="69">
        <v>10.199999999999999</v>
      </c>
      <c r="Q291" s="67">
        <v>9834.8622199999991</v>
      </c>
      <c r="R291" s="62">
        <v>5.1103715400155434E-4</v>
      </c>
      <c r="S291" s="63">
        <v>1.1941916214708324E-5</v>
      </c>
      <c r="T291" s="64">
        <v>5.2125789708158539E-5</v>
      </c>
    </row>
    <row r="292" spans="2:20" ht="15.75">
      <c r="B292" s="7" t="s">
        <v>1647</v>
      </c>
      <c r="C292" s="7" t="s">
        <v>1648</v>
      </c>
      <c r="D292" s="7" t="s">
        <v>1649</v>
      </c>
      <c r="E292" s="7">
        <v>808.52800000000002</v>
      </c>
      <c r="F292" s="7">
        <v>11.67</v>
      </c>
      <c r="G292" s="7">
        <v>2.0566</v>
      </c>
      <c r="H292" s="7">
        <v>8.6349999999999998</v>
      </c>
      <c r="J292" s="13" t="s">
        <v>1647</v>
      </c>
      <c r="K292" s="65" t="s">
        <v>1648</v>
      </c>
      <c r="L292" s="66" t="s">
        <v>1649</v>
      </c>
      <c r="M292" s="67">
        <v>808.52800000000002</v>
      </c>
      <c r="N292" s="68">
        <v>11.67</v>
      </c>
      <c r="O292" s="69">
        <v>2.0566</v>
      </c>
      <c r="P292" s="69">
        <v>8.6349999999999998</v>
      </c>
      <c r="Q292" s="67">
        <v>9435.5217599999996</v>
      </c>
      <c r="R292" s="62">
        <v>4.9028670446896584E-4</v>
      </c>
      <c r="S292" s="63">
        <v>1.0083236364108753E-5</v>
      </c>
      <c r="T292" s="64">
        <v>4.2336256930895195E-5</v>
      </c>
    </row>
    <row r="293" spans="2:20" ht="15.75">
      <c r="B293" s="7" t="s">
        <v>1650</v>
      </c>
      <c r="C293" s="7" t="s">
        <v>1651</v>
      </c>
      <c r="D293" s="7" t="s">
        <v>1652</v>
      </c>
      <c r="E293" s="7">
        <v>350.62700000000001</v>
      </c>
      <c r="F293" s="7">
        <v>69.37</v>
      </c>
      <c r="G293" s="7">
        <v>4.7571000000000003</v>
      </c>
      <c r="H293" s="7">
        <v>4.6929999999999996</v>
      </c>
      <c r="J293" s="13" t="s">
        <v>1650</v>
      </c>
      <c r="K293" s="65" t="s">
        <v>1651</v>
      </c>
      <c r="L293" s="66" t="s">
        <v>1652</v>
      </c>
      <c r="M293" s="67">
        <v>350.62700000000001</v>
      </c>
      <c r="N293" s="68">
        <v>69.37</v>
      </c>
      <c r="O293" s="69">
        <v>4.7571000000000003</v>
      </c>
      <c r="P293" s="69">
        <v>4.6929999999999996</v>
      </c>
      <c r="Q293" s="67">
        <v>24322.994990000003</v>
      </c>
      <c r="R293" s="62">
        <v>1.2638666265406683E-3</v>
      </c>
      <c r="S293" s="63">
        <v>6.0123399291166137E-5</v>
      </c>
      <c r="T293" s="64">
        <v>5.9313260783553565E-5</v>
      </c>
    </row>
    <row r="294" spans="2:20" ht="15.75">
      <c r="B294" s="7" t="s">
        <v>1653</v>
      </c>
      <c r="C294" s="7" t="s">
        <v>1654</v>
      </c>
      <c r="D294" s="7" t="s">
        <v>1655</v>
      </c>
      <c r="E294" s="7">
        <v>235.16900000000001</v>
      </c>
      <c r="F294" s="7">
        <v>318.77999999999997</v>
      </c>
      <c r="G294" s="7" t="s">
        <v>16</v>
      </c>
      <c r="H294" s="7">
        <v>14.454000000000001</v>
      </c>
      <c r="J294" s="13" t="s">
        <v>1653</v>
      </c>
      <c r="K294" s="65" t="s">
        <v>1654</v>
      </c>
      <c r="L294" s="66" t="s">
        <v>1655</v>
      </c>
      <c r="M294" s="67">
        <v>235.16900000000001</v>
      </c>
      <c r="N294" s="68">
        <v>318.77999999999997</v>
      </c>
      <c r="O294" s="69" t="s">
        <v>16</v>
      </c>
      <c r="P294" s="69">
        <v>14.454000000000001</v>
      </c>
      <c r="Q294" s="67">
        <v>74967.173819999996</v>
      </c>
      <c r="R294" s="62">
        <v>3.8954293711002935E-3</v>
      </c>
      <c r="S294" s="63" t="s">
        <v>16</v>
      </c>
      <c r="T294" s="64">
        <v>5.6304536129883642E-4</v>
      </c>
    </row>
    <row r="295" spans="2:20" ht="15.75">
      <c r="B295" s="7" t="s">
        <v>1656</v>
      </c>
      <c r="C295" s="7" t="s">
        <v>1657</v>
      </c>
      <c r="D295" s="7" t="s">
        <v>1658</v>
      </c>
      <c r="E295" s="7">
        <v>239.46700000000001</v>
      </c>
      <c r="F295" s="7">
        <v>41</v>
      </c>
      <c r="G295" s="7">
        <v>2.9268000000000001</v>
      </c>
      <c r="H295" s="7">
        <v>7.7670000000000003</v>
      </c>
      <c r="J295" s="13" t="s">
        <v>1656</v>
      </c>
      <c r="K295" s="65" t="s">
        <v>1657</v>
      </c>
      <c r="L295" s="66" t="s">
        <v>1658</v>
      </c>
      <c r="M295" s="67">
        <v>239.46700000000001</v>
      </c>
      <c r="N295" s="68">
        <v>41</v>
      </c>
      <c r="O295" s="69">
        <v>2.9268000000000001</v>
      </c>
      <c r="P295" s="69">
        <v>7.7670000000000003</v>
      </c>
      <c r="Q295" s="67">
        <v>9818.1470000000008</v>
      </c>
      <c r="R295" s="62">
        <v>5.1016860106545552E-4</v>
      </c>
      <c r="S295" s="63">
        <v>1.4931614615983753E-5</v>
      </c>
      <c r="T295" s="64">
        <v>3.9624795244753931E-5</v>
      </c>
    </row>
    <row r="296" spans="2:20" ht="15.75">
      <c r="B296" s="7" t="s">
        <v>1659</v>
      </c>
      <c r="C296" s="7" t="s">
        <v>1660</v>
      </c>
      <c r="D296" s="7" t="s">
        <v>1661</v>
      </c>
      <c r="E296" s="7">
        <v>169.36199999999999</v>
      </c>
      <c r="F296" s="7">
        <v>39.340000000000003</v>
      </c>
      <c r="G296" s="7">
        <v>0.40670000000000001</v>
      </c>
      <c r="H296" s="7">
        <v>15.147</v>
      </c>
      <c r="J296" s="13" t="s">
        <v>1659</v>
      </c>
      <c r="K296" s="65" t="s">
        <v>1660</v>
      </c>
      <c r="L296" s="66" t="s">
        <v>1661</v>
      </c>
      <c r="M296" s="67">
        <v>169.36199999999999</v>
      </c>
      <c r="N296" s="68">
        <v>39.340000000000003</v>
      </c>
      <c r="O296" s="69">
        <v>0.40670000000000001</v>
      </c>
      <c r="P296" s="69">
        <v>15.147</v>
      </c>
      <c r="Q296" s="67">
        <v>6662.7010800000007</v>
      </c>
      <c r="R296" s="62">
        <v>3.462059479554441E-4</v>
      </c>
      <c r="S296" s="63">
        <v>1.4080195903347913E-6</v>
      </c>
      <c r="T296" s="64">
        <v>5.2439814936811118E-5</v>
      </c>
    </row>
    <row r="297" spans="2:20" ht="15.75">
      <c r="B297" s="7" t="s">
        <v>1662</v>
      </c>
      <c r="C297" s="7" t="s">
        <v>1663</v>
      </c>
      <c r="D297" s="7" t="s">
        <v>1664</v>
      </c>
      <c r="E297" s="7">
        <v>232.85300000000001</v>
      </c>
      <c r="F297" s="7">
        <v>76.489999999999995</v>
      </c>
      <c r="G297" s="7">
        <v>1.8826000000000001</v>
      </c>
      <c r="H297" s="7">
        <v>13.587</v>
      </c>
      <c r="J297" s="13" t="s">
        <v>1662</v>
      </c>
      <c r="K297" s="65" t="s">
        <v>1663</v>
      </c>
      <c r="L297" s="66" t="s">
        <v>1664</v>
      </c>
      <c r="M297" s="67">
        <v>232.85300000000001</v>
      </c>
      <c r="N297" s="68">
        <v>76.489999999999995</v>
      </c>
      <c r="O297" s="69">
        <v>1.8826000000000001</v>
      </c>
      <c r="P297" s="69">
        <v>13.587</v>
      </c>
      <c r="Q297" s="67">
        <v>17810.92597</v>
      </c>
      <c r="R297" s="62">
        <v>9.2548779171826312E-4</v>
      </c>
      <c r="S297" s="63">
        <v>1.7423233166888021E-5</v>
      </c>
      <c r="T297" s="64">
        <v>1.257460262607604E-4</v>
      </c>
    </row>
    <row r="298" spans="2:20" ht="15.75">
      <c r="B298" s="7" t="s">
        <v>1665</v>
      </c>
      <c r="C298" s="7" t="s">
        <v>1666</v>
      </c>
      <c r="D298" s="7" t="s">
        <v>1667</v>
      </c>
      <c r="E298" s="7">
        <v>361.20600000000002</v>
      </c>
      <c r="F298" s="7">
        <v>46.4</v>
      </c>
      <c r="G298" s="7">
        <v>3.6207000000000003</v>
      </c>
      <c r="H298" s="7">
        <v>9.8859999999999992</v>
      </c>
      <c r="J298" s="13" t="s">
        <v>1665</v>
      </c>
      <c r="K298" s="65" t="s">
        <v>1666</v>
      </c>
      <c r="L298" s="66" t="s">
        <v>1667</v>
      </c>
      <c r="M298" s="67">
        <v>361.20600000000002</v>
      </c>
      <c r="N298" s="68">
        <v>46.4</v>
      </c>
      <c r="O298" s="69">
        <v>3.6207000000000003</v>
      </c>
      <c r="P298" s="69">
        <v>9.8859999999999992</v>
      </c>
      <c r="Q298" s="67">
        <v>16759.9584</v>
      </c>
      <c r="R298" s="62">
        <v>8.7087762393893962E-4</v>
      </c>
      <c r="S298" s="63">
        <v>3.1531866129957191E-5</v>
      </c>
      <c r="T298" s="64">
        <v>8.6094961902603569E-5</v>
      </c>
    </row>
    <row r="299" spans="2:20" ht="15.75">
      <c r="B299" s="7" t="s">
        <v>1668</v>
      </c>
      <c r="C299" s="7" t="s">
        <v>1669</v>
      </c>
      <c r="D299" s="7" t="s">
        <v>1670</v>
      </c>
      <c r="E299" s="7">
        <v>309.10899999999998</v>
      </c>
      <c r="F299" s="7">
        <v>16.27</v>
      </c>
      <c r="G299" s="7">
        <v>4.1180000000000003</v>
      </c>
      <c r="H299" s="7" t="s">
        <v>16</v>
      </c>
      <c r="J299" s="13" t="s">
        <v>1668</v>
      </c>
      <c r="K299" s="65" t="s">
        <v>1669</v>
      </c>
      <c r="L299" s="66" t="s">
        <v>1670</v>
      </c>
      <c r="M299" s="67">
        <v>309.10899999999998</v>
      </c>
      <c r="N299" s="68">
        <v>16.27</v>
      </c>
      <c r="O299" s="69">
        <v>4.1180000000000003</v>
      </c>
      <c r="P299" s="69" t="s">
        <v>16</v>
      </c>
      <c r="Q299" s="67">
        <v>5029.2034299999996</v>
      </c>
      <c r="R299" s="62">
        <v>2.6132646805519311E-4</v>
      </c>
      <c r="S299" s="63">
        <v>1.0761423954512852E-5</v>
      </c>
      <c r="T299" s="64" t="s">
        <v>16</v>
      </c>
    </row>
    <row r="300" spans="2:20" ht="15.75">
      <c r="B300" s="7" t="s">
        <v>1671</v>
      </c>
      <c r="C300" s="7" t="s">
        <v>1672</v>
      </c>
      <c r="D300" s="7" t="s">
        <v>1673</v>
      </c>
      <c r="E300" s="7">
        <v>103.221</v>
      </c>
      <c r="F300" s="7">
        <v>50.16</v>
      </c>
      <c r="G300" s="7">
        <v>1.7544</v>
      </c>
      <c r="H300" s="7">
        <v>8.6199999999999992</v>
      </c>
      <c r="J300" s="13" t="s">
        <v>1671</v>
      </c>
      <c r="K300" s="65" t="s">
        <v>1672</v>
      </c>
      <c r="L300" s="66" t="s">
        <v>1673</v>
      </c>
      <c r="M300" s="67">
        <v>103.221</v>
      </c>
      <c r="N300" s="68">
        <v>50.16</v>
      </c>
      <c r="O300" s="69">
        <v>1.7544</v>
      </c>
      <c r="P300" s="69">
        <v>8.6199999999999992</v>
      </c>
      <c r="Q300" s="67">
        <v>5177.5653599999996</v>
      </c>
      <c r="R300" s="62">
        <v>2.69035621144821E-4</v>
      </c>
      <c r="S300" s="63">
        <v>4.7199609373647398E-6</v>
      </c>
      <c r="T300" s="64">
        <v>2.319087054268357E-5</v>
      </c>
    </row>
    <row r="301" spans="2:20" ht="15.75">
      <c r="B301" s="7" t="s">
        <v>1674</v>
      </c>
      <c r="C301" s="7" t="s">
        <v>1675</v>
      </c>
      <c r="D301" s="7" t="s">
        <v>1676</v>
      </c>
      <c r="E301" s="7">
        <v>106.848</v>
      </c>
      <c r="F301" s="7">
        <v>126.45</v>
      </c>
      <c r="G301" s="7">
        <v>0.96479999999999999</v>
      </c>
      <c r="H301" s="7">
        <v>9.77</v>
      </c>
      <c r="J301" s="13" t="s">
        <v>1674</v>
      </c>
      <c r="K301" s="65" t="s">
        <v>1675</v>
      </c>
      <c r="L301" s="66" t="s">
        <v>1676</v>
      </c>
      <c r="M301" s="67">
        <v>106.848</v>
      </c>
      <c r="N301" s="68">
        <v>126.45</v>
      </c>
      <c r="O301" s="69">
        <v>0.96479999999999999</v>
      </c>
      <c r="P301" s="69">
        <v>9.77</v>
      </c>
      <c r="Q301" s="67">
        <v>13510.929599999999</v>
      </c>
      <c r="R301" s="62">
        <v>7.0205223583695098E-4</v>
      </c>
      <c r="S301" s="63">
        <v>6.7733999713549037E-6</v>
      </c>
      <c r="T301" s="64">
        <v>6.859050344127011E-5</v>
      </c>
    </row>
    <row r="302" spans="2:20" ht="15.75">
      <c r="B302" s="7" t="s">
        <v>1677</v>
      </c>
      <c r="C302" s="7" t="s">
        <v>1678</v>
      </c>
      <c r="D302" s="7" t="s">
        <v>1679</v>
      </c>
      <c r="E302" s="7">
        <v>1571.202</v>
      </c>
      <c r="F302" s="7">
        <v>64.39</v>
      </c>
      <c r="G302" s="7">
        <v>2.9817999999999998</v>
      </c>
      <c r="H302" s="7">
        <v>10.8</v>
      </c>
      <c r="J302" s="13" t="s">
        <v>1677</v>
      </c>
      <c r="K302" s="65" t="s">
        <v>1678</v>
      </c>
      <c r="L302" s="66" t="s">
        <v>1679</v>
      </c>
      <c r="M302" s="67">
        <v>1571.202</v>
      </c>
      <c r="N302" s="68">
        <v>64.39</v>
      </c>
      <c r="O302" s="69">
        <v>2.9817999999999998</v>
      </c>
      <c r="P302" s="69">
        <v>10.8</v>
      </c>
      <c r="Q302" s="67">
        <v>101169.69678</v>
      </c>
      <c r="R302" s="62">
        <v>5.2569596560806137E-3</v>
      </c>
      <c r="S302" s="63">
        <v>1.5675202302501171E-4</v>
      </c>
      <c r="T302" s="64">
        <v>5.6775164285670636E-4</v>
      </c>
    </row>
    <row r="303" spans="2:20" ht="15.75">
      <c r="B303" s="7" t="s">
        <v>1680</v>
      </c>
      <c r="C303" s="7" t="s">
        <v>1681</v>
      </c>
      <c r="D303" s="7" t="s">
        <v>1682</v>
      </c>
      <c r="E303" s="7">
        <v>100.521</v>
      </c>
      <c r="F303" s="7">
        <v>167.27</v>
      </c>
      <c r="G303" s="7">
        <v>0.5978</v>
      </c>
      <c r="H303" s="7">
        <v>13.367000000000001</v>
      </c>
      <c r="J303" s="13" t="s">
        <v>1680</v>
      </c>
      <c r="K303" s="65" t="s">
        <v>1681</v>
      </c>
      <c r="L303" s="66" t="s">
        <v>1682</v>
      </c>
      <c r="M303" s="67">
        <v>100.521</v>
      </c>
      <c r="N303" s="68">
        <v>167.27</v>
      </c>
      <c r="O303" s="69">
        <v>0.5978</v>
      </c>
      <c r="P303" s="69">
        <v>13.367000000000001</v>
      </c>
      <c r="Q303" s="67">
        <v>16814.147670000002</v>
      </c>
      <c r="R303" s="62">
        <v>8.7369339600556887E-4</v>
      </c>
      <c r="S303" s="63">
        <v>5.222939121321291E-6</v>
      </c>
      <c r="T303" s="64">
        <v>1.1678659624406441E-4</v>
      </c>
    </row>
    <row r="304" spans="2:20" ht="15.75">
      <c r="B304" s="7" t="s">
        <v>1683</v>
      </c>
      <c r="C304" s="7" t="s">
        <v>1684</v>
      </c>
      <c r="D304" s="7" t="s">
        <v>1685</v>
      </c>
      <c r="E304" s="7">
        <v>411.35700000000003</v>
      </c>
      <c r="F304" s="7">
        <v>53.16</v>
      </c>
      <c r="G304" s="7">
        <v>0.8841</v>
      </c>
      <c r="H304" s="7">
        <v>11.84</v>
      </c>
      <c r="J304" s="13" t="s">
        <v>1683</v>
      </c>
      <c r="K304" s="65" t="s">
        <v>1684</v>
      </c>
      <c r="L304" s="66" t="s">
        <v>1685</v>
      </c>
      <c r="M304" s="67">
        <v>411.35700000000003</v>
      </c>
      <c r="N304" s="68">
        <v>53.16</v>
      </c>
      <c r="O304" s="69">
        <v>0.8841</v>
      </c>
      <c r="P304" s="69">
        <v>11.84</v>
      </c>
      <c r="Q304" s="67">
        <v>21867.738120000002</v>
      </c>
      <c r="R304" s="62">
        <v>1.1362870575421344E-3</v>
      </c>
      <c r="S304" s="63">
        <v>1.0045913875730011E-5</v>
      </c>
      <c r="T304" s="64">
        <v>1.3453638761298873E-4</v>
      </c>
    </row>
    <row r="305" spans="2:20" ht="15.75">
      <c r="B305" s="7" t="s">
        <v>1686</v>
      </c>
      <c r="C305" s="7" t="s">
        <v>1687</v>
      </c>
      <c r="D305" s="7" t="s">
        <v>1688</v>
      </c>
      <c r="E305" s="7">
        <v>113.441</v>
      </c>
      <c r="F305" s="7">
        <v>62.34</v>
      </c>
      <c r="G305" s="7" t="s">
        <v>16</v>
      </c>
      <c r="H305" s="7">
        <v>12.43</v>
      </c>
      <c r="J305" s="13" t="s">
        <v>1686</v>
      </c>
      <c r="K305" s="65" t="s">
        <v>1687</v>
      </c>
      <c r="L305" s="66" t="s">
        <v>1688</v>
      </c>
      <c r="M305" s="67">
        <v>113.441</v>
      </c>
      <c r="N305" s="68">
        <v>62.34</v>
      </c>
      <c r="O305" s="69" t="s">
        <v>16</v>
      </c>
      <c r="P305" s="69">
        <v>12.43</v>
      </c>
      <c r="Q305" s="67">
        <v>7071.9119400000009</v>
      </c>
      <c r="R305" s="62">
        <v>3.6746928124908819E-4</v>
      </c>
      <c r="S305" s="63" t="s">
        <v>16</v>
      </c>
      <c r="T305" s="64">
        <v>4.567643165926166E-5</v>
      </c>
    </row>
    <row r="306" spans="2:20" ht="15.75">
      <c r="B306" s="7" t="s">
        <v>1689</v>
      </c>
      <c r="C306" s="7" t="s">
        <v>1690</v>
      </c>
      <c r="D306" s="7" t="s">
        <v>1691</v>
      </c>
      <c r="E306" s="7">
        <v>1484.2</v>
      </c>
      <c r="F306" s="7">
        <v>57.93</v>
      </c>
      <c r="G306" s="7">
        <v>1.1048</v>
      </c>
      <c r="H306" s="7">
        <v>18.056000000000001</v>
      </c>
      <c r="J306" s="13" t="s">
        <v>1689</v>
      </c>
      <c r="K306" s="65" t="s">
        <v>1690</v>
      </c>
      <c r="L306" s="66" t="s">
        <v>1691</v>
      </c>
      <c r="M306" s="67">
        <v>1484.2</v>
      </c>
      <c r="N306" s="68">
        <v>57.93</v>
      </c>
      <c r="O306" s="69">
        <v>1.1048</v>
      </c>
      <c r="P306" s="69">
        <v>18.056000000000001</v>
      </c>
      <c r="Q306" s="67">
        <v>85979.706000000006</v>
      </c>
      <c r="R306" s="62">
        <v>4.4676603772625476E-3</v>
      </c>
      <c r="S306" s="63">
        <v>4.9358711847996629E-5</v>
      </c>
      <c r="T306" s="64">
        <v>8.0668075771852556E-4</v>
      </c>
    </row>
    <row r="307" spans="2:20" ht="15.75">
      <c r="B307" s="7" t="s">
        <v>1692</v>
      </c>
      <c r="C307" s="7" t="s">
        <v>1693</v>
      </c>
      <c r="D307" s="7" t="s">
        <v>478</v>
      </c>
      <c r="E307" s="7">
        <v>848.30600000000004</v>
      </c>
      <c r="F307" s="7">
        <v>14.84</v>
      </c>
      <c r="G307" s="7">
        <v>2.0215999999999998</v>
      </c>
      <c r="H307" s="7">
        <v>7.1029999999999998</v>
      </c>
      <c r="J307" s="13" t="s">
        <v>1692</v>
      </c>
      <c r="K307" s="65" t="s">
        <v>1693</v>
      </c>
      <c r="L307" s="66" t="s">
        <v>478</v>
      </c>
      <c r="M307" s="67">
        <v>848.30600000000004</v>
      </c>
      <c r="N307" s="68">
        <v>14.84</v>
      </c>
      <c r="O307" s="69">
        <v>2.0215999999999998</v>
      </c>
      <c r="P307" s="69">
        <v>7.1029999999999998</v>
      </c>
      <c r="Q307" s="67">
        <v>12588.86104</v>
      </c>
      <c r="R307" s="62">
        <v>6.5413989277041931E-4</v>
      </c>
      <c r="S307" s="63">
        <v>1.3224092072246795E-5</v>
      </c>
      <c r="T307" s="64">
        <v>4.6463556583482881E-5</v>
      </c>
    </row>
    <row r="308" spans="2:20" ht="15.75">
      <c r="B308" s="7" t="s">
        <v>1694</v>
      </c>
      <c r="C308" s="7" t="s">
        <v>1695</v>
      </c>
      <c r="D308" s="7" t="s">
        <v>1696</v>
      </c>
      <c r="E308" s="7">
        <v>640.654</v>
      </c>
      <c r="F308" s="7">
        <v>14.71</v>
      </c>
      <c r="G308" s="7">
        <v>3.2631000000000001</v>
      </c>
      <c r="H308" s="7">
        <v>0.75</v>
      </c>
      <c r="J308" s="13" t="s">
        <v>1694</v>
      </c>
      <c r="K308" s="65" t="s">
        <v>1695</v>
      </c>
      <c r="L308" s="66" t="s">
        <v>1696</v>
      </c>
      <c r="M308" s="67">
        <v>640.654</v>
      </c>
      <c r="N308" s="68">
        <v>14.71</v>
      </c>
      <c r="O308" s="69">
        <v>3.2631000000000001</v>
      </c>
      <c r="P308" s="69">
        <v>0.75</v>
      </c>
      <c r="Q308" s="67">
        <v>9424.0203400000009</v>
      </c>
      <c r="R308" s="62">
        <v>4.8968906997116652E-4</v>
      </c>
      <c r="S308" s="63">
        <v>1.5979044042229134E-5</v>
      </c>
      <c r="T308" s="64">
        <v>3.6726680247837486E-6</v>
      </c>
    </row>
    <row r="309" spans="2:20" ht="15.75">
      <c r="B309" s="7" t="s">
        <v>1697</v>
      </c>
      <c r="C309" s="7" t="s">
        <v>1698</v>
      </c>
      <c r="D309" s="7" t="s">
        <v>1699</v>
      </c>
      <c r="E309" s="7">
        <v>411.68</v>
      </c>
      <c r="F309" s="7">
        <v>76.56</v>
      </c>
      <c r="G309" s="7">
        <v>1.7764</v>
      </c>
      <c r="H309" s="7">
        <v>9.01</v>
      </c>
      <c r="J309" s="13" t="s">
        <v>1697</v>
      </c>
      <c r="K309" s="65" t="s">
        <v>1698</v>
      </c>
      <c r="L309" s="66" t="s">
        <v>1699</v>
      </c>
      <c r="M309" s="67">
        <v>411.68</v>
      </c>
      <c r="N309" s="68">
        <v>76.56</v>
      </c>
      <c r="O309" s="69">
        <v>1.7764</v>
      </c>
      <c r="P309" s="69">
        <v>9.01</v>
      </c>
      <c r="Q309" s="67">
        <v>31518.220800000003</v>
      </c>
      <c r="R309" s="62">
        <v>1.6377435185690478E-3</v>
      </c>
      <c r="S309" s="63">
        <v>2.9092875863860563E-5</v>
      </c>
      <c r="T309" s="64">
        <v>1.4756069102307121E-4</v>
      </c>
    </row>
    <row r="310" spans="2:20" ht="15.75">
      <c r="B310" s="7" t="s">
        <v>1700</v>
      </c>
      <c r="C310" s="7" t="s">
        <v>1701</v>
      </c>
      <c r="D310" s="7" t="s">
        <v>1702</v>
      </c>
      <c r="E310" s="7">
        <v>1773.0350000000001</v>
      </c>
      <c r="F310" s="7">
        <v>45.21</v>
      </c>
      <c r="G310" s="7">
        <v>2.2561</v>
      </c>
      <c r="H310" s="7">
        <v>8.1199999999999992</v>
      </c>
      <c r="J310" s="13" t="s">
        <v>1700</v>
      </c>
      <c r="K310" s="65" t="s">
        <v>1701</v>
      </c>
      <c r="L310" s="66" t="s">
        <v>1702</v>
      </c>
      <c r="M310" s="67">
        <v>1773.0350000000001</v>
      </c>
      <c r="N310" s="68">
        <v>45.21</v>
      </c>
      <c r="O310" s="69">
        <v>2.2561</v>
      </c>
      <c r="P310" s="69">
        <v>8.1199999999999992</v>
      </c>
      <c r="Q310" s="67">
        <v>80158.912349999999</v>
      </c>
      <c r="R310" s="62">
        <v>4.1652014556848617E-3</v>
      </c>
      <c r="S310" s="63">
        <v>9.3971110041706174E-5</v>
      </c>
      <c r="T310" s="64">
        <v>3.3821435820161077E-4</v>
      </c>
    </row>
    <row r="311" spans="2:20" ht="15.75">
      <c r="B311" s="7" t="s">
        <v>1703</v>
      </c>
      <c r="C311" s="7" t="s">
        <v>1704</v>
      </c>
      <c r="D311" s="7" t="s">
        <v>1705</v>
      </c>
      <c r="E311" s="7">
        <v>680.72799999999995</v>
      </c>
      <c r="F311" s="7">
        <v>22.74</v>
      </c>
      <c r="G311" s="7">
        <v>2.6385000000000001</v>
      </c>
      <c r="H311" s="7">
        <v>8.1140000000000008</v>
      </c>
      <c r="J311" s="13" t="s">
        <v>1703</v>
      </c>
      <c r="K311" s="65" t="s">
        <v>1704</v>
      </c>
      <c r="L311" s="66" t="s">
        <v>1705</v>
      </c>
      <c r="M311" s="67">
        <v>680.72799999999995</v>
      </c>
      <c r="N311" s="68">
        <v>22.74</v>
      </c>
      <c r="O311" s="69">
        <v>2.6385000000000001</v>
      </c>
      <c r="P311" s="69">
        <v>8.1140000000000008</v>
      </c>
      <c r="Q311" s="67">
        <v>15479.754719999997</v>
      </c>
      <c r="R311" s="62">
        <v>8.0435593501897856E-4</v>
      </c>
      <c r="S311" s="63">
        <v>2.1222931345475752E-5</v>
      </c>
      <c r="T311" s="64">
        <v>6.5265440567439917E-5</v>
      </c>
    </row>
    <row r="312" spans="2:20" ht="15.75">
      <c r="B312" s="7" t="s">
        <v>1706</v>
      </c>
      <c r="C312" s="7" t="s">
        <v>1707</v>
      </c>
      <c r="D312" s="7" t="s">
        <v>1708</v>
      </c>
      <c r="E312" s="7">
        <v>256.21300000000002</v>
      </c>
      <c r="F312" s="7">
        <v>77.13</v>
      </c>
      <c r="G312" s="7">
        <v>2.6966999999999999</v>
      </c>
      <c r="H312" s="7">
        <v>12.175000000000001</v>
      </c>
      <c r="J312" s="13" t="s">
        <v>1706</v>
      </c>
      <c r="K312" s="65" t="s">
        <v>1707</v>
      </c>
      <c r="L312" s="66" t="s">
        <v>1708</v>
      </c>
      <c r="M312" s="67">
        <v>256.21300000000002</v>
      </c>
      <c r="N312" s="68">
        <v>77.13</v>
      </c>
      <c r="O312" s="69">
        <v>2.6966999999999999</v>
      </c>
      <c r="P312" s="69">
        <v>12.175000000000001</v>
      </c>
      <c r="Q312" s="67">
        <v>19761.708689999999</v>
      </c>
      <c r="R312" s="62">
        <v>1.0268539753010781E-3</v>
      </c>
      <c r="S312" s="63">
        <v>2.7691171151944169E-5</v>
      </c>
      <c r="T312" s="64">
        <v>1.2501947149290627E-4</v>
      </c>
    </row>
    <row r="313" spans="2:20" ht="15.75">
      <c r="B313" s="7" t="s">
        <v>1709</v>
      </c>
      <c r="C313" s="7" t="s">
        <v>1710</v>
      </c>
      <c r="D313" s="7" t="s">
        <v>1711</v>
      </c>
      <c r="E313" s="7">
        <v>452.25</v>
      </c>
      <c r="F313" s="7">
        <v>51.13</v>
      </c>
      <c r="G313" s="7">
        <v>3.0118999999999998</v>
      </c>
      <c r="H313" s="7">
        <v>7.875</v>
      </c>
      <c r="J313" s="13" t="s">
        <v>1709</v>
      </c>
      <c r="K313" s="65" t="s">
        <v>1710</v>
      </c>
      <c r="L313" s="66" t="s">
        <v>1711</v>
      </c>
      <c r="M313" s="67">
        <v>452.25</v>
      </c>
      <c r="N313" s="68">
        <v>51.13</v>
      </c>
      <c r="O313" s="69">
        <v>3.0118999999999998</v>
      </c>
      <c r="P313" s="69">
        <v>7.875</v>
      </c>
      <c r="Q313" s="67">
        <v>23123.5425</v>
      </c>
      <c r="R313" s="62">
        <v>1.2015409148898059E-3</v>
      </c>
      <c r="S313" s="63">
        <v>3.6189210815566063E-5</v>
      </c>
      <c r="T313" s="64">
        <v>9.4621347047572213E-5</v>
      </c>
    </row>
    <row r="314" spans="2:20" ht="15.75">
      <c r="B314" s="7" t="s">
        <v>1712</v>
      </c>
      <c r="C314" s="7" t="s">
        <v>1713</v>
      </c>
      <c r="D314" s="7" t="s">
        <v>1714</v>
      </c>
      <c r="E314" s="7">
        <v>454.31599999999997</v>
      </c>
      <c r="F314" s="7">
        <v>53.47</v>
      </c>
      <c r="G314" s="7">
        <v>1.1221000000000001</v>
      </c>
      <c r="H314" s="7">
        <v>14.997</v>
      </c>
      <c r="J314" s="13" t="s">
        <v>1712</v>
      </c>
      <c r="K314" s="65" t="s">
        <v>1713</v>
      </c>
      <c r="L314" s="66" t="s">
        <v>1714</v>
      </c>
      <c r="M314" s="67">
        <v>454.31599999999997</v>
      </c>
      <c r="N314" s="68">
        <v>53.47</v>
      </c>
      <c r="O314" s="69">
        <v>1.1221000000000001</v>
      </c>
      <c r="P314" s="69">
        <v>14.997</v>
      </c>
      <c r="Q314" s="67">
        <v>24292.276519999999</v>
      </c>
      <c r="R314" s="62">
        <v>1.262270439514056E-3</v>
      </c>
      <c r="S314" s="63">
        <v>1.4163936601787224E-5</v>
      </c>
      <c r="T314" s="64">
        <v>1.8930269781392296E-4</v>
      </c>
    </row>
    <row r="315" spans="2:20" ht="15.75">
      <c r="B315" s="7" t="s">
        <v>1715</v>
      </c>
      <c r="C315" s="7" t="s">
        <v>1716</v>
      </c>
      <c r="D315" s="7" t="s">
        <v>1717</v>
      </c>
      <c r="E315" s="7">
        <v>392.44499999999999</v>
      </c>
      <c r="F315" s="7">
        <v>331.15</v>
      </c>
      <c r="G315" s="7" t="s">
        <v>16</v>
      </c>
      <c r="H315" s="7">
        <v>13.173999999999999</v>
      </c>
      <c r="J315" s="13" t="s">
        <v>1715</v>
      </c>
      <c r="K315" s="65" t="s">
        <v>1716</v>
      </c>
      <c r="L315" s="66" t="s">
        <v>1717</v>
      </c>
      <c r="M315" s="67">
        <v>392.44499999999999</v>
      </c>
      <c r="N315" s="68">
        <v>331.15</v>
      </c>
      <c r="O315" s="69" t="s">
        <v>16</v>
      </c>
      <c r="P315" s="69">
        <v>13.173999999999999</v>
      </c>
      <c r="Q315" s="67">
        <v>129958.16174999998</v>
      </c>
      <c r="R315" s="62">
        <v>6.7528601453039636E-3</v>
      </c>
      <c r="S315" s="63" t="s">
        <v>16</v>
      </c>
      <c r="T315" s="64">
        <v>8.8962179554234419E-4</v>
      </c>
    </row>
    <row r="316" spans="2:20" ht="15.75">
      <c r="B316" s="7" t="s">
        <v>1718</v>
      </c>
      <c r="C316" s="7" t="s">
        <v>1719</v>
      </c>
      <c r="D316" s="7" t="s">
        <v>1720</v>
      </c>
      <c r="E316" s="7">
        <v>358.57100000000003</v>
      </c>
      <c r="F316" s="7">
        <v>36.4</v>
      </c>
      <c r="G316" s="7">
        <v>1.4285999999999999</v>
      </c>
      <c r="H316" s="7">
        <v>12.471</v>
      </c>
      <c r="J316" s="13" t="s">
        <v>1718</v>
      </c>
      <c r="K316" s="65" t="s">
        <v>1719</v>
      </c>
      <c r="L316" s="66" t="s">
        <v>1720</v>
      </c>
      <c r="M316" s="67">
        <v>358.57100000000003</v>
      </c>
      <c r="N316" s="68">
        <v>36.4</v>
      </c>
      <c r="O316" s="69">
        <v>1.4285999999999999</v>
      </c>
      <c r="P316" s="69">
        <v>12.471</v>
      </c>
      <c r="Q316" s="67">
        <v>13051.984400000001</v>
      </c>
      <c r="R316" s="62">
        <v>6.7820461666301683E-4</v>
      </c>
      <c r="S316" s="63">
        <v>9.6888311536478575E-6</v>
      </c>
      <c r="T316" s="64">
        <v>8.4578897744044836E-5</v>
      </c>
    </row>
    <row r="317" spans="2:20" ht="15.75">
      <c r="B317" s="7" t="s">
        <v>1721</v>
      </c>
      <c r="C317" s="7" t="s">
        <v>1722</v>
      </c>
      <c r="D317" s="7" t="s">
        <v>1723</v>
      </c>
      <c r="E317" s="7">
        <v>171.98699999999999</v>
      </c>
      <c r="F317" s="7">
        <v>120.02</v>
      </c>
      <c r="G317" s="7">
        <v>1.0331999999999999</v>
      </c>
      <c r="H317" s="7">
        <v>12.21</v>
      </c>
      <c r="J317" s="13" t="s">
        <v>1721</v>
      </c>
      <c r="K317" s="65" t="s">
        <v>1722</v>
      </c>
      <c r="L317" s="66" t="s">
        <v>1723</v>
      </c>
      <c r="M317" s="67">
        <v>171.98699999999999</v>
      </c>
      <c r="N317" s="68">
        <v>120.02</v>
      </c>
      <c r="O317" s="69">
        <v>1.0331999999999999</v>
      </c>
      <c r="P317" s="69">
        <v>12.21</v>
      </c>
      <c r="Q317" s="67">
        <v>20641.87974</v>
      </c>
      <c r="R317" s="62">
        <v>1.0725892482886198E-3</v>
      </c>
      <c r="S317" s="63">
        <v>1.1081992113318019E-5</v>
      </c>
      <c r="T317" s="64">
        <v>1.3096314721604049E-4</v>
      </c>
    </row>
    <row r="318" spans="2:20" ht="15.75">
      <c r="B318" s="7" t="s">
        <v>1724</v>
      </c>
      <c r="C318" s="7" t="s">
        <v>1725</v>
      </c>
      <c r="D318" s="7" t="s">
        <v>1726</v>
      </c>
      <c r="E318" s="7">
        <v>258.65800000000002</v>
      </c>
      <c r="F318" s="7">
        <v>41.75</v>
      </c>
      <c r="G318" s="7">
        <v>2.9701</v>
      </c>
      <c r="H318" s="7">
        <v>8.86</v>
      </c>
      <c r="J318" s="13" t="s">
        <v>1724</v>
      </c>
      <c r="K318" s="65" t="s">
        <v>1725</v>
      </c>
      <c r="L318" s="66" t="s">
        <v>1726</v>
      </c>
      <c r="M318" s="67">
        <v>258.65800000000002</v>
      </c>
      <c r="N318" s="68">
        <v>41.75</v>
      </c>
      <c r="O318" s="69">
        <v>2.9701</v>
      </c>
      <c r="P318" s="69">
        <v>8.86</v>
      </c>
      <c r="Q318" s="67">
        <v>10798.971500000001</v>
      </c>
      <c r="R318" s="62">
        <v>5.6113400859660414E-4</v>
      </c>
      <c r="S318" s="63">
        <v>1.6666241189327739E-5</v>
      </c>
      <c r="T318" s="64">
        <v>4.9716473161659128E-5</v>
      </c>
    </row>
    <row r="319" spans="2:20" ht="15.75">
      <c r="B319" s="7" t="s">
        <v>1727</v>
      </c>
      <c r="C319" s="7" t="s">
        <v>1728</v>
      </c>
      <c r="D319" s="7" t="s">
        <v>1729</v>
      </c>
      <c r="E319" s="7">
        <v>139.80799999999999</v>
      </c>
      <c r="F319" s="7">
        <v>56.91</v>
      </c>
      <c r="G319" s="7">
        <v>0.50960000000000005</v>
      </c>
      <c r="H319" s="7">
        <v>9.36</v>
      </c>
      <c r="J319" s="13" t="s">
        <v>1727</v>
      </c>
      <c r="K319" s="65" t="s">
        <v>1728</v>
      </c>
      <c r="L319" s="66" t="s">
        <v>1729</v>
      </c>
      <c r="M319" s="67">
        <v>139.80799999999999</v>
      </c>
      <c r="N319" s="68">
        <v>56.91</v>
      </c>
      <c r="O319" s="69">
        <v>0.50960000000000005</v>
      </c>
      <c r="P319" s="69">
        <v>9.36</v>
      </c>
      <c r="Q319" s="67">
        <v>7956.4732799999992</v>
      </c>
      <c r="R319" s="62">
        <v>4.1343268161214892E-4</v>
      </c>
      <c r="S319" s="63">
        <v>2.1068529454955113E-6</v>
      </c>
      <c r="T319" s="64">
        <v>3.8697298998897133E-5</v>
      </c>
    </row>
    <row r="320" spans="2:20" ht="15.75">
      <c r="B320" s="7" t="s">
        <v>1730</v>
      </c>
      <c r="C320" s="7" t="s">
        <v>1731</v>
      </c>
      <c r="D320" s="7" t="s">
        <v>1732</v>
      </c>
      <c r="E320" s="7">
        <v>203.209</v>
      </c>
      <c r="F320" s="7">
        <v>31.19</v>
      </c>
      <c r="G320" s="7">
        <v>0.76949999999999996</v>
      </c>
      <c r="H320" s="7">
        <v>8.4670000000000005</v>
      </c>
      <c r="J320" s="13" t="s">
        <v>1730</v>
      </c>
      <c r="K320" s="65" t="s">
        <v>1731</v>
      </c>
      <c r="L320" s="66" t="s">
        <v>1732</v>
      </c>
      <c r="M320" s="67">
        <v>203.209</v>
      </c>
      <c r="N320" s="68">
        <v>31.19</v>
      </c>
      <c r="O320" s="69">
        <v>0.76949999999999996</v>
      </c>
      <c r="P320" s="69">
        <v>8.4670000000000005</v>
      </c>
      <c r="Q320" s="67">
        <v>6338.08871</v>
      </c>
      <c r="R320" s="62">
        <v>3.2933850456806738E-4</v>
      </c>
      <c r="S320" s="63">
        <v>2.5342597926512784E-6</v>
      </c>
      <c r="T320" s="64">
        <v>2.7885091181778268E-5</v>
      </c>
    </row>
    <row r="321" spans="2:20" ht="15.75">
      <c r="B321" s="7" t="s">
        <v>1733</v>
      </c>
      <c r="C321" s="7" t="s">
        <v>1734</v>
      </c>
      <c r="D321" s="7" t="s">
        <v>1735</v>
      </c>
      <c r="E321" s="7">
        <v>428.71899999999999</v>
      </c>
      <c r="F321" s="7">
        <v>38.6</v>
      </c>
      <c r="G321" s="7">
        <v>2.7979000000000003</v>
      </c>
      <c r="H321" s="7">
        <v>12.34</v>
      </c>
      <c r="J321" s="13" t="s">
        <v>1733</v>
      </c>
      <c r="K321" s="65" t="s">
        <v>1734</v>
      </c>
      <c r="L321" s="66" t="s">
        <v>1735</v>
      </c>
      <c r="M321" s="67">
        <v>428.71899999999999</v>
      </c>
      <c r="N321" s="68">
        <v>38.6</v>
      </c>
      <c r="O321" s="69">
        <v>2.7979000000000003</v>
      </c>
      <c r="P321" s="69">
        <v>12.34</v>
      </c>
      <c r="Q321" s="67">
        <v>16548.553400000001</v>
      </c>
      <c r="R321" s="62">
        <v>8.5989263938857162E-4</v>
      </c>
      <c r="S321" s="63">
        <v>2.405893615745285E-5</v>
      </c>
      <c r="T321" s="64">
        <v>1.0611075170054973E-4</v>
      </c>
    </row>
    <row r="322" spans="2:20" ht="15.75">
      <c r="B322" s="7" t="s">
        <v>1736</v>
      </c>
      <c r="C322" s="7" t="s">
        <v>1737</v>
      </c>
      <c r="D322" s="7" t="s">
        <v>1738</v>
      </c>
      <c r="E322" s="7">
        <v>275.66899999999998</v>
      </c>
      <c r="F322" s="7">
        <v>105.77</v>
      </c>
      <c r="G322" s="7">
        <v>0.94540000000000002</v>
      </c>
      <c r="H322" s="7">
        <v>14.484</v>
      </c>
      <c r="J322" s="13" t="s">
        <v>1736</v>
      </c>
      <c r="K322" s="65" t="s">
        <v>1737</v>
      </c>
      <c r="L322" s="66" t="s">
        <v>1738</v>
      </c>
      <c r="M322" s="67">
        <v>275.66899999999998</v>
      </c>
      <c r="N322" s="68">
        <v>105.77</v>
      </c>
      <c r="O322" s="69">
        <v>0.94540000000000002</v>
      </c>
      <c r="P322" s="69">
        <v>14.484</v>
      </c>
      <c r="Q322" s="67">
        <v>29157.510129999999</v>
      </c>
      <c r="R322" s="62">
        <v>1.5150767404046757E-3</v>
      </c>
      <c r="S322" s="63">
        <v>1.4323535503785805E-5</v>
      </c>
      <c r="T322" s="64">
        <v>2.1944371508021322E-4</v>
      </c>
    </row>
    <row r="323" spans="2:20" ht="15.75">
      <c r="B323" s="7" t="s">
        <v>1739</v>
      </c>
      <c r="C323" s="7" t="s">
        <v>1740</v>
      </c>
      <c r="D323" s="7" t="s">
        <v>1741</v>
      </c>
      <c r="E323" s="7">
        <v>1970.027</v>
      </c>
      <c r="F323" s="7">
        <v>38.840000000000003</v>
      </c>
      <c r="G323" s="7">
        <v>1.5448</v>
      </c>
      <c r="H323" s="7">
        <v>11.933</v>
      </c>
      <c r="J323" s="13" t="s">
        <v>1739</v>
      </c>
      <c r="K323" s="65" t="s">
        <v>1740</v>
      </c>
      <c r="L323" s="66" t="s">
        <v>1741</v>
      </c>
      <c r="M323" s="67">
        <v>1970.027</v>
      </c>
      <c r="N323" s="68">
        <v>38.840000000000003</v>
      </c>
      <c r="O323" s="69">
        <v>1.5448</v>
      </c>
      <c r="P323" s="69">
        <v>11.933</v>
      </c>
      <c r="Q323" s="67">
        <v>76515.84868000001</v>
      </c>
      <c r="R323" s="62">
        <v>3.9759013060623027E-3</v>
      </c>
      <c r="S323" s="63">
        <v>6.1419723376050455E-5</v>
      </c>
      <c r="T323" s="64">
        <v>4.7444430285241456E-4</v>
      </c>
    </row>
    <row r="324" spans="2:20" ht="15.75">
      <c r="B324" s="7" t="s">
        <v>1742</v>
      </c>
      <c r="C324" s="7" t="s">
        <v>1743</v>
      </c>
      <c r="D324" s="7" t="s">
        <v>1744</v>
      </c>
      <c r="E324" s="7">
        <v>202.40700000000001</v>
      </c>
      <c r="F324" s="7">
        <v>42.84</v>
      </c>
      <c r="G324" s="7">
        <v>3.3380000000000001</v>
      </c>
      <c r="H324" s="7">
        <v>6</v>
      </c>
      <c r="J324" s="13" t="s">
        <v>1742</v>
      </c>
      <c r="K324" s="65" t="s">
        <v>1743</v>
      </c>
      <c r="L324" s="66" t="s">
        <v>1744</v>
      </c>
      <c r="M324" s="67">
        <v>202.40700000000001</v>
      </c>
      <c r="N324" s="68">
        <v>42.84</v>
      </c>
      <c r="O324" s="69">
        <v>3.3380000000000001</v>
      </c>
      <c r="P324" s="69">
        <v>6</v>
      </c>
      <c r="Q324" s="67">
        <v>8671.1158800000012</v>
      </c>
      <c r="R324" s="62">
        <v>4.5056679821315124E-4</v>
      </c>
      <c r="S324" s="63">
        <v>1.5039919724354989E-5</v>
      </c>
      <c r="T324" s="64">
        <v>2.7034007892789072E-5</v>
      </c>
    </row>
    <row r="325" spans="2:20" ht="15.75">
      <c r="B325" s="7" t="s">
        <v>1745</v>
      </c>
      <c r="C325" s="7" t="s">
        <v>1746</v>
      </c>
      <c r="D325" s="7" t="s">
        <v>1747</v>
      </c>
      <c r="E325" s="7">
        <v>326.59199999999998</v>
      </c>
      <c r="F325" s="7">
        <v>108.77</v>
      </c>
      <c r="G325" s="7">
        <v>2.4638999999999998</v>
      </c>
      <c r="H325" s="7">
        <v>8.16</v>
      </c>
      <c r="J325" s="13" t="s">
        <v>1745</v>
      </c>
      <c r="K325" s="65" t="s">
        <v>1746</v>
      </c>
      <c r="L325" s="66" t="s">
        <v>1747</v>
      </c>
      <c r="M325" s="67">
        <v>326.59199999999998</v>
      </c>
      <c r="N325" s="68">
        <v>108.77</v>
      </c>
      <c r="O325" s="69">
        <v>2.4638999999999998</v>
      </c>
      <c r="P325" s="69">
        <v>8.16</v>
      </c>
      <c r="Q325" s="67">
        <v>35523.411839999993</v>
      </c>
      <c r="R325" s="62">
        <v>1.8458604585452666E-3</v>
      </c>
      <c r="S325" s="63">
        <v>4.548015583809682E-5</v>
      </c>
      <c r="T325" s="64">
        <v>1.5062221341729376E-4</v>
      </c>
    </row>
    <row r="326" spans="2:20" ht="15.75">
      <c r="B326" s="7" t="s">
        <v>1748</v>
      </c>
      <c r="C326" s="7" t="s">
        <v>1749</v>
      </c>
      <c r="D326" s="7" t="s">
        <v>1750</v>
      </c>
      <c r="E326" s="7">
        <v>665.13499999999999</v>
      </c>
      <c r="F326" s="7">
        <v>8.66</v>
      </c>
      <c r="G326" s="7" t="s">
        <v>16</v>
      </c>
      <c r="H326" s="7">
        <v>13.132999999999999</v>
      </c>
      <c r="J326" s="13" t="s">
        <v>1748</v>
      </c>
      <c r="K326" s="65" t="s">
        <v>1749</v>
      </c>
      <c r="L326" s="66" t="s">
        <v>1750</v>
      </c>
      <c r="M326" s="67">
        <v>665.13499999999999</v>
      </c>
      <c r="N326" s="68">
        <v>8.66</v>
      </c>
      <c r="O326" s="69" t="s">
        <v>16</v>
      </c>
      <c r="P326" s="69">
        <v>13.132999999999999</v>
      </c>
      <c r="Q326" s="67">
        <v>5760.0690999999997</v>
      </c>
      <c r="R326" s="62">
        <v>2.9930356459190893E-4</v>
      </c>
      <c r="S326" s="63" t="s">
        <v>16</v>
      </c>
      <c r="T326" s="64">
        <v>3.9307537137855402E-5</v>
      </c>
    </row>
    <row r="327" spans="2:20" ht="15.75">
      <c r="B327" s="7" t="s">
        <v>1751</v>
      </c>
      <c r="C327" s="7" t="s">
        <v>1752</v>
      </c>
      <c r="D327" s="7" t="s">
        <v>1753</v>
      </c>
      <c r="E327" s="7">
        <v>100.99</v>
      </c>
      <c r="F327" s="7">
        <v>240.31</v>
      </c>
      <c r="G327" s="7" t="s">
        <v>16</v>
      </c>
      <c r="H327" s="7">
        <v>17.254000000000001</v>
      </c>
      <c r="J327" s="13" t="s">
        <v>1751</v>
      </c>
      <c r="K327" s="65" t="s">
        <v>1752</v>
      </c>
      <c r="L327" s="66" t="s">
        <v>1753</v>
      </c>
      <c r="M327" s="67">
        <v>100.99</v>
      </c>
      <c r="N327" s="68">
        <v>240.31</v>
      </c>
      <c r="O327" s="69" t="s">
        <v>16</v>
      </c>
      <c r="P327" s="69">
        <v>17.254000000000001</v>
      </c>
      <c r="Q327" s="67">
        <v>24268.906899999998</v>
      </c>
      <c r="R327" s="62">
        <v>1.261056111969069E-3</v>
      </c>
      <c r="S327" s="63" t="s">
        <v>16</v>
      </c>
      <c r="T327" s="64">
        <v>2.175826215591432E-4</v>
      </c>
    </row>
    <row r="328" spans="2:20" ht="15.75">
      <c r="B328" s="7" t="s">
        <v>1754</v>
      </c>
      <c r="C328" s="7" t="s">
        <v>1755</v>
      </c>
      <c r="D328" s="7" t="s">
        <v>1756</v>
      </c>
      <c r="E328" s="7">
        <v>409.01299999999998</v>
      </c>
      <c r="F328" s="7">
        <v>68.95</v>
      </c>
      <c r="G328" s="7">
        <v>1.7403999999999999</v>
      </c>
      <c r="H328" s="7">
        <v>9.9139999999999997</v>
      </c>
      <c r="J328" s="13" t="s">
        <v>1754</v>
      </c>
      <c r="K328" s="65" t="s">
        <v>1755</v>
      </c>
      <c r="L328" s="66" t="s">
        <v>1756</v>
      </c>
      <c r="M328" s="67">
        <v>409.01299999999998</v>
      </c>
      <c r="N328" s="68">
        <v>68.95</v>
      </c>
      <c r="O328" s="69">
        <v>1.7403999999999999</v>
      </c>
      <c r="P328" s="69">
        <v>9.9139999999999997</v>
      </c>
      <c r="Q328" s="67">
        <v>28201.446349999998</v>
      </c>
      <c r="R328" s="62">
        <v>1.4653979444799506E-3</v>
      </c>
      <c r="S328" s="63">
        <v>2.5503785825729059E-5</v>
      </c>
      <c r="T328" s="64">
        <v>1.4527955221574229E-4</v>
      </c>
    </row>
    <row r="329" spans="2:20" ht="15.75">
      <c r="B329" s="7" t="s">
        <v>1757</v>
      </c>
      <c r="C329" s="7" t="s">
        <v>1758</v>
      </c>
      <c r="D329" s="7" t="s">
        <v>1759</v>
      </c>
      <c r="E329" s="7">
        <v>140.125</v>
      </c>
      <c r="F329" s="7">
        <v>30.79</v>
      </c>
      <c r="G329" s="7">
        <v>1.429</v>
      </c>
      <c r="H329" s="7">
        <v>13.5</v>
      </c>
      <c r="J329" s="13" t="s">
        <v>1757</v>
      </c>
      <c r="K329" s="65" t="s">
        <v>1758</v>
      </c>
      <c r="L329" s="66" t="s">
        <v>1759</v>
      </c>
      <c r="M329" s="67">
        <v>140.125</v>
      </c>
      <c r="N329" s="68">
        <v>30.79</v>
      </c>
      <c r="O329" s="69">
        <v>1.429</v>
      </c>
      <c r="P329" s="69">
        <v>13.5</v>
      </c>
      <c r="Q329" s="67">
        <v>4314.4487499999996</v>
      </c>
      <c r="R329" s="62">
        <v>2.2418652757552954E-4</v>
      </c>
      <c r="S329" s="63">
        <v>3.2036254790543172E-6</v>
      </c>
      <c r="T329" s="64">
        <v>3.0265181222696489E-5</v>
      </c>
    </row>
    <row r="330" spans="2:20" ht="15.75">
      <c r="B330" s="7" t="s">
        <v>1760</v>
      </c>
      <c r="C330" s="7" t="s">
        <v>1761</v>
      </c>
      <c r="D330" s="7" t="s">
        <v>1762</v>
      </c>
      <c r="E330" s="7">
        <v>363.98899999999998</v>
      </c>
      <c r="F330" s="7">
        <v>74.81</v>
      </c>
      <c r="G330" s="7">
        <v>2.9542000000000002</v>
      </c>
      <c r="H330" s="7">
        <v>7.2850000000000001</v>
      </c>
      <c r="J330" s="13" t="s">
        <v>1760</v>
      </c>
      <c r="K330" s="65" t="s">
        <v>1761</v>
      </c>
      <c r="L330" s="66" t="s">
        <v>1762</v>
      </c>
      <c r="M330" s="67">
        <v>363.98899999999998</v>
      </c>
      <c r="N330" s="68">
        <v>74.81</v>
      </c>
      <c r="O330" s="69">
        <v>2.9542000000000002</v>
      </c>
      <c r="P330" s="69">
        <v>7.2850000000000001</v>
      </c>
      <c r="Q330" s="67">
        <v>27230.017089999998</v>
      </c>
      <c r="R330" s="62">
        <v>1.4149207305404719E-3</v>
      </c>
      <c r="S330" s="63">
        <v>4.1799588221626624E-5</v>
      </c>
      <c r="T330" s="64">
        <v>1.0307697521987338E-4</v>
      </c>
    </row>
    <row r="331" spans="2:20" ht="15.75">
      <c r="B331" s="7" t="s">
        <v>1763</v>
      </c>
      <c r="C331" s="7" t="s">
        <v>1764</v>
      </c>
      <c r="D331" s="7" t="s">
        <v>1765</v>
      </c>
      <c r="E331" s="7">
        <v>226.315</v>
      </c>
      <c r="F331" s="7">
        <v>49.71</v>
      </c>
      <c r="G331" s="7">
        <v>1.0461</v>
      </c>
      <c r="H331" s="7">
        <v>10.897</v>
      </c>
      <c r="J331" s="13" t="s">
        <v>1763</v>
      </c>
      <c r="K331" s="65" t="s">
        <v>1764</v>
      </c>
      <c r="L331" s="66" t="s">
        <v>1765</v>
      </c>
      <c r="M331" s="67">
        <v>226.315</v>
      </c>
      <c r="N331" s="68">
        <v>49.71</v>
      </c>
      <c r="O331" s="69">
        <v>1.0461</v>
      </c>
      <c r="P331" s="69">
        <v>10.897</v>
      </c>
      <c r="Q331" s="67">
        <v>11250.11865</v>
      </c>
      <c r="R331" s="62">
        <v>5.845764270478829E-4</v>
      </c>
      <c r="S331" s="63">
        <v>6.1152540033479034E-6</v>
      </c>
      <c r="T331" s="64">
        <v>6.3701293255407796E-5</v>
      </c>
    </row>
    <row r="332" spans="2:20" ht="15.75">
      <c r="B332" s="7" t="s">
        <v>1766</v>
      </c>
      <c r="C332" s="7" t="s">
        <v>1767</v>
      </c>
      <c r="D332" s="7" t="s">
        <v>1768</v>
      </c>
      <c r="E332" s="7">
        <v>162.80099999999999</v>
      </c>
      <c r="F332" s="7">
        <v>32.79</v>
      </c>
      <c r="G332" s="7" t="s">
        <v>16</v>
      </c>
      <c r="H332" s="7">
        <v>5.758</v>
      </c>
      <c r="J332" s="13" t="s">
        <v>1766</v>
      </c>
      <c r="K332" s="65" t="s">
        <v>1767</v>
      </c>
      <c r="L332" s="66" t="s">
        <v>1768</v>
      </c>
      <c r="M332" s="67">
        <v>162.80099999999999</v>
      </c>
      <c r="N332" s="68">
        <v>32.79</v>
      </c>
      <c r="O332" s="69" t="s">
        <v>16</v>
      </c>
      <c r="P332" s="69">
        <v>5.758</v>
      </c>
      <c r="Q332" s="67">
        <v>5338.2447899999997</v>
      </c>
      <c r="R332" s="62">
        <v>2.773848137188469E-4</v>
      </c>
      <c r="S332" s="63" t="s">
        <v>16</v>
      </c>
      <c r="T332" s="64">
        <v>1.5971817573931204E-5</v>
      </c>
    </row>
    <row r="333" spans="2:20" ht="15.75">
      <c r="B333" s="7" t="s">
        <v>1769</v>
      </c>
      <c r="C333" s="7" t="s">
        <v>1770</v>
      </c>
      <c r="D333" s="7" t="s">
        <v>1771</v>
      </c>
      <c r="E333" s="7">
        <v>128.131</v>
      </c>
      <c r="F333" s="7">
        <v>32.619999999999997</v>
      </c>
      <c r="G333" s="7" t="s">
        <v>16</v>
      </c>
      <c r="H333" s="7">
        <v>15.786</v>
      </c>
      <c r="J333" s="13" t="s">
        <v>1769</v>
      </c>
      <c r="K333" s="65" t="s">
        <v>1770</v>
      </c>
      <c r="L333" s="66" t="s">
        <v>1771</v>
      </c>
      <c r="M333" s="67">
        <v>128.131</v>
      </c>
      <c r="N333" s="68">
        <v>32.619999999999997</v>
      </c>
      <c r="O333" s="69" t="s">
        <v>16</v>
      </c>
      <c r="P333" s="69">
        <v>15.786</v>
      </c>
      <c r="Q333" s="67">
        <v>4179.6332199999997</v>
      </c>
      <c r="R333" s="62">
        <v>2.1718126982760646E-4</v>
      </c>
      <c r="S333" s="63" t="s">
        <v>16</v>
      </c>
      <c r="T333" s="64">
        <v>3.4284235254985955E-5</v>
      </c>
    </row>
    <row r="334" spans="2:20" ht="15.75">
      <c r="B334" s="7" t="s">
        <v>1772</v>
      </c>
      <c r="C334" s="7" t="s">
        <v>1773</v>
      </c>
      <c r="D334" s="7" t="s">
        <v>1774</v>
      </c>
      <c r="E334" s="7">
        <v>311.26100000000002</v>
      </c>
      <c r="F334" s="7">
        <v>187.22</v>
      </c>
      <c r="G334" s="7">
        <v>3.3115999999999999</v>
      </c>
      <c r="H334" s="7">
        <v>7.55</v>
      </c>
      <c r="J334" s="13" t="s">
        <v>1772</v>
      </c>
      <c r="K334" s="65" t="s">
        <v>1773</v>
      </c>
      <c r="L334" s="66" t="s">
        <v>1774</v>
      </c>
      <c r="M334" s="67">
        <v>311.26100000000002</v>
      </c>
      <c r="N334" s="68">
        <v>187.22</v>
      </c>
      <c r="O334" s="69">
        <v>3.3115999999999999</v>
      </c>
      <c r="P334" s="69">
        <v>7.55</v>
      </c>
      <c r="Q334" s="67">
        <v>58274.284420000004</v>
      </c>
      <c r="R334" s="62">
        <v>3.0280367731957839E-3</v>
      </c>
      <c r="S334" s="63">
        <v>1.0027646578115158E-4</v>
      </c>
      <c r="T334" s="64">
        <v>2.2861677637628169E-4</v>
      </c>
    </row>
    <row r="335" spans="2:20" ht="15.75">
      <c r="B335" s="7" t="s">
        <v>1775</v>
      </c>
      <c r="C335" s="7" t="s">
        <v>1776</v>
      </c>
      <c r="D335" s="7" t="s">
        <v>1777</v>
      </c>
      <c r="E335" s="7">
        <v>148.66399999999999</v>
      </c>
      <c r="F335" s="7">
        <v>78.400000000000006</v>
      </c>
      <c r="G335" s="7">
        <v>2.0407999999999999</v>
      </c>
      <c r="H335" s="7">
        <v>7.1669999999999998</v>
      </c>
      <c r="J335" s="13" t="s">
        <v>1775</v>
      </c>
      <c r="K335" s="65" t="s">
        <v>1776</v>
      </c>
      <c r="L335" s="66" t="s">
        <v>1777</v>
      </c>
      <c r="M335" s="67">
        <v>148.66399999999999</v>
      </c>
      <c r="N335" s="68">
        <v>78.400000000000006</v>
      </c>
      <c r="O335" s="69">
        <v>2.0407999999999999</v>
      </c>
      <c r="P335" s="69">
        <v>7.1669999999999998</v>
      </c>
      <c r="Q335" s="67">
        <v>11655.257599999999</v>
      </c>
      <c r="R335" s="62">
        <v>6.0562817656422514E-4</v>
      </c>
      <c r="S335" s="63">
        <v>1.2359659827322707E-5</v>
      </c>
      <c r="T335" s="64">
        <v>4.3405371414358011E-5</v>
      </c>
    </row>
    <row r="336" spans="2:20" ht="15.75">
      <c r="B336" s="7" t="s">
        <v>1778</v>
      </c>
      <c r="C336" s="7" t="s">
        <v>1779</v>
      </c>
      <c r="D336" s="7" t="s">
        <v>1780</v>
      </c>
      <c r="E336" s="7">
        <v>132.18799999999999</v>
      </c>
      <c r="F336" s="7">
        <v>172.34</v>
      </c>
      <c r="G336" s="7">
        <v>2.9012000000000002</v>
      </c>
      <c r="H336" s="7">
        <v>7.2</v>
      </c>
      <c r="J336" s="13" t="s">
        <v>1778</v>
      </c>
      <c r="K336" s="65" t="s">
        <v>1779</v>
      </c>
      <c r="L336" s="66" t="s">
        <v>1780</v>
      </c>
      <c r="M336" s="67">
        <v>132.18799999999999</v>
      </c>
      <c r="N336" s="68">
        <v>172.34</v>
      </c>
      <c r="O336" s="69">
        <v>2.9012000000000002</v>
      </c>
      <c r="P336" s="69">
        <v>7.2</v>
      </c>
      <c r="Q336" s="67">
        <v>22781.279919999997</v>
      </c>
      <c r="R336" s="62">
        <v>1.1837563348019691E-3</v>
      </c>
      <c r="S336" s="63">
        <v>3.4343138785274735E-5</v>
      </c>
      <c r="T336" s="64">
        <v>8.5230456105741794E-5</v>
      </c>
    </row>
    <row r="337" spans="2:20" ht="15.75">
      <c r="B337" s="7" t="s">
        <v>1781</v>
      </c>
      <c r="C337" s="7" t="s">
        <v>1782</v>
      </c>
      <c r="D337" s="7" t="s">
        <v>1783</v>
      </c>
      <c r="E337" s="7">
        <v>453</v>
      </c>
      <c r="F337" s="7">
        <v>88.36</v>
      </c>
      <c r="G337" s="7">
        <v>2.6255999999999999</v>
      </c>
      <c r="H337" s="7">
        <v>15.775</v>
      </c>
      <c r="J337" s="13" t="s">
        <v>1781</v>
      </c>
      <c r="K337" s="65" t="s">
        <v>1782</v>
      </c>
      <c r="L337" s="66" t="s">
        <v>1783</v>
      </c>
      <c r="M337" s="67">
        <v>453</v>
      </c>
      <c r="N337" s="68">
        <v>88.36</v>
      </c>
      <c r="O337" s="69">
        <v>2.6255999999999999</v>
      </c>
      <c r="P337" s="69">
        <v>15.775</v>
      </c>
      <c r="Q337" s="67">
        <v>40027.08</v>
      </c>
      <c r="R337" s="62">
        <v>2.0798791674574713E-3</v>
      </c>
      <c r="S337" s="63">
        <v>5.4609307420763364E-5</v>
      </c>
      <c r="T337" s="64">
        <v>3.2810093866641609E-4</v>
      </c>
    </row>
    <row r="338" spans="2:20" ht="15.75">
      <c r="B338" s="7" t="s">
        <v>1784</v>
      </c>
      <c r="C338" s="7" t="s">
        <v>1785</v>
      </c>
      <c r="D338" s="7" t="s">
        <v>1786</v>
      </c>
      <c r="E338" s="7">
        <v>701.51599999999996</v>
      </c>
      <c r="F338" s="7">
        <v>102.36</v>
      </c>
      <c r="G338" s="7">
        <v>2.8527</v>
      </c>
      <c r="H338" s="7">
        <v>11.544</v>
      </c>
      <c r="J338" s="13" t="s">
        <v>1784</v>
      </c>
      <c r="K338" s="65" t="s">
        <v>1785</v>
      </c>
      <c r="L338" s="66" t="s">
        <v>1786</v>
      </c>
      <c r="M338" s="67">
        <v>701.51599999999996</v>
      </c>
      <c r="N338" s="68">
        <v>102.36</v>
      </c>
      <c r="O338" s="69">
        <v>2.8527</v>
      </c>
      <c r="P338" s="69">
        <v>11.544</v>
      </c>
      <c r="Q338" s="67">
        <v>71807.177759999991</v>
      </c>
      <c r="R338" s="62">
        <v>3.7312302845208651E-3</v>
      </c>
      <c r="S338" s="63">
        <v>1.0644080632652672E-4</v>
      </c>
      <c r="T338" s="64">
        <v>4.3073322404508867E-4</v>
      </c>
    </row>
    <row r="339" spans="2:20" ht="15.75">
      <c r="B339" s="7" t="s">
        <v>1787</v>
      </c>
      <c r="C339" s="7" t="s">
        <v>1788</v>
      </c>
      <c r="D339" s="7" t="s">
        <v>1789</v>
      </c>
      <c r="E339" s="7">
        <v>156.28200000000001</v>
      </c>
      <c r="F339" s="7">
        <v>39.08</v>
      </c>
      <c r="G339" s="7">
        <v>3.0705999999999998</v>
      </c>
      <c r="H339" s="7">
        <v>7.1449999999999996</v>
      </c>
      <c r="J339" s="13" t="s">
        <v>1787</v>
      </c>
      <c r="K339" s="65" t="s">
        <v>1788</v>
      </c>
      <c r="L339" s="66" t="s">
        <v>1789</v>
      </c>
      <c r="M339" s="67">
        <v>156.28200000000001</v>
      </c>
      <c r="N339" s="68">
        <v>39.08</v>
      </c>
      <c r="O339" s="69">
        <v>3.0705999999999998</v>
      </c>
      <c r="P339" s="69">
        <v>7.1449999999999996</v>
      </c>
      <c r="Q339" s="67">
        <v>6107.5005600000004</v>
      </c>
      <c r="R339" s="62">
        <v>3.1735672899394212E-4</v>
      </c>
      <c r="S339" s="63">
        <v>9.7447557204879856E-6</v>
      </c>
      <c r="T339" s="64">
        <v>2.2675138286617165E-5</v>
      </c>
    </row>
    <row r="340" spans="2:20" ht="15.75">
      <c r="B340" s="7" t="s">
        <v>1790</v>
      </c>
      <c r="C340" s="7" t="s">
        <v>1791</v>
      </c>
      <c r="D340" s="7" t="s">
        <v>1792</v>
      </c>
      <c r="E340" s="7">
        <v>1092.2829999999999</v>
      </c>
      <c r="F340" s="7">
        <v>96.63</v>
      </c>
      <c r="G340" s="7">
        <v>1.4902</v>
      </c>
      <c r="H340" s="7">
        <v>15.65</v>
      </c>
      <c r="J340" s="13" t="s">
        <v>1790</v>
      </c>
      <c r="K340" s="65" t="s">
        <v>1791</v>
      </c>
      <c r="L340" s="66" t="s">
        <v>1792</v>
      </c>
      <c r="M340" s="67">
        <v>1092.2829999999999</v>
      </c>
      <c r="N340" s="68">
        <v>96.63</v>
      </c>
      <c r="O340" s="69">
        <v>1.4902</v>
      </c>
      <c r="P340" s="69">
        <v>15.65</v>
      </c>
      <c r="Q340" s="67">
        <v>105547.30628999998</v>
      </c>
      <c r="R340" s="62">
        <v>5.4844281305012474E-3</v>
      </c>
      <c r="S340" s="63">
        <v>8.1728948000729594E-5</v>
      </c>
      <c r="T340" s="64">
        <v>8.5831300242344521E-4</v>
      </c>
    </row>
    <row r="341" spans="2:20" ht="15.75">
      <c r="B341" s="7" t="s">
        <v>1793</v>
      </c>
      <c r="C341" s="7" t="s">
        <v>1794</v>
      </c>
      <c r="D341" s="7" t="s">
        <v>1795</v>
      </c>
      <c r="E341" s="7">
        <v>232.40299999999999</v>
      </c>
      <c r="F341" s="7">
        <v>220.57</v>
      </c>
      <c r="G341" s="7">
        <v>0.50780000000000003</v>
      </c>
      <c r="H341" s="7">
        <v>12.233000000000001</v>
      </c>
      <c r="J341" s="13" t="s">
        <v>1793</v>
      </c>
      <c r="K341" s="65" t="s">
        <v>1794</v>
      </c>
      <c r="L341" s="66" t="s">
        <v>1795</v>
      </c>
      <c r="M341" s="67">
        <v>232.40299999999999</v>
      </c>
      <c r="N341" s="68">
        <v>220.57</v>
      </c>
      <c r="O341" s="69">
        <v>0.50780000000000003</v>
      </c>
      <c r="P341" s="69">
        <v>12.233000000000001</v>
      </c>
      <c r="Q341" s="67">
        <v>51261.129709999994</v>
      </c>
      <c r="R341" s="62">
        <v>2.6636206234420356E-3</v>
      </c>
      <c r="S341" s="63">
        <v>1.3525865525838656E-5</v>
      </c>
      <c r="T341" s="64">
        <v>3.2584071086566422E-4</v>
      </c>
    </row>
    <row r="342" spans="2:20" ht="15.75">
      <c r="B342" s="7" t="s">
        <v>1796</v>
      </c>
      <c r="C342" s="7" t="s">
        <v>1797</v>
      </c>
      <c r="D342" s="7" t="s">
        <v>1798</v>
      </c>
      <c r="E342" s="7">
        <v>310.53500000000003</v>
      </c>
      <c r="F342" s="7">
        <v>207.1</v>
      </c>
      <c r="G342" s="7">
        <v>2.8971999999999998</v>
      </c>
      <c r="H342" s="7">
        <v>8.125</v>
      </c>
      <c r="J342" s="13" t="s">
        <v>1796</v>
      </c>
      <c r="K342" s="65" t="s">
        <v>1797</v>
      </c>
      <c r="L342" s="66" t="s">
        <v>1798</v>
      </c>
      <c r="M342" s="67">
        <v>310.53500000000003</v>
      </c>
      <c r="N342" s="68">
        <v>207.1</v>
      </c>
      <c r="O342" s="69">
        <v>2.8971999999999998</v>
      </c>
      <c r="P342" s="69">
        <v>8.125</v>
      </c>
      <c r="Q342" s="67">
        <v>64311.798500000004</v>
      </c>
      <c r="R342" s="62">
        <v>3.3417568786399772E-3</v>
      </c>
      <c r="S342" s="63">
        <v>9.6817380287957406E-5</v>
      </c>
      <c r="T342" s="64">
        <v>2.7151774638949815E-4</v>
      </c>
    </row>
    <row r="343" spans="2:20" ht="15.75">
      <c r="B343" s="7" t="s">
        <v>1799</v>
      </c>
      <c r="C343" s="7" t="s">
        <v>1800</v>
      </c>
      <c r="D343" s="7" t="s">
        <v>1801</v>
      </c>
      <c r="E343" s="7">
        <v>219.68600000000001</v>
      </c>
      <c r="F343" s="7">
        <v>105.75</v>
      </c>
      <c r="G343" s="7">
        <v>1.0969</v>
      </c>
      <c r="H343" s="7">
        <v>13.617000000000001</v>
      </c>
      <c r="J343" s="13" t="s">
        <v>1799</v>
      </c>
      <c r="K343" s="65" t="s">
        <v>1800</v>
      </c>
      <c r="L343" s="66" t="s">
        <v>1801</v>
      </c>
      <c r="M343" s="67">
        <v>219.68600000000001</v>
      </c>
      <c r="N343" s="68">
        <v>105.75</v>
      </c>
      <c r="O343" s="69">
        <v>1.0969</v>
      </c>
      <c r="P343" s="69">
        <v>13.617000000000001</v>
      </c>
      <c r="Q343" s="67">
        <v>23231.7945</v>
      </c>
      <c r="R343" s="62">
        <v>1.2071658837767597E-3</v>
      </c>
      <c r="S343" s="63">
        <v>1.3241402579147277E-5</v>
      </c>
      <c r="T343" s="64">
        <v>1.6437977839388139E-4</v>
      </c>
    </row>
    <row r="344" spans="2:20" ht="15.75">
      <c r="B344" s="7" t="s">
        <v>1802</v>
      </c>
      <c r="C344" s="7" t="s">
        <v>1803</v>
      </c>
      <c r="D344" s="7" t="s">
        <v>1804</v>
      </c>
      <c r="E344" s="7">
        <v>191.51400000000001</v>
      </c>
      <c r="F344" s="7">
        <v>50.46</v>
      </c>
      <c r="G344" s="7" t="s">
        <v>16</v>
      </c>
      <c r="H344" s="7">
        <v>2.2669999999999999</v>
      </c>
      <c r="J344" s="13" t="s">
        <v>1802</v>
      </c>
      <c r="K344" s="65" t="s">
        <v>1803</v>
      </c>
      <c r="L344" s="66" t="s">
        <v>1804</v>
      </c>
      <c r="M344" s="67">
        <v>191.51400000000001</v>
      </c>
      <c r="N344" s="68">
        <v>50.46</v>
      </c>
      <c r="O344" s="69" t="s">
        <v>16</v>
      </c>
      <c r="P344" s="69">
        <v>2.2669999999999999</v>
      </c>
      <c r="Q344" s="67">
        <v>9663.7964400000001</v>
      </c>
      <c r="R344" s="62">
        <v>5.0214826797522264E-4</v>
      </c>
      <c r="S344" s="63" t="s">
        <v>16</v>
      </c>
      <c r="T344" s="64">
        <v>1.1383701234998297E-5</v>
      </c>
    </row>
    <row r="345" spans="2:20" ht="15.75">
      <c r="B345" s="7" t="s">
        <v>1805</v>
      </c>
      <c r="C345" s="7" t="s">
        <v>1806</v>
      </c>
      <c r="D345" s="7" t="s">
        <v>1807</v>
      </c>
      <c r="E345" s="7">
        <v>546.42399999999998</v>
      </c>
      <c r="F345" s="7">
        <v>81.3</v>
      </c>
      <c r="G345" s="7">
        <v>1.968</v>
      </c>
      <c r="H345" s="7">
        <v>5.4569999999999999</v>
      </c>
      <c r="J345" s="13" t="s">
        <v>1805</v>
      </c>
      <c r="K345" s="65" t="s">
        <v>1806</v>
      </c>
      <c r="L345" s="66" t="s">
        <v>1807</v>
      </c>
      <c r="M345" s="67">
        <v>546.42399999999998</v>
      </c>
      <c r="N345" s="68">
        <v>81.3</v>
      </c>
      <c r="O345" s="69">
        <v>1.968</v>
      </c>
      <c r="P345" s="69">
        <v>5.4569999999999999</v>
      </c>
      <c r="Q345" s="67">
        <v>44424.271199999996</v>
      </c>
      <c r="R345" s="62">
        <v>2.3083651417580525E-3</v>
      </c>
      <c r="S345" s="63">
        <v>4.5428625989798469E-5</v>
      </c>
      <c r="T345" s="64">
        <v>1.2596748578573694E-4</v>
      </c>
    </row>
    <row r="346" spans="2:20" ht="15.75">
      <c r="B346" s="7" t="s">
        <v>1808</v>
      </c>
      <c r="C346" s="7" t="s">
        <v>1809</v>
      </c>
      <c r="D346" s="7" t="s">
        <v>1810</v>
      </c>
      <c r="E346" s="7">
        <v>82.692999999999998</v>
      </c>
      <c r="F346" s="7">
        <v>133.49</v>
      </c>
      <c r="G346" s="7" t="s">
        <v>16</v>
      </c>
      <c r="H346" s="7">
        <v>9.6859999999999999</v>
      </c>
      <c r="J346" s="13" t="s">
        <v>1808</v>
      </c>
      <c r="K346" s="65" t="s">
        <v>1809</v>
      </c>
      <c r="L346" s="66" t="s">
        <v>1810</v>
      </c>
      <c r="M346" s="67">
        <v>82.692999999999998</v>
      </c>
      <c r="N346" s="68">
        <v>133.49</v>
      </c>
      <c r="O346" s="69" t="s">
        <v>16</v>
      </c>
      <c r="P346" s="69">
        <v>9.6859999999999999</v>
      </c>
      <c r="Q346" s="67">
        <v>11038.68857</v>
      </c>
      <c r="R346" s="62">
        <v>5.7359013929554452E-4</v>
      </c>
      <c r="S346" s="63" t="s">
        <v>16</v>
      </c>
      <c r="T346" s="64">
        <v>5.5557940892166442E-5</v>
      </c>
    </row>
    <row r="347" spans="2:20" ht="15.75">
      <c r="B347" s="7" t="s">
        <v>1811</v>
      </c>
      <c r="C347" s="7" t="s">
        <v>1812</v>
      </c>
      <c r="D347" s="7" t="s">
        <v>1813</v>
      </c>
      <c r="E347" s="7">
        <v>234.637</v>
      </c>
      <c r="F347" s="7">
        <v>78.03</v>
      </c>
      <c r="G347" s="7" t="s">
        <v>16</v>
      </c>
      <c r="H347" s="7">
        <v>15</v>
      </c>
      <c r="J347" s="13" t="s">
        <v>1811</v>
      </c>
      <c r="K347" s="65" t="s">
        <v>1812</v>
      </c>
      <c r="L347" s="66" t="s">
        <v>1813</v>
      </c>
      <c r="M347" s="67">
        <v>234.637</v>
      </c>
      <c r="N347" s="68">
        <v>78.03</v>
      </c>
      <c r="O347" s="69" t="s">
        <v>16</v>
      </c>
      <c r="P347" s="69">
        <v>15</v>
      </c>
      <c r="Q347" s="67">
        <v>18308.725109999999</v>
      </c>
      <c r="R347" s="62">
        <v>9.5135433159237439E-4</v>
      </c>
      <c r="S347" s="63" t="s">
        <v>16</v>
      </c>
      <c r="T347" s="64">
        <v>1.4270314973885615E-4</v>
      </c>
    </row>
    <row r="348" spans="2:20" ht="15.75">
      <c r="B348" s="7" t="s">
        <v>1814</v>
      </c>
      <c r="C348" s="7" t="s">
        <v>1815</v>
      </c>
      <c r="D348" s="7" t="s">
        <v>1816</v>
      </c>
      <c r="E348" s="7">
        <v>126.669</v>
      </c>
      <c r="F348" s="7">
        <v>73.760000000000005</v>
      </c>
      <c r="G348" s="7">
        <v>2.9826000000000001</v>
      </c>
      <c r="H348" s="7">
        <v>13.266999999999999</v>
      </c>
      <c r="J348" s="13" t="s">
        <v>1814</v>
      </c>
      <c r="K348" s="65" t="s">
        <v>1815</v>
      </c>
      <c r="L348" s="66" t="s">
        <v>1816</v>
      </c>
      <c r="M348" s="67">
        <v>126.669</v>
      </c>
      <c r="N348" s="68">
        <v>73.760000000000005</v>
      </c>
      <c r="O348" s="69">
        <v>2.9826000000000001</v>
      </c>
      <c r="P348" s="69">
        <v>13.266999999999999</v>
      </c>
      <c r="Q348" s="67">
        <v>9343.1054400000012</v>
      </c>
      <c r="R348" s="62">
        <v>4.8548458603561826E-4</v>
      </c>
      <c r="S348" s="63">
        <v>1.4480063263098351E-5</v>
      </c>
      <c r="T348" s="64">
        <v>6.4409240029345466E-5</v>
      </c>
    </row>
    <row r="349" spans="2:20" ht="15.75">
      <c r="B349" s="7" t="s">
        <v>1817</v>
      </c>
      <c r="C349" s="7" t="s">
        <v>1818</v>
      </c>
      <c r="D349" s="7" t="s">
        <v>1819</v>
      </c>
      <c r="E349" s="7">
        <v>204.43899999999999</v>
      </c>
      <c r="F349" s="7">
        <v>60.29</v>
      </c>
      <c r="G349" s="7">
        <v>1.9903999999999999</v>
      </c>
      <c r="H349" s="7">
        <v>5.0999999999999996</v>
      </c>
      <c r="J349" s="13" t="s">
        <v>1817</v>
      </c>
      <c r="K349" s="65" t="s">
        <v>1818</v>
      </c>
      <c r="L349" s="66" t="s">
        <v>1819</v>
      </c>
      <c r="M349" s="67">
        <v>204.43899999999999</v>
      </c>
      <c r="N349" s="68">
        <v>60.29</v>
      </c>
      <c r="O349" s="69">
        <v>1.9903999999999999</v>
      </c>
      <c r="P349" s="69">
        <v>5.0999999999999996</v>
      </c>
      <c r="Q349" s="67">
        <v>12325.62731</v>
      </c>
      <c r="R349" s="62">
        <v>6.4046179406326593E-4</v>
      </c>
      <c r="S349" s="63">
        <v>1.2747751549035243E-5</v>
      </c>
      <c r="T349" s="64">
        <v>3.2663551497226557E-5</v>
      </c>
    </row>
    <row r="350" spans="2:20" ht="15.75">
      <c r="B350" s="7" t="s">
        <v>1820</v>
      </c>
      <c r="C350" s="7" t="s">
        <v>1821</v>
      </c>
      <c r="D350" s="7" t="s">
        <v>1822</v>
      </c>
      <c r="E350" s="7">
        <v>137.15899999999999</v>
      </c>
      <c r="F350" s="7">
        <v>21.95</v>
      </c>
      <c r="G350" s="7">
        <v>2.2778999999999998</v>
      </c>
      <c r="H350" s="7">
        <v>-7.8</v>
      </c>
      <c r="J350" s="13" t="s">
        <v>1820</v>
      </c>
      <c r="K350" s="65" t="s">
        <v>1821</v>
      </c>
      <c r="L350" s="66" t="s">
        <v>1822</v>
      </c>
      <c r="M350" s="67">
        <v>137.15899999999999</v>
      </c>
      <c r="N350" s="68">
        <v>21.95</v>
      </c>
      <c r="O350" s="69">
        <v>2.2778999999999998</v>
      </c>
      <c r="P350" s="69">
        <v>-7.8</v>
      </c>
      <c r="Q350" s="67">
        <v>3010.6400499999995</v>
      </c>
      <c r="R350" s="62">
        <v>1.5643827930261509E-4</v>
      </c>
      <c r="S350" s="63">
        <v>3.5635075642342687E-6</v>
      </c>
      <c r="T350" s="64">
        <v>-1.2202185785603977E-5</v>
      </c>
    </row>
    <row r="351" spans="2:20" ht="15.75">
      <c r="B351" s="7" t="s">
        <v>1823</v>
      </c>
      <c r="C351" s="7" t="s">
        <v>1824</v>
      </c>
      <c r="D351" s="7" t="s">
        <v>1825</v>
      </c>
      <c r="E351" s="7">
        <v>300.08300000000003</v>
      </c>
      <c r="F351" s="7">
        <v>31.15</v>
      </c>
      <c r="G351" s="7">
        <v>2.3113999999999999</v>
      </c>
      <c r="H351" s="7">
        <v>10.683</v>
      </c>
      <c r="J351" s="13" t="s">
        <v>1823</v>
      </c>
      <c r="K351" s="65" t="s">
        <v>1824</v>
      </c>
      <c r="L351" s="66" t="s">
        <v>1825</v>
      </c>
      <c r="M351" s="67">
        <v>300.08300000000003</v>
      </c>
      <c r="N351" s="68">
        <v>31.15</v>
      </c>
      <c r="O351" s="69">
        <v>2.3113999999999999</v>
      </c>
      <c r="P351" s="69">
        <v>10.683</v>
      </c>
      <c r="Q351" s="67">
        <v>9347.5854500000005</v>
      </c>
      <c r="R351" s="62">
        <v>4.8571737542392734E-4</v>
      </c>
      <c r="S351" s="63">
        <v>1.1226871415548656E-5</v>
      </c>
      <c r="T351" s="64">
        <v>5.1889187216538154E-5</v>
      </c>
    </row>
    <row r="352" spans="2:20" ht="15.75">
      <c r="B352" s="7" t="s">
        <v>1826</v>
      </c>
      <c r="C352" s="7" t="s">
        <v>1827</v>
      </c>
      <c r="D352" s="7" t="s">
        <v>1828</v>
      </c>
      <c r="E352" s="7">
        <v>160.28800000000001</v>
      </c>
      <c r="F352" s="7">
        <v>75.61</v>
      </c>
      <c r="G352" s="7" t="s">
        <v>16</v>
      </c>
      <c r="H352" s="7">
        <v>14.38</v>
      </c>
      <c r="J352" s="13" t="s">
        <v>1826</v>
      </c>
      <c r="K352" s="65" t="s">
        <v>1827</v>
      </c>
      <c r="L352" s="66" t="s">
        <v>1828</v>
      </c>
      <c r="M352" s="67">
        <v>160.28800000000001</v>
      </c>
      <c r="N352" s="68">
        <v>75.61</v>
      </c>
      <c r="O352" s="69" t="s">
        <v>16</v>
      </c>
      <c r="P352" s="69">
        <v>14.38</v>
      </c>
      <c r="Q352" s="67">
        <v>12119.375680000001</v>
      </c>
      <c r="R352" s="62">
        <v>6.297445878995602E-4</v>
      </c>
      <c r="S352" s="63" t="s">
        <v>16</v>
      </c>
      <c r="T352" s="64">
        <v>9.055727173995677E-5</v>
      </c>
    </row>
    <row r="353" spans="2:20" ht="15.75">
      <c r="B353" s="7" t="s">
        <v>1829</v>
      </c>
      <c r="C353" s="7" t="s">
        <v>1830</v>
      </c>
      <c r="D353" s="7" t="s">
        <v>1831</v>
      </c>
      <c r="E353" s="7">
        <v>269.399</v>
      </c>
      <c r="F353" s="7">
        <v>30.13</v>
      </c>
      <c r="G353" s="7">
        <v>0.79649999999999999</v>
      </c>
      <c r="H353" s="7">
        <v>7</v>
      </c>
      <c r="J353" s="13" t="s">
        <v>1829</v>
      </c>
      <c r="K353" s="65" t="s">
        <v>1830</v>
      </c>
      <c r="L353" s="66" t="s">
        <v>1831</v>
      </c>
      <c r="M353" s="67">
        <v>269.399</v>
      </c>
      <c r="N353" s="68">
        <v>30.13</v>
      </c>
      <c r="O353" s="69">
        <v>0.79649999999999999</v>
      </c>
      <c r="P353" s="69">
        <v>7</v>
      </c>
      <c r="Q353" s="67">
        <v>8116.9918699999998</v>
      </c>
      <c r="R353" s="62">
        <v>4.2177351665009447E-4</v>
      </c>
      <c r="S353" s="63">
        <v>3.3594260601180023E-6</v>
      </c>
      <c r="T353" s="64">
        <v>2.9524146165506616E-5</v>
      </c>
    </row>
    <row r="354" spans="2:20" ht="15.75">
      <c r="B354" s="7" t="s">
        <v>1832</v>
      </c>
      <c r="C354" s="7" t="s">
        <v>1833</v>
      </c>
      <c r="D354" s="7" t="s">
        <v>1834</v>
      </c>
      <c r="E354" s="7">
        <v>215</v>
      </c>
      <c r="F354" s="7">
        <v>79.03</v>
      </c>
      <c r="G354" s="7" t="s">
        <v>16</v>
      </c>
      <c r="H354" s="7">
        <v>10.220000000000001</v>
      </c>
      <c r="J354" s="13" t="s">
        <v>1832</v>
      </c>
      <c r="K354" s="65" t="s">
        <v>1833</v>
      </c>
      <c r="L354" s="66" t="s">
        <v>1834</v>
      </c>
      <c r="M354" s="67">
        <v>215</v>
      </c>
      <c r="N354" s="68">
        <v>79.03</v>
      </c>
      <c r="O354" s="69" t="s">
        <v>16</v>
      </c>
      <c r="P354" s="69">
        <v>10.220000000000001</v>
      </c>
      <c r="Q354" s="67">
        <v>16991.45</v>
      </c>
      <c r="R354" s="62">
        <v>8.8290634440222097E-4</v>
      </c>
      <c r="S354" s="63" t="s">
        <v>16</v>
      </c>
      <c r="T354" s="64">
        <v>9.0233028397906993E-5</v>
      </c>
    </row>
    <row r="355" spans="2:20" ht="15.75">
      <c r="B355" s="7" t="s">
        <v>1835</v>
      </c>
      <c r="C355" s="7" t="s">
        <v>1836</v>
      </c>
      <c r="D355" s="7" t="s">
        <v>1837</v>
      </c>
      <c r="E355" s="7">
        <v>414.84500000000003</v>
      </c>
      <c r="F355" s="7">
        <v>47.55</v>
      </c>
      <c r="G355" s="7">
        <v>1.7665999999999999</v>
      </c>
      <c r="H355" s="7">
        <v>9.25</v>
      </c>
      <c r="J355" s="13" t="s">
        <v>1835</v>
      </c>
      <c r="K355" s="65" t="s">
        <v>1836</v>
      </c>
      <c r="L355" s="66" t="s">
        <v>1837</v>
      </c>
      <c r="M355" s="67">
        <v>414.84500000000003</v>
      </c>
      <c r="N355" s="68">
        <v>47.55</v>
      </c>
      <c r="O355" s="69">
        <v>1.7665999999999999</v>
      </c>
      <c r="P355" s="69">
        <v>9.25</v>
      </c>
      <c r="Q355" s="67">
        <v>19725.87975</v>
      </c>
      <c r="R355" s="62">
        <v>1.0249922390490687E-3</v>
      </c>
      <c r="S355" s="63">
        <v>1.8107512895040849E-5</v>
      </c>
      <c r="T355" s="64">
        <v>9.4811782112038854E-5</v>
      </c>
    </row>
    <row r="356" spans="2:20" ht="15.75">
      <c r="B356" s="7" t="s">
        <v>1838</v>
      </c>
      <c r="C356" s="7" t="s">
        <v>1839</v>
      </c>
      <c r="D356" s="7" t="s">
        <v>1840</v>
      </c>
      <c r="E356" s="7">
        <v>210.82599999999999</v>
      </c>
      <c r="F356" s="7">
        <v>30.05</v>
      </c>
      <c r="G356" s="7">
        <v>6.3228</v>
      </c>
      <c r="H356" s="7">
        <v>10.067</v>
      </c>
      <c r="J356" s="13" t="s">
        <v>1838</v>
      </c>
      <c r="K356" s="65" t="s">
        <v>1839</v>
      </c>
      <c r="L356" s="66" t="s">
        <v>1840</v>
      </c>
      <c r="M356" s="67">
        <v>210.82599999999999</v>
      </c>
      <c r="N356" s="68">
        <v>30.05</v>
      </c>
      <c r="O356" s="69">
        <v>6.3228</v>
      </c>
      <c r="P356" s="69">
        <v>10.067</v>
      </c>
      <c r="Q356" s="67">
        <v>6335.3212999999996</v>
      </c>
      <c r="R356" s="62">
        <v>3.2919470496023151E-4</v>
      </c>
      <c r="S356" s="63">
        <v>2.081432280522552E-5</v>
      </c>
      <c r="T356" s="64">
        <v>3.3140030948346504E-5</v>
      </c>
    </row>
    <row r="357" spans="2:20" ht="15.75">
      <c r="B357" s="7" t="s">
        <v>1841</v>
      </c>
      <c r="C357" s="7" t="s">
        <v>1842</v>
      </c>
      <c r="D357" s="7" t="s">
        <v>1843</v>
      </c>
      <c r="E357" s="7">
        <v>230.852</v>
      </c>
      <c r="F357" s="7">
        <v>89.11</v>
      </c>
      <c r="G357" s="7">
        <v>1.0772999999999999</v>
      </c>
      <c r="H357" s="7">
        <v>10.38</v>
      </c>
      <c r="J357" s="13" t="s">
        <v>1841</v>
      </c>
      <c r="K357" s="65" t="s">
        <v>1842</v>
      </c>
      <c r="L357" s="66" t="s">
        <v>1843</v>
      </c>
      <c r="M357" s="67">
        <v>230.852</v>
      </c>
      <c r="N357" s="68">
        <v>89.11</v>
      </c>
      <c r="O357" s="69">
        <v>1.0772999999999999</v>
      </c>
      <c r="P357" s="69">
        <v>10.38</v>
      </c>
      <c r="Q357" s="67">
        <v>20571.221720000001</v>
      </c>
      <c r="R357" s="62">
        <v>1.0689177303109959E-3</v>
      </c>
      <c r="S357" s="63">
        <v>1.1515450708640357E-5</v>
      </c>
      <c r="T357" s="64">
        <v>1.1095366040628137E-4</v>
      </c>
    </row>
    <row r="358" spans="2:20" ht="15.75">
      <c r="B358" s="7" t="s">
        <v>1844</v>
      </c>
      <c r="C358" s="7" t="s">
        <v>1845</v>
      </c>
      <c r="D358" s="7" t="s">
        <v>1846</v>
      </c>
      <c r="E358" s="7">
        <v>938.44299999999998</v>
      </c>
      <c r="F358" s="7">
        <v>36.67</v>
      </c>
      <c r="G358" s="7" t="s">
        <v>16</v>
      </c>
      <c r="H358" s="7">
        <v>10.25</v>
      </c>
      <c r="J358" s="13" t="s">
        <v>1844</v>
      </c>
      <c r="K358" s="65" t="s">
        <v>1845</v>
      </c>
      <c r="L358" s="66" t="s">
        <v>1846</v>
      </c>
      <c r="M358" s="67">
        <v>938.44299999999998</v>
      </c>
      <c r="N358" s="68">
        <v>36.67</v>
      </c>
      <c r="O358" s="69" t="s">
        <v>16</v>
      </c>
      <c r="P358" s="69">
        <v>10.25</v>
      </c>
      <c r="Q358" s="67">
        <v>34412.704810000003</v>
      </c>
      <c r="R358" s="62">
        <v>1.7881461208307608E-3</v>
      </c>
      <c r="S358" s="63" t="s">
        <v>16</v>
      </c>
      <c r="T358" s="64">
        <v>1.8328497738515296E-4</v>
      </c>
    </row>
    <row r="359" spans="2:20" ht="15.75">
      <c r="B359" s="7" t="s">
        <v>1847</v>
      </c>
      <c r="C359" s="7" t="s">
        <v>1848</v>
      </c>
      <c r="D359" s="7" t="s">
        <v>1849</v>
      </c>
      <c r="E359" s="7">
        <v>294.745</v>
      </c>
      <c r="F359" s="7">
        <v>55.51</v>
      </c>
      <c r="G359" s="7">
        <v>2.7382</v>
      </c>
      <c r="H359" s="7">
        <v>10.167</v>
      </c>
      <c r="J359" s="13" t="s">
        <v>1847</v>
      </c>
      <c r="K359" s="65" t="s">
        <v>1848</v>
      </c>
      <c r="L359" s="66" t="s">
        <v>1849</v>
      </c>
      <c r="M359" s="67">
        <v>294.745</v>
      </c>
      <c r="N359" s="68">
        <v>55.51</v>
      </c>
      <c r="O359" s="69">
        <v>2.7382</v>
      </c>
      <c r="P359" s="69">
        <v>10.167</v>
      </c>
      <c r="Q359" s="67">
        <v>16361.29495</v>
      </c>
      <c r="R359" s="62">
        <v>8.5016235306527809E-4</v>
      </c>
      <c r="S359" s="63">
        <v>2.3279145551633444E-5</v>
      </c>
      <c r="T359" s="64">
        <v>8.6436006436146819E-5</v>
      </c>
    </row>
    <row r="360" spans="2:20" ht="15.75">
      <c r="B360" s="7" t="s">
        <v>1850</v>
      </c>
      <c r="C360" s="7" t="s">
        <v>1851</v>
      </c>
      <c r="D360" s="7" t="s">
        <v>1852</v>
      </c>
      <c r="E360" s="7">
        <v>85.046999999999997</v>
      </c>
      <c r="F360" s="7">
        <v>140.97</v>
      </c>
      <c r="G360" s="7" t="s">
        <v>16</v>
      </c>
      <c r="H360" s="7">
        <v>15.324999999999999</v>
      </c>
      <c r="J360" s="13" t="s">
        <v>1850</v>
      </c>
      <c r="K360" s="65" t="s">
        <v>1851</v>
      </c>
      <c r="L360" s="66" t="s">
        <v>1852</v>
      </c>
      <c r="M360" s="67">
        <v>85.046999999999997</v>
      </c>
      <c r="N360" s="68">
        <v>140.97</v>
      </c>
      <c r="O360" s="69" t="s">
        <v>16</v>
      </c>
      <c r="P360" s="69">
        <v>15.324999999999999</v>
      </c>
      <c r="Q360" s="67">
        <v>11989.07559</v>
      </c>
      <c r="R360" s="62">
        <v>6.2297396054655731E-4</v>
      </c>
      <c r="S360" s="63" t="s">
        <v>16</v>
      </c>
      <c r="T360" s="64">
        <v>9.5470759453759909E-5</v>
      </c>
    </row>
    <row r="361" spans="2:20" ht="15.75">
      <c r="B361" s="7" t="s">
        <v>1853</v>
      </c>
      <c r="C361" s="7" t="s">
        <v>1854</v>
      </c>
      <c r="D361" s="7" t="s">
        <v>1855</v>
      </c>
      <c r="E361" s="7">
        <v>91.793999999999997</v>
      </c>
      <c r="F361" s="7">
        <v>145.22999999999999</v>
      </c>
      <c r="G361" s="7">
        <v>0.27539999999999998</v>
      </c>
      <c r="H361" s="7">
        <v>9.3670000000000009</v>
      </c>
      <c r="J361" s="13" t="s">
        <v>1853</v>
      </c>
      <c r="K361" s="65" t="s">
        <v>1854</v>
      </c>
      <c r="L361" s="66" t="s">
        <v>1855</v>
      </c>
      <c r="M361" s="67">
        <v>91.793999999999997</v>
      </c>
      <c r="N361" s="68">
        <v>145.22999999999999</v>
      </c>
      <c r="O361" s="69">
        <v>0.27539999999999998</v>
      </c>
      <c r="P361" s="69">
        <v>9.3670000000000009</v>
      </c>
      <c r="Q361" s="67">
        <v>13331.242619999999</v>
      </c>
      <c r="R361" s="62">
        <v>6.9271537673143175E-4</v>
      </c>
      <c r="S361" s="63">
        <v>1.9077381475183629E-6</v>
      </c>
      <c r="T361" s="64">
        <v>6.4886649338433217E-5</v>
      </c>
    </row>
    <row r="362" spans="2:20" ht="15.75">
      <c r="B362" s="7" t="s">
        <v>1856</v>
      </c>
      <c r="C362" s="7" t="s">
        <v>1857</v>
      </c>
      <c r="D362" s="7" t="s">
        <v>1858</v>
      </c>
      <c r="E362" s="7">
        <v>289.916</v>
      </c>
      <c r="F362" s="7">
        <v>28.42</v>
      </c>
      <c r="G362" s="7" t="s">
        <v>16</v>
      </c>
      <c r="H362" s="7">
        <v>17.420000000000002</v>
      </c>
      <c r="J362" s="13" t="s">
        <v>1856</v>
      </c>
      <c r="K362" s="65" t="s">
        <v>1857</v>
      </c>
      <c r="L362" s="66" t="s">
        <v>1858</v>
      </c>
      <c r="M362" s="67">
        <v>289.916</v>
      </c>
      <c r="N362" s="68">
        <v>28.42</v>
      </c>
      <c r="O362" s="69" t="s">
        <v>16</v>
      </c>
      <c r="P362" s="69">
        <v>17.420000000000002</v>
      </c>
      <c r="Q362" s="67">
        <v>8239.4127200000003</v>
      </c>
      <c r="R362" s="62">
        <v>4.2813472450181476E-4</v>
      </c>
      <c r="S362" s="63" t="s">
        <v>16</v>
      </c>
      <c r="T362" s="64">
        <v>7.4581069008216143E-5</v>
      </c>
    </row>
    <row r="363" spans="2:20" ht="15.75">
      <c r="B363" s="7" t="s">
        <v>1859</v>
      </c>
      <c r="C363" s="7" t="s">
        <v>1860</v>
      </c>
      <c r="D363" s="7" t="s">
        <v>1861</v>
      </c>
      <c r="E363" s="7">
        <v>191.09800000000001</v>
      </c>
      <c r="F363" s="7">
        <v>95.67</v>
      </c>
      <c r="G363" s="7">
        <v>1.0871</v>
      </c>
      <c r="H363" s="7">
        <v>21.077999999999999</v>
      </c>
      <c r="J363" s="13" t="s">
        <v>1859</v>
      </c>
      <c r="K363" s="65" t="s">
        <v>1860</v>
      </c>
      <c r="L363" s="66" t="s">
        <v>1861</v>
      </c>
      <c r="M363" s="67">
        <v>191.09800000000001</v>
      </c>
      <c r="N363" s="68">
        <v>95.67</v>
      </c>
      <c r="O363" s="69">
        <v>1.0871</v>
      </c>
      <c r="P363" s="69">
        <v>21.077999999999999</v>
      </c>
      <c r="Q363" s="67">
        <v>18282.345660000003</v>
      </c>
      <c r="R363" s="62">
        <v>9.4998360785974198E-4</v>
      </c>
      <c r="S363" s="63">
        <v>1.0327271801043254E-5</v>
      </c>
      <c r="T363" s="64">
        <v>2.0023754486467641E-4</v>
      </c>
    </row>
    <row r="364" spans="2:20" ht="15.75">
      <c r="B364" s="7" t="s">
        <v>1862</v>
      </c>
      <c r="C364" s="7" t="s">
        <v>1863</v>
      </c>
      <c r="D364" s="7" t="s">
        <v>1864</v>
      </c>
      <c r="E364" s="7">
        <v>387.86799999999999</v>
      </c>
      <c r="F364" s="7">
        <v>42.13</v>
      </c>
      <c r="G364" s="7">
        <v>4.3673999999999999</v>
      </c>
      <c r="H364" s="7">
        <v>-9.9120000000000008</v>
      </c>
      <c r="J364" s="13" t="s">
        <v>1862</v>
      </c>
      <c r="K364" s="65" t="s">
        <v>1863</v>
      </c>
      <c r="L364" s="66" t="s">
        <v>1864</v>
      </c>
      <c r="M364" s="67">
        <v>387.86799999999999</v>
      </c>
      <c r="N364" s="68">
        <v>42.13</v>
      </c>
      <c r="O364" s="69">
        <v>4.3673999999999999</v>
      </c>
      <c r="P364" s="69">
        <v>-9.9120000000000008</v>
      </c>
      <c r="Q364" s="67">
        <v>16340.878840000001</v>
      </c>
      <c r="R364" s="62">
        <v>8.4910149521930187E-4</v>
      </c>
      <c r="S364" s="63">
        <v>3.7083658702207786E-5</v>
      </c>
      <c r="T364" s="64">
        <v>-8.4162940206137214E-5</v>
      </c>
    </row>
    <row r="365" spans="2:20" ht="15.75">
      <c r="B365" s="7" t="s">
        <v>1865</v>
      </c>
      <c r="C365" s="7" t="s">
        <v>1866</v>
      </c>
      <c r="D365" s="7" t="s">
        <v>1867</v>
      </c>
      <c r="E365" s="7">
        <v>143.553</v>
      </c>
      <c r="F365" s="7">
        <v>73.81</v>
      </c>
      <c r="G365" s="7">
        <v>2.0592999999999999</v>
      </c>
      <c r="H365" s="7">
        <v>11.3</v>
      </c>
      <c r="J365" s="13" t="s">
        <v>1865</v>
      </c>
      <c r="K365" s="65" t="s">
        <v>1866</v>
      </c>
      <c r="L365" s="66" t="s">
        <v>1867</v>
      </c>
      <c r="M365" s="67">
        <v>143.553</v>
      </c>
      <c r="N365" s="68">
        <v>73.81</v>
      </c>
      <c r="O365" s="69">
        <v>2.0592999999999999</v>
      </c>
      <c r="P365" s="69">
        <v>11.3</v>
      </c>
      <c r="Q365" s="67">
        <v>10595.646930000001</v>
      </c>
      <c r="R365" s="62">
        <v>5.5056889774227134E-4</v>
      </c>
      <c r="S365" s="63">
        <v>1.1337865311206594E-5</v>
      </c>
      <c r="T365" s="64">
        <v>6.2214285444876663E-5</v>
      </c>
    </row>
    <row r="366" spans="2:20" ht="15.75">
      <c r="B366" s="7" t="s">
        <v>1868</v>
      </c>
      <c r="C366" s="7" t="s">
        <v>1869</v>
      </c>
      <c r="D366" s="7" t="s">
        <v>1870</v>
      </c>
      <c r="E366" s="7">
        <v>134.57499999999999</v>
      </c>
      <c r="F366" s="7">
        <v>116.78</v>
      </c>
      <c r="G366" s="7">
        <v>2.2263999999999999</v>
      </c>
      <c r="H366" s="7">
        <v>8.3979999999999997</v>
      </c>
      <c r="J366" s="13" t="s">
        <v>1868</v>
      </c>
      <c r="K366" s="65" t="s">
        <v>1869</v>
      </c>
      <c r="L366" s="66" t="s">
        <v>1870</v>
      </c>
      <c r="M366" s="67">
        <v>134.57499999999999</v>
      </c>
      <c r="N366" s="68">
        <v>116.78</v>
      </c>
      <c r="O366" s="69">
        <v>2.2263999999999999</v>
      </c>
      <c r="P366" s="69">
        <v>8.3979999999999997</v>
      </c>
      <c r="Q366" s="67">
        <v>15715.668499999998</v>
      </c>
      <c r="R366" s="62">
        <v>8.1661443991961453E-4</v>
      </c>
      <c r="S366" s="63">
        <v>1.8181103890370296E-5</v>
      </c>
      <c r="T366" s="64">
        <v>6.8579280664449223E-5</v>
      </c>
    </row>
    <row r="367" spans="2:20" ht="15.75">
      <c r="B367" s="7" t="s">
        <v>1871</v>
      </c>
      <c r="C367" s="7" t="s">
        <v>1872</v>
      </c>
      <c r="D367" s="7" t="s">
        <v>1873</v>
      </c>
      <c r="E367" s="7">
        <v>1212.5239999999999</v>
      </c>
      <c r="F367" s="7">
        <v>79.47</v>
      </c>
      <c r="G367" s="7">
        <v>2.7683</v>
      </c>
      <c r="H367" s="7">
        <v>11.6</v>
      </c>
      <c r="J367" s="13" t="s">
        <v>1871</v>
      </c>
      <c r="K367" s="65" t="s">
        <v>1872</v>
      </c>
      <c r="L367" s="66" t="s">
        <v>1873</v>
      </c>
      <c r="M367" s="67">
        <v>1212.5239999999999</v>
      </c>
      <c r="N367" s="68">
        <v>79.47</v>
      </c>
      <c r="O367" s="69">
        <v>2.7683</v>
      </c>
      <c r="P367" s="69">
        <v>11.6</v>
      </c>
      <c r="Q367" s="67">
        <v>96359.282279999985</v>
      </c>
      <c r="R367" s="62">
        <v>5.0070018548773942E-3</v>
      </c>
      <c r="S367" s="63">
        <v>1.386088323485709E-4</v>
      </c>
      <c r="T367" s="64">
        <v>5.8081221516577766E-4</v>
      </c>
    </row>
    <row r="368" spans="2:20" ht="15.75">
      <c r="B368" s="7" t="s">
        <v>1874</v>
      </c>
      <c r="C368" s="7" t="s">
        <v>1875</v>
      </c>
      <c r="D368" s="7" t="s">
        <v>1876</v>
      </c>
      <c r="E368" s="7">
        <v>423.279</v>
      </c>
      <c r="F368" s="7">
        <v>95.11</v>
      </c>
      <c r="G368" s="7">
        <v>1.8505</v>
      </c>
      <c r="H368" s="7">
        <v>14.712999999999999</v>
      </c>
      <c r="J368" s="13" t="s">
        <v>1874</v>
      </c>
      <c r="K368" s="65" t="s">
        <v>1875</v>
      </c>
      <c r="L368" s="66" t="s">
        <v>1876</v>
      </c>
      <c r="M368" s="67">
        <v>423.279</v>
      </c>
      <c r="N368" s="68">
        <v>95.11</v>
      </c>
      <c r="O368" s="69">
        <v>1.8505</v>
      </c>
      <c r="P368" s="69">
        <v>14.712999999999999</v>
      </c>
      <c r="Q368" s="67">
        <v>40258.065689999996</v>
      </c>
      <c r="R368" s="62">
        <v>2.0918815999259846E-3</v>
      </c>
      <c r="S368" s="63">
        <v>3.8710269006630346E-5</v>
      </c>
      <c r="T368" s="64">
        <v>3.0777853979711009E-4</v>
      </c>
    </row>
    <row r="369" spans="2:20" ht="15.75">
      <c r="B369" s="7" t="s">
        <v>1877</v>
      </c>
      <c r="C369" s="7" t="s">
        <v>1878</v>
      </c>
      <c r="D369" s="7" t="s">
        <v>1879</v>
      </c>
      <c r="E369" s="7">
        <v>101.306</v>
      </c>
      <c r="F369" s="7">
        <v>553.66</v>
      </c>
      <c r="G369" s="7" t="s">
        <v>16</v>
      </c>
      <c r="H369" s="7">
        <v>20.966000000000001</v>
      </c>
      <c r="J369" s="13" t="s">
        <v>1877</v>
      </c>
      <c r="K369" s="65" t="s">
        <v>1878</v>
      </c>
      <c r="L369" s="66" t="s">
        <v>1879</v>
      </c>
      <c r="M369" s="67">
        <v>101.306</v>
      </c>
      <c r="N369" s="68">
        <v>553.66</v>
      </c>
      <c r="O369" s="69" t="s">
        <v>16</v>
      </c>
      <c r="P369" s="69">
        <v>20.966000000000001</v>
      </c>
      <c r="Q369" s="67">
        <v>56089.079959999995</v>
      </c>
      <c r="R369" s="62">
        <v>2.914489613797967E-3</v>
      </c>
      <c r="S369" s="63" t="s">
        <v>16</v>
      </c>
      <c r="T369" s="64">
        <v>6.1105189242888181E-4</v>
      </c>
    </row>
    <row r="370" spans="2:20" ht="15.75">
      <c r="B370" s="7" t="s">
        <v>1880</v>
      </c>
      <c r="C370" s="7" t="s">
        <v>1881</v>
      </c>
      <c r="D370" s="7" t="s">
        <v>1882</v>
      </c>
      <c r="E370" s="7">
        <v>467.71</v>
      </c>
      <c r="F370" s="7">
        <v>536.15</v>
      </c>
      <c r="G370" s="7" t="s">
        <v>16</v>
      </c>
      <c r="H370" s="7">
        <v>47.768999999999998</v>
      </c>
      <c r="J370" s="13" t="s">
        <v>1880</v>
      </c>
      <c r="K370" s="65" t="s">
        <v>1881</v>
      </c>
      <c r="L370" s="66" t="s">
        <v>1882</v>
      </c>
      <c r="M370" s="67">
        <v>467.71</v>
      </c>
      <c r="N370" s="68">
        <v>536.15</v>
      </c>
      <c r="O370" s="69" t="s">
        <v>16</v>
      </c>
      <c r="P370" s="69">
        <v>47.768999999999998</v>
      </c>
      <c r="Q370" s="67">
        <v>250762.71649999998</v>
      </c>
      <c r="R370" s="62">
        <v>1.303008238481033E-2</v>
      </c>
      <c r="S370" s="63" t="s">
        <v>16</v>
      </c>
      <c r="T370" s="64">
        <v>6.2243400544000462E-3</v>
      </c>
    </row>
    <row r="371" spans="2:20" ht="15.75">
      <c r="B371" s="7" t="s">
        <v>1883</v>
      </c>
      <c r="C371" s="7" t="s">
        <v>1884</v>
      </c>
      <c r="D371" s="7" t="s">
        <v>1885</v>
      </c>
      <c r="E371" s="7">
        <v>59.826999999999998</v>
      </c>
      <c r="F371" s="7">
        <v>125.89</v>
      </c>
      <c r="G371" s="7">
        <v>1.5887</v>
      </c>
      <c r="H371" s="7">
        <v>10.628</v>
      </c>
      <c r="J371" s="13" t="s">
        <v>1883</v>
      </c>
      <c r="K371" s="65" t="s">
        <v>1884</v>
      </c>
      <c r="L371" s="66" t="s">
        <v>1885</v>
      </c>
      <c r="M371" s="67">
        <v>59.826999999999998</v>
      </c>
      <c r="N371" s="68">
        <v>125.89</v>
      </c>
      <c r="O371" s="69">
        <v>1.5887</v>
      </c>
      <c r="P371" s="69">
        <v>10.628</v>
      </c>
      <c r="Q371" s="67">
        <v>7531.6210300000002</v>
      </c>
      <c r="R371" s="62">
        <v>3.9135659352322437E-4</v>
      </c>
      <c r="S371" s="63">
        <v>6.2174822013034651E-6</v>
      </c>
      <c r="T371" s="64">
        <v>4.1593378759648285E-5</v>
      </c>
    </row>
    <row r="372" spans="2:20" ht="15.75">
      <c r="B372" s="7" t="s">
        <v>1886</v>
      </c>
      <c r="C372" s="7" t="s">
        <v>1887</v>
      </c>
      <c r="D372" s="7" t="s">
        <v>1888</v>
      </c>
      <c r="E372" s="7">
        <v>153.57</v>
      </c>
      <c r="F372" s="7">
        <v>123.28</v>
      </c>
      <c r="G372" s="7">
        <v>2.109</v>
      </c>
      <c r="H372" s="7">
        <v>7.85</v>
      </c>
      <c r="J372" s="13" t="s">
        <v>1886</v>
      </c>
      <c r="K372" s="65" t="s">
        <v>1887</v>
      </c>
      <c r="L372" s="66" t="s">
        <v>1888</v>
      </c>
      <c r="M372" s="67">
        <v>153.57</v>
      </c>
      <c r="N372" s="68">
        <v>123.28</v>
      </c>
      <c r="O372" s="69">
        <v>2.109</v>
      </c>
      <c r="P372" s="69">
        <v>7.85</v>
      </c>
      <c r="Q372" s="67">
        <v>18932.1096</v>
      </c>
      <c r="R372" s="62">
        <v>9.8374651243761965E-4</v>
      </c>
      <c r="S372" s="63">
        <v>2.0747213947309399E-5</v>
      </c>
      <c r="T372" s="64">
        <v>7.7224101226353137E-5</v>
      </c>
    </row>
    <row r="373" spans="2:20" ht="15.75">
      <c r="B373" s="7" t="s">
        <v>1889</v>
      </c>
      <c r="C373" s="7" t="s">
        <v>1890</v>
      </c>
      <c r="D373" s="7" t="s">
        <v>1891</v>
      </c>
      <c r="E373" s="7">
        <v>308.92200000000003</v>
      </c>
      <c r="F373" s="7">
        <v>56.41</v>
      </c>
      <c r="G373" s="7">
        <v>0.99270000000000003</v>
      </c>
      <c r="H373" s="7">
        <v>6.6899999999999995</v>
      </c>
      <c r="J373" s="13" t="s">
        <v>1889</v>
      </c>
      <c r="K373" s="65" t="s">
        <v>1890</v>
      </c>
      <c r="L373" s="66" t="s">
        <v>1891</v>
      </c>
      <c r="M373" s="67">
        <v>308.92200000000003</v>
      </c>
      <c r="N373" s="68">
        <v>56.41</v>
      </c>
      <c r="O373" s="69">
        <v>0.99270000000000003</v>
      </c>
      <c r="P373" s="69">
        <v>6.6899999999999995</v>
      </c>
      <c r="Q373" s="67">
        <v>17426.29002</v>
      </c>
      <c r="R373" s="62">
        <v>9.055014150087901E-4</v>
      </c>
      <c r="S373" s="63">
        <v>8.9889125467922587E-6</v>
      </c>
      <c r="T373" s="64">
        <v>6.0578044664088056E-5</v>
      </c>
    </row>
    <row r="374" spans="2:20" ht="15.75">
      <c r="B374" s="7" t="s">
        <v>1892</v>
      </c>
      <c r="C374" s="7" t="s">
        <v>1893</v>
      </c>
      <c r="D374" s="7" t="s">
        <v>1894</v>
      </c>
      <c r="E374" s="7">
        <v>149.29900000000001</v>
      </c>
      <c r="F374" s="7">
        <v>126.77</v>
      </c>
      <c r="G374" s="7">
        <v>6.3100000000000003E-2</v>
      </c>
      <c r="H374" s="7">
        <v>8.7330000000000005</v>
      </c>
      <c r="J374" s="13" t="s">
        <v>1892</v>
      </c>
      <c r="K374" s="65" t="s">
        <v>1893</v>
      </c>
      <c r="L374" s="66" t="s">
        <v>1894</v>
      </c>
      <c r="M374" s="67">
        <v>149.29900000000001</v>
      </c>
      <c r="N374" s="68">
        <v>126.77</v>
      </c>
      <c r="O374" s="69">
        <v>6.3100000000000003E-2</v>
      </c>
      <c r="P374" s="69">
        <v>8.7330000000000005</v>
      </c>
      <c r="Q374" s="67">
        <v>18926.63423</v>
      </c>
      <c r="R374" s="62">
        <v>9.8346200235102025E-4</v>
      </c>
      <c r="S374" s="63">
        <v>6.2056452348349381E-7</v>
      </c>
      <c r="T374" s="64">
        <v>8.58857366653146E-5</v>
      </c>
    </row>
    <row r="375" spans="2:20" ht="15.75">
      <c r="B375" s="7" t="s">
        <v>1895</v>
      </c>
      <c r="C375" s="7" t="s">
        <v>1896</v>
      </c>
      <c r="D375" s="7" t="s">
        <v>1897</v>
      </c>
      <c r="E375" s="7">
        <v>508.62099999999998</v>
      </c>
      <c r="F375" s="7">
        <v>65.599999999999994</v>
      </c>
      <c r="G375" s="7">
        <v>2.4390000000000001</v>
      </c>
      <c r="H375" s="7">
        <v>-2.2200000000000002</v>
      </c>
      <c r="J375" s="13" t="s">
        <v>1895</v>
      </c>
      <c r="K375" s="65" t="s">
        <v>1896</v>
      </c>
      <c r="L375" s="66" t="s">
        <v>1897</v>
      </c>
      <c r="M375" s="67">
        <v>508.62099999999998</v>
      </c>
      <c r="N375" s="68">
        <v>65.599999999999994</v>
      </c>
      <c r="O375" s="69">
        <v>2.4390000000000001</v>
      </c>
      <c r="P375" s="69">
        <v>-2.2200000000000002</v>
      </c>
      <c r="Q375" s="67">
        <v>33365.537599999996</v>
      </c>
      <c r="R375" s="62">
        <v>1.7337334266016645E-3</v>
      </c>
      <c r="S375" s="63">
        <v>4.2285758274814601E-5</v>
      </c>
      <c r="T375" s="64">
        <v>-3.8488882070556951E-5</v>
      </c>
    </row>
    <row r="376" spans="2:20" ht="15.75">
      <c r="B376" s="7" t="s">
        <v>1898</v>
      </c>
      <c r="C376" s="7" t="s">
        <v>1899</v>
      </c>
      <c r="D376" s="7" t="s">
        <v>1900</v>
      </c>
      <c r="E376" s="7">
        <v>82.36</v>
      </c>
      <c r="F376" s="7">
        <v>115.46</v>
      </c>
      <c r="G376" s="7">
        <v>2.2519</v>
      </c>
      <c r="H376" s="7">
        <v>6.79</v>
      </c>
      <c r="J376" s="13" t="s">
        <v>1898</v>
      </c>
      <c r="K376" s="65" t="s">
        <v>1899</v>
      </c>
      <c r="L376" s="66" t="s">
        <v>1900</v>
      </c>
      <c r="M376" s="67">
        <v>82.36</v>
      </c>
      <c r="N376" s="68">
        <v>115.46</v>
      </c>
      <c r="O376" s="69">
        <v>2.2519</v>
      </c>
      <c r="P376" s="69">
        <v>6.79</v>
      </c>
      <c r="Q376" s="67">
        <v>9509.2855999999992</v>
      </c>
      <c r="R376" s="62">
        <v>4.9411960644751797E-4</v>
      </c>
      <c r="S376" s="63">
        <v>1.1127079417591658E-5</v>
      </c>
      <c r="T376" s="64">
        <v>3.3550721277786469E-5</v>
      </c>
    </row>
    <row r="377" spans="2:20" ht="15.75">
      <c r="B377" s="7" t="s">
        <v>1901</v>
      </c>
      <c r="C377" s="7" t="s">
        <v>1902</v>
      </c>
      <c r="D377" s="7" t="s">
        <v>1903</v>
      </c>
      <c r="E377" s="7">
        <v>511.43200000000002</v>
      </c>
      <c r="F377" s="7">
        <v>20.239999999999998</v>
      </c>
      <c r="G377" s="7">
        <v>3.0632000000000001</v>
      </c>
      <c r="H377" s="7">
        <v>7.702</v>
      </c>
      <c r="J377" s="13" t="s">
        <v>1901</v>
      </c>
      <c r="K377" s="65" t="s">
        <v>1902</v>
      </c>
      <c r="L377" s="66" t="s">
        <v>1903</v>
      </c>
      <c r="M377" s="67">
        <v>511.43200000000002</v>
      </c>
      <c r="N377" s="68">
        <v>20.239999999999998</v>
      </c>
      <c r="O377" s="69">
        <v>3.0632000000000001</v>
      </c>
      <c r="P377" s="69">
        <v>7.702</v>
      </c>
      <c r="Q377" s="67">
        <v>10351.383679999999</v>
      </c>
      <c r="R377" s="62">
        <v>5.3787653934264635E-4</v>
      </c>
      <c r="S377" s="63">
        <v>1.6476234153143946E-5</v>
      </c>
      <c r="T377" s="64">
        <v>4.1427251060170627E-5</v>
      </c>
    </row>
    <row r="378" spans="2:20" ht="15.75">
      <c r="B378" s="7" t="s">
        <v>1904</v>
      </c>
      <c r="C378" s="7" t="s">
        <v>1905</v>
      </c>
      <c r="D378" s="7" t="s">
        <v>1906</v>
      </c>
      <c r="E378" s="7">
        <v>145.83699999999999</v>
      </c>
      <c r="F378" s="7">
        <v>70.150000000000006</v>
      </c>
      <c r="G378" s="7">
        <v>2.1667999999999998</v>
      </c>
      <c r="H378" s="7">
        <v>10.443</v>
      </c>
      <c r="J378" s="13" t="s">
        <v>1904</v>
      </c>
      <c r="K378" s="65" t="s">
        <v>1905</v>
      </c>
      <c r="L378" s="66" t="s">
        <v>1906</v>
      </c>
      <c r="M378" s="67">
        <v>145.83699999999999</v>
      </c>
      <c r="N378" s="68">
        <v>70.150000000000006</v>
      </c>
      <c r="O378" s="69">
        <v>2.1667999999999998</v>
      </c>
      <c r="P378" s="69">
        <v>10.443</v>
      </c>
      <c r="Q378" s="67">
        <v>10230.465550000001</v>
      </c>
      <c r="R378" s="62">
        <v>5.3159341552859571E-4</v>
      </c>
      <c r="S378" s="63">
        <v>1.1518566127673612E-5</v>
      </c>
      <c r="T378" s="64">
        <v>5.5514300383651245E-5</v>
      </c>
    </row>
    <row r="379" spans="2:20" ht="15.75">
      <c r="B379" s="7" t="s">
        <v>1907</v>
      </c>
      <c r="C379" s="7" t="s">
        <v>1908</v>
      </c>
      <c r="D379" s="7" t="s">
        <v>1909</v>
      </c>
      <c r="E379" s="7">
        <v>624.13499999999999</v>
      </c>
      <c r="F379" s="7">
        <v>103.11</v>
      </c>
      <c r="G379" s="7">
        <v>1.9784999999999999</v>
      </c>
      <c r="H379" s="7">
        <v>10.333</v>
      </c>
      <c r="J379" s="13" t="s">
        <v>1907</v>
      </c>
      <c r="K379" s="65" t="s">
        <v>1908</v>
      </c>
      <c r="L379" s="66" t="s">
        <v>1909</v>
      </c>
      <c r="M379" s="67">
        <v>624.13499999999999</v>
      </c>
      <c r="N379" s="68">
        <v>103.11</v>
      </c>
      <c r="O379" s="69">
        <v>1.9784999999999999</v>
      </c>
      <c r="P379" s="69">
        <v>10.333</v>
      </c>
      <c r="Q379" s="67">
        <v>64354.559849999998</v>
      </c>
      <c r="R379" s="62">
        <v>3.3439788354011836E-3</v>
      </c>
      <c r="S379" s="63">
        <v>6.6160621258412421E-5</v>
      </c>
      <c r="T379" s="64">
        <v>3.4553333306200433E-4</v>
      </c>
    </row>
    <row r="380" spans="2:20" ht="15.75">
      <c r="B380" s="7" t="s">
        <v>1910</v>
      </c>
      <c r="C380" s="7" t="s">
        <v>1911</v>
      </c>
      <c r="D380" s="7" t="s">
        <v>1912</v>
      </c>
      <c r="E380" s="7">
        <v>431.20600000000002</v>
      </c>
      <c r="F380" s="7">
        <v>87.76</v>
      </c>
      <c r="G380" s="7">
        <v>1.8687</v>
      </c>
      <c r="H380" s="7">
        <v>11.82</v>
      </c>
      <c r="J380" s="13" t="s">
        <v>1910</v>
      </c>
      <c r="K380" s="65" t="s">
        <v>1911</v>
      </c>
      <c r="L380" s="66" t="s">
        <v>1912</v>
      </c>
      <c r="M380" s="67">
        <v>431.20600000000002</v>
      </c>
      <c r="N380" s="68">
        <v>87.76</v>
      </c>
      <c r="O380" s="69">
        <v>1.8687</v>
      </c>
      <c r="P380" s="69">
        <v>11.82</v>
      </c>
      <c r="Q380" s="67">
        <v>37842.638560000007</v>
      </c>
      <c r="R380" s="62">
        <v>1.9663716559530902E-3</v>
      </c>
      <c r="S380" s="63">
        <v>3.6745587134795394E-5</v>
      </c>
      <c r="T380" s="64">
        <v>2.3242512973365527E-4</v>
      </c>
    </row>
    <row r="381" spans="2:20" ht="15.75">
      <c r="B381" s="7" t="s">
        <v>1913</v>
      </c>
      <c r="C381" s="7" t="s">
        <v>1914</v>
      </c>
      <c r="D381" s="7" t="s">
        <v>1915</v>
      </c>
      <c r="E381" s="7">
        <v>524.04700000000003</v>
      </c>
      <c r="F381" s="7">
        <v>40.61</v>
      </c>
      <c r="G381" s="7">
        <v>3.9398999999999997</v>
      </c>
      <c r="H381" s="7">
        <v>4.9870000000000001</v>
      </c>
      <c r="J381" s="13" t="s">
        <v>1913</v>
      </c>
      <c r="K381" s="65" t="s">
        <v>1914</v>
      </c>
      <c r="L381" s="66" t="s">
        <v>1915</v>
      </c>
      <c r="M381" s="67">
        <v>524.04700000000003</v>
      </c>
      <c r="N381" s="68">
        <v>40.61</v>
      </c>
      <c r="O381" s="69">
        <v>3.9398999999999997</v>
      </c>
      <c r="P381" s="69">
        <v>4.9870000000000001</v>
      </c>
      <c r="Q381" s="67">
        <v>21281.54867</v>
      </c>
      <c r="R381" s="62">
        <v>1.105827597965309E-3</v>
      </c>
      <c r="S381" s="63">
        <v>4.3568501532235203E-5</v>
      </c>
      <c r="T381" s="64">
        <v>5.5147622310529956E-5</v>
      </c>
    </row>
    <row r="382" spans="2:20" ht="15.75">
      <c r="B382" s="7" t="s">
        <v>1916</v>
      </c>
      <c r="C382" s="7" t="s">
        <v>1917</v>
      </c>
      <c r="D382" s="7" t="s">
        <v>1918</v>
      </c>
      <c r="E382" s="7">
        <v>422.45299999999997</v>
      </c>
      <c r="F382" s="7">
        <v>33.96</v>
      </c>
      <c r="G382" s="7">
        <v>4.2403000000000004</v>
      </c>
      <c r="H382" s="7">
        <v>0.40799999999999997</v>
      </c>
      <c r="J382" s="13" t="s">
        <v>1916</v>
      </c>
      <c r="K382" s="65" t="s">
        <v>1917</v>
      </c>
      <c r="L382" s="66" t="s">
        <v>1918</v>
      </c>
      <c r="M382" s="67">
        <v>422.45299999999997</v>
      </c>
      <c r="N382" s="68">
        <v>33.96</v>
      </c>
      <c r="O382" s="69">
        <v>4.2403000000000004</v>
      </c>
      <c r="P382" s="69">
        <v>0.40799999999999997</v>
      </c>
      <c r="Q382" s="67">
        <v>14346.50388</v>
      </c>
      <c r="R382" s="62">
        <v>7.4547018033440814E-4</v>
      </c>
      <c r="S382" s="63">
        <v>3.1610172056719909E-5</v>
      </c>
      <c r="T382" s="64">
        <v>3.0415183357643847E-6</v>
      </c>
    </row>
    <row r="383" spans="2:20" ht="15.75">
      <c r="B383" s="7" t="s">
        <v>1919</v>
      </c>
      <c r="C383" s="7" t="s">
        <v>1920</v>
      </c>
      <c r="D383" s="7" t="s">
        <v>1921</v>
      </c>
      <c r="E383" s="7">
        <v>113.49299999999999</v>
      </c>
      <c r="F383" s="7">
        <v>70.94</v>
      </c>
      <c r="G383" s="7" t="s">
        <v>16</v>
      </c>
      <c r="H383" s="7">
        <v>10.4</v>
      </c>
      <c r="J383" s="13" t="s">
        <v>1919</v>
      </c>
      <c r="K383" s="65" t="s">
        <v>1920</v>
      </c>
      <c r="L383" s="66" t="s">
        <v>1921</v>
      </c>
      <c r="M383" s="67">
        <v>113.49299999999999</v>
      </c>
      <c r="N383" s="68">
        <v>70.94</v>
      </c>
      <c r="O383" s="69" t="s">
        <v>16</v>
      </c>
      <c r="P383" s="69">
        <v>10.4</v>
      </c>
      <c r="Q383" s="67">
        <v>8051.1934199999996</v>
      </c>
      <c r="R383" s="62">
        <v>4.1835451068198505E-4</v>
      </c>
      <c r="S383" s="63" t="s">
        <v>16</v>
      </c>
      <c r="T383" s="64">
        <v>4.3508869110926447E-5</v>
      </c>
    </row>
    <row r="384" spans="2:20" ht="15.75">
      <c r="B384" s="7" t="s">
        <v>1922</v>
      </c>
      <c r="C384" s="7" t="s">
        <v>1923</v>
      </c>
      <c r="D384" s="7" t="s">
        <v>1924</v>
      </c>
      <c r="E384" s="7">
        <v>204.49799999999999</v>
      </c>
      <c r="F384" s="7">
        <v>27.62</v>
      </c>
      <c r="G384" s="7" t="s">
        <v>16</v>
      </c>
      <c r="H384" s="7">
        <v>9.9499999999999993</v>
      </c>
      <c r="J384" s="13" t="s">
        <v>1922</v>
      </c>
      <c r="K384" s="65" t="s">
        <v>1923</v>
      </c>
      <c r="L384" s="66" t="s">
        <v>1924</v>
      </c>
      <c r="M384" s="67">
        <v>204.49799999999999</v>
      </c>
      <c r="N384" s="68">
        <v>27.62</v>
      </c>
      <c r="O384" s="69" t="s">
        <v>16</v>
      </c>
      <c r="P384" s="69">
        <v>9.9499999999999993</v>
      </c>
      <c r="Q384" s="67">
        <v>5648.2347600000003</v>
      </c>
      <c r="R384" s="62">
        <v>2.9349245086659207E-4</v>
      </c>
      <c r="S384" s="63" t="s">
        <v>16</v>
      </c>
      <c r="T384" s="64">
        <v>2.9202498861225907E-5</v>
      </c>
    </row>
    <row r="385" spans="2:20" ht="15.75">
      <c r="B385" s="7" t="s">
        <v>1925</v>
      </c>
      <c r="C385" s="7" t="s">
        <v>1926</v>
      </c>
      <c r="D385" s="7" t="s">
        <v>1927</v>
      </c>
      <c r="E385" s="7">
        <v>83.397000000000006</v>
      </c>
      <c r="F385" s="7">
        <v>147.97999999999999</v>
      </c>
      <c r="G385" s="7" t="s">
        <v>16</v>
      </c>
      <c r="H385" s="7">
        <v>11.117000000000001</v>
      </c>
      <c r="J385" s="13" t="s">
        <v>1925</v>
      </c>
      <c r="K385" s="65" t="s">
        <v>1926</v>
      </c>
      <c r="L385" s="66" t="s">
        <v>1927</v>
      </c>
      <c r="M385" s="67">
        <v>83.397000000000006</v>
      </c>
      <c r="N385" s="68">
        <v>147.97999999999999</v>
      </c>
      <c r="O385" s="69" t="s">
        <v>16</v>
      </c>
      <c r="P385" s="69">
        <v>11.117000000000001</v>
      </c>
      <c r="Q385" s="67">
        <v>12341.08806</v>
      </c>
      <c r="R385" s="62">
        <v>6.4126516247880539E-4</v>
      </c>
      <c r="S385" s="63" t="s">
        <v>16</v>
      </c>
      <c r="T385" s="64">
        <v>7.1289448112768803E-5</v>
      </c>
    </row>
    <row r="386" spans="2:20" ht="15.75">
      <c r="B386" s="7" t="s">
        <v>1928</v>
      </c>
      <c r="C386" s="7" t="s">
        <v>1929</v>
      </c>
      <c r="D386" s="7" t="s">
        <v>1930</v>
      </c>
      <c r="E386" s="7">
        <v>242.63499999999999</v>
      </c>
      <c r="F386" s="7">
        <v>41.08</v>
      </c>
      <c r="G386" s="7">
        <v>3.9922</v>
      </c>
      <c r="H386" s="7">
        <v>6.7670000000000003</v>
      </c>
      <c r="J386" s="13" t="s">
        <v>1928</v>
      </c>
      <c r="K386" s="65" t="s">
        <v>1929</v>
      </c>
      <c r="L386" s="66" t="s">
        <v>1930</v>
      </c>
      <c r="M386" s="67">
        <v>242.63499999999999</v>
      </c>
      <c r="N386" s="68">
        <v>41.08</v>
      </c>
      <c r="O386" s="69">
        <v>3.9922</v>
      </c>
      <c r="P386" s="69">
        <v>6.7670000000000003</v>
      </c>
      <c r="Q386" s="67">
        <v>9967.4457999999995</v>
      </c>
      <c r="R386" s="62">
        <v>5.179264356076303E-4</v>
      </c>
      <c r="S386" s="63">
        <v>2.0676659162327816E-5</v>
      </c>
      <c r="T386" s="64">
        <v>3.5048081897568344E-5</v>
      </c>
    </row>
    <row r="387" spans="2:20" ht="15.75">
      <c r="B387" s="7" t="s">
        <v>1931</v>
      </c>
      <c r="C387" s="7" t="s">
        <v>1932</v>
      </c>
      <c r="D387" s="7" t="s">
        <v>1933</v>
      </c>
      <c r="E387" s="7">
        <v>559</v>
      </c>
      <c r="F387" s="7">
        <v>50.61</v>
      </c>
      <c r="G387" s="7">
        <v>1.1065</v>
      </c>
      <c r="H387" s="7">
        <v>12.1</v>
      </c>
      <c r="J387" s="13" t="s">
        <v>1931</v>
      </c>
      <c r="K387" s="65" t="s">
        <v>1932</v>
      </c>
      <c r="L387" s="66" t="s">
        <v>1933</v>
      </c>
      <c r="M387" s="67">
        <v>559</v>
      </c>
      <c r="N387" s="68">
        <v>50.61</v>
      </c>
      <c r="O387" s="69">
        <v>1.1065</v>
      </c>
      <c r="P387" s="69">
        <v>12.1</v>
      </c>
      <c r="Q387" s="67">
        <v>28290.989999999998</v>
      </c>
      <c r="R387" s="62">
        <v>1.4700507938062842E-3</v>
      </c>
      <c r="S387" s="63">
        <v>1.6266112033466536E-5</v>
      </c>
      <c r="T387" s="64">
        <v>1.7787614605056039E-4</v>
      </c>
    </row>
    <row r="388" spans="2:20" ht="15.75">
      <c r="B388" s="7" t="s">
        <v>1934</v>
      </c>
      <c r="C388" s="7" t="s">
        <v>1935</v>
      </c>
      <c r="D388" s="7" t="s">
        <v>1936</v>
      </c>
      <c r="E388" s="7">
        <v>538</v>
      </c>
      <c r="F388" s="7">
        <v>19.95</v>
      </c>
      <c r="G388" s="7">
        <v>1.9548999999999999</v>
      </c>
      <c r="H388" s="7">
        <v>8.157</v>
      </c>
      <c r="J388" s="13" t="s">
        <v>1934</v>
      </c>
      <c r="K388" s="65" t="s">
        <v>1935</v>
      </c>
      <c r="L388" s="66" t="s">
        <v>1936</v>
      </c>
      <c r="M388" s="67">
        <v>538</v>
      </c>
      <c r="N388" s="68">
        <v>19.95</v>
      </c>
      <c r="O388" s="69">
        <v>1.9548999999999999</v>
      </c>
      <c r="P388" s="69">
        <v>8.157</v>
      </c>
      <c r="Q388" s="67">
        <v>10733.1</v>
      </c>
      <c r="R388" s="62">
        <v>5.5771120681892821E-4</v>
      </c>
      <c r="S388" s="63">
        <v>1.0902696382103226E-5</v>
      </c>
      <c r="T388" s="64">
        <v>4.5492503140219975E-5</v>
      </c>
    </row>
    <row r="389" spans="2:20" ht="15.75">
      <c r="B389" s="7" t="s">
        <v>1937</v>
      </c>
      <c r="C389" s="7" t="s">
        <v>1938</v>
      </c>
      <c r="D389" s="7" t="s">
        <v>1939</v>
      </c>
      <c r="E389" s="7">
        <v>210.166</v>
      </c>
      <c r="F389" s="7">
        <v>53.17</v>
      </c>
      <c r="G389" s="7">
        <v>0.97799999999999998</v>
      </c>
      <c r="H389" s="7">
        <v>10.106999999999999</v>
      </c>
      <c r="J389" s="13" t="s">
        <v>1937</v>
      </c>
      <c r="K389" s="65" t="s">
        <v>1938</v>
      </c>
      <c r="L389" s="66" t="s">
        <v>1939</v>
      </c>
      <c r="M389" s="67">
        <v>210.166</v>
      </c>
      <c r="N389" s="68">
        <v>53.17</v>
      </c>
      <c r="O389" s="69">
        <v>0.97799999999999998</v>
      </c>
      <c r="P389" s="69">
        <v>10.106999999999999</v>
      </c>
      <c r="Q389" s="67">
        <v>11174.52622</v>
      </c>
      <c r="R389" s="62">
        <v>5.8064850823955386E-4</v>
      </c>
      <c r="S389" s="63">
        <v>5.6787424105828373E-6</v>
      </c>
      <c r="T389" s="64">
        <v>5.8686144727771705E-5</v>
      </c>
    </row>
    <row r="390" spans="2:20" ht="15.75">
      <c r="B390" s="7" t="s">
        <v>1940</v>
      </c>
      <c r="C390" s="7" t="s">
        <v>1941</v>
      </c>
      <c r="D390" s="7" t="s">
        <v>1942</v>
      </c>
      <c r="E390" s="7">
        <v>610.51800000000003</v>
      </c>
      <c r="F390" s="7">
        <v>63.1</v>
      </c>
      <c r="G390" s="7" t="s">
        <v>16</v>
      </c>
      <c r="H390" s="7">
        <v>16.009</v>
      </c>
      <c r="J390" s="13" t="s">
        <v>1940</v>
      </c>
      <c r="K390" s="65" t="s">
        <v>1941</v>
      </c>
      <c r="L390" s="66" t="s">
        <v>1942</v>
      </c>
      <c r="M390" s="67">
        <v>610.51800000000003</v>
      </c>
      <c r="N390" s="68">
        <v>63.1</v>
      </c>
      <c r="O390" s="69" t="s">
        <v>16</v>
      </c>
      <c r="P390" s="69">
        <v>16.009</v>
      </c>
      <c r="Q390" s="67">
        <v>38523.685799999999</v>
      </c>
      <c r="R390" s="62">
        <v>2.0017600971416654E-3</v>
      </c>
      <c r="S390" s="63" t="s">
        <v>16</v>
      </c>
      <c r="T390" s="64">
        <v>3.2046177395140922E-4</v>
      </c>
    </row>
    <row r="391" spans="2:20" ht="15.75">
      <c r="B391" s="7" t="s">
        <v>1943</v>
      </c>
      <c r="C391" s="7" t="s">
        <v>1944</v>
      </c>
      <c r="D391" s="7" t="s">
        <v>1945</v>
      </c>
      <c r="E391" s="7">
        <v>37.018999999999998</v>
      </c>
      <c r="F391" s="7">
        <v>533.16999999999996</v>
      </c>
      <c r="G391" s="7" t="s">
        <v>16</v>
      </c>
      <c r="H391" s="7">
        <v>14.271000000000001</v>
      </c>
      <c r="J391" s="13" t="s">
        <v>1943</v>
      </c>
      <c r="K391" s="65" t="s">
        <v>1944</v>
      </c>
      <c r="L391" s="66" t="s">
        <v>1945</v>
      </c>
      <c r="M391" s="67">
        <v>37.018999999999998</v>
      </c>
      <c r="N391" s="68">
        <v>533.16999999999996</v>
      </c>
      <c r="O391" s="69" t="s">
        <v>16</v>
      </c>
      <c r="P391" s="69">
        <v>14.271000000000001</v>
      </c>
      <c r="Q391" s="67">
        <v>19737.420229999996</v>
      </c>
      <c r="R391" s="62">
        <v>1.0255919031748168E-3</v>
      </c>
      <c r="S391" s="63" t="s">
        <v>16</v>
      </c>
      <c r="T391" s="64">
        <v>1.4636222050207811E-4</v>
      </c>
    </row>
    <row r="392" spans="2:20" ht="15.75">
      <c r="B392" s="7" t="s">
        <v>1946</v>
      </c>
      <c r="C392" s="7" t="s">
        <v>1947</v>
      </c>
      <c r="D392" s="7" t="s">
        <v>1948</v>
      </c>
      <c r="E392" s="7">
        <v>229.00399999999999</v>
      </c>
      <c r="F392" s="7">
        <v>16.52</v>
      </c>
      <c r="G392" s="7">
        <v>0.24210000000000001</v>
      </c>
      <c r="H392" s="7">
        <v>12.4</v>
      </c>
      <c r="J392" s="13" t="s">
        <v>1946</v>
      </c>
      <c r="K392" s="65" t="s">
        <v>1947</v>
      </c>
      <c r="L392" s="66" t="s">
        <v>1948</v>
      </c>
      <c r="M392" s="67">
        <v>229.00399999999999</v>
      </c>
      <c r="N392" s="68">
        <v>16.52</v>
      </c>
      <c r="O392" s="69">
        <v>0.24210000000000001</v>
      </c>
      <c r="P392" s="69">
        <v>12.4</v>
      </c>
      <c r="Q392" s="67">
        <v>3783.1460799999995</v>
      </c>
      <c r="R392" s="62">
        <v>1.965790839411817E-4</v>
      </c>
      <c r="S392" s="63">
        <v>4.7591796222160087E-7</v>
      </c>
      <c r="T392" s="64">
        <v>2.4375806408706531E-5</v>
      </c>
    </row>
    <row r="393" spans="2:20" ht="15.75">
      <c r="B393" s="7" t="s">
        <v>1949</v>
      </c>
      <c r="C393" s="7" t="s">
        <v>1950</v>
      </c>
      <c r="D393" s="7" t="s">
        <v>1951</v>
      </c>
      <c r="E393" s="7">
        <v>54.723999999999997</v>
      </c>
      <c r="F393" s="7">
        <v>207.9</v>
      </c>
      <c r="G393" s="7" t="s">
        <v>16</v>
      </c>
      <c r="H393" s="7">
        <v>14.712999999999999</v>
      </c>
      <c r="J393" s="13" t="s">
        <v>1949</v>
      </c>
      <c r="K393" s="65" t="s">
        <v>1950</v>
      </c>
      <c r="L393" s="66" t="s">
        <v>1951</v>
      </c>
      <c r="M393" s="67">
        <v>54.723999999999997</v>
      </c>
      <c r="N393" s="68">
        <v>207.9</v>
      </c>
      <c r="O393" s="69" t="s">
        <v>16</v>
      </c>
      <c r="P393" s="69">
        <v>14.712999999999999</v>
      </c>
      <c r="Q393" s="67">
        <v>11377.1196</v>
      </c>
      <c r="R393" s="62">
        <v>5.9117562514457911E-4</v>
      </c>
      <c r="S393" s="63" t="s">
        <v>16</v>
      </c>
      <c r="T393" s="64">
        <v>8.6979669727521916E-5</v>
      </c>
    </row>
    <row r="394" spans="2:20" ht="15.75">
      <c r="B394" s="7" t="s">
        <v>1952</v>
      </c>
      <c r="C394" s="7" t="s">
        <v>1953</v>
      </c>
      <c r="D394" s="7" t="s">
        <v>1954</v>
      </c>
      <c r="E394" s="7">
        <v>349.2</v>
      </c>
      <c r="F394" s="7">
        <v>112.97</v>
      </c>
      <c r="G394" s="7">
        <v>0.88519999999999999</v>
      </c>
      <c r="H394" s="7">
        <v>11.984999999999999</v>
      </c>
      <c r="J394" s="13" t="s">
        <v>1952</v>
      </c>
      <c r="K394" s="65" t="s">
        <v>1953</v>
      </c>
      <c r="L394" s="66" t="s">
        <v>1954</v>
      </c>
      <c r="M394" s="67">
        <v>349.2</v>
      </c>
      <c r="N394" s="68">
        <v>112.97</v>
      </c>
      <c r="O394" s="69">
        <v>0.88519999999999999</v>
      </c>
      <c r="P394" s="69">
        <v>11.984999999999999</v>
      </c>
      <c r="Q394" s="67">
        <v>39449.123999999996</v>
      </c>
      <c r="R394" s="62">
        <v>2.0498475327714771E-3</v>
      </c>
      <c r="S394" s="63">
        <v>1.8145250360093117E-5</v>
      </c>
      <c r="T394" s="64">
        <v>2.4567422680266154E-4</v>
      </c>
    </row>
    <row r="395" spans="2:20" ht="15.75">
      <c r="B395" s="7" t="s">
        <v>1955</v>
      </c>
      <c r="C395" s="7" t="s">
        <v>1956</v>
      </c>
      <c r="D395" s="7" t="s">
        <v>1957</v>
      </c>
      <c r="E395" s="7">
        <v>348.91699999999997</v>
      </c>
      <c r="F395" s="7">
        <v>42.53</v>
      </c>
      <c r="G395" s="7">
        <v>2.8214999999999999</v>
      </c>
      <c r="H395" s="7">
        <v>4.8499999999999996</v>
      </c>
      <c r="J395" s="13" t="s">
        <v>1955</v>
      </c>
      <c r="K395" s="65" t="s">
        <v>1956</v>
      </c>
      <c r="L395" s="66" t="s">
        <v>1957</v>
      </c>
      <c r="M395" s="67">
        <v>348.91699999999997</v>
      </c>
      <c r="N395" s="68">
        <v>42.53</v>
      </c>
      <c r="O395" s="69">
        <v>2.8214999999999999</v>
      </c>
      <c r="P395" s="69">
        <v>4.8499999999999996</v>
      </c>
      <c r="Q395" s="67">
        <v>14839.440009999998</v>
      </c>
      <c r="R395" s="62">
        <v>7.7108402945040924E-4</v>
      </c>
      <c r="S395" s="63">
        <v>2.1756135890943297E-5</v>
      </c>
      <c r="T395" s="64">
        <v>3.7397575428344847E-5</v>
      </c>
    </row>
    <row r="396" spans="2:20" ht="15.75">
      <c r="B396" s="7" t="s">
        <v>1958</v>
      </c>
      <c r="C396" s="7" t="s">
        <v>1959</v>
      </c>
      <c r="D396" s="7" t="s">
        <v>1960</v>
      </c>
      <c r="E396" s="7">
        <v>1218.2280000000001</v>
      </c>
      <c r="F396" s="7">
        <v>28.12</v>
      </c>
      <c r="G396" s="7" t="s">
        <v>16</v>
      </c>
      <c r="H396" s="7">
        <v>8.0890000000000004</v>
      </c>
      <c r="J396" s="13" t="s">
        <v>1958</v>
      </c>
      <c r="K396" s="65" t="s">
        <v>1959</v>
      </c>
      <c r="L396" s="66" t="s">
        <v>1960</v>
      </c>
      <c r="M396" s="67">
        <v>1218.2280000000001</v>
      </c>
      <c r="N396" s="68">
        <v>28.12</v>
      </c>
      <c r="O396" s="69" t="s">
        <v>16</v>
      </c>
      <c r="P396" s="69">
        <v>8.0890000000000004</v>
      </c>
      <c r="Q396" s="67">
        <v>34256.571360000002</v>
      </c>
      <c r="R396" s="62">
        <v>1.780033145565059E-3</v>
      </c>
      <c r="S396" s="63" t="s">
        <v>16</v>
      </c>
      <c r="T396" s="64">
        <v>1.4398688114475764E-4</v>
      </c>
    </row>
    <row r="397" spans="2:20" ht="15.75">
      <c r="B397" s="7" t="s">
        <v>1961</v>
      </c>
      <c r="C397" s="7" t="s">
        <v>1962</v>
      </c>
      <c r="D397" s="7" t="s">
        <v>1963</v>
      </c>
      <c r="E397" s="7">
        <v>432.702</v>
      </c>
      <c r="F397" s="7">
        <v>205.07</v>
      </c>
      <c r="G397" s="7">
        <v>1.2679</v>
      </c>
      <c r="H397" s="7">
        <v>18.975000000000001</v>
      </c>
      <c r="J397" s="13" t="s">
        <v>1961</v>
      </c>
      <c r="K397" s="65" t="s">
        <v>1962</v>
      </c>
      <c r="L397" s="66" t="s">
        <v>1963</v>
      </c>
      <c r="M397" s="67">
        <v>432.702</v>
      </c>
      <c r="N397" s="68">
        <v>205.07</v>
      </c>
      <c r="O397" s="69">
        <v>1.2679</v>
      </c>
      <c r="P397" s="69">
        <v>18.975000000000001</v>
      </c>
      <c r="Q397" s="67">
        <v>88734.199139999997</v>
      </c>
      <c r="R397" s="62">
        <v>4.6107888017889054E-3</v>
      </c>
      <c r="S397" s="63">
        <v>5.8460191217881535E-5</v>
      </c>
      <c r="T397" s="64">
        <v>8.7489717513944485E-4</v>
      </c>
    </row>
    <row r="398" spans="2:20" ht="15.75">
      <c r="B398" s="7" t="s">
        <v>1964</v>
      </c>
      <c r="C398" s="7" t="s">
        <v>1965</v>
      </c>
      <c r="D398" s="7" t="s">
        <v>1966</v>
      </c>
      <c r="E398" s="7">
        <v>247.58</v>
      </c>
      <c r="F398" s="7">
        <v>101.78</v>
      </c>
      <c r="G398" s="7">
        <v>2.7509999999999999</v>
      </c>
      <c r="H398" s="7">
        <v>8.06</v>
      </c>
      <c r="J398" s="13" t="s">
        <v>1964</v>
      </c>
      <c r="K398" s="65" t="s">
        <v>1965</v>
      </c>
      <c r="L398" s="66" t="s">
        <v>1966</v>
      </c>
      <c r="M398" s="67">
        <v>247.58</v>
      </c>
      <c r="N398" s="68">
        <v>101.78</v>
      </c>
      <c r="O398" s="69">
        <v>2.7509999999999999</v>
      </c>
      <c r="P398" s="69">
        <v>8.06</v>
      </c>
      <c r="Q398" s="67">
        <v>25198.6924</v>
      </c>
      <c r="R398" s="62">
        <v>1.3093694411365733E-3</v>
      </c>
      <c r="S398" s="63">
        <v>3.602075332566713E-5</v>
      </c>
      <c r="T398" s="64">
        <v>1.0553517695560781E-4</v>
      </c>
    </row>
    <row r="399" spans="2:20" ht="15.75">
      <c r="B399" s="7" t="s">
        <v>1967</v>
      </c>
      <c r="C399" s="7" t="s">
        <v>1968</v>
      </c>
      <c r="D399" s="7" t="s">
        <v>1969</v>
      </c>
      <c r="E399" s="7">
        <v>200.3</v>
      </c>
      <c r="F399" s="7">
        <v>110.43</v>
      </c>
      <c r="G399" s="7">
        <v>1.2315</v>
      </c>
      <c r="H399" s="7">
        <v>13.5</v>
      </c>
      <c r="J399" s="13" t="s">
        <v>1967</v>
      </c>
      <c r="K399" s="65" t="s">
        <v>1968</v>
      </c>
      <c r="L399" s="66" t="s">
        <v>1969</v>
      </c>
      <c r="M399" s="67">
        <v>200.3</v>
      </c>
      <c r="N399" s="68">
        <v>110.43</v>
      </c>
      <c r="O399" s="69">
        <v>1.2315</v>
      </c>
      <c r="P399" s="69">
        <v>13.5</v>
      </c>
      <c r="Q399" s="67">
        <v>22119.129000000001</v>
      </c>
      <c r="R399" s="62">
        <v>1.1493497804337567E-3</v>
      </c>
      <c r="S399" s="63">
        <v>1.4154242546041713E-5</v>
      </c>
      <c r="T399" s="64">
        <v>1.5516222035855717E-4</v>
      </c>
    </row>
    <row r="400" spans="2:20" ht="15.75">
      <c r="B400" s="7" t="s">
        <v>1970</v>
      </c>
      <c r="C400" s="7" t="s">
        <v>1971</v>
      </c>
      <c r="D400" s="7" t="s">
        <v>1972</v>
      </c>
      <c r="E400" s="7">
        <v>51.837000000000003</v>
      </c>
      <c r="F400" s="7">
        <v>1243.57</v>
      </c>
      <c r="G400" s="7" t="s">
        <v>16</v>
      </c>
      <c r="H400" s="7">
        <v>18.88</v>
      </c>
      <c r="J400" s="13" t="s">
        <v>1970</v>
      </c>
      <c r="K400" s="65" t="s">
        <v>1971</v>
      </c>
      <c r="L400" s="66" t="s">
        <v>1972</v>
      </c>
      <c r="M400" s="67">
        <v>51.837000000000003</v>
      </c>
      <c r="N400" s="68">
        <v>1243.57</v>
      </c>
      <c r="O400" s="69" t="s">
        <v>16</v>
      </c>
      <c r="P400" s="69">
        <v>18.88</v>
      </c>
      <c r="Q400" s="67">
        <v>64462.938090000003</v>
      </c>
      <c r="R400" s="62">
        <v>3.3496103639459019E-3</v>
      </c>
      <c r="S400" s="63" t="s">
        <v>16</v>
      </c>
      <c r="T400" s="64">
        <v>6.3240643671298627E-4</v>
      </c>
    </row>
    <row r="401" spans="2:20" ht="15.75">
      <c r="B401" s="7" t="s">
        <v>1973</v>
      </c>
      <c r="C401" s="7" t="s">
        <v>1974</v>
      </c>
      <c r="D401" s="7" t="s">
        <v>1975</v>
      </c>
      <c r="E401" s="7">
        <v>71.004000000000005</v>
      </c>
      <c r="F401" s="7">
        <v>134.13999999999999</v>
      </c>
      <c r="G401" s="7" t="s">
        <v>16</v>
      </c>
      <c r="H401" s="7">
        <v>15.407999999999999</v>
      </c>
      <c r="J401" s="13" t="s">
        <v>1973</v>
      </c>
      <c r="K401" s="65" t="s">
        <v>1974</v>
      </c>
      <c r="L401" s="66" t="s">
        <v>1975</v>
      </c>
      <c r="M401" s="67">
        <v>71.004000000000005</v>
      </c>
      <c r="N401" s="68">
        <v>134.13999999999999</v>
      </c>
      <c r="O401" s="69" t="s">
        <v>16</v>
      </c>
      <c r="P401" s="69">
        <v>15.407999999999999</v>
      </c>
      <c r="Q401" s="67">
        <v>9524.4765599999992</v>
      </c>
      <c r="R401" s="62">
        <v>4.9490895608875294E-4</v>
      </c>
      <c r="S401" s="63" t="s">
        <v>16</v>
      </c>
      <c r="T401" s="64">
        <v>7.6255571954155052E-5</v>
      </c>
    </row>
    <row r="402" spans="2:20" ht="15.75">
      <c r="B402" s="7" t="s">
        <v>1976</v>
      </c>
      <c r="C402" s="7" t="s">
        <v>1977</v>
      </c>
      <c r="D402" s="7" t="s">
        <v>1978</v>
      </c>
      <c r="E402" s="7">
        <v>178.559</v>
      </c>
      <c r="F402" s="7">
        <v>76.709999999999994</v>
      </c>
      <c r="G402" s="7" t="s">
        <v>16</v>
      </c>
      <c r="H402" s="7">
        <v>15.8</v>
      </c>
      <c r="J402" s="13" t="s">
        <v>1976</v>
      </c>
      <c r="K402" s="65" t="s">
        <v>1977</v>
      </c>
      <c r="L402" s="66" t="s">
        <v>1978</v>
      </c>
      <c r="M402" s="67">
        <v>178.559</v>
      </c>
      <c r="N402" s="68">
        <v>76.709999999999994</v>
      </c>
      <c r="O402" s="69" t="s">
        <v>16</v>
      </c>
      <c r="P402" s="69">
        <v>15.8</v>
      </c>
      <c r="Q402" s="67">
        <v>13697.26089</v>
      </c>
      <c r="R402" s="62">
        <v>7.1173434525678573E-4</v>
      </c>
      <c r="S402" s="63" t="s">
        <v>16</v>
      </c>
      <c r="T402" s="64">
        <v>1.1245402655057214E-4</v>
      </c>
    </row>
    <row r="403" spans="2:20" ht="15.75">
      <c r="B403" s="7" t="s">
        <v>1979</v>
      </c>
      <c r="C403" s="7" t="s">
        <v>1980</v>
      </c>
      <c r="D403" s="7" t="s">
        <v>1981</v>
      </c>
      <c r="E403" s="7">
        <v>714.54700000000003</v>
      </c>
      <c r="F403" s="7">
        <v>85.79</v>
      </c>
      <c r="G403" s="7">
        <v>3.3570000000000002</v>
      </c>
      <c r="H403" s="7">
        <v>11.016999999999999</v>
      </c>
      <c r="J403" s="13" t="s">
        <v>1979</v>
      </c>
      <c r="K403" s="65" t="s">
        <v>1980</v>
      </c>
      <c r="L403" s="66" t="s">
        <v>1981</v>
      </c>
      <c r="M403" s="67">
        <v>714.54700000000003</v>
      </c>
      <c r="N403" s="68">
        <v>85.79</v>
      </c>
      <c r="O403" s="69">
        <v>3.3570000000000002</v>
      </c>
      <c r="P403" s="69">
        <v>11.016999999999999</v>
      </c>
      <c r="Q403" s="67">
        <v>61300.987130000009</v>
      </c>
      <c r="R403" s="62">
        <v>3.1853096972416072E-3</v>
      </c>
      <c r="S403" s="63">
        <v>1.0693084653640076E-4</v>
      </c>
      <c r="T403" s="64">
        <v>3.5092556934510782E-4</v>
      </c>
    </row>
    <row r="404" spans="2:20" ht="15.75">
      <c r="B404" s="7" t="s">
        <v>1982</v>
      </c>
      <c r="C404" s="7" t="s">
        <v>1983</v>
      </c>
      <c r="D404" s="7" t="s">
        <v>1984</v>
      </c>
      <c r="E404" s="7">
        <v>411.1</v>
      </c>
      <c r="F404" s="7">
        <v>49.42</v>
      </c>
      <c r="G404" s="7">
        <v>1.9424999999999999</v>
      </c>
      <c r="H404" s="7">
        <v>3.734</v>
      </c>
      <c r="J404" s="13" t="s">
        <v>1982</v>
      </c>
      <c r="K404" s="65" t="s">
        <v>1983</v>
      </c>
      <c r="L404" s="66" t="s">
        <v>1984</v>
      </c>
      <c r="M404" s="67">
        <v>411.1</v>
      </c>
      <c r="N404" s="68">
        <v>49.42</v>
      </c>
      <c r="O404" s="69">
        <v>1.9424999999999999</v>
      </c>
      <c r="P404" s="69">
        <v>3.734</v>
      </c>
      <c r="Q404" s="67">
        <v>20316.562000000002</v>
      </c>
      <c r="R404" s="62">
        <v>1.0556851526056386E-3</v>
      </c>
      <c r="S404" s="63">
        <v>2.0506684089364528E-5</v>
      </c>
      <c r="T404" s="64">
        <v>3.9419283598294544E-5</v>
      </c>
    </row>
    <row r="405" spans="2:20" ht="15.75">
      <c r="B405" s="7" t="s">
        <v>1985</v>
      </c>
      <c r="C405" s="7" t="s">
        <v>1986</v>
      </c>
      <c r="D405" s="7" t="s">
        <v>1987</v>
      </c>
      <c r="E405" s="7">
        <v>289.88600000000002</v>
      </c>
      <c r="F405" s="7">
        <v>657.5</v>
      </c>
      <c r="G405" s="7" t="s">
        <v>16</v>
      </c>
      <c r="H405" s="7">
        <v>18.423999999999999</v>
      </c>
      <c r="J405" s="13" t="s">
        <v>1985</v>
      </c>
      <c r="K405" s="65" t="s">
        <v>1986</v>
      </c>
      <c r="L405" s="66" t="s">
        <v>1987</v>
      </c>
      <c r="M405" s="67">
        <v>289.88600000000002</v>
      </c>
      <c r="N405" s="68">
        <v>657.5</v>
      </c>
      <c r="O405" s="69" t="s">
        <v>16</v>
      </c>
      <c r="P405" s="69">
        <v>18.423999999999999</v>
      </c>
      <c r="Q405" s="67">
        <v>190600.04500000001</v>
      </c>
      <c r="R405" s="62">
        <v>9.9039216178636209E-3</v>
      </c>
      <c r="S405" s="63" t="s">
        <v>16</v>
      </c>
      <c r="T405" s="64">
        <v>1.8246985188751935E-3</v>
      </c>
    </row>
    <row r="406" spans="2:20" ht="15.75">
      <c r="B406" s="7" t="s">
        <v>1988</v>
      </c>
      <c r="C406" s="7" t="s">
        <v>1989</v>
      </c>
      <c r="D406" s="7" t="s">
        <v>1990</v>
      </c>
      <c r="E406" s="7">
        <v>183.483</v>
      </c>
      <c r="F406" s="7">
        <v>79.08</v>
      </c>
      <c r="G406" s="7" t="s">
        <v>16</v>
      </c>
      <c r="H406" s="7">
        <v>17.86</v>
      </c>
      <c r="J406" s="13" t="s">
        <v>1988</v>
      </c>
      <c r="K406" s="65" t="s">
        <v>1989</v>
      </c>
      <c r="L406" s="66" t="s">
        <v>1990</v>
      </c>
      <c r="M406" s="67">
        <v>183.483</v>
      </c>
      <c r="N406" s="68">
        <v>79.08</v>
      </c>
      <c r="O406" s="69" t="s">
        <v>16</v>
      </c>
      <c r="P406" s="69">
        <v>17.86</v>
      </c>
      <c r="Q406" s="67">
        <v>14509.835639999999</v>
      </c>
      <c r="R406" s="62">
        <v>7.5395719275220534E-4</v>
      </c>
      <c r="S406" s="63" t="s">
        <v>16</v>
      </c>
      <c r="T406" s="64">
        <v>1.3465675462554386E-4</v>
      </c>
    </row>
    <row r="407" spans="2:20" ht="15.75">
      <c r="B407" s="7" t="s">
        <v>1991</v>
      </c>
      <c r="C407" s="7" t="s">
        <v>1992</v>
      </c>
      <c r="D407" s="7" t="s">
        <v>1993</v>
      </c>
      <c r="E407" s="7">
        <v>529.53099999999995</v>
      </c>
      <c r="F407" s="7">
        <v>10.31</v>
      </c>
      <c r="G407" s="7">
        <v>1.5518999999999998</v>
      </c>
      <c r="H407" s="7">
        <v>-3</v>
      </c>
      <c r="J407" s="13" t="s">
        <v>1991</v>
      </c>
      <c r="K407" s="65" t="s">
        <v>1992</v>
      </c>
      <c r="L407" s="66" t="s">
        <v>1993</v>
      </c>
      <c r="M407" s="67">
        <v>529.53099999999995</v>
      </c>
      <c r="N407" s="68">
        <v>10.31</v>
      </c>
      <c r="O407" s="69">
        <v>1.5518999999999998</v>
      </c>
      <c r="P407" s="69">
        <v>-3</v>
      </c>
      <c r="Q407" s="67">
        <v>5459.46461</v>
      </c>
      <c r="R407" s="62">
        <v>2.8368361388865558E-4</v>
      </c>
      <c r="S407" s="63">
        <v>4.4024860039380457E-6</v>
      </c>
      <c r="T407" s="64">
        <v>-8.5105084166596668E-6</v>
      </c>
    </row>
    <row r="408" spans="2:20" ht="15.75">
      <c r="B408" s="7" t="s">
        <v>1994</v>
      </c>
      <c r="C408" s="7" t="s">
        <v>1995</v>
      </c>
      <c r="D408" s="7" t="s">
        <v>1996</v>
      </c>
      <c r="E408" s="7">
        <v>95.811999999999998</v>
      </c>
      <c r="F408" s="7">
        <v>63.22</v>
      </c>
      <c r="G408" s="7">
        <v>0.63270000000000004</v>
      </c>
      <c r="H408" s="7">
        <v>14.5</v>
      </c>
      <c r="J408" s="13" t="s">
        <v>1994</v>
      </c>
      <c r="K408" s="65" t="s">
        <v>1995</v>
      </c>
      <c r="L408" s="66" t="s">
        <v>1996</v>
      </c>
      <c r="M408" s="67">
        <v>95.811999999999998</v>
      </c>
      <c r="N408" s="68">
        <v>63.22</v>
      </c>
      <c r="O408" s="69">
        <v>0.63270000000000004</v>
      </c>
      <c r="P408" s="69">
        <v>14.5</v>
      </c>
      <c r="Q408" s="67">
        <v>6057.2346399999997</v>
      </c>
      <c r="R408" s="62">
        <v>3.1474482125945123E-4</v>
      </c>
      <c r="S408" s="63">
        <v>1.991390484108548E-6</v>
      </c>
      <c r="T408" s="64">
        <v>4.5637999082620423E-5</v>
      </c>
    </row>
    <row r="409" spans="2:20" ht="15.75">
      <c r="B409" s="7" t="s">
        <v>1997</v>
      </c>
      <c r="C409" s="7" t="s">
        <v>1998</v>
      </c>
      <c r="D409" s="7" t="s">
        <v>1999</v>
      </c>
      <c r="E409" s="7">
        <v>424.363</v>
      </c>
      <c r="F409" s="7">
        <v>114.31</v>
      </c>
      <c r="G409" s="7" t="s">
        <v>16</v>
      </c>
      <c r="H409" s="7">
        <v>32.488</v>
      </c>
      <c r="J409" s="13" t="s">
        <v>1997</v>
      </c>
      <c r="K409" s="65" t="s">
        <v>1998</v>
      </c>
      <c r="L409" s="66" t="s">
        <v>1999</v>
      </c>
      <c r="M409" s="67">
        <v>424.363</v>
      </c>
      <c r="N409" s="68">
        <v>114.31</v>
      </c>
      <c r="O409" s="69" t="s">
        <v>16</v>
      </c>
      <c r="P409" s="69">
        <v>32.488</v>
      </c>
      <c r="Q409" s="67">
        <v>48508.934529999999</v>
      </c>
      <c r="R409" s="62">
        <v>2.5206116050560117E-3</v>
      </c>
      <c r="S409" s="63" t="s">
        <v>16</v>
      </c>
      <c r="T409" s="64">
        <v>8.1889629825059713E-4</v>
      </c>
    </row>
    <row r="410" spans="2:20" ht="15.75">
      <c r="B410" s="7" t="s">
        <v>2000</v>
      </c>
      <c r="C410" s="7" t="s">
        <v>2001</v>
      </c>
      <c r="D410" s="7" t="s">
        <v>2002</v>
      </c>
      <c r="E410" s="7">
        <v>333.19200000000001</v>
      </c>
      <c r="F410" s="7">
        <v>40.950000000000003</v>
      </c>
      <c r="G410" s="7">
        <v>0.9768</v>
      </c>
      <c r="H410" s="7">
        <v>14</v>
      </c>
      <c r="J410" s="13" t="s">
        <v>2000</v>
      </c>
      <c r="K410" s="65" t="s">
        <v>2001</v>
      </c>
      <c r="L410" s="66" t="s">
        <v>2002</v>
      </c>
      <c r="M410" s="67">
        <v>333.19200000000001</v>
      </c>
      <c r="N410" s="68">
        <v>40.950000000000003</v>
      </c>
      <c r="O410" s="69">
        <v>0.9768</v>
      </c>
      <c r="P410" s="69">
        <v>14</v>
      </c>
      <c r="Q410" s="67">
        <v>13644.2124</v>
      </c>
      <c r="R410" s="62">
        <v>7.0897785017355521E-4</v>
      </c>
      <c r="S410" s="63">
        <v>6.925295640495288E-6</v>
      </c>
      <c r="T410" s="64">
        <v>9.9256899024297742E-5</v>
      </c>
    </row>
    <row r="411" spans="2:20" ht="15.75">
      <c r="B411" s="7" t="s">
        <v>2003</v>
      </c>
      <c r="C411" s="7" t="s">
        <v>2004</v>
      </c>
      <c r="D411" s="7" t="s">
        <v>2005</v>
      </c>
      <c r="E411" s="7">
        <v>261.58699999999999</v>
      </c>
      <c r="F411" s="7">
        <v>154.27000000000001</v>
      </c>
      <c r="G411" s="7">
        <v>1.6205000000000001</v>
      </c>
      <c r="H411" s="7">
        <v>9.5879999999999992</v>
      </c>
      <c r="J411" s="13" t="s">
        <v>2003</v>
      </c>
      <c r="K411" s="65" t="s">
        <v>2004</v>
      </c>
      <c r="L411" s="66" t="s">
        <v>2005</v>
      </c>
      <c r="M411" s="67">
        <v>261.58699999999999</v>
      </c>
      <c r="N411" s="68">
        <v>154.27000000000001</v>
      </c>
      <c r="O411" s="69">
        <v>1.6205000000000001</v>
      </c>
      <c r="P411" s="69">
        <v>9.5879999999999992</v>
      </c>
      <c r="Q411" s="67">
        <v>40355.026490000004</v>
      </c>
      <c r="R411" s="62">
        <v>2.0969198577249553E-3</v>
      </c>
      <c r="S411" s="63">
        <v>3.3980586294432901E-5</v>
      </c>
      <c r="T411" s="64">
        <v>2.0105267595866869E-4</v>
      </c>
    </row>
    <row r="412" spans="2:20" ht="15.75">
      <c r="B412" s="7" t="s">
        <v>2006</v>
      </c>
      <c r="C412" s="7" t="s">
        <v>2007</v>
      </c>
      <c r="D412" s="7" t="s">
        <v>2008</v>
      </c>
      <c r="E412" s="7">
        <v>337.55500000000001</v>
      </c>
      <c r="F412" s="7">
        <v>96.04</v>
      </c>
      <c r="G412" s="7">
        <v>2.0825</v>
      </c>
      <c r="H412" s="7">
        <v>12.356999999999999</v>
      </c>
      <c r="J412" s="13" t="s">
        <v>2006</v>
      </c>
      <c r="K412" s="65" t="s">
        <v>2007</v>
      </c>
      <c r="L412" s="66" t="s">
        <v>2008</v>
      </c>
      <c r="M412" s="67">
        <v>337.55500000000001</v>
      </c>
      <c r="N412" s="68">
        <v>96.04</v>
      </c>
      <c r="O412" s="69">
        <v>2.0825</v>
      </c>
      <c r="P412" s="69">
        <v>12.356999999999999</v>
      </c>
      <c r="Q412" s="67">
        <v>32418.782200000001</v>
      </c>
      <c r="R412" s="62">
        <v>1.6845383108665707E-3</v>
      </c>
      <c r="S412" s="63">
        <v>3.5080510323796333E-5</v>
      </c>
      <c r="T412" s="64">
        <v>2.0815839907378214E-4</v>
      </c>
    </row>
    <row r="413" spans="2:20" ht="15.75">
      <c r="B413" s="7" t="s">
        <v>2009</v>
      </c>
      <c r="C413" s="7" t="s">
        <v>2010</v>
      </c>
      <c r="D413" s="7" t="s">
        <v>2011</v>
      </c>
      <c r="E413" s="7">
        <v>394.83699999999999</v>
      </c>
      <c r="F413" s="7">
        <v>28.42</v>
      </c>
      <c r="G413" s="7">
        <v>1.4075</v>
      </c>
      <c r="H413" s="7">
        <v>11.837</v>
      </c>
      <c r="J413" s="13" t="s">
        <v>2009</v>
      </c>
      <c r="K413" s="65" t="s">
        <v>2010</v>
      </c>
      <c r="L413" s="66" t="s">
        <v>2011</v>
      </c>
      <c r="M413" s="67">
        <v>394.83699999999999</v>
      </c>
      <c r="N413" s="68">
        <v>28.42</v>
      </c>
      <c r="O413" s="69">
        <v>1.4075</v>
      </c>
      <c r="P413" s="69">
        <v>11.837</v>
      </c>
      <c r="Q413" s="67">
        <v>11221.267540000001</v>
      </c>
      <c r="R413" s="62">
        <v>5.8307727141007409E-4</v>
      </c>
      <c r="S413" s="63">
        <v>8.2068125950967921E-6</v>
      </c>
      <c r="T413" s="64">
        <v>6.9018856616810467E-5</v>
      </c>
    </row>
    <row r="414" spans="2:20" ht="15.75">
      <c r="B414" s="7" t="s">
        <v>2012</v>
      </c>
      <c r="C414" s="7" t="s">
        <v>2013</v>
      </c>
      <c r="D414" s="7" t="s">
        <v>2014</v>
      </c>
      <c r="E414" s="7">
        <v>164.61600000000001</v>
      </c>
      <c r="F414" s="7">
        <v>336.32</v>
      </c>
      <c r="G414" s="7">
        <v>2.5928</v>
      </c>
      <c r="H414" s="7">
        <v>14.773</v>
      </c>
      <c r="J414" s="13" t="s">
        <v>2012</v>
      </c>
      <c r="K414" s="65" t="s">
        <v>2013</v>
      </c>
      <c r="L414" s="66" t="s">
        <v>2014</v>
      </c>
      <c r="M414" s="67">
        <v>164.61600000000001</v>
      </c>
      <c r="N414" s="68">
        <v>336.32</v>
      </c>
      <c r="O414" s="69">
        <v>2.5928</v>
      </c>
      <c r="P414" s="69">
        <v>14.773</v>
      </c>
      <c r="Q414" s="67">
        <v>55363.653120000003</v>
      </c>
      <c r="R414" s="62">
        <v>2.8767951286636406E-3</v>
      </c>
      <c r="S414" s="63">
        <v>7.4589544095990878E-5</v>
      </c>
      <c r="T414" s="64">
        <v>4.2498894435747964E-4</v>
      </c>
    </row>
    <row r="415" spans="2:20" ht="15.75">
      <c r="B415" s="7" t="s">
        <v>2015</v>
      </c>
      <c r="C415" s="7" t="s">
        <v>2016</v>
      </c>
      <c r="D415" s="7" t="s">
        <v>2017</v>
      </c>
      <c r="E415" s="7">
        <v>179.33</v>
      </c>
      <c r="F415" s="7">
        <v>80.459999999999994</v>
      </c>
      <c r="G415" s="7">
        <v>3.6291000000000002</v>
      </c>
      <c r="H415" s="7">
        <v>5.15</v>
      </c>
      <c r="J415" s="13" t="s">
        <v>2015</v>
      </c>
      <c r="K415" s="65" t="s">
        <v>2016</v>
      </c>
      <c r="L415" s="66" t="s">
        <v>2017</v>
      </c>
      <c r="M415" s="67">
        <v>179.33</v>
      </c>
      <c r="N415" s="68">
        <v>80.459999999999994</v>
      </c>
      <c r="O415" s="69">
        <v>3.6291000000000002</v>
      </c>
      <c r="P415" s="69">
        <v>5.15</v>
      </c>
      <c r="Q415" s="67">
        <v>14428.891799999999</v>
      </c>
      <c r="R415" s="62">
        <v>7.4975120504213485E-4</v>
      </c>
      <c r="S415" s="63">
        <v>2.720922098218412E-5</v>
      </c>
      <c r="T415" s="64">
        <v>3.8612187059669948E-5</v>
      </c>
    </row>
    <row r="416" spans="2:20" ht="15.75">
      <c r="B416" s="7" t="s">
        <v>2018</v>
      </c>
      <c r="C416" s="7" t="s">
        <v>2019</v>
      </c>
      <c r="D416" s="7" t="s">
        <v>2020</v>
      </c>
      <c r="E416" s="7">
        <v>168.61799999999999</v>
      </c>
      <c r="F416" s="7">
        <v>51.03</v>
      </c>
      <c r="G416" s="7">
        <v>1.9596</v>
      </c>
      <c r="H416" s="7">
        <v>6.8769999999999998</v>
      </c>
      <c r="J416" s="13" t="s">
        <v>2018</v>
      </c>
      <c r="K416" s="65" t="s">
        <v>2019</v>
      </c>
      <c r="L416" s="66" t="s">
        <v>2020</v>
      </c>
      <c r="M416" s="67">
        <v>168.61799999999999</v>
      </c>
      <c r="N416" s="68">
        <v>51.03</v>
      </c>
      <c r="O416" s="69">
        <v>1.9596</v>
      </c>
      <c r="P416" s="69">
        <v>6.8769999999999998</v>
      </c>
      <c r="Q416" s="67">
        <v>8604.57654</v>
      </c>
      <c r="R416" s="62">
        <v>4.4710929426626398E-4</v>
      </c>
      <c r="S416" s="63">
        <v>8.7615537304417088E-6</v>
      </c>
      <c r="T416" s="64">
        <v>3.0747706166690975E-5</v>
      </c>
    </row>
    <row r="417" spans="2:20" ht="15.75">
      <c r="B417" s="7" t="s">
        <v>2021</v>
      </c>
      <c r="C417" s="7" t="s">
        <v>2022</v>
      </c>
      <c r="D417" s="7" t="s">
        <v>2023</v>
      </c>
      <c r="E417" s="7">
        <v>1549.1859999999999</v>
      </c>
      <c r="F417" s="7">
        <v>85.53</v>
      </c>
      <c r="G417" s="7">
        <v>4.6767000000000003</v>
      </c>
      <c r="H417" s="7">
        <v>6.29</v>
      </c>
      <c r="J417" s="13" t="s">
        <v>2021</v>
      </c>
      <c r="K417" s="65" t="s">
        <v>2022</v>
      </c>
      <c r="L417" s="66" t="s">
        <v>2023</v>
      </c>
      <c r="M417" s="67">
        <v>1549.1859999999999</v>
      </c>
      <c r="N417" s="68">
        <v>85.53</v>
      </c>
      <c r="O417" s="69">
        <v>4.6767000000000003</v>
      </c>
      <c r="P417" s="69">
        <v>6.29</v>
      </c>
      <c r="Q417" s="67">
        <v>132501.87857999999</v>
      </c>
      <c r="R417" s="62">
        <v>6.8850362531446543E-3</v>
      </c>
      <c r="S417" s="63">
        <v>3.2199249045081608E-4</v>
      </c>
      <c r="T417" s="64">
        <v>4.3306878032279872E-4</v>
      </c>
    </row>
    <row r="418" spans="2:20" ht="15.75">
      <c r="B418" s="7" t="s">
        <v>2024</v>
      </c>
      <c r="C418" s="7" t="s">
        <v>2025</v>
      </c>
      <c r="D418" s="7" t="s">
        <v>2026</v>
      </c>
      <c r="E418" s="7">
        <v>282.97399999999999</v>
      </c>
      <c r="F418" s="7">
        <v>190.01</v>
      </c>
      <c r="G418" s="7">
        <v>1.5789</v>
      </c>
      <c r="H418" s="7">
        <v>10.202</v>
      </c>
      <c r="J418" s="13" t="s">
        <v>2024</v>
      </c>
      <c r="K418" s="65" t="s">
        <v>2025</v>
      </c>
      <c r="L418" s="66" t="s">
        <v>2026</v>
      </c>
      <c r="M418" s="67">
        <v>282.97399999999999</v>
      </c>
      <c r="N418" s="68">
        <v>190.01</v>
      </c>
      <c r="O418" s="69">
        <v>1.5789</v>
      </c>
      <c r="P418" s="69">
        <v>10.202</v>
      </c>
      <c r="Q418" s="67">
        <v>53767.889739999999</v>
      </c>
      <c r="R418" s="62">
        <v>2.7938763893937883E-3</v>
      </c>
      <c r="S418" s="63">
        <v>4.4112514312138526E-5</v>
      </c>
      <c r="T418" s="64">
        <v>2.850312692459543E-4</v>
      </c>
    </row>
    <row r="419" spans="2:20" ht="15.75">
      <c r="B419" s="7" t="s">
        <v>2027</v>
      </c>
      <c r="C419" s="7" t="s">
        <v>2028</v>
      </c>
      <c r="D419" s="7" t="s">
        <v>2029</v>
      </c>
      <c r="E419" s="7">
        <v>656</v>
      </c>
      <c r="F419" s="7">
        <v>73.3</v>
      </c>
      <c r="G419" s="7" t="s">
        <v>16</v>
      </c>
      <c r="H419" s="7">
        <v>25.571000000000002</v>
      </c>
      <c r="J419" s="13" t="s">
        <v>2027</v>
      </c>
      <c r="K419" s="65" t="s">
        <v>2028</v>
      </c>
      <c r="L419" s="66" t="s">
        <v>2029</v>
      </c>
      <c r="M419" s="67">
        <v>656</v>
      </c>
      <c r="N419" s="68">
        <v>73.3</v>
      </c>
      <c r="O419" s="69" t="s">
        <v>16</v>
      </c>
      <c r="P419" s="69">
        <v>25.571000000000002</v>
      </c>
      <c r="Q419" s="67">
        <v>48084.799999999996</v>
      </c>
      <c r="R419" s="62">
        <v>2.4985728109909342E-3</v>
      </c>
      <c r="S419" s="63" t="s">
        <v>16</v>
      </c>
      <c r="T419" s="64">
        <v>6.3891005349849179E-4</v>
      </c>
    </row>
    <row r="420" spans="2:20" ht="15.75">
      <c r="B420" s="7" t="s">
        <v>2030</v>
      </c>
      <c r="C420" s="7" t="s">
        <v>2031</v>
      </c>
      <c r="D420" s="7" t="s">
        <v>2032</v>
      </c>
      <c r="E420" s="7">
        <v>1115.819</v>
      </c>
      <c r="F420" s="7">
        <v>55.74</v>
      </c>
      <c r="G420" s="7">
        <v>2.6911</v>
      </c>
      <c r="H420" s="7">
        <v>7.2530000000000001</v>
      </c>
      <c r="J420" s="13" t="s">
        <v>2030</v>
      </c>
      <c r="K420" s="65" t="s">
        <v>2031</v>
      </c>
      <c r="L420" s="66" t="s">
        <v>2032</v>
      </c>
      <c r="M420" s="67">
        <v>1115.819</v>
      </c>
      <c r="N420" s="68">
        <v>55.74</v>
      </c>
      <c r="O420" s="69">
        <v>2.6911</v>
      </c>
      <c r="P420" s="69">
        <v>7.2530000000000001</v>
      </c>
      <c r="Q420" s="67">
        <v>62195.751060000002</v>
      </c>
      <c r="R420" s="62">
        <v>3.231803242556413E-3</v>
      </c>
      <c r="S420" s="63">
        <v>8.6971057060435632E-5</v>
      </c>
      <c r="T420" s="64">
        <v>2.3440268918261664E-4</v>
      </c>
    </row>
    <row r="421" spans="2:20" ht="15.75">
      <c r="B421" s="7" t="s">
        <v>2033</v>
      </c>
      <c r="C421" s="7" t="s">
        <v>2034</v>
      </c>
      <c r="D421" s="7" t="s">
        <v>2035</v>
      </c>
      <c r="E421" s="7">
        <v>467.83499999999998</v>
      </c>
      <c r="F421" s="7">
        <v>101.89</v>
      </c>
      <c r="G421" s="7">
        <v>1.9236</v>
      </c>
      <c r="H421" s="7">
        <v>11</v>
      </c>
      <c r="J421" s="13" t="s">
        <v>2033</v>
      </c>
      <c r="K421" s="65" t="s">
        <v>2034</v>
      </c>
      <c r="L421" s="66" t="s">
        <v>2035</v>
      </c>
      <c r="M421" s="67">
        <v>467.83499999999998</v>
      </c>
      <c r="N421" s="68">
        <v>101.89</v>
      </c>
      <c r="O421" s="69">
        <v>1.9236</v>
      </c>
      <c r="P421" s="69">
        <v>11</v>
      </c>
      <c r="Q421" s="67">
        <v>47667.708149999999</v>
      </c>
      <c r="R421" s="62">
        <v>2.476899967262856E-3</v>
      </c>
      <c r="S421" s="63">
        <v>4.7645647770268295E-5</v>
      </c>
      <c r="T421" s="64">
        <v>2.7245899639891417E-4</v>
      </c>
    </row>
    <row r="422" spans="2:20" ht="15.75">
      <c r="B422" s="7" t="s">
        <v>2036</v>
      </c>
      <c r="C422" s="7" t="s">
        <v>2037</v>
      </c>
      <c r="D422" s="7" t="s">
        <v>2038</v>
      </c>
      <c r="E422" s="7">
        <v>276.28699999999998</v>
      </c>
      <c r="F422" s="7">
        <v>31.2</v>
      </c>
      <c r="G422" s="7">
        <v>4.3269000000000002</v>
      </c>
      <c r="H422" s="7">
        <v>10.9</v>
      </c>
      <c r="J422" s="13" t="s">
        <v>2036</v>
      </c>
      <c r="K422" s="65" t="s">
        <v>2037</v>
      </c>
      <c r="L422" s="66" t="s">
        <v>2038</v>
      </c>
      <c r="M422" s="67">
        <v>276.28699999999998</v>
      </c>
      <c r="N422" s="68">
        <v>31.2</v>
      </c>
      <c r="O422" s="69">
        <v>4.3269000000000002</v>
      </c>
      <c r="P422" s="69">
        <v>10.9</v>
      </c>
      <c r="Q422" s="67">
        <v>8620.1543999999994</v>
      </c>
      <c r="R422" s="62">
        <v>4.4791874792832393E-4</v>
      </c>
      <c r="S422" s="63">
        <v>1.9380996304110648E-5</v>
      </c>
      <c r="T422" s="64">
        <v>4.882314352418731E-5</v>
      </c>
    </row>
    <row r="423" spans="2:20" ht="15.75">
      <c r="B423" s="7" t="s">
        <v>2039</v>
      </c>
      <c r="C423" s="7" t="s">
        <v>2040</v>
      </c>
      <c r="D423" s="7" t="s">
        <v>2041</v>
      </c>
      <c r="E423" s="7">
        <v>144.94300000000001</v>
      </c>
      <c r="F423" s="7">
        <v>46.75</v>
      </c>
      <c r="G423" s="7">
        <v>1.7968</v>
      </c>
      <c r="H423" s="7">
        <v>4.95</v>
      </c>
      <c r="J423" s="13" t="s">
        <v>2039</v>
      </c>
      <c r="K423" s="65" t="s">
        <v>2040</v>
      </c>
      <c r="L423" s="66" t="s">
        <v>2041</v>
      </c>
      <c r="M423" s="67">
        <v>144.94300000000001</v>
      </c>
      <c r="N423" s="68">
        <v>46.75</v>
      </c>
      <c r="O423" s="69">
        <v>1.7968</v>
      </c>
      <c r="P423" s="69">
        <v>4.95</v>
      </c>
      <c r="Q423" s="67">
        <v>6776.085250000001</v>
      </c>
      <c r="R423" s="62">
        <v>3.520975936388778E-4</v>
      </c>
      <c r="S423" s="63">
        <v>6.3264895625033556E-6</v>
      </c>
      <c r="T423" s="64">
        <v>1.7428830885124453E-5</v>
      </c>
    </row>
    <row r="424" spans="2:20" ht="15.75">
      <c r="B424" s="7" t="s">
        <v>2042</v>
      </c>
      <c r="C424" s="7" t="s">
        <v>2043</v>
      </c>
      <c r="D424" s="7" t="s">
        <v>2044</v>
      </c>
      <c r="E424" s="7">
        <v>36.034999999999997</v>
      </c>
      <c r="F424" s="7">
        <v>124.77</v>
      </c>
      <c r="G424" s="7">
        <v>1.4826999999999999</v>
      </c>
      <c r="H424" s="7">
        <v>10.25</v>
      </c>
      <c r="J424" s="13" t="s">
        <v>2042</v>
      </c>
      <c r="K424" s="65" t="s">
        <v>2043</v>
      </c>
      <c r="L424" s="66" t="s">
        <v>2044</v>
      </c>
      <c r="M424" s="67">
        <v>36.034999999999997</v>
      </c>
      <c r="N424" s="68">
        <v>124.77</v>
      </c>
      <c r="O424" s="69">
        <v>1.4826999999999999</v>
      </c>
      <c r="P424" s="69">
        <v>10.25</v>
      </c>
      <c r="Q424" s="67">
        <v>4496.086949999999</v>
      </c>
      <c r="R424" s="62">
        <v>2.3362477558648792E-4</v>
      </c>
      <c r="S424" s="63">
        <v>3.4639545476208563E-6</v>
      </c>
      <c r="T424" s="64">
        <v>2.3946539497615009E-5</v>
      </c>
    </row>
    <row r="425" spans="2:20" ht="15.75">
      <c r="B425" s="7" t="s">
        <v>2045</v>
      </c>
      <c r="C425" s="7" t="s">
        <v>2046</v>
      </c>
      <c r="D425" s="7" t="s">
        <v>2047</v>
      </c>
      <c r="E425" s="7">
        <v>107.51600000000001</v>
      </c>
      <c r="F425" s="7">
        <v>152.16</v>
      </c>
      <c r="G425" s="7" t="s">
        <v>16</v>
      </c>
      <c r="H425" s="7">
        <v>15.2</v>
      </c>
      <c r="J425" s="13" t="s">
        <v>2045</v>
      </c>
      <c r="K425" s="65" t="s">
        <v>2046</v>
      </c>
      <c r="L425" s="66" t="s">
        <v>2047</v>
      </c>
      <c r="M425" s="67">
        <v>107.51600000000001</v>
      </c>
      <c r="N425" s="68">
        <v>152.16</v>
      </c>
      <c r="O425" s="69" t="s">
        <v>16</v>
      </c>
      <c r="P425" s="69">
        <v>15.2</v>
      </c>
      <c r="Q425" s="67">
        <v>16359.63456</v>
      </c>
      <c r="R425" s="62">
        <v>8.5007607621043744E-4</v>
      </c>
      <c r="S425" s="63" t="s">
        <v>16</v>
      </c>
      <c r="T425" s="64">
        <v>1.2921156358398648E-4</v>
      </c>
    </row>
    <row r="426" spans="2:20" ht="15.75">
      <c r="B426" s="7" t="s">
        <v>2048</v>
      </c>
      <c r="C426" s="7" t="s">
        <v>2049</v>
      </c>
      <c r="D426" s="7" t="s">
        <v>2050</v>
      </c>
      <c r="E426" s="7">
        <v>181.38</v>
      </c>
      <c r="F426" s="7">
        <v>125.67</v>
      </c>
      <c r="G426" s="7">
        <v>2.1326000000000001</v>
      </c>
      <c r="H426" s="7">
        <v>11.65</v>
      </c>
      <c r="J426" s="13" t="s">
        <v>2048</v>
      </c>
      <c r="K426" s="65" t="s">
        <v>2049</v>
      </c>
      <c r="L426" s="66" t="s">
        <v>2050</v>
      </c>
      <c r="M426" s="67">
        <v>181.38</v>
      </c>
      <c r="N426" s="68">
        <v>125.67</v>
      </c>
      <c r="O426" s="69">
        <v>2.1326000000000001</v>
      </c>
      <c r="P426" s="69">
        <v>11.65</v>
      </c>
      <c r="Q426" s="67">
        <v>22794.024600000001</v>
      </c>
      <c r="R426" s="62">
        <v>1.1844185713285387E-3</v>
      </c>
      <c r="S426" s="63">
        <v>2.5258910452152418E-5</v>
      </c>
      <c r="T426" s="64">
        <v>1.3798476355977477E-4</v>
      </c>
    </row>
    <row r="427" spans="2:20" ht="15.75">
      <c r="B427" s="7" t="s">
        <v>2051</v>
      </c>
      <c r="C427" s="7" t="s">
        <v>2052</v>
      </c>
      <c r="D427" s="7" t="s">
        <v>2053</v>
      </c>
      <c r="E427" s="7">
        <v>507.21100000000001</v>
      </c>
      <c r="F427" s="7">
        <v>34.67</v>
      </c>
      <c r="G427" s="7">
        <v>3.6920000000000002</v>
      </c>
      <c r="H427" s="7">
        <v>5</v>
      </c>
      <c r="J427" s="13" t="s">
        <v>2051</v>
      </c>
      <c r="K427" s="65" t="s">
        <v>2052</v>
      </c>
      <c r="L427" s="66" t="s">
        <v>2053</v>
      </c>
      <c r="M427" s="67">
        <v>507.21100000000001</v>
      </c>
      <c r="N427" s="68">
        <v>34.67</v>
      </c>
      <c r="O427" s="69">
        <v>3.6920000000000002</v>
      </c>
      <c r="P427" s="69">
        <v>5</v>
      </c>
      <c r="Q427" s="67">
        <v>17585.005370000003</v>
      </c>
      <c r="R427" s="62">
        <v>9.1374855044861554E-4</v>
      </c>
      <c r="S427" s="63">
        <v>3.3735596482562888E-5</v>
      </c>
      <c r="T427" s="64">
        <v>4.5687427522430778E-5</v>
      </c>
    </row>
    <row r="428" spans="2:20" ht="15.75">
      <c r="B428" s="7" t="s">
        <v>2054</v>
      </c>
      <c r="C428" s="7" t="s">
        <v>2055</v>
      </c>
      <c r="D428" s="7" t="s">
        <v>2056</v>
      </c>
      <c r="E428" s="7">
        <v>131.77000000000001</v>
      </c>
      <c r="F428" s="7">
        <v>84.62</v>
      </c>
      <c r="G428" s="7">
        <v>1.5598999999999998</v>
      </c>
      <c r="H428" s="7">
        <v>9.875</v>
      </c>
      <c r="J428" s="13" t="s">
        <v>2054</v>
      </c>
      <c r="K428" s="65" t="s">
        <v>2055</v>
      </c>
      <c r="L428" s="66" t="s">
        <v>2056</v>
      </c>
      <c r="M428" s="67">
        <v>131.77000000000001</v>
      </c>
      <c r="N428" s="68">
        <v>84.62</v>
      </c>
      <c r="O428" s="69">
        <v>1.5598999999999998</v>
      </c>
      <c r="P428" s="69">
        <v>9.875</v>
      </c>
      <c r="Q428" s="67">
        <v>11150.377400000001</v>
      </c>
      <c r="R428" s="62">
        <v>5.7939369205919108E-4</v>
      </c>
      <c r="S428" s="63">
        <v>9.0379622024313215E-6</v>
      </c>
      <c r="T428" s="64">
        <v>5.7215127090845125E-5</v>
      </c>
    </row>
    <row r="429" spans="2:20" ht="15.75">
      <c r="B429" s="7" t="s">
        <v>2057</v>
      </c>
      <c r="C429" s="7" t="s">
        <v>2058</v>
      </c>
      <c r="D429" s="7" t="s">
        <v>2059</v>
      </c>
      <c r="E429" s="7">
        <v>229.47399999999999</v>
      </c>
      <c r="F429" s="7">
        <v>32.76</v>
      </c>
      <c r="G429" s="7" t="s">
        <v>16</v>
      </c>
      <c r="H429" s="7">
        <v>7.5750000000000002</v>
      </c>
      <c r="J429" s="13" t="s">
        <v>2057</v>
      </c>
      <c r="K429" s="65" t="s">
        <v>2058</v>
      </c>
      <c r="L429" s="66" t="s">
        <v>2059</v>
      </c>
      <c r="M429" s="67">
        <v>229.47399999999999</v>
      </c>
      <c r="N429" s="68">
        <v>32.76</v>
      </c>
      <c r="O429" s="69" t="s">
        <v>16</v>
      </c>
      <c r="P429" s="69">
        <v>7.5750000000000002</v>
      </c>
      <c r="Q429" s="67">
        <v>7517.5682399999996</v>
      </c>
      <c r="R429" s="62">
        <v>3.9062638524508728E-4</v>
      </c>
      <c r="S429" s="63" t="s">
        <v>16</v>
      </c>
      <c r="T429" s="64">
        <v>2.958994868231536E-5</v>
      </c>
    </row>
    <row r="430" spans="2:20" ht="15.75">
      <c r="B430" s="7" t="s">
        <v>2060</v>
      </c>
      <c r="C430" s="7" t="s">
        <v>2061</v>
      </c>
      <c r="D430" s="7" t="s">
        <v>2062</v>
      </c>
      <c r="E430" s="7">
        <v>203.27199999999999</v>
      </c>
      <c r="F430" s="7">
        <v>104.07</v>
      </c>
      <c r="G430" s="7">
        <v>0.84560000000000002</v>
      </c>
      <c r="H430" s="7">
        <v>11.454000000000001</v>
      </c>
      <c r="J430" s="13" t="s">
        <v>2060</v>
      </c>
      <c r="K430" s="65" t="s">
        <v>2061</v>
      </c>
      <c r="L430" s="66" t="s">
        <v>2062</v>
      </c>
      <c r="M430" s="67">
        <v>203.27199999999999</v>
      </c>
      <c r="N430" s="68">
        <v>104.07</v>
      </c>
      <c r="O430" s="69">
        <v>0.84560000000000002</v>
      </c>
      <c r="P430" s="69">
        <v>11.454000000000001</v>
      </c>
      <c r="Q430" s="67">
        <v>21154.517039999999</v>
      </c>
      <c r="R430" s="62">
        <v>1.0992268056805566E-3</v>
      </c>
      <c r="S430" s="63">
        <v>9.295061868834786E-6</v>
      </c>
      <c r="T430" s="64">
        <v>1.2590543832265096E-4</v>
      </c>
    </row>
    <row r="431" spans="2:20" ht="15.75">
      <c r="B431" s="7" t="s">
        <v>2063</v>
      </c>
      <c r="C431" s="7" t="s">
        <v>2064</v>
      </c>
      <c r="D431" s="7" t="s">
        <v>2065</v>
      </c>
      <c r="E431" s="7">
        <v>332.97800000000001</v>
      </c>
      <c r="F431" s="7">
        <v>37.97</v>
      </c>
      <c r="G431" s="7" t="s">
        <v>16</v>
      </c>
      <c r="H431" s="7">
        <v>10.5</v>
      </c>
      <c r="J431" s="13" t="s">
        <v>2063</v>
      </c>
      <c r="K431" s="65" t="s">
        <v>2064</v>
      </c>
      <c r="L431" s="66" t="s">
        <v>2065</v>
      </c>
      <c r="M431" s="67">
        <v>332.97800000000001</v>
      </c>
      <c r="N431" s="68">
        <v>37.97</v>
      </c>
      <c r="O431" s="69" t="s">
        <v>16</v>
      </c>
      <c r="P431" s="69">
        <v>10.5</v>
      </c>
      <c r="Q431" s="67">
        <v>12643.174660000001</v>
      </c>
      <c r="R431" s="62">
        <v>6.5696212628700871E-4</v>
      </c>
      <c r="S431" s="63" t="s">
        <v>16</v>
      </c>
      <c r="T431" s="64">
        <v>6.8981023260135906E-5</v>
      </c>
    </row>
    <row r="432" spans="2:20" ht="15.75">
      <c r="B432" s="7" t="s">
        <v>2066</v>
      </c>
      <c r="C432" s="7" t="s">
        <v>2067</v>
      </c>
      <c r="D432" s="7" t="s">
        <v>2068</v>
      </c>
      <c r="E432" s="7">
        <v>1108.884</v>
      </c>
      <c r="F432" s="7">
        <v>97.4</v>
      </c>
      <c r="G432" s="7">
        <v>0.65710000000000002</v>
      </c>
      <c r="H432" s="7">
        <v>17.071000000000002</v>
      </c>
      <c r="J432" s="13" t="s">
        <v>2066</v>
      </c>
      <c r="K432" s="65" t="s">
        <v>2067</v>
      </c>
      <c r="L432" s="66" t="s">
        <v>2068</v>
      </c>
      <c r="M432" s="67">
        <v>1108.884</v>
      </c>
      <c r="N432" s="68">
        <v>97.4</v>
      </c>
      <c r="O432" s="69">
        <v>0.65710000000000002</v>
      </c>
      <c r="P432" s="69">
        <v>17.071000000000002</v>
      </c>
      <c r="Q432" s="67">
        <v>108005.30160000001</v>
      </c>
      <c r="R432" s="62">
        <v>5.6121499937742429E-3</v>
      </c>
      <c r="S432" s="63">
        <v>3.6877437609090552E-5</v>
      </c>
      <c r="T432" s="64">
        <v>9.5805012543720121E-4</v>
      </c>
    </row>
    <row r="433" spans="2:20" ht="15.75">
      <c r="B433" s="7" t="s">
        <v>2069</v>
      </c>
      <c r="C433" s="7" t="s">
        <v>2070</v>
      </c>
      <c r="D433" s="7" t="s">
        <v>2071</v>
      </c>
      <c r="E433" s="7">
        <v>80.126999999999995</v>
      </c>
      <c r="F433" s="7">
        <v>121.22</v>
      </c>
      <c r="G433" s="7">
        <v>0.72599999999999998</v>
      </c>
      <c r="H433" s="7">
        <v>8</v>
      </c>
      <c r="J433" s="13" t="s">
        <v>2069</v>
      </c>
      <c r="K433" s="65" t="s">
        <v>2070</v>
      </c>
      <c r="L433" s="66" t="s">
        <v>2071</v>
      </c>
      <c r="M433" s="67">
        <v>80.126999999999995</v>
      </c>
      <c r="N433" s="68">
        <v>121.22</v>
      </c>
      <c r="O433" s="69">
        <v>0.72599999999999998</v>
      </c>
      <c r="P433" s="69">
        <v>8</v>
      </c>
      <c r="Q433" s="67">
        <v>9712.9949399999987</v>
      </c>
      <c r="R433" s="62">
        <v>5.0470471064403973E-4</v>
      </c>
      <c r="S433" s="63">
        <v>3.6641561992757283E-6</v>
      </c>
      <c r="T433" s="64">
        <v>4.037637685152318E-5</v>
      </c>
    </row>
    <row r="434" spans="2:20" ht="15.75">
      <c r="B434" s="7" t="s">
        <v>2072</v>
      </c>
      <c r="C434" s="7" t="s">
        <v>2073</v>
      </c>
      <c r="D434" s="7" t="s">
        <v>2074</v>
      </c>
      <c r="E434" s="7">
        <v>106.72</v>
      </c>
      <c r="F434" s="7">
        <v>45.85</v>
      </c>
      <c r="G434" s="7">
        <v>3.1406999999999998</v>
      </c>
      <c r="H434" s="7">
        <v>14.433</v>
      </c>
      <c r="J434" s="13" t="s">
        <v>2072</v>
      </c>
      <c r="K434" s="65" t="s">
        <v>2073</v>
      </c>
      <c r="L434" s="66" t="s">
        <v>2074</v>
      </c>
      <c r="M434" s="67">
        <v>106.72</v>
      </c>
      <c r="N434" s="68">
        <v>45.85</v>
      </c>
      <c r="O434" s="69">
        <v>3.1406999999999998</v>
      </c>
      <c r="P434" s="69">
        <v>14.433</v>
      </c>
      <c r="Q434" s="67">
        <v>4893.1120000000001</v>
      </c>
      <c r="R434" s="62">
        <v>2.5425491224531399E-4</v>
      </c>
      <c r="S434" s="63">
        <v>7.9853840288885764E-6</v>
      </c>
      <c r="T434" s="64">
        <v>3.6696611484366162E-5</v>
      </c>
    </row>
    <row r="435" spans="2:20" ht="15.75">
      <c r="B435" s="7" t="s">
        <v>2075</v>
      </c>
      <c r="C435" s="7" t="s">
        <v>2076</v>
      </c>
      <c r="D435" s="7" t="s">
        <v>2077</v>
      </c>
      <c r="E435" s="7">
        <v>208.042</v>
      </c>
      <c r="F435" s="7">
        <v>64.510000000000005</v>
      </c>
      <c r="G435" s="7" t="s">
        <v>16</v>
      </c>
      <c r="H435" s="7">
        <v>14.977</v>
      </c>
      <c r="J435" s="13" t="s">
        <v>2075</v>
      </c>
      <c r="K435" s="65" t="s">
        <v>2076</v>
      </c>
      <c r="L435" s="66" t="s">
        <v>2077</v>
      </c>
      <c r="M435" s="67">
        <v>208.042</v>
      </c>
      <c r="N435" s="68">
        <v>64.510000000000005</v>
      </c>
      <c r="O435" s="69" t="s">
        <v>16</v>
      </c>
      <c r="P435" s="69">
        <v>14.977</v>
      </c>
      <c r="Q435" s="67">
        <v>13420.789420000001</v>
      </c>
      <c r="R435" s="62">
        <v>6.973683897374388E-4</v>
      </c>
      <c r="S435" s="63" t="s">
        <v>16</v>
      </c>
      <c r="T435" s="64">
        <v>1.0444486373097622E-4</v>
      </c>
    </row>
    <row r="436" spans="2:20" ht="15.75">
      <c r="B436" s="7" t="s">
        <v>2078</v>
      </c>
      <c r="C436" s="7" t="s">
        <v>2079</v>
      </c>
      <c r="D436" s="7" t="s">
        <v>2080</v>
      </c>
      <c r="E436" s="7">
        <v>111.31</v>
      </c>
      <c r="F436" s="7">
        <v>228.04</v>
      </c>
      <c r="G436" s="7">
        <v>1.3155999999999999</v>
      </c>
      <c r="H436" s="7">
        <v>15.553000000000001</v>
      </c>
      <c r="J436" s="13" t="s">
        <v>2078</v>
      </c>
      <c r="K436" s="65" t="s">
        <v>2079</v>
      </c>
      <c r="L436" s="66" t="s">
        <v>2080</v>
      </c>
      <c r="M436" s="67">
        <v>111.31</v>
      </c>
      <c r="N436" s="68">
        <v>228.04</v>
      </c>
      <c r="O436" s="69">
        <v>1.3155999999999999</v>
      </c>
      <c r="P436" s="69">
        <v>15.553000000000001</v>
      </c>
      <c r="Q436" s="67">
        <v>25383.132399999999</v>
      </c>
      <c r="R436" s="62">
        <v>1.3189532757217055E-3</v>
      </c>
      <c r="S436" s="63">
        <v>1.7352149295394758E-5</v>
      </c>
      <c r="T436" s="64">
        <v>2.0513680297299687E-4</v>
      </c>
    </row>
    <row r="437" spans="2:20" ht="15.75">
      <c r="B437" s="7" t="s">
        <v>2081</v>
      </c>
      <c r="C437" s="7" t="s">
        <v>2082</v>
      </c>
      <c r="D437" s="7" t="s">
        <v>2083</v>
      </c>
      <c r="E437" s="7">
        <v>283.464</v>
      </c>
      <c r="F437" s="7">
        <v>65.430000000000007</v>
      </c>
      <c r="G437" s="7">
        <v>1.5895000000000001</v>
      </c>
      <c r="H437" s="7">
        <v>12.42</v>
      </c>
      <c r="J437" s="13" t="s">
        <v>2081</v>
      </c>
      <c r="K437" s="65" t="s">
        <v>2082</v>
      </c>
      <c r="L437" s="66" t="s">
        <v>2083</v>
      </c>
      <c r="M437" s="67">
        <v>283.464</v>
      </c>
      <c r="N437" s="68">
        <v>65.430000000000007</v>
      </c>
      <c r="O437" s="69">
        <v>1.5895000000000001</v>
      </c>
      <c r="P437" s="69">
        <v>12.42</v>
      </c>
      <c r="Q437" s="67">
        <v>18547.04952</v>
      </c>
      <c r="R437" s="62">
        <v>9.6373809716946866E-4</v>
      </c>
      <c r="S437" s="63">
        <v>1.5318617054508707E-5</v>
      </c>
      <c r="T437" s="64">
        <v>1.1969627166844801E-4</v>
      </c>
    </row>
    <row r="438" spans="2:20" ht="15.75">
      <c r="B438" s="7" t="s">
        <v>2084</v>
      </c>
      <c r="C438" s="7" t="s">
        <v>2085</v>
      </c>
      <c r="D438" s="7" t="s">
        <v>2086</v>
      </c>
      <c r="E438" s="7">
        <v>31.141999999999999</v>
      </c>
      <c r="F438" s="7">
        <v>742.23</v>
      </c>
      <c r="G438" s="7" t="s">
        <v>16</v>
      </c>
      <c r="H438" s="7">
        <v>21.241</v>
      </c>
      <c r="J438" s="13" t="s">
        <v>2084</v>
      </c>
      <c r="K438" s="65" t="s">
        <v>2085</v>
      </c>
      <c r="L438" s="66" t="s">
        <v>2086</v>
      </c>
      <c r="M438" s="67">
        <v>31.141999999999999</v>
      </c>
      <c r="N438" s="68">
        <v>742.23</v>
      </c>
      <c r="O438" s="69" t="s">
        <v>16</v>
      </c>
      <c r="P438" s="69">
        <v>21.241</v>
      </c>
      <c r="Q438" s="67">
        <v>23114.52666</v>
      </c>
      <c r="R438" s="62">
        <v>1.2010724356054533E-3</v>
      </c>
      <c r="S438" s="63" t="s">
        <v>16</v>
      </c>
      <c r="T438" s="64">
        <v>2.5511979604695431E-4</v>
      </c>
    </row>
    <row r="439" spans="2:20" ht="15.75">
      <c r="B439" s="7" t="s">
        <v>2087</v>
      </c>
      <c r="C439" s="7" t="s">
        <v>2088</v>
      </c>
      <c r="D439" s="7" t="s">
        <v>2089</v>
      </c>
      <c r="E439" s="7">
        <v>253.072</v>
      </c>
      <c r="F439" s="7">
        <v>26.68</v>
      </c>
      <c r="G439" s="7">
        <v>4.048</v>
      </c>
      <c r="H439" s="7">
        <v>6.0250000000000004</v>
      </c>
      <c r="J439" s="13" t="s">
        <v>2087</v>
      </c>
      <c r="K439" s="65" t="s">
        <v>2088</v>
      </c>
      <c r="L439" s="66" t="s">
        <v>2089</v>
      </c>
      <c r="M439" s="67">
        <v>253.072</v>
      </c>
      <c r="N439" s="68">
        <v>26.68</v>
      </c>
      <c r="O439" s="69">
        <v>4.048</v>
      </c>
      <c r="P439" s="69">
        <v>6.0250000000000004</v>
      </c>
      <c r="Q439" s="67">
        <v>6751.9609600000003</v>
      </c>
      <c r="R439" s="62">
        <v>3.5084405208149456E-4</v>
      </c>
      <c r="S439" s="63">
        <v>1.42021672282589E-5</v>
      </c>
      <c r="T439" s="64">
        <v>2.113835413791005E-5</v>
      </c>
    </row>
    <row r="440" spans="2:20" ht="15.75">
      <c r="B440" s="7" t="s">
        <v>2090</v>
      </c>
      <c r="C440" s="7" t="s">
        <v>2091</v>
      </c>
      <c r="D440" s="7" t="s">
        <v>2092</v>
      </c>
      <c r="E440" s="7">
        <v>101.53700000000001</v>
      </c>
      <c r="F440" s="7">
        <v>103.23</v>
      </c>
      <c r="G440" s="7">
        <v>1.9374</v>
      </c>
      <c r="H440" s="7">
        <v>9.5</v>
      </c>
      <c r="J440" s="13" t="s">
        <v>2090</v>
      </c>
      <c r="K440" s="65" t="s">
        <v>2091</v>
      </c>
      <c r="L440" s="66" t="s">
        <v>2092</v>
      </c>
      <c r="M440" s="67">
        <v>101.53700000000001</v>
      </c>
      <c r="N440" s="68">
        <v>103.23</v>
      </c>
      <c r="O440" s="69">
        <v>1.9374</v>
      </c>
      <c r="P440" s="69">
        <v>9.5</v>
      </c>
      <c r="Q440" s="67">
        <v>10481.664510000001</v>
      </c>
      <c r="R440" s="62">
        <v>5.4464616591136112E-4</v>
      </c>
      <c r="S440" s="63">
        <v>1.055197481836671E-5</v>
      </c>
      <c r="T440" s="64">
        <v>5.1741385761579308E-5</v>
      </c>
    </row>
    <row r="441" spans="2:20" ht="15.75">
      <c r="B441" s="7" t="s">
        <v>2093</v>
      </c>
      <c r="C441" s="7" t="s">
        <v>2094</v>
      </c>
      <c r="D441" s="7" t="s">
        <v>2095</v>
      </c>
      <c r="E441" s="7">
        <v>172.934</v>
      </c>
      <c r="F441" s="7">
        <v>89.45</v>
      </c>
      <c r="G441" s="7" t="s">
        <v>16</v>
      </c>
      <c r="H441" s="7">
        <v>14.3</v>
      </c>
      <c r="J441" s="13" t="s">
        <v>2093</v>
      </c>
      <c r="K441" s="65" t="s">
        <v>2094</v>
      </c>
      <c r="L441" s="66" t="s">
        <v>2095</v>
      </c>
      <c r="M441" s="67">
        <v>172.934</v>
      </c>
      <c r="N441" s="68">
        <v>89.45</v>
      </c>
      <c r="O441" s="69" t="s">
        <v>16</v>
      </c>
      <c r="P441" s="69">
        <v>14.3</v>
      </c>
      <c r="Q441" s="67">
        <v>15468.9463</v>
      </c>
      <c r="R441" s="62">
        <v>8.0379431004930484E-4</v>
      </c>
      <c r="S441" s="63" t="s">
        <v>16</v>
      </c>
      <c r="T441" s="64">
        <v>1.1494258633705061E-4</v>
      </c>
    </row>
    <row r="442" spans="2:20" ht="15.75">
      <c r="B442" s="7" t="s">
        <v>2096</v>
      </c>
      <c r="C442" s="7" t="s">
        <v>2097</v>
      </c>
      <c r="D442" s="7" t="s">
        <v>2098</v>
      </c>
      <c r="E442" s="7">
        <v>67.915999999999997</v>
      </c>
      <c r="F442" s="7">
        <v>74.599999999999994</v>
      </c>
      <c r="G442" s="7">
        <v>1.6086</v>
      </c>
      <c r="H442" s="7">
        <v>8.2550000000000008</v>
      </c>
      <c r="J442" s="13" t="s">
        <v>2096</v>
      </c>
      <c r="K442" s="65" t="s">
        <v>2097</v>
      </c>
      <c r="L442" s="66" t="s">
        <v>2098</v>
      </c>
      <c r="M442" s="67">
        <v>67.915999999999997</v>
      </c>
      <c r="N442" s="68">
        <v>74.599999999999994</v>
      </c>
      <c r="O442" s="69">
        <v>1.6086</v>
      </c>
      <c r="P442" s="69">
        <v>8.2550000000000008</v>
      </c>
      <c r="Q442" s="67">
        <v>5066.5335999999998</v>
      </c>
      <c r="R442" s="62">
        <v>2.6326621092178856E-4</v>
      </c>
      <c r="S442" s="63">
        <v>4.2349002688878909E-6</v>
      </c>
      <c r="T442" s="64">
        <v>2.1732625711593651E-5</v>
      </c>
    </row>
    <row r="443" spans="2:20" ht="15.75">
      <c r="B443" s="7" t="s">
        <v>2099</v>
      </c>
      <c r="C443" s="7" t="s">
        <v>2100</v>
      </c>
      <c r="D443" s="7" t="s">
        <v>2101</v>
      </c>
      <c r="E443" s="7">
        <v>333.495</v>
      </c>
      <c r="F443" s="7">
        <v>22.45</v>
      </c>
      <c r="G443" s="7">
        <v>2.5834999999999999</v>
      </c>
      <c r="H443" s="7">
        <v>23.9</v>
      </c>
      <c r="J443" s="13" t="s">
        <v>2099</v>
      </c>
      <c r="K443" s="65" t="s">
        <v>2100</v>
      </c>
      <c r="L443" s="66" t="s">
        <v>2101</v>
      </c>
      <c r="M443" s="67">
        <v>333.495</v>
      </c>
      <c r="N443" s="68">
        <v>22.45</v>
      </c>
      <c r="O443" s="69">
        <v>2.5834999999999999</v>
      </c>
      <c r="P443" s="69">
        <v>23.9</v>
      </c>
      <c r="Q443" s="67">
        <v>7486.9627499999997</v>
      </c>
      <c r="R443" s="62">
        <v>3.890360688627574E-4</v>
      </c>
      <c r="S443" s="63">
        <v>1.0050746839069338E-5</v>
      </c>
      <c r="T443" s="64">
        <v>9.2979620458199012E-5</v>
      </c>
    </row>
    <row r="444" spans="2:20" ht="15.75">
      <c r="B444" s="7" t="s">
        <v>2102</v>
      </c>
      <c r="C444" s="7" t="s">
        <v>2103</v>
      </c>
      <c r="D444" s="7" t="s">
        <v>2104</v>
      </c>
      <c r="E444" s="7">
        <v>497.38900000000001</v>
      </c>
      <c r="F444" s="7">
        <v>7.01</v>
      </c>
      <c r="G444" s="7" t="s">
        <v>16</v>
      </c>
      <c r="H444" s="7">
        <v>5</v>
      </c>
      <c r="J444" s="13" t="s">
        <v>2102</v>
      </c>
      <c r="K444" s="65" t="s">
        <v>2103</v>
      </c>
      <c r="L444" s="66" t="s">
        <v>2104</v>
      </c>
      <c r="M444" s="67">
        <v>497.38900000000001</v>
      </c>
      <c r="N444" s="68">
        <v>7.01</v>
      </c>
      <c r="O444" s="69" t="s">
        <v>16</v>
      </c>
      <c r="P444" s="69">
        <v>5</v>
      </c>
      <c r="Q444" s="67">
        <v>3486.6968900000002</v>
      </c>
      <c r="R444" s="62">
        <v>1.8117505010981953E-4</v>
      </c>
      <c r="S444" s="63" t="s">
        <v>16</v>
      </c>
      <c r="T444" s="64">
        <v>9.0587525054909763E-6</v>
      </c>
    </row>
    <row r="445" spans="2:20" ht="15.75">
      <c r="B445" s="7" t="s">
        <v>2105</v>
      </c>
      <c r="C445" s="7" t="s">
        <v>2106</v>
      </c>
      <c r="D445" s="7" t="s">
        <v>2107</v>
      </c>
      <c r="E445" s="7">
        <v>1340.355</v>
      </c>
      <c r="F445" s="7">
        <v>10.39</v>
      </c>
      <c r="G445" s="7">
        <v>2.3098999999999998</v>
      </c>
      <c r="H445" s="7">
        <v>2.8570000000000002</v>
      </c>
      <c r="J445" s="13" t="s">
        <v>2105</v>
      </c>
      <c r="K445" s="65" t="s">
        <v>2106</v>
      </c>
      <c r="L445" s="66" t="s">
        <v>2107</v>
      </c>
      <c r="M445" s="67">
        <v>1340.355</v>
      </c>
      <c r="N445" s="68">
        <v>10.39</v>
      </c>
      <c r="O445" s="69">
        <v>2.3098999999999998</v>
      </c>
      <c r="P445" s="69">
        <v>2.8570000000000002</v>
      </c>
      <c r="Q445" s="67">
        <v>13926.288450000002</v>
      </c>
      <c r="R445" s="62">
        <v>7.2363502976381493E-4</v>
      </c>
      <c r="S445" s="63">
        <v>1.6715245552514359E-5</v>
      </c>
      <c r="T445" s="64">
        <v>2.0674252800352194E-5</v>
      </c>
    </row>
    <row r="446" spans="2:20" ht="15.75">
      <c r="B446" s="7" t="s">
        <v>2108</v>
      </c>
      <c r="C446" s="7" t="s">
        <v>2109</v>
      </c>
      <c r="D446" s="7" t="s">
        <v>2110</v>
      </c>
      <c r="E446" s="7">
        <v>204.19300000000001</v>
      </c>
      <c r="F446" s="7">
        <v>153.55000000000001</v>
      </c>
      <c r="G446" s="7" t="s">
        <v>16</v>
      </c>
      <c r="H446" s="7">
        <v>19.832999999999998</v>
      </c>
      <c r="J446" s="13" t="s">
        <v>2108</v>
      </c>
      <c r="K446" s="65" t="s">
        <v>2109</v>
      </c>
      <c r="L446" s="66" t="s">
        <v>2110</v>
      </c>
      <c r="M446" s="67">
        <v>204.19300000000001</v>
      </c>
      <c r="N446" s="68">
        <v>153.55000000000001</v>
      </c>
      <c r="O446" s="69" t="s">
        <v>16</v>
      </c>
      <c r="P446" s="69">
        <v>19.832999999999998</v>
      </c>
      <c r="Q446" s="67">
        <v>31353.835150000003</v>
      </c>
      <c r="R446" s="62">
        <v>1.629201744128745E-3</v>
      </c>
      <c r="S446" s="63" t="s">
        <v>16</v>
      </c>
      <c r="T446" s="64">
        <v>3.2311958191305395E-4</v>
      </c>
    </row>
    <row r="447" spans="2:20" ht="15.75">
      <c r="B447" s="7" t="s">
        <v>2111</v>
      </c>
      <c r="C447" s="7" t="s">
        <v>2112</v>
      </c>
      <c r="D447" s="7" t="s">
        <v>2113</v>
      </c>
      <c r="E447" s="7">
        <v>142</v>
      </c>
      <c r="F447" s="7">
        <v>37.11</v>
      </c>
      <c r="G447" s="7" t="s">
        <v>16</v>
      </c>
      <c r="H447" s="7">
        <v>8.82</v>
      </c>
      <c r="J447" s="13" t="s">
        <v>2111</v>
      </c>
      <c r="K447" s="65" t="s">
        <v>2112</v>
      </c>
      <c r="L447" s="66" t="s">
        <v>2113</v>
      </c>
      <c r="M447" s="67">
        <v>142</v>
      </c>
      <c r="N447" s="68">
        <v>37.11</v>
      </c>
      <c r="O447" s="69" t="s">
        <v>16</v>
      </c>
      <c r="P447" s="69">
        <v>8.82</v>
      </c>
      <c r="Q447" s="67">
        <v>5269.62</v>
      </c>
      <c r="R447" s="62">
        <v>2.7381894603396601E-4</v>
      </c>
      <c r="S447" s="63" t="s">
        <v>16</v>
      </c>
      <c r="T447" s="64">
        <v>2.4150831040195804E-5</v>
      </c>
    </row>
    <row r="448" spans="2:20" ht="15.75">
      <c r="B448" s="7" t="s">
        <v>2114</v>
      </c>
      <c r="C448" s="7" t="s">
        <v>2115</v>
      </c>
      <c r="D448" s="7" t="s">
        <v>2116</v>
      </c>
      <c r="E448" s="7">
        <v>347.94799999999998</v>
      </c>
      <c r="F448" s="7">
        <v>42.94</v>
      </c>
      <c r="G448" s="7">
        <v>2.5617000000000001</v>
      </c>
      <c r="H448" s="7">
        <v>9.5</v>
      </c>
      <c r="J448" s="13" t="s">
        <v>2114</v>
      </c>
      <c r="K448" s="65" t="s">
        <v>2115</v>
      </c>
      <c r="L448" s="66" t="s">
        <v>2116</v>
      </c>
      <c r="M448" s="67">
        <v>347.94799999999998</v>
      </c>
      <c r="N448" s="68">
        <v>42.94</v>
      </c>
      <c r="O448" s="69">
        <v>2.5617000000000001</v>
      </c>
      <c r="P448" s="69">
        <v>9.5</v>
      </c>
      <c r="Q448" s="67">
        <v>14940.887119999998</v>
      </c>
      <c r="R448" s="62">
        <v>7.7635540399703532E-4</v>
      </c>
      <c r="S448" s="63">
        <v>1.9887896384192053E-5</v>
      </c>
      <c r="T448" s="64">
        <v>7.3753763379718362E-5</v>
      </c>
    </row>
    <row r="449" spans="2:20" ht="15.75">
      <c r="B449" s="7" t="s">
        <v>2117</v>
      </c>
      <c r="C449" s="7" t="s">
        <v>2118</v>
      </c>
      <c r="D449" s="7" t="s">
        <v>2119</v>
      </c>
      <c r="E449" s="7">
        <v>116.334</v>
      </c>
      <c r="F449" s="7">
        <v>121.44</v>
      </c>
      <c r="G449" s="7">
        <v>0.59289999999999998</v>
      </c>
      <c r="H449" s="7">
        <v>13.62</v>
      </c>
      <c r="J449" s="13" t="s">
        <v>2117</v>
      </c>
      <c r="K449" s="65" t="s">
        <v>2118</v>
      </c>
      <c r="L449" s="66" t="s">
        <v>2119</v>
      </c>
      <c r="M449" s="67">
        <v>116.334</v>
      </c>
      <c r="N449" s="68">
        <v>121.44</v>
      </c>
      <c r="O449" s="69">
        <v>0.59289999999999998</v>
      </c>
      <c r="P449" s="69">
        <v>13.62</v>
      </c>
      <c r="Q449" s="67">
        <v>14127.60096</v>
      </c>
      <c r="R449" s="62">
        <v>7.3409559035673283E-4</v>
      </c>
      <c r="S449" s="63">
        <v>4.3524527552250694E-6</v>
      </c>
      <c r="T449" s="64">
        <v>9.9983819406586997E-5</v>
      </c>
    </row>
    <row r="450" spans="2:20" ht="15.75">
      <c r="B450" s="7" t="s">
        <v>2120</v>
      </c>
      <c r="C450" s="7" t="s">
        <v>2121</v>
      </c>
      <c r="D450" s="7" t="s">
        <v>2122</v>
      </c>
      <c r="E450" s="7">
        <v>149.15199999999999</v>
      </c>
      <c r="F450" s="7">
        <v>33.020000000000003</v>
      </c>
      <c r="G450" s="7" t="s">
        <v>16</v>
      </c>
      <c r="H450" s="7">
        <v>15.8</v>
      </c>
      <c r="J450" s="13" t="s">
        <v>2120</v>
      </c>
      <c r="K450" s="65" t="s">
        <v>2121</v>
      </c>
      <c r="L450" s="66" t="s">
        <v>2122</v>
      </c>
      <c r="M450" s="67">
        <v>149.15199999999999</v>
      </c>
      <c r="N450" s="68">
        <v>33.020000000000003</v>
      </c>
      <c r="O450" s="69" t="s">
        <v>16</v>
      </c>
      <c r="P450" s="69">
        <v>15.8</v>
      </c>
      <c r="Q450" s="67">
        <v>4924.9990399999997</v>
      </c>
      <c r="R450" s="62">
        <v>2.5591182027377577E-4</v>
      </c>
      <c r="S450" s="63" t="s">
        <v>16</v>
      </c>
      <c r="T450" s="64">
        <v>4.043406760325657E-5</v>
      </c>
    </row>
    <row r="451" spans="2:20" ht="15.75">
      <c r="B451" s="7" t="s">
        <v>2123</v>
      </c>
      <c r="C451" s="7" t="s">
        <v>2124</v>
      </c>
      <c r="D451" s="7" t="s">
        <v>631</v>
      </c>
      <c r="E451" s="7">
        <v>235.34700000000001</v>
      </c>
      <c r="F451" s="7">
        <v>59.2</v>
      </c>
      <c r="G451" s="7">
        <v>2.0270000000000001</v>
      </c>
      <c r="H451" s="7">
        <v>19.067</v>
      </c>
      <c r="J451" s="13" t="s">
        <v>2123</v>
      </c>
      <c r="K451" s="65" t="s">
        <v>2124</v>
      </c>
      <c r="L451" s="66" t="s">
        <v>631</v>
      </c>
      <c r="M451" s="67">
        <v>235.34700000000001</v>
      </c>
      <c r="N451" s="68">
        <v>59.2</v>
      </c>
      <c r="O451" s="69">
        <v>2.0270000000000001</v>
      </c>
      <c r="P451" s="69">
        <v>19.067</v>
      </c>
      <c r="Q451" s="67">
        <v>13932.5424</v>
      </c>
      <c r="R451" s="62">
        <v>7.2395999626947353E-4</v>
      </c>
      <c r="S451" s="63">
        <v>1.4674669124382228E-5</v>
      </c>
      <c r="T451" s="64">
        <v>1.3803745248870051E-4</v>
      </c>
    </row>
    <row r="452" spans="2:20" ht="15.75">
      <c r="B452" s="7" t="s">
        <v>2125</v>
      </c>
      <c r="C452" s="7" t="s">
        <v>2126</v>
      </c>
      <c r="D452" s="7" t="s">
        <v>2127</v>
      </c>
      <c r="E452" s="7">
        <v>346.59300000000002</v>
      </c>
      <c r="F452" s="7">
        <v>57</v>
      </c>
      <c r="G452" s="7">
        <v>2.8069999999999999</v>
      </c>
      <c r="H452" s="7">
        <v>10.672000000000001</v>
      </c>
      <c r="J452" s="13" t="s">
        <v>2125</v>
      </c>
      <c r="K452" s="65" t="s">
        <v>2126</v>
      </c>
      <c r="L452" s="66" t="s">
        <v>2127</v>
      </c>
      <c r="M452" s="67">
        <v>346.59300000000002</v>
      </c>
      <c r="N452" s="68">
        <v>57</v>
      </c>
      <c r="O452" s="69">
        <v>2.8069999999999999</v>
      </c>
      <c r="P452" s="69">
        <v>10.672000000000001</v>
      </c>
      <c r="Q452" s="67">
        <v>19755.800999999999</v>
      </c>
      <c r="R452" s="62">
        <v>1.0265470010886501E-3</v>
      </c>
      <c r="S452" s="63">
        <v>2.8815174320558406E-5</v>
      </c>
      <c r="T452" s="64">
        <v>1.0955309595618074E-4</v>
      </c>
    </row>
    <row r="453" spans="2:20" ht="15.75">
      <c r="B453" s="7" t="s">
        <v>2128</v>
      </c>
      <c r="C453" s="7" t="s">
        <v>2129</v>
      </c>
      <c r="D453" s="7" t="s">
        <v>2130</v>
      </c>
      <c r="E453" s="7">
        <v>118.111</v>
      </c>
      <c r="F453" s="7">
        <v>82.52</v>
      </c>
      <c r="G453" s="7">
        <v>2.0358999999999998</v>
      </c>
      <c r="H453" s="7">
        <v>10</v>
      </c>
      <c r="J453" s="13" t="s">
        <v>2128</v>
      </c>
      <c r="K453" s="65" t="s">
        <v>2129</v>
      </c>
      <c r="L453" s="66" t="s">
        <v>2130</v>
      </c>
      <c r="M453" s="67">
        <v>118.111</v>
      </c>
      <c r="N453" s="68">
        <v>82.52</v>
      </c>
      <c r="O453" s="69">
        <v>2.0358999999999998</v>
      </c>
      <c r="P453" s="69">
        <v>10</v>
      </c>
      <c r="Q453" s="67">
        <v>9746.5197200000002</v>
      </c>
      <c r="R453" s="62">
        <v>5.0644671859254855E-4</v>
      </c>
      <c r="S453" s="63">
        <v>1.0310748743825695E-5</v>
      </c>
      <c r="T453" s="64">
        <v>5.0644671859254861E-5</v>
      </c>
    </row>
    <row r="454" spans="2:20" ht="15.75">
      <c r="B454" s="7" t="s">
        <v>2131</v>
      </c>
      <c r="C454" s="7" t="s">
        <v>1986</v>
      </c>
      <c r="D454" s="7" t="s">
        <v>2132</v>
      </c>
      <c r="E454" s="7">
        <v>343.92899999999997</v>
      </c>
      <c r="F454" s="7">
        <v>625.61</v>
      </c>
      <c r="G454" s="7" t="s">
        <v>16</v>
      </c>
      <c r="H454" s="7">
        <v>18.423999999999999</v>
      </c>
      <c r="J454" s="13" t="s">
        <v>2131</v>
      </c>
      <c r="K454" s="65" t="s">
        <v>1986</v>
      </c>
      <c r="L454" s="66" t="s">
        <v>2132</v>
      </c>
      <c r="M454" s="67">
        <v>343.92899999999997</v>
      </c>
      <c r="N454" s="68">
        <v>625.61</v>
      </c>
      <c r="O454" s="69" t="s">
        <v>16</v>
      </c>
      <c r="P454" s="69">
        <v>18.423999999999999</v>
      </c>
      <c r="Q454" s="67">
        <v>215165.42168999999</v>
      </c>
      <c r="R454" s="62">
        <v>1.1180382834077154E-2</v>
      </c>
      <c r="S454" s="63" t="s">
        <v>16</v>
      </c>
      <c r="T454" s="64">
        <v>2.0598737333503746E-3</v>
      </c>
    </row>
    <row r="455" spans="2:20" ht="15.75">
      <c r="B455" s="7" t="s">
        <v>2133</v>
      </c>
      <c r="C455" s="7" t="s">
        <v>2134</v>
      </c>
      <c r="D455" s="7" t="s">
        <v>2135</v>
      </c>
      <c r="E455" s="7">
        <v>671.327</v>
      </c>
      <c r="F455" s="7">
        <v>30.26</v>
      </c>
      <c r="G455" s="7">
        <v>4.8909000000000002</v>
      </c>
      <c r="H455" s="7">
        <v>5.9</v>
      </c>
      <c r="J455" s="13" t="s">
        <v>2133</v>
      </c>
      <c r="K455" s="65" t="s">
        <v>2134</v>
      </c>
      <c r="L455" s="66" t="s">
        <v>2135</v>
      </c>
      <c r="M455" s="67">
        <v>671.327</v>
      </c>
      <c r="N455" s="68">
        <v>30.26</v>
      </c>
      <c r="O455" s="69">
        <v>4.8909000000000002</v>
      </c>
      <c r="P455" s="69">
        <v>5.9</v>
      </c>
      <c r="Q455" s="67">
        <v>20314.355020000003</v>
      </c>
      <c r="R455" s="62">
        <v>1.0555704739499635E-3</v>
      </c>
      <c r="S455" s="63">
        <v>5.1626896310418765E-5</v>
      </c>
      <c r="T455" s="64">
        <v>6.2278657963047844E-5</v>
      </c>
    </row>
    <row r="456" spans="2:20" ht="15.75">
      <c r="B456" s="7" t="s">
        <v>2136</v>
      </c>
      <c r="C456" s="7" t="s">
        <v>2137</v>
      </c>
      <c r="D456" s="7" t="s">
        <v>2138</v>
      </c>
      <c r="E456" s="7">
        <v>100.821</v>
      </c>
      <c r="F456" s="7">
        <v>44.3</v>
      </c>
      <c r="G456" s="7" t="s">
        <v>16</v>
      </c>
      <c r="H456" s="7">
        <v>0.53</v>
      </c>
      <c r="J456" s="13" t="s">
        <v>2136</v>
      </c>
      <c r="K456" s="65" t="s">
        <v>2137</v>
      </c>
      <c r="L456" s="66" t="s">
        <v>2138</v>
      </c>
      <c r="M456" s="67">
        <v>100.821</v>
      </c>
      <c r="N456" s="68">
        <v>44.3</v>
      </c>
      <c r="O456" s="69" t="s">
        <v>16</v>
      </c>
      <c r="P456" s="69">
        <v>0.53</v>
      </c>
      <c r="Q456" s="67">
        <v>4466.3702999999996</v>
      </c>
      <c r="R456" s="62">
        <v>2.3208064493140083E-4</v>
      </c>
      <c r="S456" s="63" t="s">
        <v>16</v>
      </c>
      <c r="T456" s="64">
        <v>1.2300274181364244E-6</v>
      </c>
    </row>
    <row r="457" spans="2:20" ht="15.75">
      <c r="B457" s="7" t="s">
        <v>2139</v>
      </c>
      <c r="C457" s="7" t="s">
        <v>2140</v>
      </c>
      <c r="D457" s="7" t="s">
        <v>2141</v>
      </c>
      <c r="E457" s="7">
        <v>202.739</v>
      </c>
      <c r="F457" s="7">
        <v>88.39</v>
      </c>
      <c r="G457" s="7">
        <v>1.8667</v>
      </c>
      <c r="H457" s="7">
        <v>8.8000000000000007</v>
      </c>
      <c r="J457" s="13" t="s">
        <v>2139</v>
      </c>
      <c r="K457" s="65" t="s">
        <v>2140</v>
      </c>
      <c r="L457" s="66" t="s">
        <v>2141</v>
      </c>
      <c r="M457" s="67">
        <v>202.739</v>
      </c>
      <c r="N457" s="68">
        <v>88.39</v>
      </c>
      <c r="O457" s="69">
        <v>1.8667</v>
      </c>
      <c r="P457" s="69">
        <v>8.8000000000000007</v>
      </c>
      <c r="Q457" s="67">
        <v>17920.100210000001</v>
      </c>
      <c r="R457" s="62">
        <v>9.3116068185661457E-4</v>
      </c>
      <c r="S457" s="63">
        <v>1.7381976448217423E-5</v>
      </c>
      <c r="T457" s="64">
        <v>8.1942140003382093E-5</v>
      </c>
    </row>
    <row r="458" spans="2:20" ht="15.75">
      <c r="B458" s="7" t="s">
        <v>2142</v>
      </c>
      <c r="C458" s="7" t="s">
        <v>2143</v>
      </c>
      <c r="D458" s="7" t="s">
        <v>2144</v>
      </c>
      <c r="E458" s="7">
        <v>235.679</v>
      </c>
      <c r="F458" s="7">
        <v>16.579999999999998</v>
      </c>
      <c r="G458" s="7">
        <v>3.6188000000000002</v>
      </c>
      <c r="H458" s="7">
        <v>-0.2</v>
      </c>
      <c r="J458" s="13" t="s">
        <v>2142</v>
      </c>
      <c r="K458" s="65" t="s">
        <v>2143</v>
      </c>
      <c r="L458" s="66" t="s">
        <v>2144</v>
      </c>
      <c r="M458" s="67">
        <v>235.679</v>
      </c>
      <c r="N458" s="68">
        <v>16.579999999999998</v>
      </c>
      <c r="O458" s="69">
        <v>3.6188000000000002</v>
      </c>
      <c r="P458" s="69">
        <v>-0.2</v>
      </c>
      <c r="Q458" s="67">
        <v>3907.5578199999995</v>
      </c>
      <c r="R458" s="62">
        <v>2.0304374202298871E-4</v>
      </c>
      <c r="S458" s="63">
        <v>7.3477469363279161E-6</v>
      </c>
      <c r="T458" s="64">
        <v>-4.0608748404597741E-7</v>
      </c>
    </row>
    <row r="459" spans="2:20" ht="15.75">
      <c r="B459" s="7" t="s">
        <v>2145</v>
      </c>
      <c r="C459" s="7" t="s">
        <v>2146</v>
      </c>
      <c r="D459" s="7" t="s">
        <v>2147</v>
      </c>
      <c r="E459" s="7">
        <v>402.38400000000001</v>
      </c>
      <c r="F459" s="7">
        <v>60.92</v>
      </c>
      <c r="G459" s="7">
        <v>2.1667999999999998</v>
      </c>
      <c r="H459" s="7">
        <v>10.45</v>
      </c>
      <c r="J459" s="13" t="s">
        <v>2145</v>
      </c>
      <c r="K459" s="65" t="s">
        <v>2146</v>
      </c>
      <c r="L459" s="66" t="s">
        <v>2147</v>
      </c>
      <c r="M459" s="67">
        <v>402.38400000000001</v>
      </c>
      <c r="N459" s="68">
        <v>60.92</v>
      </c>
      <c r="O459" s="69">
        <v>2.1667999999999998</v>
      </c>
      <c r="P459" s="69">
        <v>10.45</v>
      </c>
      <c r="Q459" s="67">
        <v>24513.23328</v>
      </c>
      <c r="R459" s="62">
        <v>1.273751750717194E-3</v>
      </c>
      <c r="S459" s="63">
        <v>2.759965293454016E-5</v>
      </c>
      <c r="T459" s="64">
        <v>1.3310705794994677E-4</v>
      </c>
    </row>
    <row r="460" spans="2:20" ht="15.75">
      <c r="B460" s="7" t="s">
        <v>2148</v>
      </c>
      <c r="C460" s="7" t="s">
        <v>2149</v>
      </c>
      <c r="D460" s="7" t="s">
        <v>2150</v>
      </c>
      <c r="E460" s="7">
        <v>435.30700000000002</v>
      </c>
      <c r="F460" s="7">
        <v>55.81</v>
      </c>
      <c r="G460" s="7">
        <v>2.0068000000000001</v>
      </c>
      <c r="H460" s="7">
        <v>9.2200000000000006</v>
      </c>
      <c r="J460" s="13" t="s">
        <v>2148</v>
      </c>
      <c r="K460" s="65" t="s">
        <v>2149</v>
      </c>
      <c r="L460" s="66" t="s">
        <v>2150</v>
      </c>
      <c r="M460" s="67">
        <v>435.30700000000002</v>
      </c>
      <c r="N460" s="68">
        <v>55.81</v>
      </c>
      <c r="O460" s="69">
        <v>2.0068000000000001</v>
      </c>
      <c r="P460" s="69">
        <v>9.2200000000000006</v>
      </c>
      <c r="Q460" s="67">
        <v>24294.483670000001</v>
      </c>
      <c r="R460" s="62">
        <v>1.2623851270032371E-3</v>
      </c>
      <c r="S460" s="63">
        <v>2.5333544728700965E-5</v>
      </c>
      <c r="T460" s="64">
        <v>1.1639190870969846E-4</v>
      </c>
    </row>
    <row r="461" spans="2:20" ht="15.75">
      <c r="B461" s="7" t="s">
        <v>2151</v>
      </c>
      <c r="C461" s="7" t="s">
        <v>2152</v>
      </c>
      <c r="D461" s="7" t="s">
        <v>2153</v>
      </c>
      <c r="E461" s="7">
        <v>131.29599999999999</v>
      </c>
      <c r="F461" s="7">
        <v>79.38</v>
      </c>
      <c r="G461" s="7" t="s">
        <v>16</v>
      </c>
      <c r="H461" s="7">
        <v>20.753</v>
      </c>
      <c r="J461" s="13" t="s">
        <v>2151</v>
      </c>
      <c r="K461" s="65" t="s">
        <v>2152</v>
      </c>
      <c r="L461" s="66" t="s">
        <v>2153</v>
      </c>
      <c r="M461" s="67">
        <v>131.29599999999999</v>
      </c>
      <c r="N461" s="68">
        <v>79.38</v>
      </c>
      <c r="O461" s="69" t="s">
        <v>16</v>
      </c>
      <c r="P461" s="69">
        <v>20.753</v>
      </c>
      <c r="Q461" s="67">
        <v>10422.276479999999</v>
      </c>
      <c r="R461" s="62">
        <v>5.4156025691192019E-4</v>
      </c>
      <c r="S461" s="63" t="s">
        <v>16</v>
      </c>
      <c r="T461" s="64">
        <v>1.123900001169308E-4</v>
      </c>
    </row>
    <row r="462" spans="2:20" ht="15.75">
      <c r="B462" s="7" t="s">
        <v>2154</v>
      </c>
      <c r="C462" s="7" t="s">
        <v>2155</v>
      </c>
      <c r="D462" s="7" t="s">
        <v>2156</v>
      </c>
      <c r="E462" s="7">
        <v>190.886</v>
      </c>
      <c r="F462" s="7">
        <v>80.22</v>
      </c>
      <c r="G462" s="7">
        <v>2.3934000000000002</v>
      </c>
      <c r="H462" s="7">
        <v>7.03</v>
      </c>
      <c r="J462" s="13" t="s">
        <v>2154</v>
      </c>
      <c r="K462" s="65" t="s">
        <v>2155</v>
      </c>
      <c r="L462" s="66" t="s">
        <v>2156</v>
      </c>
      <c r="M462" s="67">
        <v>190.886</v>
      </c>
      <c r="N462" s="68">
        <v>80.22</v>
      </c>
      <c r="O462" s="69">
        <v>2.3934000000000002</v>
      </c>
      <c r="P462" s="69">
        <v>7.03</v>
      </c>
      <c r="Q462" s="67">
        <v>15312.87492</v>
      </c>
      <c r="R462" s="62">
        <v>7.9568456005259421E-4</v>
      </c>
      <c r="S462" s="63">
        <v>1.9043914260298789E-5</v>
      </c>
      <c r="T462" s="64">
        <v>5.5936624571697374E-5</v>
      </c>
    </row>
    <row r="463" spans="2:20" ht="15.75">
      <c r="B463" s="7" t="s">
        <v>2157</v>
      </c>
      <c r="C463" s="7" t="s">
        <v>2158</v>
      </c>
      <c r="D463" s="7" t="s">
        <v>2159</v>
      </c>
      <c r="E463" s="7">
        <v>94.12</v>
      </c>
      <c r="F463" s="7">
        <v>62.58</v>
      </c>
      <c r="G463" s="7">
        <v>1.4701</v>
      </c>
      <c r="H463" s="7">
        <v>9.8770000000000007</v>
      </c>
      <c r="J463" s="13" t="s">
        <v>2157</v>
      </c>
      <c r="K463" s="65" t="s">
        <v>2158</v>
      </c>
      <c r="L463" s="66" t="s">
        <v>2159</v>
      </c>
      <c r="M463" s="67">
        <v>94.12</v>
      </c>
      <c r="N463" s="68">
        <v>62.58</v>
      </c>
      <c r="O463" s="69">
        <v>1.4701</v>
      </c>
      <c r="P463" s="69">
        <v>9.8770000000000007</v>
      </c>
      <c r="Q463" s="67">
        <v>5890.0295999999998</v>
      </c>
      <c r="R463" s="62">
        <v>3.0605654623689418E-4</v>
      </c>
      <c r="S463" s="63">
        <v>4.4993372862285805E-6</v>
      </c>
      <c r="T463" s="64">
        <v>3.0229205071818042E-5</v>
      </c>
    </row>
    <row r="464" spans="2:20" ht="15.75">
      <c r="B464" s="7" t="s">
        <v>2160</v>
      </c>
      <c r="C464" s="7" t="s">
        <v>2161</v>
      </c>
      <c r="D464" s="7" t="s">
        <v>2162</v>
      </c>
      <c r="E464" s="7">
        <v>1951.3869999999999</v>
      </c>
      <c r="F464" s="7">
        <v>75.34</v>
      </c>
      <c r="G464" s="7">
        <v>0.6371</v>
      </c>
      <c r="H464" s="7">
        <v>12.686999999999999</v>
      </c>
      <c r="J464" s="13" t="s">
        <v>2160</v>
      </c>
      <c r="K464" s="65" t="s">
        <v>2161</v>
      </c>
      <c r="L464" s="66" t="s">
        <v>2162</v>
      </c>
      <c r="M464" s="67">
        <v>1951.3869999999999</v>
      </c>
      <c r="N464" s="68">
        <v>75.34</v>
      </c>
      <c r="O464" s="69">
        <v>0.6371</v>
      </c>
      <c r="P464" s="69">
        <v>12.686999999999999</v>
      </c>
      <c r="Q464" s="67">
        <v>147017.49658000001</v>
      </c>
      <c r="R464" s="62">
        <v>7.6392939077367635E-3</v>
      </c>
      <c r="S464" s="63">
        <v>4.866994148619092E-5</v>
      </c>
      <c r="T464" s="64">
        <v>9.6919721807456306E-4</v>
      </c>
    </row>
    <row r="465" spans="2:20" ht="15.75">
      <c r="B465" s="7" t="s">
        <v>2163</v>
      </c>
      <c r="C465" s="7" t="s">
        <v>2164</v>
      </c>
      <c r="D465" s="7" t="s">
        <v>2165</v>
      </c>
      <c r="E465" s="7">
        <v>181.499</v>
      </c>
      <c r="F465" s="7">
        <v>34.53</v>
      </c>
      <c r="G465" s="7">
        <v>1.631</v>
      </c>
      <c r="H465" s="7">
        <v>9.9329999999999998</v>
      </c>
      <c r="J465" s="13" t="s">
        <v>2163</v>
      </c>
      <c r="K465" s="65" t="s">
        <v>2164</v>
      </c>
      <c r="L465" s="66" t="s">
        <v>2165</v>
      </c>
      <c r="M465" s="67">
        <v>181.499</v>
      </c>
      <c r="N465" s="68">
        <v>34.53</v>
      </c>
      <c r="O465" s="69">
        <v>1.631</v>
      </c>
      <c r="P465" s="69">
        <v>9.9329999999999998</v>
      </c>
      <c r="Q465" s="67">
        <v>6267.1604699999998</v>
      </c>
      <c r="R465" s="62">
        <v>3.2565294547256445E-4</v>
      </c>
      <c r="S465" s="63">
        <v>5.3113995406575264E-6</v>
      </c>
      <c r="T465" s="64">
        <v>3.2347107073789824E-5</v>
      </c>
    </row>
    <row r="466" spans="2:20" ht="15.75">
      <c r="B466" s="7" t="s">
        <v>2166</v>
      </c>
      <c r="C466" s="7" t="s">
        <v>2167</v>
      </c>
      <c r="D466" s="7" t="s">
        <v>2168</v>
      </c>
      <c r="E466" s="7">
        <v>543.274</v>
      </c>
      <c r="F466" s="7">
        <v>54.67</v>
      </c>
      <c r="G466" s="7">
        <v>2.3412999999999999</v>
      </c>
      <c r="H466" s="7">
        <v>0.75</v>
      </c>
      <c r="J466" s="13" t="s">
        <v>2166</v>
      </c>
      <c r="K466" s="65" t="s">
        <v>2167</v>
      </c>
      <c r="L466" s="66" t="s">
        <v>2168</v>
      </c>
      <c r="M466" s="67">
        <v>543.274</v>
      </c>
      <c r="N466" s="68">
        <v>54.67</v>
      </c>
      <c r="O466" s="69">
        <v>2.3412999999999999</v>
      </c>
      <c r="P466" s="69">
        <v>0.75</v>
      </c>
      <c r="Q466" s="67">
        <v>29700.789580000001</v>
      </c>
      <c r="R466" s="62">
        <v>1.5433065190985687E-3</v>
      </c>
      <c r="S466" s="63">
        <v>3.6133435531654789E-5</v>
      </c>
      <c r="T466" s="64">
        <v>1.1574798893239265E-5</v>
      </c>
    </row>
    <row r="467" spans="2:20" ht="15.75">
      <c r="B467" s="7" t="s">
        <v>2169</v>
      </c>
      <c r="C467" s="7" t="s">
        <v>2170</v>
      </c>
      <c r="D467" s="7" t="s">
        <v>2171</v>
      </c>
      <c r="E467" s="7">
        <v>354.46899999999999</v>
      </c>
      <c r="F467" s="7">
        <v>50.5</v>
      </c>
      <c r="G467" s="7" t="s">
        <v>16</v>
      </c>
      <c r="H467" s="7">
        <v>26.992999999999999</v>
      </c>
      <c r="J467" s="13" t="s">
        <v>2169</v>
      </c>
      <c r="K467" s="65" t="s">
        <v>2170</v>
      </c>
      <c r="L467" s="66" t="s">
        <v>2171</v>
      </c>
      <c r="M467" s="67">
        <v>354.46899999999999</v>
      </c>
      <c r="N467" s="68">
        <v>50.5</v>
      </c>
      <c r="O467" s="69" t="s">
        <v>16</v>
      </c>
      <c r="P467" s="69">
        <v>26.992999999999999</v>
      </c>
      <c r="Q467" s="67">
        <v>17900.684499999999</v>
      </c>
      <c r="R467" s="62">
        <v>9.3015180659640571E-4</v>
      </c>
      <c r="S467" s="63" t="s">
        <v>16</v>
      </c>
      <c r="T467" s="64">
        <v>2.510758771545678E-4</v>
      </c>
    </row>
    <row r="468" spans="2:20" ht="15.75">
      <c r="B468" s="7" t="s">
        <v>2172</v>
      </c>
      <c r="C468" s="7" t="s">
        <v>2173</v>
      </c>
      <c r="D468" s="7" t="s">
        <v>2174</v>
      </c>
      <c r="E468" s="7">
        <v>136.42699999999999</v>
      </c>
      <c r="F468" s="7">
        <v>92.52</v>
      </c>
      <c r="G468" s="7">
        <v>0.86470000000000002</v>
      </c>
      <c r="H468" s="7">
        <v>15.457000000000001</v>
      </c>
      <c r="J468" s="13" t="s">
        <v>2172</v>
      </c>
      <c r="K468" s="65" t="s">
        <v>2173</v>
      </c>
      <c r="L468" s="66" t="s">
        <v>2174</v>
      </c>
      <c r="M468" s="67">
        <v>136.42699999999999</v>
      </c>
      <c r="N468" s="68">
        <v>92.52</v>
      </c>
      <c r="O468" s="69">
        <v>0.86470000000000002</v>
      </c>
      <c r="P468" s="69">
        <v>15.457000000000001</v>
      </c>
      <c r="Q468" s="67">
        <v>12622.22604</v>
      </c>
      <c r="R468" s="62">
        <v>6.5587359826235671E-4</v>
      </c>
      <c r="S468" s="63">
        <v>5.6713390041745987E-6</v>
      </c>
      <c r="T468" s="64">
        <v>1.0137838208341248E-4</v>
      </c>
    </row>
    <row r="469" spans="2:20" ht="15.75">
      <c r="B469" s="7" t="s">
        <v>2175</v>
      </c>
      <c r="C469" s="7" t="s">
        <v>2176</v>
      </c>
      <c r="D469" s="7" t="s">
        <v>2177</v>
      </c>
      <c r="E469" s="7">
        <v>363.351</v>
      </c>
      <c r="F469" s="7">
        <v>13.26</v>
      </c>
      <c r="G469" s="7">
        <v>4.5248999999999997</v>
      </c>
      <c r="H469" s="7">
        <v>-18.2</v>
      </c>
      <c r="J469" s="13" t="s">
        <v>2175</v>
      </c>
      <c r="K469" s="65" t="s">
        <v>2176</v>
      </c>
      <c r="L469" s="66" t="s">
        <v>2177</v>
      </c>
      <c r="M469" s="67">
        <v>363.351</v>
      </c>
      <c r="N469" s="68">
        <v>13.26</v>
      </c>
      <c r="O469" s="69">
        <v>4.5248999999999997</v>
      </c>
      <c r="P469" s="69">
        <v>-18.2</v>
      </c>
      <c r="Q469" s="67">
        <v>4818.0342600000004</v>
      </c>
      <c r="R469" s="62">
        <v>2.5035373765636598E-4</v>
      </c>
      <c r="S469" s="63">
        <v>1.1328256275212903E-5</v>
      </c>
      <c r="T469" s="64">
        <v>-4.556438025345861E-5</v>
      </c>
    </row>
    <row r="470" spans="2:20" ht="15.75">
      <c r="B470" s="7" t="s">
        <v>2178</v>
      </c>
      <c r="C470" s="7" t="s">
        <v>2179</v>
      </c>
      <c r="D470" s="7" t="s">
        <v>2180</v>
      </c>
      <c r="E470" s="7">
        <v>65.352000000000004</v>
      </c>
      <c r="F470" s="7">
        <v>224.91</v>
      </c>
      <c r="G470" s="7">
        <v>2.5609999999999999</v>
      </c>
      <c r="H470" s="7">
        <v>8.0630000000000006</v>
      </c>
      <c r="J470" s="13" t="s">
        <v>2178</v>
      </c>
      <c r="K470" s="65" t="s">
        <v>2179</v>
      </c>
      <c r="L470" s="66" t="s">
        <v>2180</v>
      </c>
      <c r="M470" s="67">
        <v>65.352000000000004</v>
      </c>
      <c r="N470" s="68">
        <v>224.91</v>
      </c>
      <c r="O470" s="69">
        <v>2.5609999999999999</v>
      </c>
      <c r="P470" s="69">
        <v>8.0630000000000006</v>
      </c>
      <c r="Q470" s="67">
        <v>14698.31832</v>
      </c>
      <c r="R470" s="62">
        <v>7.6375109227119493E-4</v>
      </c>
      <c r="S470" s="63">
        <v>1.9559665473065302E-5</v>
      </c>
      <c r="T470" s="64">
        <v>6.1581250569826449E-5</v>
      </c>
    </row>
    <row r="471" spans="2:20" ht="15.75">
      <c r="B471" s="7" t="s">
        <v>2181</v>
      </c>
      <c r="C471" s="7" t="s">
        <v>2182</v>
      </c>
      <c r="D471" s="7" t="s">
        <v>2183</v>
      </c>
      <c r="E471" s="7">
        <v>886.20299999999997</v>
      </c>
      <c r="F471" s="7">
        <v>27.14</v>
      </c>
      <c r="G471" s="7">
        <v>2.5055000000000001</v>
      </c>
      <c r="H471" s="7">
        <v>7.92</v>
      </c>
      <c r="J471" s="13" t="s">
        <v>2181</v>
      </c>
      <c r="K471" s="65" t="s">
        <v>2182</v>
      </c>
      <c r="L471" s="66" t="s">
        <v>2183</v>
      </c>
      <c r="M471" s="67">
        <v>886.20299999999997</v>
      </c>
      <c r="N471" s="68">
        <v>27.14</v>
      </c>
      <c r="O471" s="69">
        <v>2.5055000000000001</v>
      </c>
      <c r="P471" s="69">
        <v>7.92</v>
      </c>
      <c r="Q471" s="67">
        <v>24051.549419999999</v>
      </c>
      <c r="R471" s="62">
        <v>1.2497618258372038E-3</v>
      </c>
      <c r="S471" s="63">
        <v>3.1312782546351145E-5</v>
      </c>
      <c r="T471" s="64">
        <v>9.8981136606306528E-5</v>
      </c>
    </row>
    <row r="472" spans="2:20" ht="15.75">
      <c r="B472" s="7" t="s">
        <v>2184</v>
      </c>
      <c r="C472" s="7" t="s">
        <v>2185</v>
      </c>
      <c r="D472" s="7" t="s">
        <v>2186</v>
      </c>
      <c r="E472" s="7">
        <v>234.869</v>
      </c>
      <c r="F472" s="7">
        <v>48.29</v>
      </c>
      <c r="G472" s="7">
        <v>4.7214999999999998</v>
      </c>
      <c r="H472" s="7">
        <v>3.92</v>
      </c>
      <c r="J472" s="13" t="s">
        <v>2184</v>
      </c>
      <c r="K472" s="65" t="s">
        <v>2185</v>
      </c>
      <c r="L472" s="66" t="s">
        <v>2186</v>
      </c>
      <c r="M472" s="67">
        <v>234.869</v>
      </c>
      <c r="N472" s="68">
        <v>48.29</v>
      </c>
      <c r="O472" s="69">
        <v>4.7214999999999998</v>
      </c>
      <c r="P472" s="69">
        <v>3.92</v>
      </c>
      <c r="Q472" s="67">
        <v>11341.82401</v>
      </c>
      <c r="R472" s="62">
        <v>5.8934160271915817E-4</v>
      </c>
      <c r="S472" s="63">
        <v>2.7825763772385054E-5</v>
      </c>
      <c r="T472" s="64">
        <v>2.3102190826590999E-5</v>
      </c>
    </row>
    <row r="473" spans="2:20" ht="15.75">
      <c r="B473" s="7" t="s">
        <v>2187</v>
      </c>
      <c r="C473" s="7" t="s">
        <v>2188</v>
      </c>
      <c r="D473" s="7" t="s">
        <v>2189</v>
      </c>
      <c r="E473" s="7">
        <v>317.38200000000001</v>
      </c>
      <c r="F473" s="7">
        <v>50.6</v>
      </c>
      <c r="G473" s="7">
        <v>4.2687999999999997</v>
      </c>
      <c r="H473" s="7">
        <v>7.44</v>
      </c>
      <c r="J473" s="13" t="s">
        <v>2187</v>
      </c>
      <c r="K473" s="65" t="s">
        <v>2188</v>
      </c>
      <c r="L473" s="66" t="s">
        <v>2189</v>
      </c>
      <c r="M473" s="67">
        <v>317.38200000000001</v>
      </c>
      <c r="N473" s="68">
        <v>50.6</v>
      </c>
      <c r="O473" s="69">
        <v>4.2687999999999997</v>
      </c>
      <c r="P473" s="69">
        <v>7.44</v>
      </c>
      <c r="Q473" s="67">
        <v>16059.529200000001</v>
      </c>
      <c r="R473" s="62">
        <v>8.344820612009408E-4</v>
      </c>
      <c r="S473" s="63">
        <v>3.5622370228545757E-5</v>
      </c>
      <c r="T473" s="64">
        <v>6.2085465353349997E-5</v>
      </c>
    </row>
    <row r="474" spans="2:20" ht="15.75">
      <c r="B474" s="7" t="s">
        <v>2190</v>
      </c>
      <c r="C474" s="7" t="s">
        <v>2191</v>
      </c>
      <c r="D474" s="7" t="s">
        <v>2192</v>
      </c>
      <c r="E474" s="7">
        <v>261.39999999999998</v>
      </c>
      <c r="F474" s="7">
        <v>63.06</v>
      </c>
      <c r="G474" s="7">
        <v>2.3786999999999998</v>
      </c>
      <c r="H474" s="7">
        <v>7.3170000000000002</v>
      </c>
      <c r="J474" s="13" t="s">
        <v>2190</v>
      </c>
      <c r="K474" s="65" t="s">
        <v>2191</v>
      </c>
      <c r="L474" s="66" t="s">
        <v>2192</v>
      </c>
      <c r="M474" s="67">
        <v>261.39999999999998</v>
      </c>
      <c r="N474" s="68">
        <v>63.06</v>
      </c>
      <c r="O474" s="69">
        <v>2.3786999999999998</v>
      </c>
      <c r="P474" s="69">
        <v>7.3170000000000002</v>
      </c>
      <c r="Q474" s="67">
        <v>16483.883999999998</v>
      </c>
      <c r="R474" s="62">
        <v>8.5653230089193443E-4</v>
      </c>
      <c r="S474" s="63">
        <v>2.0374333841316443E-5</v>
      </c>
      <c r="T474" s="64">
        <v>6.2672468456262848E-5</v>
      </c>
    </row>
    <row r="475" spans="2:20" ht="15.75">
      <c r="B475" s="7" t="s">
        <v>2193</v>
      </c>
      <c r="C475" s="7" t="s">
        <v>2194</v>
      </c>
      <c r="D475" s="7" t="s">
        <v>2195</v>
      </c>
      <c r="E475" s="7">
        <v>230.91200000000001</v>
      </c>
      <c r="F475" s="7">
        <v>86.06</v>
      </c>
      <c r="G475" s="7">
        <v>2.3239999999999998</v>
      </c>
      <c r="H475" s="7">
        <v>5.0229999999999997</v>
      </c>
      <c r="J475" s="13" t="s">
        <v>2193</v>
      </c>
      <c r="K475" s="65" t="s">
        <v>2194</v>
      </c>
      <c r="L475" s="66" t="s">
        <v>2195</v>
      </c>
      <c r="M475" s="67">
        <v>230.91200000000001</v>
      </c>
      <c r="N475" s="68">
        <v>86.06</v>
      </c>
      <c r="O475" s="69">
        <v>2.3239999999999998</v>
      </c>
      <c r="P475" s="69">
        <v>5.0229999999999997</v>
      </c>
      <c r="Q475" s="67">
        <v>19872.28672</v>
      </c>
      <c r="R475" s="62">
        <v>1.0325998088961215E-3</v>
      </c>
      <c r="S475" s="63">
        <v>2.399761955874586E-5</v>
      </c>
      <c r="T475" s="64">
        <v>5.1867488400852181E-5</v>
      </c>
    </row>
    <row r="476" spans="2:20" ht="15.75">
      <c r="B476" s="7" t="s">
        <v>2196</v>
      </c>
      <c r="C476" s="7" t="s">
        <v>2197</v>
      </c>
      <c r="D476" s="7" t="s">
        <v>2198</v>
      </c>
      <c r="E476" s="7">
        <v>48.81</v>
      </c>
      <c r="F476" s="7">
        <v>68.75</v>
      </c>
      <c r="G476" s="7" t="s">
        <v>16</v>
      </c>
      <c r="H476" s="7">
        <v>12.532999999999999</v>
      </c>
      <c r="J476" s="13" t="s">
        <v>2196</v>
      </c>
      <c r="K476" s="65" t="s">
        <v>2197</v>
      </c>
      <c r="L476" s="66" t="s">
        <v>2198</v>
      </c>
      <c r="M476" s="67">
        <v>48.81</v>
      </c>
      <c r="N476" s="68">
        <v>68.75</v>
      </c>
      <c r="O476" s="69" t="s">
        <v>16</v>
      </c>
      <c r="P476" s="69">
        <v>12.532999999999999</v>
      </c>
      <c r="Q476" s="67">
        <v>3355.6875</v>
      </c>
      <c r="R476" s="62">
        <v>1.7436756625133394E-4</v>
      </c>
      <c r="S476" s="63" t="s">
        <v>16</v>
      </c>
      <c r="T476" s="64">
        <v>2.1853487078279683E-5</v>
      </c>
    </row>
    <row r="477" spans="2:20" ht="15.75">
      <c r="B477" s="7" t="s">
        <v>2199</v>
      </c>
      <c r="C477" s="7" t="s">
        <v>2200</v>
      </c>
      <c r="D477" s="7" t="s">
        <v>2201</v>
      </c>
      <c r="E477" s="7">
        <v>116.251</v>
      </c>
      <c r="F477" s="7">
        <v>84.12</v>
      </c>
      <c r="G477" s="7">
        <v>0.99860000000000004</v>
      </c>
      <c r="H477" s="7">
        <v>15.814</v>
      </c>
      <c r="J477" s="13" t="s">
        <v>2199</v>
      </c>
      <c r="K477" s="65" t="s">
        <v>2200</v>
      </c>
      <c r="L477" s="66" t="s">
        <v>2201</v>
      </c>
      <c r="M477" s="67">
        <v>116.251</v>
      </c>
      <c r="N477" s="68">
        <v>84.12</v>
      </c>
      <c r="O477" s="69">
        <v>0.99860000000000004</v>
      </c>
      <c r="P477" s="69">
        <v>15.814</v>
      </c>
      <c r="Q477" s="67">
        <v>9779.0341200000003</v>
      </c>
      <c r="R477" s="62">
        <v>5.0813622537651526E-4</v>
      </c>
      <c r="S477" s="63">
        <v>5.0742483466098818E-6</v>
      </c>
      <c r="T477" s="64">
        <v>8.0356662681042122E-5</v>
      </c>
    </row>
    <row r="478" spans="2:20" ht="15.75">
      <c r="B478" s="7" t="s">
        <v>2202</v>
      </c>
      <c r="C478" s="7" t="s">
        <v>2203</v>
      </c>
      <c r="D478" s="7" t="s">
        <v>2204</v>
      </c>
      <c r="E478" s="7">
        <v>158.32499999999999</v>
      </c>
      <c r="F478" s="7">
        <v>76.87</v>
      </c>
      <c r="G478" s="7">
        <v>1.5611000000000002</v>
      </c>
      <c r="H478" s="7">
        <v>5.0549999999999997</v>
      </c>
      <c r="J478" s="13" t="s">
        <v>2202</v>
      </c>
      <c r="K478" s="65" t="s">
        <v>2203</v>
      </c>
      <c r="L478" s="66" t="s">
        <v>2204</v>
      </c>
      <c r="M478" s="67">
        <v>158.32499999999999</v>
      </c>
      <c r="N478" s="68">
        <v>76.87</v>
      </c>
      <c r="O478" s="69">
        <v>1.5611000000000002</v>
      </c>
      <c r="P478" s="69">
        <v>5.0549999999999997</v>
      </c>
      <c r="Q478" s="67">
        <v>12170.44275</v>
      </c>
      <c r="R478" s="62">
        <v>6.3239812483095986E-4</v>
      </c>
      <c r="S478" s="63">
        <v>9.8723671267361158E-6</v>
      </c>
      <c r="T478" s="64">
        <v>3.196772521020502E-5</v>
      </c>
    </row>
    <row r="479" spans="2:20" ht="15.75">
      <c r="B479" s="7" t="s">
        <v>2205</v>
      </c>
      <c r="C479" s="7" t="s">
        <v>2206</v>
      </c>
      <c r="D479" s="7" t="s">
        <v>2207</v>
      </c>
      <c r="E479" s="7">
        <v>73.090999999999994</v>
      </c>
      <c r="F479" s="7">
        <v>201.59</v>
      </c>
      <c r="G479" s="7" t="s">
        <v>16</v>
      </c>
      <c r="H479" s="7">
        <v>11.55</v>
      </c>
      <c r="J479" s="13" t="s">
        <v>2205</v>
      </c>
      <c r="K479" s="65" t="s">
        <v>2206</v>
      </c>
      <c r="L479" s="66" t="s">
        <v>2207</v>
      </c>
      <c r="M479" s="67">
        <v>73.090999999999994</v>
      </c>
      <c r="N479" s="68">
        <v>201.59</v>
      </c>
      <c r="O479" s="69" t="s">
        <v>16</v>
      </c>
      <c r="P479" s="69">
        <v>11.55</v>
      </c>
      <c r="Q479" s="67">
        <v>14734.41469</v>
      </c>
      <c r="R479" s="62">
        <v>7.6562672466765839E-4</v>
      </c>
      <c r="S479" s="63" t="s">
        <v>16</v>
      </c>
      <c r="T479" s="64">
        <v>8.8429886699114554E-5</v>
      </c>
    </row>
    <row r="480" spans="2:20" ht="15.75">
      <c r="B480" s="7" t="s">
        <v>2208</v>
      </c>
      <c r="C480" s="7" t="s">
        <v>2209</v>
      </c>
      <c r="D480" s="7" t="s">
        <v>2210</v>
      </c>
      <c r="E480" s="7">
        <v>180.05600000000001</v>
      </c>
      <c r="F480" s="7">
        <v>60.81</v>
      </c>
      <c r="G480" s="7">
        <v>2.1048999999999998</v>
      </c>
      <c r="H480" s="7">
        <v>15.518000000000001</v>
      </c>
      <c r="J480" s="13" t="s">
        <v>2208</v>
      </c>
      <c r="K480" s="65" t="s">
        <v>2209</v>
      </c>
      <c r="L480" s="66" t="s">
        <v>2210</v>
      </c>
      <c r="M480" s="67">
        <v>180.05600000000001</v>
      </c>
      <c r="N480" s="68">
        <v>60.81</v>
      </c>
      <c r="O480" s="69">
        <v>2.1048999999999998</v>
      </c>
      <c r="P480" s="69">
        <v>15.518000000000001</v>
      </c>
      <c r="Q480" s="67">
        <v>10949.205360000002</v>
      </c>
      <c r="R480" s="62">
        <v>5.6894043054046622E-4</v>
      </c>
      <c r="S480" s="63">
        <v>1.1975627122446273E-5</v>
      </c>
      <c r="T480" s="64">
        <v>8.8288176011269557E-5</v>
      </c>
    </row>
    <row r="481" spans="2:20" ht="15.75">
      <c r="B481" s="7" t="s">
        <v>2211</v>
      </c>
      <c r="C481" s="7" t="s">
        <v>2212</v>
      </c>
      <c r="D481" s="7" t="s">
        <v>2213</v>
      </c>
      <c r="E481" s="7">
        <v>243.75200000000001</v>
      </c>
      <c r="F481" s="7">
        <v>135</v>
      </c>
      <c r="G481" s="7" t="s">
        <v>16</v>
      </c>
      <c r="H481" s="7">
        <v>26</v>
      </c>
      <c r="J481" s="13" t="s">
        <v>2211</v>
      </c>
      <c r="K481" s="65" t="s">
        <v>2212</v>
      </c>
      <c r="L481" s="66" t="s">
        <v>2213</v>
      </c>
      <c r="M481" s="67">
        <v>243.75200000000001</v>
      </c>
      <c r="N481" s="68">
        <v>135</v>
      </c>
      <c r="O481" s="69" t="s">
        <v>16</v>
      </c>
      <c r="P481" s="69">
        <v>26</v>
      </c>
      <c r="Q481" s="67">
        <v>32906.520000000004</v>
      </c>
      <c r="R481" s="62">
        <v>1.7098820453933347E-3</v>
      </c>
      <c r="S481" s="63" t="s">
        <v>16</v>
      </c>
      <c r="T481" s="64">
        <v>4.4456933180226705E-4</v>
      </c>
    </row>
    <row r="482" spans="2:20" ht="15.75">
      <c r="B482" s="7" t="s">
        <v>2214</v>
      </c>
      <c r="C482" s="7" t="s">
        <v>2215</v>
      </c>
      <c r="D482" s="7" t="s">
        <v>2216</v>
      </c>
      <c r="E482" s="7">
        <v>2259.7370000000001</v>
      </c>
      <c r="F482" s="7">
        <v>94.01</v>
      </c>
      <c r="G482" s="7" t="s">
        <v>16</v>
      </c>
      <c r="H482" s="7">
        <v>25.041</v>
      </c>
      <c r="J482" s="13" t="s">
        <v>2214</v>
      </c>
      <c r="K482" s="65" t="s">
        <v>2215</v>
      </c>
      <c r="L482" s="66" t="s">
        <v>2216</v>
      </c>
      <c r="M482" s="67">
        <v>2259.7370000000001</v>
      </c>
      <c r="N482" s="68">
        <v>94.01</v>
      </c>
      <c r="O482" s="69" t="s">
        <v>16</v>
      </c>
      <c r="P482" s="69">
        <v>25.041</v>
      </c>
      <c r="Q482" s="67">
        <v>212437.87537000002</v>
      </c>
      <c r="R482" s="62">
        <v>1.1038654614850488E-2</v>
      </c>
      <c r="S482" s="63" t="s">
        <v>16</v>
      </c>
      <c r="T482" s="64">
        <v>2.7641895021047109E-3</v>
      </c>
    </row>
    <row r="483" spans="2:20" ht="15.75">
      <c r="B483" s="7" t="s">
        <v>2217</v>
      </c>
      <c r="C483" s="7" t="s">
        <v>2218</v>
      </c>
      <c r="D483" s="7" t="s">
        <v>2219</v>
      </c>
      <c r="E483" s="7">
        <v>95.37</v>
      </c>
      <c r="F483" s="7">
        <v>66.989999999999995</v>
      </c>
      <c r="G483" s="7" t="s">
        <v>16</v>
      </c>
      <c r="H483" s="7">
        <v>12.2</v>
      </c>
      <c r="J483" s="13" t="s">
        <v>2217</v>
      </c>
      <c r="K483" s="65" t="s">
        <v>2218</v>
      </c>
      <c r="L483" s="66" t="s">
        <v>2219</v>
      </c>
      <c r="M483" s="67">
        <v>95.37</v>
      </c>
      <c r="N483" s="68">
        <v>66.989999999999995</v>
      </c>
      <c r="O483" s="69" t="s">
        <v>16</v>
      </c>
      <c r="P483" s="69">
        <v>12.2</v>
      </c>
      <c r="Q483" s="67">
        <v>6388.8362999999999</v>
      </c>
      <c r="R483" s="62">
        <v>3.3197544074326857E-4</v>
      </c>
      <c r="S483" s="63" t="s">
        <v>16</v>
      </c>
      <c r="T483" s="64">
        <v>4.0501003770678767E-5</v>
      </c>
    </row>
    <row r="484" spans="2:20" ht="15.75">
      <c r="B484" s="7" t="s">
        <v>2220</v>
      </c>
      <c r="C484" s="7" t="s">
        <v>2221</v>
      </c>
      <c r="D484" s="7" t="s">
        <v>2222</v>
      </c>
      <c r="E484" s="7">
        <v>676.42399999999998</v>
      </c>
      <c r="F484" s="7">
        <v>32.83</v>
      </c>
      <c r="G484" s="7">
        <v>0.85289999999999999</v>
      </c>
      <c r="H484" s="7">
        <v>1.7</v>
      </c>
      <c r="J484" s="13" t="s">
        <v>2220</v>
      </c>
      <c r="K484" s="65" t="s">
        <v>2221</v>
      </c>
      <c r="L484" s="66" t="s">
        <v>2222</v>
      </c>
      <c r="M484" s="67">
        <v>676.42399999999998</v>
      </c>
      <c r="N484" s="68">
        <v>32.83</v>
      </c>
      <c r="O484" s="69">
        <v>0.85289999999999999</v>
      </c>
      <c r="P484" s="69">
        <v>1.7</v>
      </c>
      <c r="Q484" s="67">
        <v>22206.999919999998</v>
      </c>
      <c r="R484" s="62">
        <v>1.1539157116966245E-3</v>
      </c>
      <c r="S484" s="63">
        <v>9.8417471050605114E-6</v>
      </c>
      <c r="T484" s="64">
        <v>1.9616567098842617E-5</v>
      </c>
    </row>
    <row r="485" spans="2:20" ht="15.75">
      <c r="B485" s="7" t="s">
        <v>2223</v>
      </c>
      <c r="C485" s="7" t="s">
        <v>2224</v>
      </c>
      <c r="D485" s="7" t="s">
        <v>2225</v>
      </c>
      <c r="E485" s="7">
        <v>795.39800000000002</v>
      </c>
      <c r="F485" s="7">
        <v>44.34</v>
      </c>
      <c r="G485" s="7">
        <v>1.2179</v>
      </c>
      <c r="H485" s="7">
        <v>21.19</v>
      </c>
      <c r="J485" s="13" t="s">
        <v>2223</v>
      </c>
      <c r="K485" s="65" t="s">
        <v>2224</v>
      </c>
      <c r="L485" s="66" t="s">
        <v>2225</v>
      </c>
      <c r="M485" s="67">
        <v>795.39800000000002</v>
      </c>
      <c r="N485" s="68">
        <v>44.34</v>
      </c>
      <c r="O485" s="69">
        <v>1.2179</v>
      </c>
      <c r="P485" s="69">
        <v>21.19</v>
      </c>
      <c r="Q485" s="67">
        <v>35267.947320000007</v>
      </c>
      <c r="R485" s="62">
        <v>1.8325860619824272E-3</v>
      </c>
      <c r="S485" s="63">
        <v>2.2319065648883981E-5</v>
      </c>
      <c r="T485" s="64">
        <v>3.8832498653407633E-4</v>
      </c>
    </row>
    <row r="486" spans="2:20" ht="15.75">
      <c r="B486" s="7" t="s">
        <v>2226</v>
      </c>
      <c r="C486" s="7" t="s">
        <v>2227</v>
      </c>
      <c r="D486" s="7" t="s">
        <v>2228</v>
      </c>
      <c r="E486" s="7">
        <v>389.02100000000002</v>
      </c>
      <c r="F486" s="7">
        <v>15.7</v>
      </c>
      <c r="G486" s="7">
        <v>4.0763999999999996</v>
      </c>
      <c r="H486" s="7" t="s">
        <v>16</v>
      </c>
      <c r="J486" s="13" t="s">
        <v>2226</v>
      </c>
      <c r="K486" s="65" t="s">
        <v>2227</v>
      </c>
      <c r="L486" s="66" t="s">
        <v>2228</v>
      </c>
      <c r="M486" s="67">
        <v>389.02100000000002</v>
      </c>
      <c r="N486" s="68">
        <v>15.7</v>
      </c>
      <c r="O486" s="69">
        <v>4.0763999999999996</v>
      </c>
      <c r="P486" s="69" t="s">
        <v>16</v>
      </c>
      <c r="Q486" s="67">
        <v>6107.6297000000004</v>
      </c>
      <c r="R486" s="62">
        <v>3.1736343934092934E-4</v>
      </c>
      <c r="S486" s="63">
        <v>1.2937003241293642E-5</v>
      </c>
      <c r="T486" s="64" t="s">
        <v>16</v>
      </c>
    </row>
    <row r="487" spans="2:20" ht="15.75">
      <c r="B487" s="7" t="s">
        <v>2229</v>
      </c>
      <c r="C487" s="7" t="s">
        <v>2230</v>
      </c>
      <c r="D487" s="7" t="s">
        <v>2231</v>
      </c>
      <c r="E487" s="7">
        <v>116.97499999999999</v>
      </c>
      <c r="F487" s="7">
        <v>123.96</v>
      </c>
      <c r="G487" s="7" t="s">
        <v>16</v>
      </c>
      <c r="H487" s="7">
        <v>18.795000000000002</v>
      </c>
      <c r="J487" s="13" t="s">
        <v>2229</v>
      </c>
      <c r="K487" s="65" t="s">
        <v>2230</v>
      </c>
      <c r="L487" s="66" t="s">
        <v>2231</v>
      </c>
      <c r="M487" s="67">
        <v>116.97499999999999</v>
      </c>
      <c r="N487" s="68">
        <v>123.96</v>
      </c>
      <c r="O487" s="69" t="s">
        <v>16</v>
      </c>
      <c r="P487" s="69">
        <v>18.795000000000002</v>
      </c>
      <c r="Q487" s="67">
        <v>14500.220999999998</v>
      </c>
      <c r="R487" s="62">
        <v>7.5345759874138548E-4</v>
      </c>
      <c r="S487" s="63" t="s">
        <v>16</v>
      </c>
      <c r="T487" s="64">
        <v>1.4161235568344342E-4</v>
      </c>
    </row>
    <row r="488" spans="2:20" ht="15.75">
      <c r="B488" s="7" t="s">
        <v>2232</v>
      </c>
      <c r="C488" s="7" t="s">
        <v>2233</v>
      </c>
      <c r="D488" s="7" t="s">
        <v>2234</v>
      </c>
      <c r="E488" s="7">
        <v>153.96899999999999</v>
      </c>
      <c r="F488" s="7">
        <v>75.040000000000006</v>
      </c>
      <c r="G488" s="7">
        <v>1.5325</v>
      </c>
      <c r="H488" s="7">
        <v>14.8</v>
      </c>
      <c r="J488" s="13" t="s">
        <v>2232</v>
      </c>
      <c r="K488" s="65" t="s">
        <v>2233</v>
      </c>
      <c r="L488" s="66" t="s">
        <v>2234</v>
      </c>
      <c r="M488" s="67">
        <v>153.96899999999999</v>
      </c>
      <c r="N488" s="68">
        <v>75.040000000000006</v>
      </c>
      <c r="O488" s="69">
        <v>1.5325</v>
      </c>
      <c r="P488" s="69">
        <v>14.8</v>
      </c>
      <c r="Q488" s="67">
        <v>11553.833760000001</v>
      </c>
      <c r="R488" s="62">
        <v>6.0035801116870946E-4</v>
      </c>
      <c r="S488" s="63">
        <v>9.2004865211604729E-6</v>
      </c>
      <c r="T488" s="64">
        <v>8.8852985652969015E-5</v>
      </c>
    </row>
    <row r="489" spans="2:20" ht="15.75">
      <c r="B489" s="7" t="s">
        <v>2235</v>
      </c>
      <c r="C489" s="7" t="s">
        <v>2236</v>
      </c>
      <c r="D489" s="7" t="s">
        <v>2237</v>
      </c>
      <c r="E489" s="7">
        <v>158.262</v>
      </c>
      <c r="F489" s="7">
        <v>79.16</v>
      </c>
      <c r="G489" s="7">
        <v>3.2845</v>
      </c>
      <c r="H489" s="7">
        <v>6.31</v>
      </c>
      <c r="J489" s="13" t="s">
        <v>2235</v>
      </c>
      <c r="K489" s="65" t="s">
        <v>2236</v>
      </c>
      <c r="L489" s="66" t="s">
        <v>2237</v>
      </c>
      <c r="M489" s="67">
        <v>158.262</v>
      </c>
      <c r="N489" s="68">
        <v>79.16</v>
      </c>
      <c r="O489" s="69">
        <v>3.2845</v>
      </c>
      <c r="P489" s="69">
        <v>6.31</v>
      </c>
      <c r="Q489" s="67">
        <v>12528.019919999999</v>
      </c>
      <c r="R489" s="62">
        <v>6.5097847859749483E-4</v>
      </c>
      <c r="S489" s="63">
        <v>2.1381388129534718E-5</v>
      </c>
      <c r="T489" s="64">
        <v>4.1076741999501918E-5</v>
      </c>
    </row>
    <row r="490" spans="2:20" ht="15.75">
      <c r="B490" s="7" t="s">
        <v>2238</v>
      </c>
      <c r="C490" s="7" t="s">
        <v>2239</v>
      </c>
      <c r="D490" s="7" t="s">
        <v>2240</v>
      </c>
      <c r="E490" s="7">
        <v>67.480999999999995</v>
      </c>
      <c r="F490" s="7">
        <v>156.82</v>
      </c>
      <c r="G490" s="7">
        <v>1.0203</v>
      </c>
      <c r="H490" s="7">
        <v>18.920000000000002</v>
      </c>
      <c r="J490" s="13" t="s">
        <v>2238</v>
      </c>
      <c r="K490" s="65" t="s">
        <v>2239</v>
      </c>
      <c r="L490" s="66" t="s">
        <v>2240</v>
      </c>
      <c r="M490" s="67">
        <v>67.480999999999995</v>
      </c>
      <c r="N490" s="68">
        <v>156.82</v>
      </c>
      <c r="O490" s="69">
        <v>1.0203</v>
      </c>
      <c r="P490" s="69">
        <v>18.920000000000002</v>
      </c>
      <c r="Q490" s="67">
        <v>10582.370419999999</v>
      </c>
      <c r="R490" s="62">
        <v>5.4987902637105104E-4</v>
      </c>
      <c r="S490" s="63">
        <v>5.6104157060638338E-6</v>
      </c>
      <c r="T490" s="64">
        <v>1.0403711178940286E-4</v>
      </c>
    </row>
    <row r="491" spans="2:20" ht="15.75">
      <c r="B491" s="7" t="s">
        <v>2241</v>
      </c>
      <c r="C491" s="7" t="s">
        <v>2242</v>
      </c>
      <c r="D491" s="7" t="s">
        <v>2243</v>
      </c>
      <c r="E491" s="7">
        <v>1218.7360000000001</v>
      </c>
      <c r="F491" s="7">
        <v>38.700000000000003</v>
      </c>
      <c r="G491" s="7" t="s">
        <v>16</v>
      </c>
      <c r="H491" s="7">
        <v>32.933</v>
      </c>
      <c r="J491" s="13" t="s">
        <v>2241</v>
      </c>
      <c r="K491" s="65" t="s">
        <v>2242</v>
      </c>
      <c r="L491" s="66" t="s">
        <v>2243</v>
      </c>
      <c r="M491" s="67">
        <v>1218.7360000000001</v>
      </c>
      <c r="N491" s="68">
        <v>38.700000000000003</v>
      </c>
      <c r="O491" s="69" t="s">
        <v>16</v>
      </c>
      <c r="P491" s="69">
        <v>32.933</v>
      </c>
      <c r="Q491" s="67">
        <v>47165.083200000008</v>
      </c>
      <c r="R491" s="62">
        <v>2.4507826696096341E-3</v>
      </c>
      <c r="S491" s="63" t="s">
        <v>16</v>
      </c>
      <c r="T491" s="64">
        <v>8.0711625658254078E-4</v>
      </c>
    </row>
    <row r="492" spans="2:20" ht="15.75">
      <c r="B492" s="7" t="s">
        <v>2244</v>
      </c>
      <c r="C492" s="7" t="s">
        <v>2245</v>
      </c>
      <c r="D492" s="7" t="s">
        <v>2246</v>
      </c>
      <c r="E492" s="7">
        <v>226.155</v>
      </c>
      <c r="F492" s="7">
        <v>197.44</v>
      </c>
      <c r="G492" s="7" t="s">
        <v>16</v>
      </c>
      <c r="H492" s="7">
        <v>22.972000000000001</v>
      </c>
      <c r="J492" s="13" t="s">
        <v>2244</v>
      </c>
      <c r="K492" s="65" t="s">
        <v>2245</v>
      </c>
      <c r="L492" s="66" t="s">
        <v>2246</v>
      </c>
      <c r="M492" s="67">
        <v>226.155</v>
      </c>
      <c r="N492" s="68">
        <v>197.44</v>
      </c>
      <c r="O492" s="69" t="s">
        <v>16</v>
      </c>
      <c r="P492" s="69">
        <v>22.972000000000001</v>
      </c>
      <c r="Q492" s="67">
        <v>44652.0432</v>
      </c>
      <c r="R492" s="62">
        <v>2.3202005851061594E-3</v>
      </c>
      <c r="S492" s="63" t="s">
        <v>16</v>
      </c>
      <c r="T492" s="64">
        <v>5.3299647841058696E-4</v>
      </c>
    </row>
    <row r="493" spans="2:20" ht="15.75">
      <c r="B493" s="7" t="s">
        <v>2247</v>
      </c>
      <c r="C493" s="7" t="s">
        <v>2248</v>
      </c>
      <c r="D493" s="7" t="s">
        <v>2249</v>
      </c>
      <c r="E493" s="7">
        <v>317.536</v>
      </c>
      <c r="F493" s="7">
        <v>29.18</v>
      </c>
      <c r="G493" s="7">
        <v>1.7135</v>
      </c>
      <c r="H493" s="7" t="s">
        <v>16</v>
      </c>
      <c r="J493" s="13" t="s">
        <v>2247</v>
      </c>
      <c r="K493" s="65" t="s">
        <v>2248</v>
      </c>
      <c r="L493" s="66" t="s">
        <v>2249</v>
      </c>
      <c r="M493" s="67">
        <v>317.536</v>
      </c>
      <c r="N493" s="68">
        <v>29.18</v>
      </c>
      <c r="O493" s="69">
        <v>1.7135</v>
      </c>
      <c r="P493" s="69" t="s">
        <v>16</v>
      </c>
      <c r="Q493" s="67">
        <v>9265.7004799999995</v>
      </c>
      <c r="R493" s="62">
        <v>4.8146248490403727E-4</v>
      </c>
      <c r="S493" s="63">
        <v>8.2498596788306793E-6</v>
      </c>
      <c r="T493" s="64" t="s">
        <v>16</v>
      </c>
    </row>
    <row r="494" spans="2:20" ht="15.75">
      <c r="B494" s="7" t="s">
        <v>2250</v>
      </c>
      <c r="C494" s="7" t="s">
        <v>2251</v>
      </c>
      <c r="D494" s="7" t="s">
        <v>2252</v>
      </c>
      <c r="E494" s="7">
        <v>208.20400000000001</v>
      </c>
      <c r="F494" s="7">
        <v>87.54</v>
      </c>
      <c r="G494" s="7" t="s">
        <v>16</v>
      </c>
      <c r="H494" s="7">
        <v>9.9749999999999996</v>
      </c>
      <c r="J494" s="13" t="s">
        <v>2250</v>
      </c>
      <c r="K494" s="65" t="s">
        <v>2251</v>
      </c>
      <c r="L494" s="66" t="s">
        <v>2252</v>
      </c>
      <c r="M494" s="67">
        <v>208.20400000000001</v>
      </c>
      <c r="N494" s="68">
        <v>87.54</v>
      </c>
      <c r="O494" s="69" t="s">
        <v>16</v>
      </c>
      <c r="P494" s="69">
        <v>9.9749999999999996</v>
      </c>
      <c r="Q494" s="67">
        <v>18226.178160000003</v>
      </c>
      <c r="R494" s="62">
        <v>9.4706504339942747E-4</v>
      </c>
      <c r="S494" s="63" t="s">
        <v>16</v>
      </c>
      <c r="T494" s="64">
        <v>9.4469738079092886E-5</v>
      </c>
    </row>
    <row r="495" spans="2:20" ht="15.75">
      <c r="B495" s="7" t="s">
        <v>2253</v>
      </c>
      <c r="C495" s="7" t="s">
        <v>2254</v>
      </c>
      <c r="D495" s="7" t="s">
        <v>2255</v>
      </c>
      <c r="E495" s="7">
        <v>381.87400000000002</v>
      </c>
      <c r="F495" s="7">
        <v>14.73</v>
      </c>
      <c r="G495" s="7" t="s">
        <v>16</v>
      </c>
      <c r="H495" s="7">
        <v>11.683</v>
      </c>
      <c r="J495" s="13" t="s">
        <v>2253</v>
      </c>
      <c r="K495" s="65" t="s">
        <v>2254</v>
      </c>
      <c r="L495" s="66" t="s">
        <v>2255</v>
      </c>
      <c r="M495" s="67">
        <v>381.87400000000002</v>
      </c>
      <c r="N495" s="68">
        <v>14.73</v>
      </c>
      <c r="O495" s="69" t="s">
        <v>16</v>
      </c>
      <c r="P495" s="69">
        <v>11.683</v>
      </c>
      <c r="Q495" s="67">
        <v>5625.0040200000003</v>
      </c>
      <c r="R495" s="62">
        <v>2.9228533977653453E-4</v>
      </c>
      <c r="S495" s="63" t="s">
        <v>16</v>
      </c>
      <c r="T495" s="64">
        <v>3.4147696246092528E-5</v>
      </c>
    </row>
    <row r="496" spans="2:20" ht="15.75">
      <c r="B496" s="7" t="s">
        <v>2256</v>
      </c>
      <c r="C496" s="7" t="s">
        <v>2257</v>
      </c>
      <c r="D496" s="7" t="s">
        <v>2258</v>
      </c>
      <c r="E496" s="7">
        <v>333.76100000000002</v>
      </c>
      <c r="F496" s="7">
        <v>81.91</v>
      </c>
      <c r="G496" s="7">
        <v>4.0044000000000004</v>
      </c>
      <c r="H496" s="7">
        <v>21.6</v>
      </c>
      <c r="J496" s="13" t="s">
        <v>2256</v>
      </c>
      <c r="K496" s="65" t="s">
        <v>2257</v>
      </c>
      <c r="L496" s="66" t="s">
        <v>2258</v>
      </c>
      <c r="M496" s="67">
        <v>333.76100000000002</v>
      </c>
      <c r="N496" s="68">
        <v>81.91</v>
      </c>
      <c r="O496" s="69">
        <v>4.0044000000000004</v>
      </c>
      <c r="P496" s="69">
        <v>21.6</v>
      </c>
      <c r="Q496" s="67">
        <v>27338.363509999999</v>
      </c>
      <c r="R496" s="62">
        <v>1.4205506056606805E-3</v>
      </c>
      <c r="S496" s="63">
        <v>5.6884528453076294E-5</v>
      </c>
      <c r="T496" s="64">
        <v>3.0683893082270703E-4</v>
      </c>
    </row>
    <row r="497" spans="2:20" ht="15.75">
      <c r="B497" s="7" t="s">
        <v>2259</v>
      </c>
      <c r="C497" s="7" t="s">
        <v>2260</v>
      </c>
      <c r="D497" s="7" t="s">
        <v>2261</v>
      </c>
      <c r="E497" s="7">
        <v>284.34899999999999</v>
      </c>
      <c r="F497" s="7">
        <v>78.08</v>
      </c>
      <c r="G497" s="7">
        <v>1.2806999999999999</v>
      </c>
      <c r="H497" s="7">
        <v>13.73</v>
      </c>
      <c r="J497" s="13" t="s">
        <v>2259</v>
      </c>
      <c r="K497" s="65" t="s">
        <v>2260</v>
      </c>
      <c r="L497" s="66" t="s">
        <v>2261</v>
      </c>
      <c r="M497" s="67">
        <v>284.34899999999999</v>
      </c>
      <c r="N497" s="68">
        <v>78.08</v>
      </c>
      <c r="O497" s="69">
        <v>1.2806999999999999</v>
      </c>
      <c r="P497" s="69">
        <v>13.73</v>
      </c>
      <c r="Q497" s="67">
        <v>22201.96992</v>
      </c>
      <c r="R497" s="62">
        <v>1.1536543438373577E-3</v>
      </c>
      <c r="S497" s="63">
        <v>1.477485118152504E-5</v>
      </c>
      <c r="T497" s="64">
        <v>1.5839674140886921E-4</v>
      </c>
    </row>
    <row r="498" spans="2:20" ht="15.75">
      <c r="B498" s="7" t="s">
        <v>2262</v>
      </c>
      <c r="C498" s="7" t="s">
        <v>2263</v>
      </c>
      <c r="D498" s="7" t="s">
        <v>2264</v>
      </c>
      <c r="E498" s="7">
        <v>73.177999999999997</v>
      </c>
      <c r="F498" s="7">
        <v>174.21</v>
      </c>
      <c r="G498" s="7">
        <v>0.13780000000000001</v>
      </c>
      <c r="H498" s="7">
        <v>13.942</v>
      </c>
      <c r="J498" s="13" t="s">
        <v>2262</v>
      </c>
      <c r="K498" s="65" t="s">
        <v>2263</v>
      </c>
      <c r="L498" s="66" t="s">
        <v>2264</v>
      </c>
      <c r="M498" s="67">
        <v>73.177999999999997</v>
      </c>
      <c r="N498" s="68">
        <v>174.21</v>
      </c>
      <c r="O498" s="69">
        <v>0.13780000000000001</v>
      </c>
      <c r="P498" s="69">
        <v>13.942</v>
      </c>
      <c r="Q498" s="67">
        <v>12748.339379999999</v>
      </c>
      <c r="R498" s="62">
        <v>6.6242667454482552E-4</v>
      </c>
      <c r="S498" s="63">
        <v>9.1282395752276962E-7</v>
      </c>
      <c r="T498" s="64">
        <v>9.2355526965039563E-5</v>
      </c>
    </row>
    <row r="499" spans="2:20" ht="15.75">
      <c r="B499" s="7" t="s">
        <v>2265</v>
      </c>
      <c r="C499" s="7" t="s">
        <v>2266</v>
      </c>
      <c r="D499" s="7" t="s">
        <v>2267</v>
      </c>
      <c r="E499" s="7">
        <v>198.91200000000001</v>
      </c>
      <c r="F499" s="7">
        <v>41.99</v>
      </c>
      <c r="G499" s="7" t="s">
        <v>16</v>
      </c>
      <c r="H499" s="7">
        <v>28.71</v>
      </c>
      <c r="J499" s="13" t="s">
        <v>2265</v>
      </c>
      <c r="K499" s="65" t="s">
        <v>2266</v>
      </c>
      <c r="L499" s="66" t="s">
        <v>2267</v>
      </c>
      <c r="M499" s="67">
        <v>198.91200000000001</v>
      </c>
      <c r="N499" s="68">
        <v>41.99</v>
      </c>
      <c r="O499" s="69" t="s">
        <v>16</v>
      </c>
      <c r="P499" s="69">
        <v>28.71</v>
      </c>
      <c r="Q499" s="67">
        <v>8352.3148799999999</v>
      </c>
      <c r="R499" s="62">
        <v>4.3400132407752577E-4</v>
      </c>
      <c r="S499" s="63" t="s">
        <v>16</v>
      </c>
      <c r="T499" s="64">
        <v>1.2460178014265765E-4</v>
      </c>
    </row>
    <row r="500" spans="2:20" ht="15.75">
      <c r="B500" s="7" t="s">
        <v>2268</v>
      </c>
      <c r="C500" s="7" t="s">
        <v>2269</v>
      </c>
      <c r="D500" s="7" t="s">
        <v>2270</v>
      </c>
      <c r="E500" s="7">
        <v>62.03</v>
      </c>
      <c r="F500" s="7">
        <v>275.04000000000002</v>
      </c>
      <c r="G500" s="7" t="s">
        <v>16</v>
      </c>
      <c r="H500" s="7">
        <v>14.6</v>
      </c>
      <c r="J500" s="13" t="s">
        <v>2268</v>
      </c>
      <c r="K500" s="65" t="s">
        <v>2269</v>
      </c>
      <c r="L500" s="66" t="s">
        <v>2270</v>
      </c>
      <c r="M500" s="67">
        <v>62.03</v>
      </c>
      <c r="N500" s="68">
        <v>275.04000000000002</v>
      </c>
      <c r="O500" s="69" t="s">
        <v>16</v>
      </c>
      <c r="P500" s="69">
        <v>14.6</v>
      </c>
      <c r="Q500" s="67">
        <v>17060.731200000002</v>
      </c>
      <c r="R500" s="62">
        <v>8.8650632033292741E-4</v>
      </c>
      <c r="S500" s="63" t="s">
        <v>16</v>
      </c>
      <c r="T500" s="64">
        <v>1.294299227686074E-4</v>
      </c>
    </row>
    <row r="501" spans="2:20" ht="15.75">
      <c r="B501" s="7" t="s">
        <v>2271</v>
      </c>
      <c r="C501" s="7" t="s">
        <v>2272</v>
      </c>
      <c r="D501" s="7" t="s">
        <v>2273</v>
      </c>
      <c r="E501" s="7">
        <v>208.077</v>
      </c>
      <c r="F501" s="7">
        <v>41.91</v>
      </c>
      <c r="G501" s="7">
        <v>4.8676000000000004</v>
      </c>
      <c r="H501" s="7">
        <v>7.1289999999999996</v>
      </c>
      <c r="J501" s="13" t="s">
        <v>2271</v>
      </c>
      <c r="K501" s="65" t="s">
        <v>2272</v>
      </c>
      <c r="L501" s="66" t="s">
        <v>2273</v>
      </c>
      <c r="M501" s="67">
        <v>208.077</v>
      </c>
      <c r="N501" s="68">
        <v>41.91</v>
      </c>
      <c r="O501" s="69">
        <v>4.8676000000000004</v>
      </c>
      <c r="P501" s="69">
        <v>7.1289999999999996</v>
      </c>
      <c r="Q501" s="67">
        <v>8720.5070699999997</v>
      </c>
      <c r="R501" s="62">
        <v>4.5313325340141204E-4</v>
      </c>
      <c r="S501" s="63">
        <v>2.2056714242567132E-5</v>
      </c>
      <c r="T501" s="64">
        <v>3.2303869634986661E-5</v>
      </c>
    </row>
    <row r="502" spans="2:20" ht="15.75">
      <c r="B502" s="7" t="s">
        <v>2274</v>
      </c>
      <c r="C502" s="7" t="s">
        <v>2275</v>
      </c>
      <c r="D502" s="7" t="s">
        <v>2276</v>
      </c>
      <c r="E502" s="7">
        <v>94.57</v>
      </c>
      <c r="F502" s="7">
        <v>104.12</v>
      </c>
      <c r="G502" s="7">
        <v>0.61470000000000002</v>
      </c>
      <c r="H502" s="7">
        <v>-0.22500000000000001</v>
      </c>
      <c r="J502" s="13" t="s">
        <v>2274</v>
      </c>
      <c r="K502" s="65" t="s">
        <v>2275</v>
      </c>
      <c r="L502" s="66" t="s">
        <v>2276</v>
      </c>
      <c r="M502" s="67">
        <v>94.57</v>
      </c>
      <c r="N502" s="68">
        <v>104.12</v>
      </c>
      <c r="O502" s="69">
        <v>0.61470000000000002</v>
      </c>
      <c r="P502" s="69">
        <v>-0.22500000000000001</v>
      </c>
      <c r="Q502" s="67">
        <v>9846.6283999999996</v>
      </c>
      <c r="R502" s="62">
        <v>5.1164854590579904E-4</v>
      </c>
      <c r="S502" s="63">
        <v>3.1451036116829468E-6</v>
      </c>
      <c r="T502" s="64">
        <v>-1.1512092282880481E-6</v>
      </c>
    </row>
    <row r="503" spans="2:20" ht="15.75">
      <c r="B503" s="7" t="s">
        <v>2277</v>
      </c>
      <c r="C503" s="7" t="s">
        <v>2278</v>
      </c>
      <c r="D503" s="7" t="s">
        <v>2279</v>
      </c>
      <c r="E503" s="7">
        <v>499.964</v>
      </c>
      <c r="F503" s="7">
        <v>48.98</v>
      </c>
      <c r="G503" s="7">
        <v>0.67779999999999996</v>
      </c>
      <c r="H503" s="7">
        <v>12</v>
      </c>
      <c r="J503" s="14" t="s">
        <v>2277</v>
      </c>
      <c r="K503" s="70" t="s">
        <v>2278</v>
      </c>
      <c r="L503" s="71" t="s">
        <v>2279</v>
      </c>
      <c r="M503" s="72">
        <v>499.964</v>
      </c>
      <c r="N503" s="73">
        <v>48.98</v>
      </c>
      <c r="O503" s="74">
        <v>0.67779999999999996</v>
      </c>
      <c r="P503" s="74">
        <v>12</v>
      </c>
      <c r="Q503" s="72">
        <v>24488.236719999997</v>
      </c>
      <c r="R503" s="62">
        <v>1.2724528844396113E-3</v>
      </c>
      <c r="S503" s="63">
        <v>8.624685650731684E-6</v>
      </c>
      <c r="T503" s="64">
        <v>1.5269434613275336E-4</v>
      </c>
    </row>
    <row r="504" spans="2:20" ht="15.75">
      <c r="B504" s="7" t="s">
        <v>2280</v>
      </c>
      <c r="C504" s="7" t="s">
        <v>2281</v>
      </c>
      <c r="D504" s="7" t="s">
        <v>2282</v>
      </c>
      <c r="E504" s="7">
        <v>56.957999999999998</v>
      </c>
      <c r="F504" s="7">
        <v>278.91000000000003</v>
      </c>
      <c r="G504" s="7">
        <v>2.4237000000000002</v>
      </c>
      <c r="H504" s="7">
        <v>32.802999999999997</v>
      </c>
      <c r="J504" s="14" t="s">
        <v>2280</v>
      </c>
      <c r="K504" s="70" t="s">
        <v>2281</v>
      </c>
      <c r="L504" s="71" t="s">
        <v>2282</v>
      </c>
      <c r="M504" s="72">
        <v>56.957999999999998</v>
      </c>
      <c r="N504" s="73">
        <v>278.91000000000003</v>
      </c>
      <c r="O504" s="74">
        <v>2.4237000000000002</v>
      </c>
      <c r="P504" s="74">
        <v>32.802999999999997</v>
      </c>
      <c r="Q504" s="72">
        <v>15886.155780000001</v>
      </c>
      <c r="R504" s="62">
        <v>8.254732660440406E-4</v>
      </c>
      <c r="S504" s="75">
        <v>2.0006995549109413E-5</v>
      </c>
      <c r="T504" s="76">
        <v>2.7077999546042662E-4</v>
      </c>
    </row>
    <row r="505" spans="2:20" ht="16.5" thickBot="1">
      <c r="B505" s="7" t="s">
        <v>2283</v>
      </c>
      <c r="C505" s="7" t="s">
        <v>2121</v>
      </c>
      <c r="D505" s="7" t="s">
        <v>2284</v>
      </c>
      <c r="E505" s="7">
        <v>274.20499999999998</v>
      </c>
      <c r="F505" s="7">
        <v>30.3</v>
      </c>
      <c r="G505" s="7" t="s">
        <v>16</v>
      </c>
      <c r="H505" s="7">
        <v>15.8</v>
      </c>
      <c r="J505" s="15" t="s">
        <v>2283</v>
      </c>
      <c r="K505" s="77" t="s">
        <v>2121</v>
      </c>
      <c r="L505" s="78" t="s">
        <v>2284</v>
      </c>
      <c r="M505" s="24">
        <v>274.20499999999998</v>
      </c>
      <c r="N505" s="25">
        <v>30.3</v>
      </c>
      <c r="O505" s="26" t="s">
        <v>16</v>
      </c>
      <c r="P505" s="26">
        <v>15.8</v>
      </c>
      <c r="Q505" s="24">
        <v>8308.4115000000002</v>
      </c>
      <c r="R505" s="27">
        <v>4.3172002538066932E-4</v>
      </c>
      <c r="S505" s="28" t="s">
        <v>16</v>
      </c>
      <c r="T505" s="29">
        <v>6.8211764010145759E-5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1"/>
  </sheetPr>
  <dimension ref="B2:L75"/>
  <sheetViews>
    <sheetView workbookViewId="0">
      <pane ySplit="9" topLeftCell="A10" activePane="bottomLeft" state="frozen"/>
      <selection activeCell="A16" sqref="A16"/>
      <selection pane="bottomLeft" activeCell="K18" sqref="K18"/>
    </sheetView>
  </sheetViews>
  <sheetFormatPr defaultColWidth="8" defaultRowHeight="12.75"/>
  <cols>
    <col min="1" max="1" width="2.125" style="1" customWidth="1"/>
    <col min="2" max="2" width="13.75" style="1" bestFit="1" customWidth="1"/>
    <col min="3" max="5" width="8" style="1"/>
    <col min="6" max="6" width="13.75" style="1" bestFit="1" customWidth="1"/>
    <col min="7" max="16384" width="8" style="1"/>
  </cols>
  <sheetData>
    <row r="2" spans="2:12">
      <c r="B2" s="1" t="s">
        <v>2285</v>
      </c>
      <c r="C2" s="2">
        <f>C3-260*7</f>
        <v>40396</v>
      </c>
      <c r="D2" s="3"/>
      <c r="F2" s="1" t="s">
        <v>2285</v>
      </c>
      <c r="G2" s="2">
        <v>40396</v>
      </c>
      <c r="H2" s="3"/>
    </row>
    <row r="3" spans="2:12">
      <c r="B3" s="1" t="s">
        <v>2286</v>
      </c>
      <c r="C3" s="2">
        <v>42216</v>
      </c>
      <c r="D3" s="3"/>
      <c r="F3" s="1" t="s">
        <v>2286</v>
      </c>
      <c r="G3" s="2">
        <v>42216</v>
      </c>
      <c r="H3" s="3"/>
      <c r="L3" s="11"/>
    </row>
    <row r="4" spans="2:12">
      <c r="B4" s="1" t="s">
        <v>2287</v>
      </c>
      <c r="C4" s="3" t="s">
        <v>2288</v>
      </c>
      <c r="D4" s="3"/>
      <c r="F4" s="1" t="s">
        <v>2287</v>
      </c>
      <c r="G4" s="3" t="s">
        <v>2288</v>
      </c>
      <c r="H4" s="3"/>
    </row>
    <row r="5" spans="2:12">
      <c r="B5" s="1" t="s">
        <v>2289</v>
      </c>
      <c r="C5" s="3" t="s">
        <v>2290</v>
      </c>
      <c r="D5" s="3"/>
      <c r="F5" s="1" t="s">
        <v>2289</v>
      </c>
      <c r="G5" s="3" t="s">
        <v>2290</v>
      </c>
      <c r="H5" s="3"/>
    </row>
    <row r="6" spans="2:12">
      <c r="B6" s="1" t="s">
        <v>2291</v>
      </c>
      <c r="C6" s="3" t="s">
        <v>2292</v>
      </c>
      <c r="D6" s="3"/>
      <c r="F6" s="1" t="s">
        <v>2291</v>
      </c>
      <c r="G6" s="3" t="s">
        <v>2292</v>
      </c>
      <c r="H6" s="3"/>
    </row>
    <row r="8" spans="2:12">
      <c r="C8" s="4" t="s">
        <v>2293</v>
      </c>
      <c r="D8" s="4"/>
      <c r="G8" s="4" t="s">
        <v>2293</v>
      </c>
      <c r="H8" s="4"/>
    </row>
    <row r="9" spans="2:12">
      <c r="C9" s="5" t="s">
        <v>2294</v>
      </c>
      <c r="D9" s="5" t="s">
        <v>2295</v>
      </c>
      <c r="G9" s="5" t="s">
        <v>2294</v>
      </c>
      <c r="H9" s="5" t="s">
        <v>2295</v>
      </c>
    </row>
    <row r="11" spans="2:12">
      <c r="B11" s="1" t="s">
        <v>2296</v>
      </c>
      <c r="C11" s="6">
        <f>_xll.BDP($B11,"EQY_BETA_RAW_OVERRIDABLE","EQY_BETA_OVERRIDE_START_DT",TEXT($C$2,"YYYYMMDD"),"EQY_BETA_OVERRIDE_END_DT",TEXT($C$3,"YYYYMMDD"),"EQY_BETA_OVERRIDE_REL_INDEX",$C$4,"EQY_BETA_OVERRIDE_PERIOD",$C$6)</f>
        <v>0.6380776251581578</v>
      </c>
      <c r="D11" s="6">
        <f>_xll.BDP($B11,"EQY_BETA_ADJ_OVERRIDABLE","EQY_BETA_OVERRIDE_START_DT",TEXT($C$2,"YYYYMMDD"),"EQY_BETA_OVERRIDE_END_DT",TEXT($C$3,"YYYYMMDD"),"EQY_BETA_OVERRIDE_REL_INDEX",$C$4,"EQY_BETA_OVERRIDE_PERIOD",$C$6)</f>
        <v>0.75871082958793745</v>
      </c>
      <c r="F11" s="1" t="s">
        <v>2296</v>
      </c>
      <c r="G11" s="6">
        <v>0.63806541473077105</v>
      </c>
      <c r="H11" s="6">
        <v>0.75870268938441587</v>
      </c>
    </row>
    <row r="12" spans="2:12">
      <c r="B12" s="1" t="s">
        <v>2297</v>
      </c>
      <c r="C12" s="6">
        <f>_xll.BDP($B12,"EQY_BETA_RAW_OVERRIDABLE","EQY_BETA_OVERRIDE_START_DT",TEXT($C$2,"YYYYMMDD"),"EQY_BETA_OVERRIDE_END_DT",TEXT($C$3,"YYYYMMDD"),"EQY_BETA_OVERRIDE_REL_INDEX",$C$4,"EQY_BETA_OVERRIDE_PERIOD",$C$6)</f>
        <v>0.5724675495599888</v>
      </c>
      <c r="D12" s="6">
        <f>_xll.BDP($B12,"EQY_BETA_ADJ_OVERRIDABLE","EQY_BETA_OVERRIDE_START_DT",TEXT($C$2,"YYYYMMDD"),"EQY_BETA_OVERRIDE_END_DT",TEXT($C$3,"YYYYMMDD"),"EQY_BETA_OVERRIDE_REL_INDEX",$C$4,"EQY_BETA_OVERRIDE_PERIOD",$C$6)</f>
        <v>0.71497121658966223</v>
      </c>
      <c r="F12" s="1" t="s">
        <v>2297</v>
      </c>
      <c r="G12" s="6">
        <v>0.5724588184535464</v>
      </c>
      <c r="H12" s="6">
        <v>0.71496539591024133</v>
      </c>
    </row>
    <row r="13" spans="2:12">
      <c r="B13" s="1" t="s">
        <v>2298</v>
      </c>
      <c r="C13" s="6" t="str">
        <f>_xll.BDP($B13,"EQY_BETA_RAW_OVERRIDABLE","EQY_BETA_OVERRIDE_START_DT",TEXT($C$2,"YYYYMMDD"),"EQY_BETA_OVERRIDE_END_DT",TEXT($C$3,"YYYYMMDD"),"EQY_BETA_OVERRIDE_REL_INDEX",$C$4,"EQY_BETA_OVERRIDE_PERIOD",$C$6)</f>
        <v>#N/A N/A</v>
      </c>
      <c r="D13" s="6" t="str">
        <f>_xll.BDP($B13,"EQY_BETA_ADJ_OVERRIDABLE","EQY_BETA_OVERRIDE_START_DT",TEXT($C$2,"YYYYMMDD"),"EQY_BETA_OVERRIDE_END_DT",TEXT($C$3,"YYYYMMDD"),"EQY_BETA_OVERRIDE_REL_INDEX",$C$4,"EQY_BETA_OVERRIDE_PERIOD",$C$6)</f>
        <v>#N/A N/A</v>
      </c>
      <c r="F13" s="1" t="s">
        <v>2298</v>
      </c>
      <c r="G13" s="6">
        <v>0.4977569702985869</v>
      </c>
      <c r="H13" s="6">
        <v>0.66516466181925593</v>
      </c>
    </row>
    <row r="14" spans="2:12">
      <c r="B14" s="1" t="s">
        <v>2299</v>
      </c>
      <c r="C14" s="6">
        <f>_xll.BDP($B14,"EQY_BETA_RAW_OVERRIDABLE","EQY_BETA_OVERRIDE_START_DT",TEXT($C$2,"YYYYMMDD"),"EQY_BETA_OVERRIDE_END_DT",TEXT($C$3,"YYYYMMDD"),"EQY_BETA_OVERRIDE_REL_INDEX",$C$4,"EQY_BETA_OVERRIDE_PERIOD",$C$6)</f>
        <v>0.6379573141293059</v>
      </c>
      <c r="D14" s="6">
        <f>_xll.BDP($B14,"EQY_BETA_ADJ_OVERRIDABLE","EQY_BETA_OVERRIDE_START_DT",TEXT($C$2,"YYYYMMDD"),"EQY_BETA_OVERRIDE_END_DT",TEXT($C$3,"YYYYMMDD"),"EQY_BETA_OVERRIDE_REL_INDEX",$C$4,"EQY_BETA_OVERRIDE_PERIOD",$C$6)</f>
        <v>0.75863062303744311</v>
      </c>
      <c r="F14" s="1" t="s">
        <v>2299</v>
      </c>
      <c r="G14" s="6">
        <v>0.63795240102224093</v>
      </c>
      <c r="H14" s="6">
        <v>0.75862734766548723</v>
      </c>
    </row>
    <row r="15" spans="2:12">
      <c r="B15" s="1" t="s">
        <v>2300</v>
      </c>
      <c r="C15" s="6">
        <f>_xll.BDP($B15,"EQY_BETA_RAW_OVERRIDABLE","EQY_BETA_OVERRIDE_START_DT",TEXT($C$2,"YYYYMMDD"),"EQY_BETA_OVERRIDE_END_DT",TEXT($C$3,"YYYYMMDD"),"EQY_BETA_OVERRIDE_REL_INDEX",$C$4,"EQY_BETA_OVERRIDE_PERIOD",$C$6)</f>
        <v>0.61258784015310319</v>
      </c>
      <c r="D15" s="6">
        <f>_xll.BDP($B15,"EQY_BETA_ADJ_OVERRIDABLE","EQY_BETA_OVERRIDE_START_DT",TEXT($C$2,"YYYYMMDD"),"EQY_BETA_OVERRIDE_END_DT",TEXT($C$3,"YYYYMMDD"),"EQY_BETA_OVERRIDE_REL_INDEX",$C$4,"EQY_BETA_OVERRIDE_PERIOD",$C$6)</f>
        <v>0.74171780951646782</v>
      </c>
      <c r="F15" s="1" t="s">
        <v>2300</v>
      </c>
      <c r="G15" s="6">
        <v>0.61257130954312011</v>
      </c>
      <c r="H15" s="6">
        <v>0.74170678922001654</v>
      </c>
    </row>
    <row r="16" spans="2:12">
      <c r="B16" s="1" t="s">
        <v>2301</v>
      </c>
      <c r="C16" s="6">
        <f>_xll.BDP($B16,"EQY_BETA_RAW_OVERRIDABLE","EQY_BETA_OVERRIDE_START_DT",TEXT($C$2,"YYYYMMDD"),"EQY_BETA_OVERRIDE_END_DT",TEXT($C$3,"YYYYMMDD"),"EQY_BETA_OVERRIDE_REL_INDEX",$C$4,"EQY_BETA_OVERRIDE_PERIOD",$C$6)</f>
        <v>0.54512121070601027</v>
      </c>
      <c r="D16" s="6">
        <f>_xll.BDP($B16,"EQY_BETA_ADJ_OVERRIDABLE","EQY_BETA_OVERRIDE_START_DT",TEXT($C$2,"YYYYMMDD"),"EQY_BETA_OVERRIDE_END_DT",TEXT($C$3,"YYYYMMDD"),"EQY_BETA_OVERRIDE_REL_INDEX",$C$4,"EQY_BETA_OVERRIDE_PERIOD",$C$6)</f>
        <v>0.69674050632926887</v>
      </c>
      <c r="F16" s="1" t="s">
        <v>2301</v>
      </c>
      <c r="G16" s="6">
        <v>0.54511878533741365</v>
      </c>
      <c r="H16" s="6">
        <v>0.69673888943304019</v>
      </c>
    </row>
    <row r="17" spans="2:8">
      <c r="B17" s="1" t="s">
        <v>2302</v>
      </c>
      <c r="C17" s="6">
        <f>_xll.BDP($B17,"EQY_BETA_RAW_OVERRIDABLE","EQY_BETA_OVERRIDE_START_DT",TEXT($C$2,"YYYYMMDD"),"EQY_BETA_OVERRIDE_END_DT",TEXT($C$3,"YYYYMMDD"),"EQY_BETA_OVERRIDE_REL_INDEX",$C$4,"EQY_BETA_OVERRIDE_PERIOD",$C$6)</f>
        <v>0.68118028656688534</v>
      </c>
      <c r="D17" s="6">
        <f>_xll.BDP($B17,"EQY_BETA_ADJ_OVERRIDABLE","EQY_BETA_OVERRIDE_START_DT",TEXT($C$2,"YYYYMMDD"),"EQY_BETA_OVERRIDE_END_DT",TEXT($C$3,"YYYYMMDD"),"EQY_BETA_OVERRIDE_REL_INDEX",$C$4,"EQY_BETA_OVERRIDE_PERIOD",$C$6)</f>
        <v>0.78744564984267984</v>
      </c>
      <c r="F17" s="1" t="s">
        <v>2302</v>
      </c>
      <c r="G17" s="6">
        <v>0.68117234112868785</v>
      </c>
      <c r="H17" s="6">
        <v>0.78744035293685111</v>
      </c>
    </row>
    <row r="18" spans="2:8">
      <c r="B18" s="1" t="s">
        <v>2303</v>
      </c>
      <c r="C18" s="6">
        <f>_xll.BDP($B18,"EQY_BETA_RAW_OVERRIDABLE","EQY_BETA_OVERRIDE_START_DT",TEXT($C$2,"YYYYMMDD"),"EQY_BETA_OVERRIDE_END_DT",TEXT($C$3,"YYYYMMDD"),"EQY_BETA_OVERRIDE_REL_INDEX",$C$4,"EQY_BETA_OVERRIDE_PERIOD",$C$6)</f>
        <v>0.67465280830242569</v>
      </c>
      <c r="D18" s="6">
        <f>_xll.BDP($B18,"EQY_BETA_ADJ_OVERRIDABLE","EQY_BETA_OVERRIDE_START_DT",TEXT($C$2,"YYYYMMDD"),"EQY_BETA_OVERRIDE_END_DT",TEXT($C$3,"YYYYMMDD"),"EQY_BETA_OVERRIDE_REL_INDEX",$C$4,"EQY_BETA_OVERRIDE_PERIOD",$C$6)</f>
        <v>0.78309404118289516</v>
      </c>
      <c r="F18" s="1" t="s">
        <v>2303</v>
      </c>
      <c r="G18" s="6">
        <v>0.67463489134346866</v>
      </c>
      <c r="H18" s="6">
        <v>0.78308209666303685</v>
      </c>
    </row>
    <row r="19" spans="2:8">
      <c r="B19" s="1" t="s">
        <v>2304</v>
      </c>
      <c r="C19" s="6">
        <f>_xll.BDP($B19,"EQY_BETA_RAW_OVERRIDABLE","EQY_BETA_OVERRIDE_START_DT",TEXT($C$2,"YYYYMMDD"),"EQY_BETA_OVERRIDE_END_DT",TEXT($C$3,"YYYYMMDD"),"EQY_BETA_OVERRIDE_REL_INDEX",$C$4,"EQY_BETA_OVERRIDE_PERIOD",$C$6)</f>
        <v>0.67654250384493642</v>
      </c>
      <c r="D19" s="6">
        <f>_xll.BDP($B19,"EQY_BETA_ADJ_OVERRIDABLE","EQY_BETA_OVERRIDE_START_DT",TEXT($C$2,"YYYYMMDD"),"EQY_BETA_OVERRIDE_END_DT",TEXT($C$3,"YYYYMMDD"),"EQY_BETA_OVERRIDE_REL_INDEX",$C$4,"EQY_BETA_OVERRIDE_PERIOD",$C$6)</f>
        <v>0.78435382561326539</v>
      </c>
      <c r="F19" s="1" t="s">
        <v>2304</v>
      </c>
      <c r="G19" s="6">
        <v>0.67652850679767806</v>
      </c>
      <c r="H19" s="6">
        <v>0.78434449434174014</v>
      </c>
    </row>
    <row r="20" spans="2:8">
      <c r="B20" s="1" t="s">
        <v>2305</v>
      </c>
      <c r="C20" s="6">
        <f>_xll.BDP($B20,"EQY_BETA_RAW_OVERRIDABLE","EQY_BETA_OVERRIDE_START_DT",TEXT($C$2,"YYYYMMDD"),"EQY_BETA_OVERRIDE_END_DT",TEXT($C$3,"YYYYMMDD"),"EQY_BETA_OVERRIDE_REL_INDEX",$C$4,"EQY_BETA_OVERRIDE_PERIOD",$C$6)</f>
        <v>0.76426240060041639</v>
      </c>
      <c r="D20" s="6">
        <f>_xll.BDP($B20,"EQY_BETA_ADJ_OVERRIDABLE","EQY_BETA_OVERRIDE_START_DT",TEXT($C$2,"YYYYMMDD"),"EQY_BETA_OVERRIDE_END_DT",TEXT($C$3,"YYYYMMDD"),"EQY_BETA_OVERRIDE_REL_INDEX",$C$4,"EQY_BETA_OVERRIDE_PERIOD",$C$6)</f>
        <v>0.84283317198427365</v>
      </c>
      <c r="F20" s="1" t="s">
        <v>2305</v>
      </c>
      <c r="G20" s="6">
        <v>0.76425351542961284</v>
      </c>
      <c r="H20" s="6">
        <v>0.84282724859630576</v>
      </c>
    </row>
    <row r="21" spans="2:8">
      <c r="B21" s="1" t="s">
        <v>2306</v>
      </c>
      <c r="C21" s="6">
        <f>_xll.BDP($B21,"EQY_BETA_RAW_OVERRIDABLE","EQY_BETA_OVERRIDE_START_DT",TEXT($C$2,"YYYYMMDD"),"EQY_BETA_OVERRIDE_END_DT",TEXT($C$3,"YYYYMMDD"),"EQY_BETA_OVERRIDE_REL_INDEX",$C$4,"EQY_BETA_OVERRIDE_PERIOD",$C$6)</f>
        <v>0.6094624803417299</v>
      </c>
      <c r="D21" s="6">
        <f>_xll.BDP($B21,"EQY_BETA_ADJ_OVERRIDABLE","EQY_BETA_OVERRIDE_START_DT",TEXT($C$2,"YYYYMMDD"),"EQY_BETA_OVERRIDE_END_DT",TEXT($C$3,"YYYYMMDD"),"EQY_BETA_OVERRIDE_REL_INDEX",$C$4,"EQY_BETA_OVERRIDE_PERIOD",$C$6)</f>
        <v>0.73963425714461772</v>
      </c>
      <c r="F21" s="1" t="s">
        <v>2306</v>
      </c>
      <c r="G21" s="6">
        <v>0.60945249534246337</v>
      </c>
      <c r="H21" s="6">
        <v>0.73962760054500665</v>
      </c>
    </row>
    <row r="22" spans="2:8">
      <c r="B22" s="1" t="s">
        <v>771</v>
      </c>
      <c r="C22" s="6">
        <f>_xll.BDP($B22,"EQY_BETA_RAW_OVERRIDABLE","EQY_BETA_OVERRIDE_START_DT",TEXT($C$2,"YYYYMMDD"),"EQY_BETA_OVERRIDE_END_DT",TEXT($C$3,"YYYYMMDD"),"EQY_BETA_OVERRIDE_REL_INDEX",$C$4,"EQY_BETA_OVERRIDE_PERIOD",$C$6)</f>
        <v>0.65760648405933497</v>
      </c>
      <c r="D22" s="6">
        <f>_xll.BDP($B22,"EQY_BETA_ADJ_OVERRIDABLE","EQY_BETA_OVERRIDE_START_DT",TEXT($C$2,"YYYYMMDD"),"EQY_BETA_OVERRIDE_END_DT",TEXT($C$3,"YYYYMMDD"),"EQY_BETA_OVERRIDE_REL_INDEX",$C$4,"EQY_BETA_OVERRIDE_PERIOD",$C$6)</f>
        <v>0.77172993866299633</v>
      </c>
      <c r="F22" s="1" t="s">
        <v>771</v>
      </c>
      <c r="G22" s="6">
        <v>0.65758731391621794</v>
      </c>
      <c r="H22" s="6">
        <v>0.77171715869538593</v>
      </c>
    </row>
    <row r="23" spans="2:8">
      <c r="B23" s="1" t="s">
        <v>2307</v>
      </c>
      <c r="C23" s="6">
        <f>_xll.BDP($B23,"EQY_BETA_RAW_OVERRIDABLE","EQY_BETA_OVERRIDE_START_DT",TEXT($C$2,"YYYYMMDD"),"EQY_BETA_OVERRIDE_END_DT",TEXT($C$3,"YYYYMMDD"),"EQY_BETA_OVERRIDE_REL_INDEX",$C$4,"EQY_BETA_OVERRIDE_PERIOD",$C$6)</f>
        <v>0.5767563861474877</v>
      </c>
      <c r="D23" s="6">
        <f>_xll.BDP($B23,"EQY_BETA_ADJ_OVERRIDABLE","EQY_BETA_OVERRIDE_START_DT",TEXT($C$2,"YYYYMMDD"),"EQY_BETA_OVERRIDE_END_DT",TEXT($C$3,"YYYYMMDD"),"EQY_BETA_OVERRIDE_REL_INDEX",$C$4,"EQY_BETA_OVERRIDE_PERIOD",$C$6)</f>
        <v>0.71783041238908418</v>
      </c>
      <c r="F23" s="1" t="s">
        <v>2307</v>
      </c>
      <c r="G23" s="6">
        <v>0.57674730257370777</v>
      </c>
      <c r="H23" s="6">
        <v>0.71782435673378808</v>
      </c>
    </row>
    <row r="24" spans="2:8">
      <c r="B24" s="1" t="s">
        <v>2308</v>
      </c>
      <c r="C24" s="6">
        <f>_xll.BDP($B24,"EQY_BETA_RAW_OVERRIDABLE","EQY_BETA_OVERRIDE_START_DT",TEXT($C$2,"YYYYMMDD"),"EQY_BETA_OVERRIDE_END_DT",TEXT($C$3,"YYYYMMDD"),"EQY_BETA_OVERRIDE_REL_INDEX",$C$4,"EQY_BETA_OVERRIDE_PERIOD",$C$6)</f>
        <v>0.52081572244461827</v>
      </c>
      <c r="D24" s="6">
        <f>_xll.BDP($B24,"EQY_BETA_ADJ_OVERRIDABLE","EQY_BETA_OVERRIDE_START_DT",TEXT($C$2,"YYYYMMDD"),"EQY_BETA_OVERRIDE_END_DT",TEXT($C$3,"YYYYMMDD"),"EQY_BETA_OVERRIDE_REL_INDEX",$C$4,"EQY_BETA_OVERRIDE_PERIOD",$C$6)</f>
        <v>0.68053700952492924</v>
      </c>
      <c r="F24" s="1" t="s">
        <v>2308</v>
      </c>
      <c r="G24" s="6">
        <v>0.52078665654957701</v>
      </c>
      <c r="H24" s="6">
        <v>0.68051763245534103</v>
      </c>
    </row>
    <row r="25" spans="2:8">
      <c r="B25" s="1" t="s">
        <v>2309</v>
      </c>
      <c r="C25" s="6">
        <f>_xll.BDP($B25,"EQY_BETA_RAW_OVERRIDABLE","EQY_BETA_OVERRIDE_START_DT",TEXT($C$2,"YYYYMMDD"),"EQY_BETA_OVERRIDE_END_DT",TEXT($C$3,"YYYYMMDD"),"EQY_BETA_OVERRIDE_REL_INDEX",$C$4,"EQY_BETA_OVERRIDE_PERIOD",$C$6)</f>
        <v>0.45633043831668824</v>
      </c>
      <c r="D25" s="6">
        <f>_xll.BDP($B25,"EQY_BETA_ADJ_OVERRIDABLE","EQY_BETA_OVERRIDE_START_DT",TEXT($C$2,"YYYYMMDD"),"EQY_BETA_OVERRIDE_END_DT",TEXT($C$3,"YYYYMMDD"),"EQY_BETA_OVERRIDE_REL_INDEX",$C$4,"EQY_BETA_OVERRIDE_PERIOD",$C$6)</f>
        <v>0.63754725000820334</v>
      </c>
      <c r="F25" s="1" t="s">
        <v>2309</v>
      </c>
      <c r="G25" s="6">
        <v>0.45631451537345391</v>
      </c>
      <c r="H25" s="6">
        <v>0.6375366348188668</v>
      </c>
    </row>
    <row r="26" spans="2:8">
      <c r="B26" s="1" t="s">
        <v>2310</v>
      </c>
      <c r="C26" s="6">
        <f>_xll.BDP($B26,"EQY_BETA_RAW_OVERRIDABLE","EQY_BETA_OVERRIDE_START_DT",TEXT($C$2,"YYYYMMDD"),"EQY_BETA_OVERRIDE_END_DT",TEXT($C$3,"YYYYMMDD"),"EQY_BETA_OVERRIDE_REL_INDEX",$C$4,"EQY_BETA_OVERRIDE_PERIOD",$C$6)</f>
        <v>0.62462562628120988</v>
      </c>
      <c r="D26" s="6">
        <f>_xll.BDP($B26,"EQY_BETA_ADJ_OVERRIDABLE","EQY_BETA_OVERRIDE_START_DT",TEXT($C$2,"YYYYMMDD"),"EQY_BETA_OVERRIDE_END_DT",TEXT($C$3,"YYYYMMDD"),"EQY_BETA_OVERRIDE_REL_INDEX",$C$4,"EQY_BETA_OVERRIDE_PERIOD",$C$6)</f>
        <v>0.74974292001663145</v>
      </c>
      <c r="F26" s="1" t="s">
        <v>2310</v>
      </c>
      <c r="G26" s="6">
        <v>0.62461726564700826</v>
      </c>
      <c r="H26" s="6">
        <v>0.74973734631623457</v>
      </c>
    </row>
    <row r="27" spans="2:8">
      <c r="B27" s="1" t="s">
        <v>2311</v>
      </c>
      <c r="C27" s="6">
        <f>_xll.BDP($B27,"EQY_BETA_RAW_OVERRIDABLE","EQY_BETA_OVERRIDE_START_DT",TEXT($C$2,"YYYYMMDD"),"EQY_BETA_OVERRIDE_END_DT",TEXT($C$3,"YYYYMMDD"),"EQY_BETA_OVERRIDE_REL_INDEX",$C$4,"EQY_BETA_OVERRIDE_PERIOD",$C$6)</f>
        <v>0.7800776888793769</v>
      </c>
      <c r="D27" s="6">
        <f>_xll.BDP($B27,"EQY_BETA_ADJ_OVERRIDABLE","EQY_BETA_OVERRIDE_START_DT",TEXT($C$2,"YYYYMMDD"),"EQY_BETA_OVERRIDE_END_DT",TEXT($C$3,"YYYYMMDD"),"EQY_BETA_OVERRIDE_REL_INDEX",$C$4,"EQY_BETA_OVERRIDE_PERIOD",$C$6)</f>
        <v>0.85337659206832539</v>
      </c>
      <c r="F27" s="1" t="s">
        <v>2311</v>
      </c>
      <c r="G27" s="6">
        <v>0.78006641043810199</v>
      </c>
      <c r="H27" s="6">
        <v>0.85336907318266508</v>
      </c>
    </row>
    <row r="28" spans="2:8">
      <c r="B28" s="1" t="s">
        <v>2312</v>
      </c>
      <c r="C28" s="6">
        <f>_xll.BDP($B28,"EQY_BETA_RAW_OVERRIDABLE","EQY_BETA_OVERRIDE_START_DT",TEXT($C$2,"YYYYMMDD"),"EQY_BETA_OVERRIDE_END_DT",TEXT($C$3,"YYYYMMDD"),"EQY_BETA_OVERRIDE_REL_INDEX",$C$4,"EQY_BETA_OVERRIDE_PERIOD",$C$6)</f>
        <v>0.61459558372425138</v>
      </c>
      <c r="D28" s="6">
        <f>_xll.BDP($B28,"EQY_BETA_ADJ_OVERRIDABLE","EQY_BETA_OVERRIDE_START_DT",TEXT($C$2,"YYYYMMDD"),"EQY_BETA_OVERRIDE_END_DT",TEXT($C$3,"YYYYMMDD"),"EQY_BETA_OVERRIDE_REL_INDEX",$C$4,"EQY_BETA_OVERRIDE_PERIOD",$C$6)</f>
        <v>0.7430562918456094</v>
      </c>
      <c r="F28" s="1" t="s">
        <v>2312</v>
      </c>
      <c r="G28" s="6">
        <v>0.61458003029919972</v>
      </c>
      <c r="H28" s="6">
        <v>0.74304592299926453</v>
      </c>
    </row>
    <row r="29" spans="2:8">
      <c r="B29" s="1" t="s">
        <v>2313</v>
      </c>
      <c r="C29" s="6">
        <f>_xll.BDP($B29,"EQY_BETA_RAW_OVERRIDABLE","EQY_BETA_OVERRIDE_START_DT",TEXT($C$2,"YYYYMMDD"),"EQY_BETA_OVERRIDE_END_DT",TEXT($C$3,"YYYYMMDD"),"EQY_BETA_OVERRIDE_REL_INDEX",$C$4,"EQY_BETA_OVERRIDE_PERIOD",$C$6)</f>
        <v>0.61004553653012572</v>
      </c>
      <c r="D29" s="6">
        <f>_xll.BDP($B29,"EQY_BETA_ADJ_OVERRIDABLE","EQY_BETA_OVERRIDE_START_DT",TEXT($C$2,"YYYYMMDD"),"EQY_BETA_OVERRIDE_END_DT",TEXT($C$3,"YYYYMMDD"),"EQY_BETA_OVERRIDE_REL_INDEX",$C$4,"EQY_BETA_OVERRIDE_PERIOD",$C$6)</f>
        <v>0.74002295738317359</v>
      </c>
      <c r="F29" s="1" t="s">
        <v>2313</v>
      </c>
      <c r="G29" s="6">
        <v>0.61004065094655358</v>
      </c>
      <c r="H29" s="6">
        <v>0.7400197003600294</v>
      </c>
    </row>
    <row r="30" spans="2:8">
      <c r="B30" s="1" t="s">
        <v>2314</v>
      </c>
      <c r="C30" s="6">
        <f>_xll.BDP($B30,"EQY_BETA_RAW_OVERRIDABLE","EQY_BETA_OVERRIDE_START_DT",TEXT($C$2,"YYYYMMDD"),"EQY_BETA_OVERRIDE_END_DT",TEXT($C$3,"YYYYMMDD"),"EQY_BETA_OVERRIDE_REL_INDEX",$C$4,"EQY_BETA_OVERRIDE_PERIOD",$C$6)</f>
        <v>0.53375339952405909</v>
      </c>
      <c r="D30" s="6">
        <f>_xll.BDP($B30,"EQY_BETA_ADJ_OVERRIDABLE","EQY_BETA_OVERRIDE_START_DT",TEXT($C$2,"YYYYMMDD"),"EQY_BETA_OVERRIDE_END_DT",TEXT($C$3,"YYYYMMDD"),"EQY_BETA_OVERRIDE_REL_INDEX",$C$4,"EQY_BETA_OVERRIDE_PERIOD",$C$6)</f>
        <v>0.68916204132670922</v>
      </c>
      <c r="F30" s="1" t="s">
        <v>2314</v>
      </c>
      <c r="G30" s="6">
        <v>0.53373807153860131</v>
      </c>
      <c r="H30" s="6">
        <v>0.68915182277192399</v>
      </c>
    </row>
    <row r="31" spans="2:8">
      <c r="B31" s="1" t="s">
        <v>2315</v>
      </c>
      <c r="C31" s="6">
        <f>_xll.BDP($B31,"EQY_BETA_RAW_OVERRIDABLE","EQY_BETA_OVERRIDE_START_DT",TEXT($C$2,"YYYYMMDD"),"EQY_BETA_OVERRIDE_END_DT",TEXT($C$3,"YYYYMMDD"),"EQY_BETA_OVERRIDE_REL_INDEX",$C$4,"EQY_BETA_OVERRIDE_PERIOD",$C$6)</f>
        <v>0.29433269875373719</v>
      </c>
      <c r="D31" s="6">
        <f>_xll.BDP($B31,"EQY_BETA_ADJ_OVERRIDABLE","EQY_BETA_OVERRIDE_START_DT",TEXT($C$2,"YYYYMMDD"),"EQY_BETA_OVERRIDE_END_DT",TEXT($C$3,"YYYYMMDD"),"EQY_BETA_OVERRIDE_REL_INDEX",$C$4,"EQY_BETA_OVERRIDE_PERIOD",$C$6)</f>
        <v>0.52954983695116642</v>
      </c>
      <c r="F31" s="1" t="s">
        <v>2315</v>
      </c>
      <c r="G31" s="6">
        <v>0.29431880635747548</v>
      </c>
      <c r="H31" s="6">
        <v>0.52954057544627464</v>
      </c>
    </row>
    <row r="32" spans="2:8">
      <c r="B32" s="1" t="s">
        <v>2316</v>
      </c>
      <c r="C32" s="6">
        <f>_xll.BDP($B32,"EQY_BETA_RAW_OVERRIDABLE","EQY_BETA_OVERRIDE_START_DT",TEXT($C$2,"YYYYMMDD"),"EQY_BETA_OVERRIDE_END_DT",TEXT($C$3,"YYYYMMDD"),"EQY_BETA_OVERRIDE_REL_INDEX",$C$4,"EQY_BETA_OVERRIDE_PERIOD",$C$6)</f>
        <v>0.42081591752016839</v>
      </c>
      <c r="D32" s="6">
        <f>_xll.BDP($B32,"EQY_BETA_ADJ_OVERRIDABLE","EQY_BETA_OVERRIDE_START_DT",TEXT($C$2,"YYYYMMDD"),"EQY_BETA_OVERRIDE_END_DT",TEXT($C$3,"YYYYMMDD"),"EQY_BETA_OVERRIDE_REL_INDEX",$C$4,"EQY_BETA_OVERRIDE_PERIOD",$C$6)</f>
        <v>0.61387113957399553</v>
      </c>
      <c r="F32" s="1" t="s">
        <v>2316</v>
      </c>
      <c r="G32" s="6">
        <v>0.42080515296645377</v>
      </c>
      <c r="H32" s="6">
        <v>0.61386396327661608</v>
      </c>
    </row>
    <row r="33" spans="2:8">
      <c r="B33" s="1" t="s">
        <v>2317</v>
      </c>
      <c r="C33" s="6">
        <f>_xll.BDP($B33,"EQY_BETA_RAW_OVERRIDABLE","EQY_BETA_OVERRIDE_START_DT",TEXT($C$2,"YYYYMMDD"),"EQY_BETA_OVERRIDE_END_DT",TEXT($C$3,"YYYYMMDD"),"EQY_BETA_OVERRIDE_REL_INDEX",$C$4,"EQY_BETA_OVERRIDE_PERIOD",$C$6)</f>
        <v>0.54731178105151912</v>
      </c>
      <c r="D33" s="6">
        <f>_xll.BDP($B33,"EQY_BETA_ADJ_OVERRIDABLE","EQY_BETA_OVERRIDE_START_DT",TEXT($C$2,"YYYYMMDD"),"EQY_BETA_OVERRIDE_END_DT",TEXT($C$3,"YYYYMMDD"),"EQY_BETA_OVERRIDE_REL_INDEX",$C$4,"EQY_BETA_OVERRIDE_PERIOD",$C$6)</f>
        <v>0.69820087195580571</v>
      </c>
      <c r="F33" s="1" t="s">
        <v>2317</v>
      </c>
      <c r="G33" s="6">
        <v>0.54730579819175462</v>
      </c>
      <c r="H33" s="6">
        <v>0.69819688342251518</v>
      </c>
    </row>
    <row r="34" spans="2:8">
      <c r="B34" s="1" t="s">
        <v>773</v>
      </c>
      <c r="C34" s="6">
        <f>_xll.BDP($B34,"EQY_BETA_RAW_OVERRIDABLE","EQY_BETA_OVERRIDE_START_DT",TEXT($C$2,"YYYYMMDD"),"EQY_BETA_OVERRIDE_END_DT",TEXT($C$3,"YYYYMMDD"),"EQY_BETA_OVERRIDE_REL_INDEX",$C$4,"EQY_BETA_OVERRIDE_PERIOD",$C$6)</f>
        <v>0.34919217152894055</v>
      </c>
      <c r="D34" s="6">
        <f>_xll.BDP($B34,"EQY_BETA_ADJ_OVERRIDABLE","EQY_BETA_OVERRIDE_START_DT",TEXT($C$2,"YYYYMMDD"),"EQY_BETA_OVERRIDE_END_DT",TEXT($C$3,"YYYYMMDD"),"EQY_BETA_OVERRIDE_REL_INDEX",$C$4,"EQY_BETA_OVERRIDE_PERIOD",$C$6)</f>
        <v>0.56612245307148357</v>
      </c>
      <c r="F34" s="1" t="s">
        <v>773</v>
      </c>
      <c r="G34" s="6">
        <v>0.34918450494796627</v>
      </c>
      <c r="H34" s="6">
        <v>0.5661173420686112</v>
      </c>
    </row>
    <row r="35" spans="2:8">
      <c r="B35" s="1" t="s">
        <v>2318</v>
      </c>
      <c r="C35" s="6">
        <f>_xll.BDP($B35,"EQY_BETA_RAW_OVERRIDABLE","EQY_BETA_OVERRIDE_START_DT",TEXT($C$2,"YYYYMMDD"),"EQY_BETA_OVERRIDE_END_DT",TEXT($C$3,"YYYYMMDD"),"EQY_BETA_OVERRIDE_REL_INDEX",$C$4,"EQY_BETA_OVERRIDE_PERIOD",$C$6)</f>
        <v>0.4988589600190016</v>
      </c>
      <c r="D35" s="6">
        <f>_xll.BDP($B35,"EQY_BETA_ADJ_OVERRIDABLE","EQY_BETA_OVERRIDE_START_DT",TEXT($C$2,"YYYYMMDD"),"EQY_BETA_OVERRIDE_END_DT",TEXT($C$3,"YYYYMMDD"),"EQY_BETA_OVERRIDE_REL_INDEX",$C$4,"EQY_BETA_OVERRIDE_PERIOD",$C$6)</f>
        <v>0.6658993142862677</v>
      </c>
      <c r="F35" s="1" t="s">
        <v>2318</v>
      </c>
      <c r="G35" s="6">
        <v>0.49884641576224226</v>
      </c>
      <c r="H35" s="6">
        <v>0.66589095153205646</v>
      </c>
    </row>
    <row r="36" spans="2:8">
      <c r="B36" s="1" t="s">
        <v>2319</v>
      </c>
      <c r="C36" s="6" t="str">
        <f>_xll.BDP($B36,"EQY_BETA_RAW_OVERRIDABLE","EQY_BETA_OVERRIDE_START_DT",TEXT($C$2,"YYYYMMDD"),"EQY_BETA_OVERRIDE_END_DT",TEXT($C$3,"YYYYMMDD"),"EQY_BETA_OVERRIDE_REL_INDEX",$C$4,"EQY_BETA_OVERRIDE_PERIOD",$C$6)</f>
        <v>#N/A N/A</v>
      </c>
      <c r="D36" s="6" t="str">
        <f>_xll.BDP($B36,"EQY_BETA_ADJ_OVERRIDABLE","EQY_BETA_OVERRIDE_START_DT",TEXT($C$2,"YYYYMMDD"),"EQY_BETA_OVERRIDE_END_DT",TEXT($C$3,"YYYYMMDD"),"EQY_BETA_OVERRIDE_REL_INDEX",$C$4,"EQY_BETA_OVERRIDE_PERIOD",$C$6)</f>
        <v>#N/A N/A</v>
      </c>
      <c r="F36" s="1" t="s">
        <v>2319</v>
      </c>
      <c r="G36" s="6">
        <v>0.51327747577835092</v>
      </c>
      <c r="H36" s="6">
        <v>0.67551156200239548</v>
      </c>
    </row>
    <row r="37" spans="2:8">
      <c r="B37" s="1" t="s">
        <v>2320</v>
      </c>
      <c r="C37" s="6">
        <f>_xll.BDP($B37,"EQY_BETA_RAW_OVERRIDABLE","EQY_BETA_OVERRIDE_START_DT",TEXT($C$2,"YYYYMMDD"),"EQY_BETA_OVERRIDE_END_DT",TEXT($C$3,"YYYYMMDD"),"EQY_BETA_OVERRIDE_REL_INDEX",$C$4,"EQY_BETA_OVERRIDE_PERIOD",$C$6)</f>
        <v>0.53858552173623664</v>
      </c>
      <c r="D37" s="6">
        <f>_xll.BDP($B37,"EQY_BETA_ADJ_OVERRIDABLE","EQY_BETA_OVERRIDE_START_DT",TEXT($C$2,"YYYYMMDD"),"EQY_BETA_OVERRIDE_END_DT",TEXT($C$3,"YYYYMMDD"),"EQY_BETA_OVERRIDE_REL_INDEX",$C$4,"EQY_BETA_OVERRIDE_PERIOD",$C$6)</f>
        <v>0.69238342392067953</v>
      </c>
      <c r="F37" s="1" t="s">
        <v>2320</v>
      </c>
      <c r="G37" s="6">
        <v>0.53857235753663557</v>
      </c>
      <c r="H37" s="6">
        <v>0.69237464787537351</v>
      </c>
    </row>
    <row r="38" spans="2:8">
      <c r="B38" s="1" t="s">
        <v>2321</v>
      </c>
      <c r="C38" s="6">
        <f>_xll.BDP($B38,"EQY_BETA_RAW_OVERRIDABLE","EQY_BETA_OVERRIDE_START_DT",TEXT($C$2,"YYYYMMDD"),"EQY_BETA_OVERRIDE_END_DT",TEXT($C$3,"YYYYMMDD"),"EQY_BETA_OVERRIDE_REL_INDEX",$C$4,"EQY_BETA_OVERRIDE_PERIOD",$C$6)</f>
        <v>0.46072362929436472</v>
      </c>
      <c r="D38" s="6">
        <f>_xll.BDP($B38,"EQY_BETA_ADJ_OVERRIDABLE","EQY_BETA_OVERRIDE_START_DT",TEXT($C$2,"YYYYMMDD"),"EQY_BETA_OVERRIDE_END_DT",TEXT($C$3,"YYYYMMDD"),"EQY_BETA_OVERRIDE_REL_INDEX",$C$4,"EQY_BETA_OVERRIDE_PERIOD",$C$6)</f>
        <v>0.64047601470538118</v>
      </c>
      <c r="F38" s="1" t="s">
        <v>2321</v>
      </c>
      <c r="G38" s="6">
        <v>0.46071711535923771</v>
      </c>
      <c r="H38" s="6">
        <v>0.64047167212538947</v>
      </c>
    </row>
    <row r="39" spans="2:8">
      <c r="B39" s="1" t="s">
        <v>775</v>
      </c>
      <c r="C39" s="6">
        <f>_xll.BDP($B39,"EQY_BETA_RAW_OVERRIDABLE","EQY_BETA_OVERRIDE_START_DT",TEXT($C$2,"YYYYMMDD"),"EQY_BETA_OVERRIDE_END_DT",TEXT($C$3,"YYYYMMDD"),"EQY_BETA_OVERRIDE_REL_INDEX",$C$4,"EQY_BETA_OVERRIDE_PERIOD",$C$6)</f>
        <v>0.52353977332302737</v>
      </c>
      <c r="D39" s="6">
        <f>_xll.BDP($B39,"EQY_BETA_ADJ_OVERRIDABLE","EQY_BETA_OVERRIDE_START_DT",TEXT($C$2,"YYYYMMDD"),"EQY_BETA_OVERRIDE_END_DT",TEXT($C$3,"YYYYMMDD"),"EQY_BETA_OVERRIDE_REL_INDEX",$C$4,"EQY_BETA_OVERRIDE_PERIOD",$C$6)</f>
        <v>0.68235302528352948</v>
      </c>
      <c r="F39" s="1" t="s">
        <v>775</v>
      </c>
      <c r="G39" s="6">
        <v>0.52352103102066583</v>
      </c>
      <c r="H39" s="6">
        <v>0.68234053054023713</v>
      </c>
    </row>
    <row r="40" spans="2:8">
      <c r="B40" s="1" t="s">
        <v>2322</v>
      </c>
      <c r="C40" s="6">
        <f>_xll.BDP($B40,"EQY_BETA_RAW_OVERRIDABLE","EQY_BETA_OVERRIDE_START_DT",TEXT($C$2,"YYYYMMDD"),"EQY_BETA_OVERRIDE_END_DT",TEXT($C$3,"YYYYMMDD"),"EQY_BETA_OVERRIDE_REL_INDEX",$C$4,"EQY_BETA_OVERRIDE_PERIOD",$C$6)</f>
        <v>0.47039223425964755</v>
      </c>
      <c r="D40" s="6">
        <f>_xll.BDP($B40,"EQY_BETA_ADJ_OVERRIDABLE","EQY_BETA_OVERRIDE_START_DT",TEXT($C$2,"YYYYMMDD"),"EQY_BETA_OVERRIDE_END_DT",TEXT($C$3,"YYYYMMDD"),"EQY_BETA_OVERRIDE_REL_INDEX",$C$4,"EQY_BETA_OVERRIDE_PERIOD",$C$6)</f>
        <v>0.64692168689153662</v>
      </c>
      <c r="F40" s="1" t="s">
        <v>2322</v>
      </c>
      <c r="G40" s="6">
        <v>0.4703750075858828</v>
      </c>
      <c r="H40" s="6">
        <v>0.64691020255720466</v>
      </c>
    </row>
    <row r="41" spans="2:8">
      <c r="B41" s="1" t="s">
        <v>2323</v>
      </c>
      <c r="C41" s="6">
        <f>_xll.BDP($B41,"EQY_BETA_RAW_OVERRIDABLE","EQY_BETA_OVERRIDE_START_DT",TEXT($C$2,"YYYYMMDD"),"EQY_BETA_OVERRIDE_END_DT",TEXT($C$3,"YYYYMMDD"),"EQY_BETA_OVERRIDE_REL_INDEX",$C$4,"EQY_BETA_OVERRIDE_PERIOD",$C$6)</f>
        <v>0.51630103640701885</v>
      </c>
      <c r="D41" s="6">
        <f>_xll.BDP($B41,"EQY_BETA_ADJ_OVERRIDABLE","EQY_BETA_OVERRIDE_START_DT",TEXT($C$2,"YYYYMMDD"),"EQY_BETA_OVERRIDE_END_DT",TEXT($C$3,"YYYYMMDD"),"EQY_BETA_OVERRIDE_REL_INDEX",$C$4,"EQY_BETA_OVERRIDE_PERIOD",$C$6)</f>
        <v>0.67752724893110328</v>
      </c>
      <c r="F41" s="1" t="s">
        <v>2323</v>
      </c>
      <c r="G41" s="6">
        <v>0.51628959969387112</v>
      </c>
      <c r="H41" s="6">
        <v>0.67751962453191616</v>
      </c>
    </row>
    <row r="42" spans="2:8">
      <c r="B42" s="1" t="s">
        <v>777</v>
      </c>
      <c r="C42" s="6">
        <f>_xll.BDP($B42,"EQY_BETA_RAW_OVERRIDABLE","EQY_BETA_OVERRIDE_START_DT",TEXT($C$2,"YYYYMMDD"),"EQY_BETA_OVERRIDE_END_DT",TEXT($C$3,"YYYYMMDD"),"EQY_BETA_OVERRIDE_REL_INDEX",$C$4,"EQY_BETA_OVERRIDE_PERIOD",$C$6)</f>
        <v>0.6396388849457566</v>
      </c>
      <c r="D42" s="6">
        <f>_xll.BDP($B42,"EQY_BETA_ADJ_OVERRIDABLE","EQY_BETA_OVERRIDE_START_DT",TEXT($C$2,"YYYYMMDD"),"EQY_BETA_OVERRIDE_END_DT",TEXT($C$3,"YYYYMMDD"),"EQY_BETA_OVERRIDE_REL_INDEX",$C$4,"EQY_BETA_OVERRIDE_PERIOD",$C$6)</f>
        <v>0.75975165903793807</v>
      </c>
      <c r="F42" s="1" t="s">
        <v>777</v>
      </c>
      <c r="G42" s="6">
        <v>0.63963191082549875</v>
      </c>
      <c r="H42" s="6">
        <v>0.75974700967092701</v>
      </c>
    </row>
    <row r="43" spans="2:8">
      <c r="B43" s="1" t="s">
        <v>2324</v>
      </c>
      <c r="C43" s="6">
        <f>_xll.BDP($B43,"EQY_BETA_RAW_OVERRIDABLE","EQY_BETA_OVERRIDE_START_DT",TEXT($C$2,"YYYYMMDD"),"EQY_BETA_OVERRIDE_END_DT",TEXT($C$3,"YYYYMMDD"),"EQY_BETA_OVERRIDE_REL_INDEX",$C$4,"EQY_BETA_OVERRIDE_PERIOD",$C$6)</f>
        <v>0.55530753034330638</v>
      </c>
      <c r="D43" s="6">
        <f>_xll.BDP($B43,"EQY_BETA_ADJ_OVERRIDABLE","EQY_BETA_OVERRIDE_START_DT",TEXT($C$2,"YYYYMMDD"),"EQY_BETA_OVERRIDE_END_DT",TEXT($C$3,"YYYYMMDD"),"EQY_BETA_OVERRIDE_REL_INDEX",$C$4,"EQY_BETA_OVERRIDE_PERIOD",$C$6)</f>
        <v>0.70353131817866865</v>
      </c>
      <c r="F43" s="1" t="s">
        <v>2324</v>
      </c>
      <c r="G43" s="6">
        <v>0.55529993198159167</v>
      </c>
      <c r="H43" s="6">
        <v>0.70352625265484792</v>
      </c>
    </row>
    <row r="44" spans="2:8">
      <c r="B44" s="1" t="s">
        <v>2325</v>
      </c>
      <c r="C44" s="6">
        <f>_xll.BDP($B44,"EQY_BETA_RAW_OVERRIDABLE","EQY_BETA_OVERRIDE_START_DT",TEXT($C$2,"YYYYMMDD"),"EQY_BETA_OVERRIDE_END_DT",TEXT($C$3,"YYYYMMDD"),"EQY_BETA_OVERRIDE_REL_INDEX",$C$4,"EQY_BETA_OVERRIDE_PERIOD",$C$6)</f>
        <v>0.68677178228464819</v>
      </c>
      <c r="D44" s="6">
        <f>_xll.BDP($B44,"EQY_BETA_ADJ_OVERRIDABLE","EQY_BETA_OVERRIDE_START_DT",TEXT($C$2,"YYYYMMDD"),"EQY_BETA_OVERRIDE_END_DT",TEXT($C$3,"YYYYMMDD"),"EQY_BETA_OVERRIDE_REL_INDEX",$C$4,"EQY_BETA_OVERRIDE_PERIOD",$C$6)</f>
        <v>0.79117327637788359</v>
      </c>
      <c r="F44" s="1" t="s">
        <v>2325</v>
      </c>
      <c r="G44" s="6">
        <v>0.68675242658886504</v>
      </c>
      <c r="H44" s="6">
        <v>0.79116037270973283</v>
      </c>
    </row>
    <row r="45" spans="2:8">
      <c r="B45" s="1" t="s">
        <v>2326</v>
      </c>
      <c r="C45" s="6">
        <f>_xll.BDP($B45,"EQY_BETA_RAW_OVERRIDABLE","EQY_BETA_OVERRIDE_START_DT",TEXT($C$2,"YYYYMMDD"),"EQY_BETA_OVERRIDE_END_DT",TEXT($C$3,"YYYYMMDD"),"EQY_BETA_OVERRIDE_REL_INDEX",$C$4,"EQY_BETA_OVERRIDE_PERIOD",$C$6)</f>
        <v>0.58675608484993391</v>
      </c>
      <c r="D45" s="6">
        <f>_xll.BDP($B45,"EQY_BETA_ADJ_OVERRIDABLE","EQY_BETA_OVERRIDE_START_DT",TEXT($C$2,"YYYYMMDD"),"EQY_BETA_OVERRIDE_END_DT",TEXT($C$3,"YYYYMMDD"),"EQY_BETA_OVERRIDE_REL_INDEX",$C$4,"EQY_BETA_OVERRIDE_PERIOD",$C$6)</f>
        <v>0.72449681152605705</v>
      </c>
      <c r="F45" s="1" t="s">
        <v>2326</v>
      </c>
      <c r="G45" s="6">
        <v>0.58674139052338725</v>
      </c>
      <c r="H45" s="6">
        <v>0.72448701540632143</v>
      </c>
    </row>
    <row r="46" spans="2:8">
      <c r="B46" s="1" t="s">
        <v>2327</v>
      </c>
      <c r="C46" s="6">
        <f>_xll.BDP($B46,"EQY_BETA_RAW_OVERRIDABLE","EQY_BETA_OVERRIDE_START_DT",TEXT($C$2,"YYYYMMDD"),"EQY_BETA_OVERRIDE_END_DT",TEXT($C$3,"YYYYMMDD"),"EQY_BETA_OVERRIDE_REL_INDEX",$C$4,"EQY_BETA_OVERRIDE_PERIOD",$C$6)</f>
        <v>0.45101099156388158</v>
      </c>
      <c r="D46" s="6">
        <f>_xll.BDP($B46,"EQY_BETA_ADJ_OVERRIDABLE","EQY_BETA_OVERRIDE_START_DT",TEXT($C$2,"YYYYMMDD"),"EQY_BETA_OVERRIDE_END_DT",TEXT($C$3,"YYYYMMDD"),"EQY_BETA_OVERRIDE_REL_INDEX",$C$4,"EQY_BETA_OVERRIDE_PERIOD",$C$6)</f>
        <v>0.63400098763597734</v>
      </c>
      <c r="F46" s="1" t="s">
        <v>2327</v>
      </c>
      <c r="G46" s="6">
        <v>0.4510100491371597</v>
      </c>
      <c r="H46" s="6">
        <v>0.63400035935777888</v>
      </c>
    </row>
    <row r="47" spans="2:8">
      <c r="B47" s="1" t="s">
        <v>2328</v>
      </c>
      <c r="C47" s="6">
        <f>_xll.BDP($B47,"EQY_BETA_RAW_OVERRIDABLE","EQY_BETA_OVERRIDE_START_DT",TEXT($C$2,"YYYYMMDD"),"EQY_BETA_OVERRIDE_END_DT",TEXT($C$3,"YYYYMMDD"),"EQY_BETA_OVERRIDE_REL_INDEX",$C$4,"EQY_BETA_OVERRIDE_PERIOD",$C$6)</f>
        <v>0.55816669233751426</v>
      </c>
      <c r="D47" s="6">
        <f>_xll.BDP($B47,"EQY_BETA_ADJ_OVERRIDABLE","EQY_BETA_OVERRIDE_START_DT",TEXT($C$2,"YYYYMMDD"),"EQY_BETA_OVERRIDE_END_DT",TEXT($C$3,"YYYYMMDD"),"EQY_BETA_OVERRIDE_REL_INDEX",$C$4,"EQY_BETA_OVERRIDE_PERIOD",$C$6)</f>
        <v>0.70543740711372727</v>
      </c>
      <c r="F47" s="1" t="s">
        <v>2328</v>
      </c>
      <c r="G47" s="6">
        <v>0.55816516640263591</v>
      </c>
      <c r="H47" s="6">
        <v>0.70543638983398127</v>
      </c>
    </row>
    <row r="48" spans="2:8">
      <c r="B48" s="1" t="s">
        <v>2329</v>
      </c>
      <c r="C48" s="6">
        <f>_xll.BDP($B48,"EQY_BETA_RAW_OVERRIDABLE","EQY_BETA_OVERRIDE_START_DT",TEXT($C$2,"YYYYMMDD"),"EQY_BETA_OVERRIDE_END_DT",TEXT($C$3,"YYYYMMDD"),"EQY_BETA_OVERRIDE_REL_INDEX",$C$4,"EQY_BETA_OVERRIDE_PERIOD",$C$6)</f>
        <v>0.55906924020082116</v>
      </c>
      <c r="D48" s="6">
        <f>_xll.BDP($B48,"EQY_BETA_ADJ_OVERRIDABLE","EQY_BETA_OVERRIDE_START_DT",TEXT($C$2,"YYYYMMDD"),"EQY_BETA_OVERRIDE_END_DT",TEXT($C$3,"YYYYMMDD"),"EQY_BETA_OVERRIDE_REL_INDEX",$C$4,"EQY_BETA_OVERRIDE_PERIOD",$C$6)</f>
        <v>0.7060390996722794</v>
      </c>
      <c r="F48" s="1" t="s">
        <v>2329</v>
      </c>
      <c r="G48" s="6">
        <v>0.55906327043213588</v>
      </c>
      <c r="H48" s="6">
        <v>0.70603511986628775</v>
      </c>
    </row>
    <row r="49" spans="2:8">
      <c r="B49" s="1" t="s">
        <v>2330</v>
      </c>
      <c r="C49" s="6">
        <f>_xll.BDP($B49,"EQY_BETA_RAW_OVERRIDABLE","EQY_BETA_OVERRIDE_START_DT",TEXT($C$2,"YYYYMMDD"),"EQY_BETA_OVERRIDE_END_DT",TEXT($C$3,"YYYYMMDD"),"EQY_BETA_OVERRIDE_REL_INDEX",$C$4,"EQY_BETA_OVERRIDE_PERIOD",$C$6)</f>
        <v>0.58786657872567527</v>
      </c>
      <c r="D49" s="6">
        <f>_xll.BDP($B49,"EQY_BETA_ADJ_OVERRIDABLE","EQY_BETA_OVERRIDE_START_DT",TEXT($C$2,"YYYYMMDD"),"EQY_BETA_OVERRIDE_END_DT",TEXT($C$3,"YYYYMMDD"),"EQY_BETA_OVERRIDE_REL_INDEX",$C$4,"EQY_BETA_OVERRIDE_PERIOD",$C$6)</f>
        <v>0.72523713337325879</v>
      </c>
      <c r="F49" s="1" t="s">
        <v>2330</v>
      </c>
      <c r="G49" s="6">
        <v>0.58785961886719384</v>
      </c>
      <c r="H49" s="6">
        <v>0.72523249351400343</v>
      </c>
    </row>
    <row r="50" spans="2:8">
      <c r="B50" s="1" t="s">
        <v>781</v>
      </c>
      <c r="C50" s="6">
        <f>_xll.BDP($B50,"EQY_BETA_RAW_OVERRIDABLE","EQY_BETA_OVERRIDE_START_DT",TEXT($C$2,"YYYYMMDD"),"EQY_BETA_OVERRIDE_END_DT",TEXT($C$3,"YYYYMMDD"),"EQY_BETA_OVERRIDE_REL_INDEX",$C$4,"EQY_BETA_OVERRIDE_PERIOD",$C$6)</f>
        <v>0.6625584505620834</v>
      </c>
      <c r="D50" s="6">
        <f>_xll.BDP($B50,"EQY_BETA_ADJ_OVERRIDABLE","EQY_BETA_OVERRIDE_START_DT",TEXT($C$2,"YYYYMMDD"),"EQY_BETA_OVERRIDE_END_DT",TEXT($C$3,"YYYYMMDD"),"EQY_BETA_OVERRIDE_REL_INDEX",$C$4,"EQY_BETA_OVERRIDE_PERIOD",$C$6)</f>
        <v>0.77503121665171859</v>
      </c>
      <c r="F50" s="1" t="s">
        <v>781</v>
      </c>
      <c r="G50" s="6">
        <v>0.66255108537599805</v>
      </c>
      <c r="H50" s="6">
        <v>0.77502630657676286</v>
      </c>
    </row>
    <row r="51" spans="2:8">
      <c r="B51" s="1" t="s">
        <v>2331</v>
      </c>
      <c r="C51" s="6">
        <f>_xll.BDP($B51,"EQY_BETA_RAW_OVERRIDABLE","EQY_BETA_OVERRIDE_START_DT",TEXT($C$2,"YYYYMMDD"),"EQY_BETA_OVERRIDE_END_DT",TEXT($C$3,"YYYYMMDD"),"EQY_BETA_OVERRIDE_REL_INDEX",$C$4,"EQY_BETA_OVERRIDE_PERIOD",$C$6)</f>
        <v>0.73320803717520022</v>
      </c>
      <c r="D51" s="6">
        <f>_xll.BDP($B51,"EQY_BETA_ADJ_OVERRIDABLE","EQY_BETA_OVERRIDE_START_DT",TEXT($C$2,"YYYYMMDD"),"EQY_BETA_OVERRIDE_END_DT",TEXT($C$3,"YYYYMMDD"),"EQY_BETA_OVERRIDE_REL_INDEX",$C$4,"EQY_BETA_OVERRIDE_PERIOD",$C$6)</f>
        <v>0.82213047006321904</v>
      </c>
      <c r="F51" s="1" t="s">
        <v>2331</v>
      </c>
      <c r="G51" s="6">
        <v>0.73320115063709457</v>
      </c>
      <c r="H51" s="6">
        <v>0.82212587908372547</v>
      </c>
    </row>
    <row r="52" spans="2:8">
      <c r="B52" s="1" t="s">
        <v>2332</v>
      </c>
      <c r="C52" s="6">
        <f>_xll.BDP($B52,"EQY_BETA_RAW_OVERRIDABLE","EQY_BETA_OVERRIDE_START_DT",TEXT($C$2,"YYYYMMDD"),"EQY_BETA_OVERRIDE_END_DT",TEXT($C$3,"YYYYMMDD"),"EQY_BETA_OVERRIDE_REL_INDEX",$C$4,"EQY_BETA_OVERRIDE_PERIOD",$C$6)</f>
        <v>0.47730976776716943</v>
      </c>
      <c r="D52" s="6">
        <f>_xll.BDP($B52,"EQY_BETA_ADJ_OVERRIDABLE","EQY_BETA_OVERRIDE_START_DT",TEXT($C$2,"YYYYMMDD"),"EQY_BETA_OVERRIDE_END_DT",TEXT($C$3,"YYYYMMDD"),"EQY_BETA_OVERRIDE_REL_INDEX",$C$4,"EQY_BETA_OVERRIDE_PERIOD",$C$6)</f>
        <v>0.65153332977966127</v>
      </c>
      <c r="F52" s="1" t="s">
        <v>2332</v>
      </c>
      <c r="G52" s="6">
        <v>0.47729175986206712</v>
      </c>
      <c r="H52" s="6">
        <v>0.65152132462964574</v>
      </c>
    </row>
    <row r="53" spans="2:8">
      <c r="B53" s="1" t="s">
        <v>2333</v>
      </c>
      <c r="C53" s="6">
        <f>_xll.BDP($B53,"EQY_BETA_RAW_OVERRIDABLE","EQY_BETA_OVERRIDE_START_DT",TEXT($C$2,"YYYYMMDD"),"EQY_BETA_OVERRIDE_END_DT",TEXT($C$3,"YYYYMMDD"),"EQY_BETA_OVERRIDE_REL_INDEX",$C$4,"EQY_BETA_OVERRIDE_PERIOD",$C$6)</f>
        <v>0.36339465778571339</v>
      </c>
      <c r="D53" s="6">
        <f>_xll.BDP($B53,"EQY_BETA_ADJ_OVERRIDABLE","EQY_BETA_OVERRIDE_START_DT",TEXT($C$2,"YYYYMMDD"),"EQY_BETA_OVERRIDE_END_DT",TEXT($C$3,"YYYYMMDD"),"EQY_BETA_OVERRIDE_REL_INDEX",$C$4,"EQY_BETA_OVERRIDE_PERIOD",$C$6)</f>
        <v>0.57559068255942369</v>
      </c>
      <c r="F53" s="1" t="s">
        <v>2333</v>
      </c>
      <c r="G53" s="6">
        <v>0.36337004172175713</v>
      </c>
      <c r="H53" s="6">
        <v>0.57557427201422662</v>
      </c>
    </row>
    <row r="54" spans="2:8">
      <c r="B54" s="1" t="s">
        <v>782</v>
      </c>
      <c r="C54" s="6">
        <f>_xll.BDP($B54,"EQY_BETA_RAW_OVERRIDABLE","EQY_BETA_OVERRIDE_START_DT",TEXT($C$2,"YYYYMMDD"),"EQY_BETA_OVERRIDE_END_DT",TEXT($C$3,"YYYYMMDD"),"EQY_BETA_OVERRIDE_REL_INDEX",$C$4,"EQY_BETA_OVERRIDE_PERIOD",$C$6)</f>
        <v>0.57487206328274176</v>
      </c>
      <c r="D54" s="6">
        <f>_xll.BDP($B54,"EQY_BETA_ADJ_OVERRIDABLE","EQY_BETA_OVERRIDE_START_DT",TEXT($C$2,"YYYYMMDD"),"EQY_BETA_OVERRIDE_END_DT",TEXT($C$3,"YYYYMMDD"),"EQY_BETA_OVERRIDE_REL_INDEX",$C$4,"EQY_BETA_OVERRIDE_PERIOD",$C$6)</f>
        <v>0.71657420970807273</v>
      </c>
      <c r="F54" s="1" t="s">
        <v>782</v>
      </c>
      <c r="G54" s="6">
        <v>0.57485643426648914</v>
      </c>
      <c r="H54" s="6">
        <v>0.71656379046809771</v>
      </c>
    </row>
    <row r="55" spans="2:8">
      <c r="B55" s="1" t="s">
        <v>2334</v>
      </c>
      <c r="C55" s="6">
        <f>_xll.BDP($B55,"EQY_BETA_RAW_OVERRIDABLE","EQY_BETA_OVERRIDE_START_DT",TEXT($C$2,"YYYYMMDD"),"EQY_BETA_OVERRIDE_END_DT",TEXT($C$3,"YYYYMMDD"),"EQY_BETA_OVERRIDE_REL_INDEX",$C$4,"EQY_BETA_OVERRIDE_PERIOD",$C$6)</f>
        <v>0.60551277454476615</v>
      </c>
      <c r="D55" s="6">
        <f>_xll.BDP($B55,"EQY_BETA_ADJ_OVERRIDABLE","EQY_BETA_OVERRIDE_START_DT",TEXT($C$2,"YYYYMMDD"),"EQY_BETA_OVERRIDE_END_DT",TEXT($C$3,"YYYYMMDD"),"EQY_BETA_OVERRIDE_REL_INDEX",$C$4,"EQY_BETA_OVERRIDE_PERIOD",$C$6)</f>
        <v>0.73700114627801383</v>
      </c>
      <c r="F55" s="1" t="s">
        <v>2334</v>
      </c>
      <c r="G55" s="6">
        <v>0.60549778520185349</v>
      </c>
      <c r="H55" s="6">
        <v>0.73699115348266764</v>
      </c>
    </row>
    <row r="56" spans="2:8">
      <c r="B56" s="1" t="s">
        <v>2335</v>
      </c>
      <c r="C56" s="6">
        <f>_xll.BDP($B56,"EQY_BETA_RAW_OVERRIDABLE","EQY_BETA_OVERRIDE_START_DT",TEXT($C$2,"YYYYMMDD"),"EQY_BETA_OVERRIDE_END_DT",TEXT($C$3,"YYYYMMDD"),"EQY_BETA_OVERRIDE_REL_INDEX",$C$4,"EQY_BETA_OVERRIDE_PERIOD",$C$6)</f>
        <v>0.59210756432288802</v>
      </c>
      <c r="D56" s="6">
        <f>_xll.BDP($B56,"EQY_BETA_ADJ_OVERRIDABLE","EQY_BETA_OVERRIDE_START_DT",TEXT($C$2,"YYYYMMDD"),"EQY_BETA_OVERRIDE_END_DT",TEXT($C$3,"YYYYMMDD"),"EQY_BETA_OVERRIDE_REL_INDEX",$C$4,"EQY_BETA_OVERRIDE_PERIOD",$C$6)</f>
        <v>0.72806442883149658</v>
      </c>
      <c r="F56" s="1" t="s">
        <v>2335</v>
      </c>
      <c r="G56" s="6">
        <v>0.5920948571529987</v>
      </c>
      <c r="H56" s="6">
        <v>0.72805595746961815</v>
      </c>
    </row>
    <row r="57" spans="2:8">
      <c r="B57" s="1" t="s">
        <v>2336</v>
      </c>
      <c r="C57" s="6">
        <f>_xll.BDP($B57,"EQY_BETA_RAW_OVERRIDABLE","EQY_BETA_OVERRIDE_START_DT",TEXT($C$2,"YYYYMMDD"),"EQY_BETA_OVERRIDE_END_DT",TEXT($C$3,"YYYYMMDD"),"EQY_BETA_OVERRIDE_REL_INDEX",$C$4,"EQY_BETA_OVERRIDE_PERIOD",$C$6)</f>
        <v>0.41205453179690166</v>
      </c>
      <c r="D57" s="6">
        <f>_xll.BDP($B57,"EQY_BETA_ADJ_OVERRIDABLE","EQY_BETA_OVERRIDE_START_DT",TEXT($C$2,"YYYYMMDD"),"EQY_BETA_OVERRIDE_END_DT",TEXT($C$3,"YYYYMMDD"),"EQY_BETA_OVERRIDE_REL_INDEX",$C$4,"EQY_BETA_OVERRIDE_PERIOD",$C$6)</f>
        <v>0.60803027416772248</v>
      </c>
      <c r="F57" s="1" t="s">
        <v>2336</v>
      </c>
      <c r="G57" s="6">
        <v>0.41203684621407444</v>
      </c>
      <c r="H57" s="6">
        <v>0.60801848389707491</v>
      </c>
    </row>
    <row r="58" spans="2:8">
      <c r="B58" s="1" t="s">
        <v>2337</v>
      </c>
      <c r="C58" s="6">
        <f>_xll.BDP($B58,"EQY_BETA_RAW_OVERRIDABLE","EQY_BETA_OVERRIDE_START_DT",TEXT($C$2,"YYYYMMDD"),"EQY_BETA_OVERRIDE_END_DT",TEXT($C$3,"YYYYMMDD"),"EQY_BETA_OVERRIDE_REL_INDEX",$C$4,"EQY_BETA_OVERRIDE_PERIOD",$C$6)</f>
        <v>0.55104747006556964</v>
      </c>
      <c r="D58" s="6">
        <f>_xll.BDP($B58,"EQY_BETA_ADJ_OVERRIDABLE","EQY_BETA_OVERRIDE_START_DT",TEXT($C$2,"YYYYMMDD"),"EQY_BETA_OVERRIDE_END_DT",TEXT($C$3,"YYYYMMDD"),"EQY_BETA_OVERRIDE_REL_INDEX",$C$4,"EQY_BETA_OVERRIDE_PERIOD",$C$6)</f>
        <v>0.70069130639391264</v>
      </c>
      <c r="F58" s="1" t="s">
        <v>2337</v>
      </c>
      <c r="G58" s="6">
        <v>0.5510231137177124</v>
      </c>
      <c r="H58" s="6">
        <v>0.70067506899105014</v>
      </c>
    </row>
    <row r="59" spans="2:8">
      <c r="B59" s="1" t="s">
        <v>2338</v>
      </c>
      <c r="C59" s="6">
        <f>_xll.BDP($B59,"EQY_BETA_RAW_OVERRIDABLE","EQY_BETA_OVERRIDE_START_DT",TEXT($C$2,"YYYYMMDD"),"EQY_BETA_OVERRIDE_END_DT",TEXT($C$3,"YYYYMMDD"),"EQY_BETA_OVERRIDE_REL_INDEX",$C$4,"EQY_BETA_OVERRIDE_PERIOD",$C$6)</f>
        <v>0.50478253898770153</v>
      </c>
      <c r="D59" s="6">
        <f>_xll.BDP($B59,"EQY_BETA_ADJ_OVERRIDABLE","EQY_BETA_OVERRIDE_START_DT",TEXT($C$2,"YYYYMMDD"),"EQY_BETA_OVERRIDE_END_DT",TEXT($C$3,"YYYYMMDD"),"EQY_BETA_OVERRIDE_REL_INDEX",$C$4,"EQY_BETA_OVERRIDE_PERIOD",$C$6)</f>
        <v>0.66984832744154121</v>
      </c>
      <c r="F59" s="1" t="s">
        <v>2338</v>
      </c>
      <c r="G59" s="6">
        <v>0.5047741616776017</v>
      </c>
      <c r="H59" s="6">
        <v>0.66984274262399002</v>
      </c>
    </row>
    <row r="60" spans="2:8">
      <c r="B60" s="1" t="s">
        <v>2339</v>
      </c>
      <c r="C60" s="6">
        <f>_xll.BDP($B60,"EQY_BETA_RAW_OVERRIDABLE","EQY_BETA_OVERRIDE_START_DT",TEXT($C$2,"YYYYMMDD"),"EQY_BETA_OVERRIDE_END_DT",TEXT($C$3,"YYYYMMDD"),"EQY_BETA_OVERRIDE_REL_INDEX",$C$4,"EQY_BETA_OVERRIDE_PERIOD",$C$6)</f>
        <v>0.58573701810464418</v>
      </c>
      <c r="D60" s="6">
        <f>_xll.BDP($B60,"EQY_BETA_ADJ_OVERRIDABLE","EQY_BETA_OVERRIDE_START_DT",TEXT($C$2,"YYYYMMDD"),"EQY_BETA_OVERRIDE_END_DT",TEXT($C$3,"YYYYMMDD"),"EQY_BETA_OVERRIDE_REL_INDEX",$C$4,"EQY_BETA_OVERRIDE_PERIOD",$C$6)</f>
        <v>0.72381744048964214</v>
      </c>
      <c r="F60" s="1" t="s">
        <v>2339</v>
      </c>
      <c r="G60" s="6">
        <v>0.58572283399626768</v>
      </c>
      <c r="H60" s="6">
        <v>0.72380798451195183</v>
      </c>
    </row>
    <row r="61" spans="2:8">
      <c r="B61" s="1" t="s">
        <v>783</v>
      </c>
      <c r="C61" s="6">
        <f>_xll.BDP($B61,"EQY_BETA_RAW_OVERRIDABLE","EQY_BETA_OVERRIDE_START_DT",TEXT($C$2,"YYYYMMDD"),"EQY_BETA_OVERRIDE_END_DT",TEXT($C$3,"YYYYMMDD"),"EQY_BETA_OVERRIDE_REL_INDEX",$C$4,"EQY_BETA_OVERRIDE_PERIOD",$C$6)</f>
        <v>0.27595659172470977</v>
      </c>
      <c r="D61" s="6">
        <f>_xll.BDP($B61,"EQY_BETA_ADJ_OVERRIDABLE","EQY_BETA_OVERRIDE_START_DT",TEXT($C$2,"YYYYMMDD"),"EQY_BETA_OVERRIDE_END_DT",TEXT($C$3,"YYYYMMDD"),"EQY_BETA_OVERRIDE_REL_INDEX",$C$4,"EQY_BETA_OVERRIDE_PERIOD",$C$6)</f>
        <v>0.51729922143919504</v>
      </c>
      <c r="F61" s="1" t="s">
        <v>783</v>
      </c>
      <c r="G61" s="6">
        <v>0.27594598654237729</v>
      </c>
      <c r="H61" s="6">
        <v>0.51729215138834128</v>
      </c>
    </row>
    <row r="62" spans="2:8">
      <c r="B62" s="1" t="s">
        <v>2340</v>
      </c>
      <c r="C62" s="6" t="str">
        <f>_xll.BDP($B62,"EQY_BETA_RAW_OVERRIDABLE","EQY_BETA_OVERRIDE_START_DT",TEXT($C$2,"YYYYMMDD"),"EQY_BETA_OVERRIDE_END_DT",TEXT($C$3,"YYYYMMDD"),"EQY_BETA_OVERRIDE_REL_INDEX",$C$4,"EQY_BETA_OVERRIDE_PERIOD",$C$6)</f>
        <v>#N/A N/A</v>
      </c>
      <c r="D62" s="6" t="str">
        <f>_xll.BDP($B62,"EQY_BETA_ADJ_OVERRIDABLE","EQY_BETA_OVERRIDE_START_DT",TEXT($C$2,"YYYYMMDD"),"EQY_BETA_OVERRIDE_END_DT",TEXT($C$3,"YYYYMMDD"),"EQY_BETA_OVERRIDE_REL_INDEX",$C$4,"EQY_BETA_OVERRIDE_PERIOD",$C$6)</f>
        <v>#N/A N/A</v>
      </c>
      <c r="F62" s="1" t="s">
        <v>2340</v>
      </c>
      <c r="G62" s="6">
        <v>0.71357981855742236</v>
      </c>
      <c r="H62" s="6">
        <v>0.80904512183949118</v>
      </c>
    </row>
    <row r="63" spans="2:8">
      <c r="B63" s="1" t="s">
        <v>2341</v>
      </c>
      <c r="C63" s="6">
        <f>_xll.BDP($B63,"EQY_BETA_RAW_OVERRIDABLE","EQY_BETA_OVERRIDE_START_DT",TEXT($C$2,"YYYYMMDD"),"EQY_BETA_OVERRIDE_END_DT",TEXT($C$3,"YYYYMMDD"),"EQY_BETA_OVERRIDE_REL_INDEX",$C$4,"EQY_BETA_OVERRIDE_PERIOD",$C$6)</f>
        <v>0.48842934441996205</v>
      </c>
      <c r="D63" s="6">
        <f>_xll.BDP($B63,"EQY_BETA_ADJ_OVERRIDABLE","EQY_BETA_OVERRIDE_START_DT",TEXT($C$2,"YYYYMMDD"),"EQY_BETA_OVERRIDE_END_DT",TEXT($C$3,"YYYYMMDD"),"EQY_BETA_OVERRIDE_REL_INDEX",$C$4,"EQY_BETA_OVERRIDE_PERIOD",$C$6)</f>
        <v>0.65894630675101196</v>
      </c>
      <c r="F63" s="1" t="s">
        <v>2341</v>
      </c>
      <c r="G63" s="6">
        <v>0.48841281029891098</v>
      </c>
      <c r="H63" s="6">
        <v>0.65893528411387203</v>
      </c>
    </row>
    <row r="64" spans="2:8">
      <c r="B64" s="1" t="s">
        <v>2342</v>
      </c>
      <c r="C64" s="6">
        <f>_xll.BDP($B64,"EQY_BETA_RAW_OVERRIDABLE","EQY_BETA_OVERRIDE_START_DT",TEXT($C$2,"YYYYMMDD"),"EQY_BETA_OVERRIDE_END_DT",TEXT($C$3,"YYYYMMDD"),"EQY_BETA_OVERRIDE_REL_INDEX",$C$4,"EQY_BETA_OVERRIDE_PERIOD",$C$6)</f>
        <v>0.5759309965778141</v>
      </c>
      <c r="D64" s="6">
        <f>_xll.BDP($B64,"EQY_BETA_ADJ_OVERRIDABLE","EQY_BETA_OVERRIDE_START_DT",TEXT($C$2,"YYYYMMDD"),"EQY_BETA_OVERRIDE_END_DT",TEXT($C$3,"YYYYMMDD"),"EQY_BETA_OVERRIDE_REL_INDEX",$C$4,"EQY_BETA_OVERRIDE_PERIOD",$C$6)</f>
        <v>0.71728015817856561</v>
      </c>
      <c r="F64" s="1" t="s">
        <v>2342</v>
      </c>
      <c r="G64" s="6">
        <v>0.57591780193741315</v>
      </c>
      <c r="H64" s="6">
        <v>0.71727136183959583</v>
      </c>
    </row>
    <row r="65" spans="2:8">
      <c r="B65" s="1" t="s">
        <v>784</v>
      </c>
      <c r="C65" s="6">
        <f>_xll.BDP($B65,"EQY_BETA_RAW_OVERRIDABLE","EQY_BETA_OVERRIDE_START_DT",TEXT($C$2,"YYYYMMDD"),"EQY_BETA_OVERRIDE_END_DT",TEXT($C$3,"YYYYMMDD"),"EQY_BETA_OVERRIDE_REL_INDEX",$C$4,"EQY_BETA_OVERRIDE_PERIOD",$C$6)</f>
        <v>0.5144456701863942</v>
      </c>
      <c r="D65" s="6">
        <f>_xll.BDP($B65,"EQY_BETA_ADJ_OVERRIDABLE","EQY_BETA_OVERRIDE_START_DT",TEXT($C$2,"YYYYMMDD"),"EQY_BETA_OVERRIDE_END_DT",TEXT($C$3,"YYYYMMDD"),"EQY_BETA_OVERRIDE_REL_INDEX",$C$4,"EQY_BETA_OVERRIDE_PERIOD",$C$6)</f>
        <v>0.67629035048646158</v>
      </c>
      <c r="F65" s="1" t="s">
        <v>784</v>
      </c>
      <c r="G65" s="6">
        <v>0.51443609898721498</v>
      </c>
      <c r="H65" s="6">
        <v>0.67628396975081673</v>
      </c>
    </row>
    <row r="66" spans="2:8">
      <c r="B66" s="1" t="s">
        <v>2343</v>
      </c>
      <c r="C66" s="6">
        <f>_xll.BDP($B66,"EQY_BETA_RAW_OVERRIDABLE","EQY_BETA_OVERRIDE_START_DT",TEXT($C$2,"YYYYMMDD"),"EQY_BETA_OVERRIDE_END_DT",TEXT($C$3,"YYYYMMDD"),"EQY_BETA_OVERRIDE_REL_INDEX",$C$4,"EQY_BETA_OVERRIDE_PERIOD",$C$6)</f>
        <v>0.41324745117338818</v>
      </c>
      <c r="D66" s="6">
        <f>_xll.BDP($B66,"EQY_BETA_ADJ_OVERRIDABLE","EQY_BETA_OVERRIDE_START_DT",TEXT($C$2,"YYYYMMDD"),"EQY_BETA_OVERRIDE_END_DT",TEXT($C$3,"YYYYMMDD"),"EQY_BETA_OVERRIDE_REL_INDEX",$C$4,"EQY_BETA_OVERRIDE_PERIOD",$C$6)</f>
        <v>0.60882554579925097</v>
      </c>
      <c r="F66" s="1" t="s">
        <v>2343</v>
      </c>
      <c r="G66" s="6">
        <v>0.41324044883304795</v>
      </c>
      <c r="H66" s="6">
        <v>0.6088208776190398</v>
      </c>
    </row>
    <row r="67" spans="2:8">
      <c r="B67" s="1" t="s">
        <v>2344</v>
      </c>
      <c r="C67" s="6">
        <f>_xll.BDP($B67,"EQY_BETA_RAW_OVERRIDABLE","EQY_BETA_OVERRIDE_START_DT",TEXT($C$2,"YYYYMMDD"),"EQY_BETA_OVERRIDE_END_DT",TEXT($C$3,"YYYYMMDD"),"EQY_BETA_OVERRIDE_REL_INDEX",$C$4,"EQY_BETA_OVERRIDE_PERIOD",$C$6)</f>
        <v>0.41120082423832771</v>
      </c>
      <c r="D67" s="6">
        <f>_xll.BDP($B67,"EQY_BETA_ADJ_OVERRIDABLE","EQY_BETA_OVERRIDE_START_DT",TEXT($C$2,"YYYYMMDD"),"EQY_BETA_OVERRIDE_END_DT",TEXT($C$3,"YYYYMMDD"),"EQY_BETA_OVERRIDE_REL_INDEX",$C$4,"EQY_BETA_OVERRIDE_PERIOD",$C$6)</f>
        <v>0.60746114148672359</v>
      </c>
      <c r="F67" s="1" t="s">
        <v>2344</v>
      </c>
      <c r="G67" s="6">
        <v>0.41118011624597961</v>
      </c>
      <c r="H67" s="6">
        <v>0.60744733629654479</v>
      </c>
    </row>
    <row r="68" spans="2:8">
      <c r="B68" s="1" t="s">
        <v>785</v>
      </c>
      <c r="C68" s="6">
        <f>_xll.BDP($B68,"EQY_BETA_RAW_OVERRIDABLE","EQY_BETA_OVERRIDE_START_DT",TEXT($C$2,"YYYYMMDD"),"EQY_BETA_OVERRIDE_END_DT",TEXT($C$3,"YYYYMMDD"),"EQY_BETA_OVERRIDE_REL_INDEX",$C$5,"EQY_BETA_OVERRIDE_PERIOD",$C$6)</f>
        <v>0.38219310000000001</v>
      </c>
      <c r="D68" s="6">
        <f>_xll.BDP($B68,"EQY_BETA_ADJ_OVERRIDABLE","EQY_BETA_OVERRIDE_START_DT",TEXT($C$2,"YYYYMMDD"),"EQY_BETA_OVERRIDE_END_DT",TEXT($C$3,"YYYYMMDD"),"EQY_BETA_OVERRIDE_REL_INDEX",$C$5,"EQY_BETA_OVERRIDE_PERIOD",$C$6)</f>
        <v>0.58812279999999995</v>
      </c>
      <c r="F68" s="1" t="s">
        <v>785</v>
      </c>
      <c r="G68" s="6">
        <v>0.38219340000000002</v>
      </c>
      <c r="H68" s="6">
        <v>0.58812299999999995</v>
      </c>
    </row>
    <row r="69" spans="2:8">
      <c r="B69" s="1" t="s">
        <v>786</v>
      </c>
      <c r="C69" s="6">
        <f>_xll.BDP($B69,"EQY_BETA_RAW_OVERRIDABLE","EQY_BETA_OVERRIDE_START_DT",TEXT($C$2,"YYYYMMDD"),"EQY_BETA_OVERRIDE_END_DT",TEXT($C$3,"YYYYMMDD"),"EQY_BETA_OVERRIDE_REL_INDEX",$C$5,"EQY_BETA_OVERRIDE_PERIOD",$C$6)</f>
        <v>0.53518849999999996</v>
      </c>
      <c r="D69" s="6">
        <f>_xll.BDP($B69,"EQY_BETA_ADJ_OVERRIDABLE","EQY_BETA_OVERRIDE_START_DT",TEXT($C$2,"YYYYMMDD"),"EQY_BETA_OVERRIDE_END_DT",TEXT($C$3,"YYYYMMDD"),"EQY_BETA_OVERRIDE_REL_INDEX",$C$5,"EQY_BETA_OVERRIDE_PERIOD",$C$6)</f>
        <v>0.69011880000000003</v>
      </c>
      <c r="F69" s="1" t="s">
        <v>786</v>
      </c>
      <c r="G69" s="6">
        <v>0.53518860000000001</v>
      </c>
      <c r="H69" s="6">
        <v>0.69011880000000003</v>
      </c>
    </row>
    <row r="70" spans="2:8">
      <c r="B70" s="1" t="s">
        <v>787</v>
      </c>
      <c r="C70" s="6">
        <f>_xll.BDP($B70,"EQY_BETA_RAW_OVERRIDABLE","EQY_BETA_OVERRIDE_START_DT",TEXT($C$2,"YYYYMMDD"),"EQY_BETA_OVERRIDE_END_DT",TEXT($C$3,"YYYYMMDD"),"EQY_BETA_OVERRIDE_REL_INDEX",$C$5,"EQY_BETA_OVERRIDE_PERIOD",$C$6)</f>
        <v>0.66507139999999998</v>
      </c>
      <c r="D70" s="6">
        <f>_xll.BDP($B70,"EQY_BETA_ADJ_OVERRIDABLE","EQY_BETA_OVERRIDE_START_DT",TEXT($C$2,"YYYYMMDD"),"EQY_BETA_OVERRIDE_END_DT",TEXT($C$3,"YYYYMMDD"),"EQY_BETA_OVERRIDE_REL_INDEX",$C$5,"EQY_BETA_OVERRIDE_PERIOD",$C$6)</f>
        <v>0.77670649999999997</v>
      </c>
      <c r="F70" s="1" t="s">
        <v>787</v>
      </c>
      <c r="G70" s="6">
        <v>0.66507170000000004</v>
      </c>
      <c r="H70" s="6">
        <v>0.77670669999999997</v>
      </c>
    </row>
    <row r="71" spans="2:8">
      <c r="B71" s="1" t="s">
        <v>2345</v>
      </c>
      <c r="C71" s="6">
        <f>_xll.BDP($B71,"EQY_BETA_RAW_OVERRIDABLE","EQY_BETA_OVERRIDE_START_DT",TEXT($C$2,"YYYYMMDD"),"EQY_BETA_OVERRIDE_END_DT",TEXT($C$3,"YYYYMMDD"),"EQY_BETA_OVERRIDE_REL_INDEX",$C$5,"EQY_BETA_OVERRIDE_PERIOD",$C$6)</f>
        <v>0.49479070000000003</v>
      </c>
      <c r="D71" s="6">
        <f>_xll.BDP($B71,"EQY_BETA_ADJ_OVERRIDABLE","EQY_BETA_OVERRIDE_START_DT",TEXT($C$2,"YYYYMMDD"),"EQY_BETA_OVERRIDE_END_DT",TEXT($C$3,"YYYYMMDD"),"EQY_BETA_OVERRIDE_REL_INDEX",$C$5,"EQY_BETA_OVERRIDE_PERIOD",$C$6)</f>
        <v>0.66318719999999998</v>
      </c>
      <c r="F71" s="1" t="s">
        <v>2345</v>
      </c>
      <c r="G71" s="6">
        <v>0.49479079999999998</v>
      </c>
      <c r="H71" s="6">
        <v>0.66318719999999998</v>
      </c>
    </row>
    <row r="72" spans="2:8">
      <c r="B72" s="1" t="s">
        <v>2346</v>
      </c>
      <c r="C72" s="6">
        <f>_xll.BDP($B72,"EQY_BETA_RAW_OVERRIDABLE","EQY_BETA_OVERRIDE_START_DT",TEXT($C$2,"YYYYMMDD"),"EQY_BETA_OVERRIDE_END_DT",TEXT($C$3,"YYYYMMDD"),"EQY_BETA_OVERRIDE_REL_INDEX",$C$5,"EQY_BETA_OVERRIDE_PERIOD",$C$6)</f>
        <v>0.59476790000000002</v>
      </c>
      <c r="D72" s="6">
        <f>_xll.BDP($B72,"EQY_BETA_ADJ_OVERRIDABLE","EQY_BETA_OVERRIDE_START_DT",TEXT($C$2,"YYYYMMDD"),"EQY_BETA_OVERRIDE_END_DT",TEXT($C$3,"YYYYMMDD"),"EQY_BETA_OVERRIDE_REL_INDEX",$C$5,"EQY_BETA_OVERRIDE_PERIOD",$C$6)</f>
        <v>0.72983799999999999</v>
      </c>
      <c r="F72" s="1" t="s">
        <v>2346</v>
      </c>
      <c r="G72" s="6">
        <v>0.59476799999999996</v>
      </c>
      <c r="H72" s="6">
        <v>0.72983810000000005</v>
      </c>
    </row>
    <row r="73" spans="2:8">
      <c r="B73" s="1" t="s">
        <v>788</v>
      </c>
      <c r="C73" s="6">
        <f>_xll.BDP($B73,"EQY_BETA_RAW_OVERRIDABLE","EQY_BETA_OVERRIDE_START_DT",TEXT($C$2,"YYYYMMDD"),"EQY_BETA_OVERRIDE_END_DT",TEXT($C$3,"YYYYMMDD"),"EQY_BETA_OVERRIDE_REL_INDEX",$C$5,"EQY_BETA_OVERRIDE_PERIOD",$C$6)</f>
        <v>0.1431221</v>
      </c>
      <c r="D73" s="6">
        <f>_xll.BDP($B73,"EQY_BETA_ADJ_OVERRIDABLE","EQY_BETA_OVERRIDE_START_DT",TEXT($C$2,"YYYYMMDD"),"EQY_BETA_OVERRIDE_END_DT",TEXT($C$3,"YYYYMMDD"),"EQY_BETA_OVERRIDE_REL_INDEX",$C$5,"EQY_BETA_OVERRIDE_PERIOD",$C$6)</f>
        <v>0.42874380000000001</v>
      </c>
      <c r="F73" s="1" t="s">
        <v>788</v>
      </c>
      <c r="G73" s="6">
        <v>0.1431221</v>
      </c>
      <c r="H73" s="6">
        <v>0.42874380000000001</v>
      </c>
    </row>
    <row r="74" spans="2:8">
      <c r="B74" s="1" t="s">
        <v>2347</v>
      </c>
      <c r="C74" s="6">
        <f>_xll.BDP($B74,"EQY_BETA_RAW_OVERRIDABLE","EQY_BETA_OVERRIDE_START_DT",TEXT($C$2,"YYYYMMDD"),"EQY_BETA_OVERRIDE_END_DT",TEXT($C$3,"YYYYMMDD"),"EQY_BETA_OVERRIDE_REL_INDEX",$C$4,"EQY_BETA_OVERRIDE_PERIOD",$C$6)</f>
        <v>0.47808010000000001</v>
      </c>
      <c r="D74" s="6">
        <f>_xll.BDP($B74,"EQY_BETA_ADJ_OVERRIDABLE","EQY_BETA_OVERRIDE_START_DT",TEXT($C$2,"YYYYMMDD"),"EQY_BETA_OVERRIDE_END_DT",TEXT($C$3,"YYYYMMDD"),"EQY_BETA_OVERRIDE_REL_INDEX",$C$4,"EQY_BETA_OVERRIDE_PERIOD",$C$6)</f>
        <v>0.65204689999999998</v>
      </c>
      <c r="F74" s="1" t="s">
        <v>2347</v>
      </c>
      <c r="G74" s="6">
        <v>0.47797440000000002</v>
      </c>
      <c r="H74" s="6">
        <v>0.65197640000000001</v>
      </c>
    </row>
    <row r="75" spans="2:8">
      <c r="B75" s="1" t="s">
        <v>2348</v>
      </c>
      <c r="C75" s="6">
        <f>_xll.BDP($B75,"EQY_BETA_RAW_OVERRIDABLE","EQY_BETA_OVERRIDE_START_DT",TEXT($C$2,"YYYYMMDD"),"EQY_BETA_OVERRIDE_END_DT",TEXT($C$3,"YYYYMMDD"),"EQY_BETA_OVERRIDE_REL_INDEX",$C$5,"EQY_BETA_OVERRIDE_PERIOD",$C$6)</f>
        <v>0.51426179999999999</v>
      </c>
      <c r="D75" s="6">
        <f>_xll.BDP($B75,"EQY_BETA_ADJ_OVERRIDABLE","EQY_BETA_OVERRIDE_START_DT",TEXT($C$2,"YYYYMMDD"),"EQY_BETA_OVERRIDE_END_DT",TEXT($C$3,"YYYYMMDD"),"EQY_BETA_OVERRIDE_REL_INDEX",$C$5,"EQY_BETA_OVERRIDE_PERIOD",$C$6)</f>
        <v>0.67616779999999999</v>
      </c>
      <c r="F75" s="1" t="s">
        <v>2348</v>
      </c>
      <c r="G75" s="6">
        <v>0.51426190000000005</v>
      </c>
      <c r="H75" s="6">
        <v>0.67616779999999999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1"/>
  </sheetPr>
  <dimension ref="A1:AD67"/>
  <sheetViews>
    <sheetView zoomScale="70" zoomScaleNormal="70" workbookViewId="0">
      <selection activeCell="F10" sqref="F10"/>
    </sheetView>
  </sheetViews>
  <sheetFormatPr defaultRowHeight="15.75"/>
  <cols>
    <col min="1" max="1" width="37.875" customWidth="1"/>
    <col min="3" max="3" width="10.25" customWidth="1"/>
    <col min="9" max="9" width="10.25" customWidth="1"/>
  </cols>
  <sheetData>
    <row r="1" spans="1:30"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s="81" customFormat="1" ht="12.75">
      <c r="A2" s="81" t="s">
        <v>2349</v>
      </c>
      <c r="D2" s="82">
        <v>42216</v>
      </c>
      <c r="E2" s="82">
        <v>42216</v>
      </c>
      <c r="F2" s="82">
        <v>42216</v>
      </c>
      <c r="G2" s="82">
        <v>42216</v>
      </c>
      <c r="H2" s="82">
        <v>42216</v>
      </c>
      <c r="I2" s="82">
        <v>42216</v>
      </c>
      <c r="J2" s="82">
        <v>42216</v>
      </c>
      <c r="K2" s="82">
        <v>42216</v>
      </c>
      <c r="L2" s="82"/>
      <c r="M2" s="82">
        <v>42216</v>
      </c>
      <c r="N2" s="82">
        <v>42216</v>
      </c>
      <c r="O2" s="82">
        <v>42216</v>
      </c>
      <c r="P2" s="82"/>
      <c r="Q2" s="82"/>
      <c r="R2" s="82">
        <v>42216</v>
      </c>
      <c r="S2" s="82">
        <v>42216</v>
      </c>
      <c r="T2" s="82"/>
      <c r="U2" s="82">
        <v>42216</v>
      </c>
      <c r="V2" s="82">
        <v>42216</v>
      </c>
      <c r="W2" s="82"/>
      <c r="X2" s="82">
        <v>42216</v>
      </c>
      <c r="Y2" s="82"/>
      <c r="Z2" s="82"/>
      <c r="AA2" s="82"/>
      <c r="AB2" s="82"/>
      <c r="AC2" s="82"/>
    </row>
    <row r="3" spans="1:30" s="79" customFormat="1" ht="78.75">
      <c r="A3" s="79" t="s">
        <v>2350</v>
      </c>
      <c r="B3" s="79" t="s">
        <v>1</v>
      </c>
      <c r="C3" s="79" t="s">
        <v>2351</v>
      </c>
      <c r="D3" s="79" t="s">
        <v>2352</v>
      </c>
      <c r="E3" s="79" t="s">
        <v>2353</v>
      </c>
      <c r="F3" s="79" t="s">
        <v>2354</v>
      </c>
      <c r="G3" s="79" t="s">
        <v>2355</v>
      </c>
      <c r="H3" s="79" t="s">
        <v>2356</v>
      </c>
      <c r="I3" s="79" t="s">
        <v>2357</v>
      </c>
      <c r="J3" s="79" t="s">
        <v>2358</v>
      </c>
      <c r="K3" s="79" t="s">
        <v>2359</v>
      </c>
      <c r="L3" s="79" t="s">
        <v>2360</v>
      </c>
      <c r="M3" s="79" t="s">
        <v>2361</v>
      </c>
      <c r="N3" s="79" t="s">
        <v>2362</v>
      </c>
      <c r="O3" s="79" t="s">
        <v>2363</v>
      </c>
      <c r="P3" s="79" t="s">
        <v>2364</v>
      </c>
      <c r="Q3" s="79" t="s">
        <v>2365</v>
      </c>
      <c r="R3" s="79" t="s">
        <v>2366</v>
      </c>
      <c r="S3" s="79" t="s">
        <v>2367</v>
      </c>
      <c r="T3" s="79" t="s">
        <v>2368</v>
      </c>
      <c r="U3" s="79" t="s">
        <v>2369</v>
      </c>
      <c r="V3" s="79" t="s">
        <v>2370</v>
      </c>
      <c r="W3" s="79" t="s">
        <v>2371</v>
      </c>
      <c r="X3" s="79" t="s">
        <v>2372</v>
      </c>
      <c r="Y3" s="79" t="s">
        <v>2373</v>
      </c>
      <c r="Z3" s="79" t="s">
        <v>172</v>
      </c>
      <c r="AA3" s="79" t="s">
        <v>2162</v>
      </c>
      <c r="AB3" s="79" t="s">
        <v>2374</v>
      </c>
      <c r="AC3" s="79" t="s">
        <v>2375</v>
      </c>
      <c r="AD3" s="79" t="s">
        <v>2376</v>
      </c>
    </row>
    <row r="5" spans="1:30">
      <c r="A5" t="s">
        <v>2377</v>
      </c>
      <c r="B5" t="s">
        <v>964</v>
      </c>
      <c r="D5" t="s">
        <v>2378</v>
      </c>
      <c r="E5">
        <v>4.0000000000000001E-3</v>
      </c>
      <c r="F5">
        <v>6.5000000000000002E-2</v>
      </c>
      <c r="G5">
        <v>4.4999999999999998E-2</v>
      </c>
      <c r="H5">
        <v>0.03</v>
      </c>
      <c r="I5">
        <v>0.66</v>
      </c>
      <c r="J5">
        <v>0.62</v>
      </c>
      <c r="K5">
        <v>0.52</v>
      </c>
      <c r="L5">
        <v>0.4</v>
      </c>
      <c r="M5">
        <v>0.09</v>
      </c>
      <c r="N5">
        <v>0.1</v>
      </c>
      <c r="O5">
        <v>0.125</v>
      </c>
      <c r="P5">
        <v>0.105</v>
      </c>
      <c r="Q5">
        <v>4.2000000000000003E-2</v>
      </c>
      <c r="R5">
        <v>119.65</v>
      </c>
      <c r="S5">
        <v>125</v>
      </c>
      <c r="T5">
        <v>8.786965299727223E-3</v>
      </c>
      <c r="U5">
        <v>75</v>
      </c>
      <c r="V5">
        <v>65</v>
      </c>
      <c r="W5">
        <v>70</v>
      </c>
      <c r="X5">
        <v>36.65</v>
      </c>
      <c r="Y5">
        <v>1.9099590723055935</v>
      </c>
      <c r="Z5">
        <v>1.6782744092248447E-2</v>
      </c>
      <c r="AA5">
        <v>0.47642857142857142</v>
      </c>
      <c r="AB5">
        <v>7.9957787925212243E-3</v>
      </c>
      <c r="AC5">
        <v>4.9995778792521227E-2</v>
      </c>
      <c r="AD5">
        <v>42160</v>
      </c>
    </row>
    <row r="6" spans="1:30">
      <c r="A6" t="s">
        <v>2379</v>
      </c>
      <c r="B6" t="s">
        <v>2380</v>
      </c>
      <c r="D6">
        <v>7.0000000000000007E-2</v>
      </c>
      <c r="E6">
        <v>7.0000000000000007E-2</v>
      </c>
      <c r="F6">
        <v>7.0000000000000007E-2</v>
      </c>
      <c r="G6">
        <v>0.05</v>
      </c>
      <c r="H6">
        <v>4.4999999999999998E-2</v>
      </c>
      <c r="I6">
        <v>0.52</v>
      </c>
      <c r="J6">
        <v>0.52</v>
      </c>
      <c r="K6">
        <v>0.5</v>
      </c>
      <c r="L6">
        <v>0.48666666666666669</v>
      </c>
      <c r="M6">
        <v>9.5000000000000001E-2</v>
      </c>
      <c r="N6">
        <v>9.5000000000000001E-2</v>
      </c>
      <c r="O6">
        <v>0.105</v>
      </c>
      <c r="P6">
        <v>9.8333333333333328E-2</v>
      </c>
      <c r="Q6">
        <v>4.7855555555555554E-2</v>
      </c>
      <c r="R6">
        <v>100.39</v>
      </c>
      <c r="S6">
        <v>120</v>
      </c>
      <c r="T6">
        <v>3.633020983685098E-2</v>
      </c>
      <c r="U6">
        <v>70</v>
      </c>
      <c r="V6">
        <v>55</v>
      </c>
      <c r="W6">
        <v>62.5</v>
      </c>
      <c r="X6">
        <v>36.65</v>
      </c>
      <c r="Y6">
        <v>1.7053206002728514</v>
      </c>
      <c r="Z6">
        <v>6.1954655247017362E-2</v>
      </c>
      <c r="AA6">
        <v>0.41360000000000008</v>
      </c>
      <c r="AB6">
        <v>2.5624445410166386E-2</v>
      </c>
      <c r="AC6">
        <v>7.3480000965721937E-2</v>
      </c>
      <c r="AD6">
        <v>42160</v>
      </c>
    </row>
    <row r="7" spans="1:30">
      <c r="A7" t="s">
        <v>2381</v>
      </c>
      <c r="B7" t="s">
        <v>2382</v>
      </c>
      <c r="D7">
        <v>4.3999999999999997E-2</v>
      </c>
      <c r="E7">
        <v>4.9000000000000002E-2</v>
      </c>
      <c r="F7">
        <v>0.1</v>
      </c>
      <c r="G7">
        <v>4.4999999999999998E-2</v>
      </c>
      <c r="H7">
        <v>7.4999999999999997E-2</v>
      </c>
      <c r="I7">
        <v>0.57999999999999996</v>
      </c>
      <c r="J7">
        <v>0.57999999999999996</v>
      </c>
      <c r="K7">
        <v>0.52</v>
      </c>
      <c r="L7">
        <v>0.44000000000000006</v>
      </c>
      <c r="M7">
        <v>8.5000000000000006E-2</v>
      </c>
      <c r="N7">
        <v>8.5000000000000006E-2</v>
      </c>
      <c r="O7">
        <v>8.5000000000000006E-2</v>
      </c>
      <c r="P7">
        <v>8.5000000000000006E-2</v>
      </c>
      <c r="Q7">
        <v>3.740000000000001E-2</v>
      </c>
      <c r="R7">
        <v>43.18</v>
      </c>
      <c r="S7">
        <v>45</v>
      </c>
      <c r="T7">
        <v>8.2911960868481405E-3</v>
      </c>
      <c r="U7">
        <v>75</v>
      </c>
      <c r="V7">
        <v>55</v>
      </c>
      <c r="W7">
        <v>65</v>
      </c>
      <c r="X7">
        <v>48.1</v>
      </c>
      <c r="Y7">
        <v>1.3513513513513513</v>
      </c>
      <c r="Z7">
        <v>1.120431903628127E-2</v>
      </c>
      <c r="AA7">
        <v>0.26</v>
      </c>
      <c r="AB7">
        <v>2.9131229494331304E-3</v>
      </c>
      <c r="AC7">
        <v>4.0313122949433143E-2</v>
      </c>
      <c r="AD7">
        <v>42160</v>
      </c>
    </row>
    <row r="8" spans="1:30">
      <c r="A8" t="s">
        <v>2383</v>
      </c>
      <c r="B8" t="s">
        <v>2384</v>
      </c>
      <c r="D8">
        <v>0.06</v>
      </c>
      <c r="E8">
        <v>0.06</v>
      </c>
      <c r="F8">
        <v>2.5000000000000001E-2</v>
      </c>
      <c r="G8">
        <v>0.03</v>
      </c>
      <c r="H8">
        <v>6.5000000000000002E-2</v>
      </c>
      <c r="I8">
        <v>0.59</v>
      </c>
      <c r="J8">
        <v>0.52</v>
      </c>
      <c r="K8">
        <v>0.54</v>
      </c>
      <c r="L8">
        <v>0.45000000000000007</v>
      </c>
      <c r="M8">
        <v>0.125</v>
      </c>
      <c r="N8">
        <v>0.13500000000000001</v>
      </c>
      <c r="O8">
        <v>0.12</v>
      </c>
      <c r="P8">
        <v>0.12666666666666668</v>
      </c>
      <c r="Q8">
        <v>5.7000000000000016E-2</v>
      </c>
      <c r="R8">
        <v>84.2</v>
      </c>
      <c r="S8">
        <v>85</v>
      </c>
      <c r="T8">
        <v>1.8930566219406142E-3</v>
      </c>
      <c r="U8">
        <v>30</v>
      </c>
      <c r="V8">
        <v>25</v>
      </c>
      <c r="W8">
        <v>27.5</v>
      </c>
      <c r="X8">
        <v>15.65</v>
      </c>
      <c r="Y8">
        <v>1.7571884984025559</v>
      </c>
      <c r="Z8">
        <v>3.3264573228988428E-3</v>
      </c>
      <c r="AA8">
        <v>0.43090909090909091</v>
      </c>
      <c r="AB8">
        <v>1.4334007009582286E-3</v>
      </c>
      <c r="AC8">
        <v>5.8433400700958246E-2</v>
      </c>
      <c r="AD8">
        <v>42160</v>
      </c>
    </row>
    <row r="9" spans="1:30">
      <c r="A9" t="s">
        <v>2385</v>
      </c>
      <c r="B9" t="s">
        <v>1320</v>
      </c>
      <c r="D9" t="s">
        <v>2386</v>
      </c>
      <c r="E9">
        <v>5.2999999999999999E-2</v>
      </c>
      <c r="F9">
        <v>0.09</v>
      </c>
      <c r="G9">
        <v>3.5000000000000003E-2</v>
      </c>
      <c r="H9">
        <v>5.5E-2</v>
      </c>
      <c r="I9">
        <v>0.56999999999999995</v>
      </c>
      <c r="J9">
        <v>0.54</v>
      </c>
      <c r="K9">
        <v>0.46</v>
      </c>
      <c r="L9">
        <v>0.47666666666666668</v>
      </c>
      <c r="M9">
        <v>8.5000000000000006E-2</v>
      </c>
      <c r="N9">
        <v>0.09</v>
      </c>
      <c r="O9">
        <v>0.1</v>
      </c>
      <c r="P9">
        <v>9.1666666666666674E-2</v>
      </c>
      <c r="Q9">
        <v>4.3694444444444452E-2</v>
      </c>
      <c r="R9">
        <v>316.04000000000002</v>
      </c>
      <c r="S9">
        <v>325</v>
      </c>
      <c r="T9">
        <v>5.6069392684492403E-3</v>
      </c>
      <c r="U9">
        <v>50</v>
      </c>
      <c r="V9">
        <v>35</v>
      </c>
      <c r="W9">
        <v>42.5</v>
      </c>
      <c r="X9">
        <v>25.55</v>
      </c>
      <c r="Y9">
        <v>1.6634050880626223</v>
      </c>
      <c r="Z9">
        <v>9.3266113075965839E-3</v>
      </c>
      <c r="AA9">
        <v>0.39882352941176469</v>
      </c>
      <c r="AB9">
        <v>3.7196720391473432E-3</v>
      </c>
      <c r="AC9">
        <v>4.7414116483591798E-2</v>
      </c>
      <c r="AD9">
        <v>42160</v>
      </c>
    </row>
    <row r="10" spans="1:30">
      <c r="A10" t="s">
        <v>2387</v>
      </c>
      <c r="B10" t="s">
        <v>2388</v>
      </c>
      <c r="D10">
        <v>0.04</v>
      </c>
      <c r="E10">
        <v>0.04</v>
      </c>
      <c r="F10">
        <v>7.0000000000000007E-2</v>
      </c>
      <c r="G10">
        <v>2.5000000000000001E-2</v>
      </c>
      <c r="H10">
        <v>3.5000000000000003E-2</v>
      </c>
      <c r="I10">
        <v>0.98</v>
      </c>
      <c r="J10">
        <v>0.83</v>
      </c>
      <c r="K10">
        <v>0.64</v>
      </c>
      <c r="L10">
        <v>0.18333333333333324</v>
      </c>
      <c r="M10">
        <v>6.5000000000000002E-2</v>
      </c>
      <c r="N10">
        <v>7.4999999999999997E-2</v>
      </c>
      <c r="O10">
        <v>0.1</v>
      </c>
      <c r="P10">
        <v>0.08</v>
      </c>
      <c r="Q10">
        <v>1.4666666666666659E-2</v>
      </c>
      <c r="R10">
        <v>27.28</v>
      </c>
      <c r="S10">
        <v>28</v>
      </c>
      <c r="T10">
        <v>5.2237317983403475E-3</v>
      </c>
      <c r="U10">
        <v>60</v>
      </c>
      <c r="V10">
        <v>50</v>
      </c>
      <c r="W10">
        <v>55</v>
      </c>
      <c r="X10">
        <v>33.85</v>
      </c>
      <c r="Y10">
        <v>1.6248153618906942</v>
      </c>
      <c r="Z10">
        <v>8.4875996723402982E-3</v>
      </c>
      <c r="AA10">
        <v>0.38454545454545452</v>
      </c>
      <c r="AB10">
        <v>3.2638678739999507E-3</v>
      </c>
      <c r="AC10">
        <v>1.793053454066661E-2</v>
      </c>
      <c r="AD10">
        <v>42160</v>
      </c>
    </row>
    <row r="11" spans="1:30">
      <c r="A11" t="s">
        <v>2389</v>
      </c>
      <c r="B11" t="s">
        <v>2390</v>
      </c>
      <c r="D11">
        <v>0.05</v>
      </c>
      <c r="E11">
        <v>0.05</v>
      </c>
      <c r="F11">
        <v>0.03</v>
      </c>
      <c r="G11">
        <v>0.03</v>
      </c>
      <c r="H11">
        <v>4.4999999999999998E-2</v>
      </c>
      <c r="I11">
        <v>0.69</v>
      </c>
      <c r="J11">
        <v>0.68</v>
      </c>
      <c r="K11">
        <v>0.69</v>
      </c>
      <c r="L11">
        <v>0.31333333333333335</v>
      </c>
      <c r="M11">
        <v>0.11</v>
      </c>
      <c r="N11">
        <v>0.11</v>
      </c>
      <c r="O11">
        <v>0.105</v>
      </c>
      <c r="P11">
        <v>0.10833333333333334</v>
      </c>
      <c r="Q11">
        <v>3.3944444444444451E-2</v>
      </c>
      <c r="R11">
        <v>77.88</v>
      </c>
      <c r="S11">
        <v>80</v>
      </c>
      <c r="T11">
        <v>5.385943156117623E-3</v>
      </c>
      <c r="U11">
        <v>45</v>
      </c>
      <c r="V11">
        <v>30</v>
      </c>
      <c r="W11">
        <v>37.5</v>
      </c>
      <c r="X11">
        <v>20.399999999999999</v>
      </c>
      <c r="Y11">
        <v>1.8382352941176472</v>
      </c>
      <c r="Z11">
        <v>9.9006308016868078E-3</v>
      </c>
      <c r="AA11">
        <v>0.45600000000000007</v>
      </c>
      <c r="AB11">
        <v>4.5146876455691848E-3</v>
      </c>
      <c r="AC11">
        <v>3.8459132090013635E-2</v>
      </c>
      <c r="AD11">
        <v>42160</v>
      </c>
    </row>
    <row r="12" spans="1:30">
      <c r="A12" t="s">
        <v>2391</v>
      </c>
      <c r="B12" t="s">
        <v>2392</v>
      </c>
      <c r="D12">
        <v>0.06</v>
      </c>
      <c r="E12" t="s">
        <v>2378</v>
      </c>
      <c r="F12">
        <v>8.5000000000000006E-2</v>
      </c>
      <c r="G12">
        <v>7.0000000000000007E-2</v>
      </c>
      <c r="H12">
        <v>6.5000000000000002E-2</v>
      </c>
      <c r="I12">
        <v>0.6</v>
      </c>
      <c r="J12">
        <v>0.59</v>
      </c>
      <c r="K12">
        <v>0.53</v>
      </c>
      <c r="L12">
        <v>0.42666666666666664</v>
      </c>
      <c r="M12">
        <v>0.115</v>
      </c>
      <c r="N12">
        <v>0.115</v>
      </c>
      <c r="O12">
        <v>0.14000000000000001</v>
      </c>
      <c r="P12">
        <v>0.12333333333333334</v>
      </c>
      <c r="Q12">
        <v>5.2622222222222223E-2</v>
      </c>
      <c r="R12">
        <v>68.33</v>
      </c>
      <c r="S12">
        <v>76</v>
      </c>
      <c r="T12">
        <v>2.1504853181716577E-2</v>
      </c>
      <c r="U12">
        <v>40</v>
      </c>
      <c r="V12">
        <v>30</v>
      </c>
      <c r="W12">
        <v>35</v>
      </c>
      <c r="X12">
        <v>18.399999999999999</v>
      </c>
      <c r="Y12">
        <v>1.9021739130434785</v>
      </c>
      <c r="Z12">
        <v>4.0905970726091319E-2</v>
      </c>
      <c r="AA12">
        <v>0.47428571428571431</v>
      </c>
      <c r="AB12">
        <v>1.9401117544374742E-2</v>
      </c>
      <c r="AC12">
        <v>7.2023339766596972E-2</v>
      </c>
      <c r="AD12">
        <v>42160</v>
      </c>
    </row>
    <row r="13" spans="1:30">
      <c r="A13" t="s">
        <v>2393</v>
      </c>
      <c r="B13" t="s">
        <v>2394</v>
      </c>
      <c r="D13">
        <v>0.04</v>
      </c>
      <c r="E13">
        <v>0.05</v>
      </c>
      <c r="F13">
        <v>0.06</v>
      </c>
      <c r="G13">
        <v>0.08</v>
      </c>
      <c r="H13">
        <v>4.4999999999999998E-2</v>
      </c>
      <c r="I13">
        <v>0.5</v>
      </c>
      <c r="J13">
        <v>0.5</v>
      </c>
      <c r="K13">
        <v>0.49</v>
      </c>
      <c r="L13">
        <v>0.50333333333333341</v>
      </c>
      <c r="M13">
        <v>9.5000000000000001E-2</v>
      </c>
      <c r="N13">
        <v>9.5000000000000001E-2</v>
      </c>
      <c r="O13">
        <v>0.11</v>
      </c>
      <c r="P13">
        <v>9.9999999999999992E-2</v>
      </c>
      <c r="Q13">
        <v>5.0333333333333334E-2</v>
      </c>
      <c r="R13">
        <v>46.52</v>
      </c>
      <c r="S13">
        <v>52</v>
      </c>
      <c r="T13">
        <v>2.2522157049591263E-2</v>
      </c>
      <c r="U13">
        <v>75</v>
      </c>
      <c r="V13">
        <v>50</v>
      </c>
      <c r="W13">
        <v>62.5</v>
      </c>
      <c r="X13">
        <v>39.4</v>
      </c>
      <c r="Y13">
        <v>1.586294416243655</v>
      </c>
      <c r="Z13">
        <v>3.5726771969529288E-2</v>
      </c>
      <c r="AA13">
        <v>0.36960000000000004</v>
      </c>
      <c r="AB13">
        <v>1.3204614919938027E-2</v>
      </c>
      <c r="AC13">
        <v>6.3537948253271359E-2</v>
      </c>
      <c r="AD13">
        <v>42160</v>
      </c>
    </row>
    <row r="14" spans="1:30">
      <c r="A14" t="s">
        <v>2395</v>
      </c>
      <c r="B14" t="s">
        <v>2396</v>
      </c>
      <c r="D14">
        <v>6.4000000000000001E-2</v>
      </c>
      <c r="E14">
        <v>6.6000000000000003E-2</v>
      </c>
      <c r="F14">
        <v>0.09</v>
      </c>
      <c r="G14">
        <v>0.05</v>
      </c>
      <c r="H14">
        <v>8.5000000000000006E-2</v>
      </c>
      <c r="I14">
        <v>0.45</v>
      </c>
      <c r="J14">
        <v>0.42</v>
      </c>
      <c r="K14">
        <v>0.34</v>
      </c>
      <c r="L14">
        <v>0.59666666666666668</v>
      </c>
      <c r="M14">
        <v>0.115</v>
      </c>
      <c r="N14">
        <v>0.115</v>
      </c>
      <c r="O14">
        <v>0.115</v>
      </c>
      <c r="P14">
        <v>0.115</v>
      </c>
      <c r="Q14">
        <v>6.8616666666666673E-2</v>
      </c>
      <c r="R14">
        <v>172.73</v>
      </c>
      <c r="S14">
        <v>180</v>
      </c>
      <c r="T14">
        <v>8.27952105012697E-3</v>
      </c>
      <c r="U14">
        <v>35</v>
      </c>
      <c r="V14">
        <v>25</v>
      </c>
      <c r="W14">
        <v>30</v>
      </c>
      <c r="X14">
        <v>23.25</v>
      </c>
      <c r="Y14">
        <v>1.2903225806451613</v>
      </c>
      <c r="Z14">
        <v>1.0683252967905767E-2</v>
      </c>
      <c r="AA14">
        <v>0.22499999999999998</v>
      </c>
      <c r="AB14">
        <v>2.4037319177787971E-3</v>
      </c>
      <c r="AC14">
        <v>7.1020398584445477E-2</v>
      </c>
      <c r="AD14">
        <v>42160</v>
      </c>
    </row>
    <row r="15" spans="1:30">
      <c r="A15" t="s">
        <v>2397</v>
      </c>
      <c r="B15" t="s">
        <v>2398</v>
      </c>
      <c r="D15">
        <v>6.5000000000000002E-2</v>
      </c>
      <c r="E15">
        <v>0.06</v>
      </c>
      <c r="F15">
        <v>4.4999999999999998E-2</v>
      </c>
      <c r="G15">
        <v>0.03</v>
      </c>
      <c r="H15">
        <v>0.03</v>
      </c>
      <c r="I15">
        <v>0.64</v>
      </c>
      <c r="J15">
        <v>0.62</v>
      </c>
      <c r="K15">
        <v>0.59</v>
      </c>
      <c r="L15">
        <v>0.3833333333333333</v>
      </c>
      <c r="M15">
        <v>0.12</v>
      </c>
      <c r="N15">
        <v>0.12</v>
      </c>
      <c r="O15">
        <v>0.115</v>
      </c>
      <c r="P15">
        <v>0.11833333333333333</v>
      </c>
      <c r="Q15">
        <v>4.5361111111111109E-2</v>
      </c>
      <c r="R15">
        <v>51.76</v>
      </c>
      <c r="S15">
        <v>50</v>
      </c>
      <c r="T15">
        <v>-6.8950482719581929E-3</v>
      </c>
      <c r="U15">
        <v>55</v>
      </c>
      <c r="V15">
        <v>45</v>
      </c>
      <c r="W15">
        <v>50</v>
      </c>
      <c r="X15">
        <v>29.2</v>
      </c>
      <c r="Y15">
        <v>1.7123287671232876</v>
      </c>
      <c r="Z15">
        <v>-1.1806589506777727E-2</v>
      </c>
      <c r="AA15">
        <v>0.41600000000000004</v>
      </c>
      <c r="AB15">
        <v>-4.9115412348195346E-3</v>
      </c>
      <c r="AC15">
        <v>4.0449569876291572E-2</v>
      </c>
      <c r="AD15">
        <v>42160</v>
      </c>
    </row>
    <row r="16" spans="1:30">
      <c r="A16" t="s">
        <v>2399</v>
      </c>
      <c r="B16" t="s">
        <v>762</v>
      </c>
      <c r="D16">
        <v>0.06</v>
      </c>
      <c r="E16" t="s">
        <v>2378</v>
      </c>
      <c r="F16">
        <v>6.5000000000000002E-2</v>
      </c>
      <c r="G16">
        <v>0.04</v>
      </c>
      <c r="H16">
        <v>4.4999999999999998E-2</v>
      </c>
      <c r="I16">
        <v>0.66</v>
      </c>
      <c r="J16">
        <v>0.65</v>
      </c>
      <c r="K16">
        <v>0.61</v>
      </c>
      <c r="L16">
        <v>0.36</v>
      </c>
      <c r="M16">
        <v>0.08</v>
      </c>
      <c r="N16">
        <v>8.5000000000000006E-2</v>
      </c>
      <c r="O16">
        <v>0.09</v>
      </c>
      <c r="P16">
        <v>8.5000000000000006E-2</v>
      </c>
      <c r="Q16">
        <v>3.0600000000000002E-2</v>
      </c>
      <c r="R16">
        <v>45.9</v>
      </c>
      <c r="S16">
        <v>50</v>
      </c>
      <c r="T16">
        <v>1.7258819364476485E-2</v>
      </c>
      <c r="U16">
        <v>60</v>
      </c>
      <c r="V16">
        <v>45</v>
      </c>
      <c r="W16">
        <v>52.5</v>
      </c>
      <c r="X16">
        <v>42.75</v>
      </c>
      <c r="Y16">
        <v>1.2280701754385965</v>
      </c>
      <c r="Z16">
        <v>2.1195041324795685E-2</v>
      </c>
      <c r="AA16">
        <v>0.18571428571428572</v>
      </c>
      <c r="AB16">
        <v>3.9362219603191985E-3</v>
      </c>
      <c r="AC16">
        <v>3.4536221960319198E-2</v>
      </c>
      <c r="AD16">
        <v>42174</v>
      </c>
    </row>
    <row r="17" spans="1:30">
      <c r="A17" t="s">
        <v>2400</v>
      </c>
      <c r="B17" t="s">
        <v>2401</v>
      </c>
      <c r="D17">
        <v>5.45E-2</v>
      </c>
      <c r="E17">
        <v>5.2999999999999999E-2</v>
      </c>
      <c r="F17">
        <v>0.06</v>
      </c>
      <c r="G17">
        <v>4.4999999999999998E-2</v>
      </c>
      <c r="H17">
        <v>0.04</v>
      </c>
      <c r="I17">
        <v>0.61</v>
      </c>
      <c r="J17">
        <v>0.61</v>
      </c>
      <c r="K17">
        <v>0.63</v>
      </c>
      <c r="L17">
        <v>0.3833333333333333</v>
      </c>
      <c r="M17">
        <v>0.115</v>
      </c>
      <c r="N17">
        <v>0.115</v>
      </c>
      <c r="O17">
        <v>0.115</v>
      </c>
      <c r="P17">
        <v>0.115</v>
      </c>
      <c r="Q17">
        <v>4.4083333333333329E-2</v>
      </c>
      <c r="R17">
        <v>110.94</v>
      </c>
      <c r="S17">
        <v>115</v>
      </c>
      <c r="T17">
        <v>7.2144221992818114E-3</v>
      </c>
      <c r="U17">
        <v>75</v>
      </c>
      <c r="V17">
        <v>55</v>
      </c>
      <c r="W17">
        <v>65</v>
      </c>
      <c r="X17">
        <v>34.65</v>
      </c>
      <c r="Y17">
        <v>1.875901875901876</v>
      </c>
      <c r="Z17">
        <v>1.3533548137180888E-2</v>
      </c>
      <c r="AA17">
        <v>0.46692307692307689</v>
      </c>
      <c r="AB17">
        <v>6.3191259378990753E-3</v>
      </c>
      <c r="AC17">
        <v>5.0402459271232401E-2</v>
      </c>
      <c r="AD17">
        <v>42174</v>
      </c>
    </row>
    <row r="18" spans="1:30">
      <c r="A18" t="s">
        <v>2402</v>
      </c>
      <c r="B18" t="s">
        <v>1930</v>
      </c>
      <c r="D18">
        <v>5.8500000000000003E-2</v>
      </c>
      <c r="E18">
        <v>6.8000000000000005E-2</v>
      </c>
      <c r="F18">
        <v>0.06</v>
      </c>
      <c r="G18">
        <v>2.5000000000000001E-2</v>
      </c>
      <c r="H18">
        <v>0.04</v>
      </c>
      <c r="I18">
        <v>0.65</v>
      </c>
      <c r="J18">
        <v>0.61</v>
      </c>
      <c r="K18">
        <v>0.55000000000000004</v>
      </c>
      <c r="L18">
        <v>0.39666666666666661</v>
      </c>
      <c r="M18">
        <v>0.09</v>
      </c>
      <c r="N18">
        <v>9.5000000000000001E-2</v>
      </c>
      <c r="O18">
        <v>0.1</v>
      </c>
      <c r="P18">
        <v>9.5000000000000015E-2</v>
      </c>
      <c r="Q18">
        <v>3.7683333333333333E-2</v>
      </c>
      <c r="R18">
        <v>242.63</v>
      </c>
      <c r="S18">
        <v>250</v>
      </c>
      <c r="T18">
        <v>6.0025975483939398E-3</v>
      </c>
      <c r="U18">
        <v>45</v>
      </c>
      <c r="V18">
        <v>35</v>
      </c>
      <c r="W18">
        <v>40</v>
      </c>
      <c r="X18">
        <v>34.25</v>
      </c>
      <c r="Y18">
        <v>1.167883211678832</v>
      </c>
      <c r="Z18">
        <v>7.0103329032337978E-3</v>
      </c>
      <c r="AA18">
        <v>0.14374999999999993</v>
      </c>
      <c r="AB18">
        <v>1.0077353548398581E-3</v>
      </c>
      <c r="AC18">
        <v>3.8691068688173194E-2</v>
      </c>
      <c r="AD18">
        <v>42174</v>
      </c>
    </row>
    <row r="19" spans="1:30">
      <c r="A19" t="s">
        <v>2403</v>
      </c>
      <c r="B19" t="s">
        <v>946</v>
      </c>
      <c r="D19">
        <v>5.0200000000000002E-2</v>
      </c>
      <c r="E19">
        <v>4.9000000000000002E-2</v>
      </c>
      <c r="F19">
        <v>0.05</v>
      </c>
      <c r="G19">
        <v>0.05</v>
      </c>
      <c r="H19">
        <v>0.04</v>
      </c>
      <c r="I19">
        <v>0.65</v>
      </c>
      <c r="J19">
        <v>0.65</v>
      </c>
      <c r="K19">
        <v>0.64</v>
      </c>
      <c r="L19">
        <v>0.35333333333333339</v>
      </c>
      <c r="M19">
        <v>0.1</v>
      </c>
      <c r="N19">
        <v>0.1</v>
      </c>
      <c r="O19">
        <v>0.105</v>
      </c>
      <c r="P19">
        <v>0.10166666666666667</v>
      </c>
      <c r="Q19">
        <v>3.592222222222223E-2</v>
      </c>
      <c r="R19">
        <v>489.4</v>
      </c>
      <c r="S19">
        <v>500</v>
      </c>
      <c r="T19">
        <v>4.2947857537858347E-3</v>
      </c>
      <c r="U19">
        <v>70</v>
      </c>
      <c r="V19">
        <v>50</v>
      </c>
      <c r="W19">
        <v>60</v>
      </c>
      <c r="X19">
        <v>42</v>
      </c>
      <c r="Y19">
        <v>1.4285714285714286</v>
      </c>
      <c r="Z19">
        <v>6.1354082196940496E-3</v>
      </c>
      <c r="AA19">
        <v>0.30000000000000004</v>
      </c>
      <c r="AB19">
        <v>1.8406224659082151E-3</v>
      </c>
      <c r="AC19">
        <v>3.7762844688130445E-2</v>
      </c>
      <c r="AD19">
        <v>42174</v>
      </c>
    </row>
    <row r="20" spans="1:30">
      <c r="A20" t="s">
        <v>2404</v>
      </c>
      <c r="B20" t="s">
        <v>2405</v>
      </c>
      <c r="D20">
        <v>0.05</v>
      </c>
      <c r="E20" t="s">
        <v>2378</v>
      </c>
      <c r="F20">
        <v>0.05</v>
      </c>
      <c r="G20">
        <v>0.04</v>
      </c>
      <c r="H20">
        <v>3.5000000000000003E-2</v>
      </c>
      <c r="I20">
        <v>0.69</v>
      </c>
      <c r="J20">
        <v>0.69</v>
      </c>
      <c r="K20">
        <v>0.65</v>
      </c>
      <c r="L20">
        <v>0.32333333333333336</v>
      </c>
      <c r="M20">
        <v>0.08</v>
      </c>
      <c r="N20">
        <v>0.08</v>
      </c>
      <c r="O20">
        <v>8.5000000000000006E-2</v>
      </c>
      <c r="P20">
        <v>8.1666666666666665E-2</v>
      </c>
      <c r="Q20">
        <v>2.6405555555555557E-2</v>
      </c>
      <c r="R20">
        <v>62.24</v>
      </c>
      <c r="S20">
        <v>64</v>
      </c>
      <c r="T20">
        <v>5.5926213405397274E-3</v>
      </c>
      <c r="U20">
        <v>40</v>
      </c>
      <c r="V20">
        <v>30</v>
      </c>
      <c r="W20">
        <v>35</v>
      </c>
      <c r="X20">
        <v>27.25</v>
      </c>
      <c r="Y20">
        <v>1.2844036697247707</v>
      </c>
      <c r="Z20">
        <v>7.1831833731702925E-3</v>
      </c>
      <c r="AA20">
        <v>0.22142857142857142</v>
      </c>
      <c r="AB20">
        <v>1.5905620326305647E-3</v>
      </c>
      <c r="AC20">
        <v>2.7996117588186122E-2</v>
      </c>
      <c r="AD20">
        <v>42216</v>
      </c>
    </row>
    <row r="21" spans="1:30">
      <c r="A21" t="s">
        <v>2406</v>
      </c>
      <c r="B21" t="s">
        <v>2407</v>
      </c>
      <c r="D21">
        <v>6.1899999999999997E-2</v>
      </c>
      <c r="E21" t="s">
        <v>2378</v>
      </c>
      <c r="F21">
        <v>4.4999999999999998E-2</v>
      </c>
      <c r="G21">
        <v>0.04</v>
      </c>
      <c r="H21">
        <v>3.5000000000000003E-2</v>
      </c>
      <c r="I21">
        <v>0.57999999999999996</v>
      </c>
      <c r="J21">
        <v>0.59</v>
      </c>
      <c r="K21">
        <v>0.6</v>
      </c>
      <c r="L21">
        <v>0.41000000000000003</v>
      </c>
      <c r="M21">
        <v>0.09</v>
      </c>
      <c r="N21">
        <v>8.5000000000000006E-2</v>
      </c>
      <c r="O21">
        <v>8.5000000000000006E-2</v>
      </c>
      <c r="P21">
        <v>8.666666666666667E-2</v>
      </c>
      <c r="Q21">
        <v>3.553333333333334E-2</v>
      </c>
      <c r="R21">
        <v>44.67</v>
      </c>
      <c r="S21">
        <v>46</v>
      </c>
      <c r="T21">
        <v>5.8851017926808691E-3</v>
      </c>
      <c r="U21">
        <v>60</v>
      </c>
      <c r="V21">
        <v>45</v>
      </c>
      <c r="W21">
        <v>52.5</v>
      </c>
      <c r="X21">
        <v>36.5</v>
      </c>
      <c r="Y21">
        <v>1.4383561643835616</v>
      </c>
      <c r="Z21">
        <v>8.4648724415272766E-3</v>
      </c>
      <c r="AA21">
        <v>0.30476190476190479</v>
      </c>
      <c r="AB21">
        <v>2.5797706488464084E-3</v>
      </c>
      <c r="AC21">
        <v>3.811310398217975E-2</v>
      </c>
      <c r="AD21">
        <v>42216</v>
      </c>
    </row>
    <row r="22" spans="1:30">
      <c r="A22" t="s">
        <v>2408</v>
      </c>
      <c r="B22" t="s">
        <v>1198</v>
      </c>
      <c r="D22">
        <v>1.9099999999999999E-2</v>
      </c>
      <c r="E22">
        <v>5.7000000000000002E-2</v>
      </c>
      <c r="F22">
        <v>0.01</v>
      </c>
      <c r="G22">
        <v>0.05</v>
      </c>
      <c r="H22">
        <v>2.5000000000000001E-2</v>
      </c>
      <c r="I22">
        <v>0.93</v>
      </c>
      <c r="J22">
        <v>0.93</v>
      </c>
      <c r="K22">
        <v>0.8</v>
      </c>
      <c r="L22">
        <v>0.11333333333333329</v>
      </c>
      <c r="M22">
        <v>0.1</v>
      </c>
      <c r="N22">
        <v>0.1</v>
      </c>
      <c r="O22">
        <v>0.12</v>
      </c>
      <c r="P22">
        <v>0.10666666666666667</v>
      </c>
      <c r="Q22">
        <v>1.2088888888888885E-2</v>
      </c>
      <c r="R22">
        <v>429</v>
      </c>
      <c r="S22">
        <v>450</v>
      </c>
      <c r="T22">
        <v>9.603957601854507E-3</v>
      </c>
      <c r="U22">
        <v>25</v>
      </c>
      <c r="V22">
        <v>20</v>
      </c>
      <c r="W22">
        <v>22.5</v>
      </c>
      <c r="X22">
        <v>11.75</v>
      </c>
      <c r="Y22">
        <v>1.9148936170212767</v>
      </c>
      <c r="Z22">
        <v>1.8390557109934164E-2</v>
      </c>
      <c r="AA22">
        <v>0.47777777777777786</v>
      </c>
      <c r="AB22">
        <v>8.7865995080796573E-3</v>
      </c>
      <c r="AC22">
        <v>2.0875488396968542E-2</v>
      </c>
      <c r="AD22">
        <v>42174</v>
      </c>
    </row>
    <row r="23" spans="1:30">
      <c r="A23" t="s">
        <v>2409</v>
      </c>
      <c r="B23" t="s">
        <v>2410</v>
      </c>
      <c r="D23">
        <v>0.03</v>
      </c>
      <c r="E23">
        <v>0.03</v>
      </c>
      <c r="F23">
        <v>5.0000000000000001E-3</v>
      </c>
      <c r="G23">
        <v>0.05</v>
      </c>
      <c r="H23">
        <v>0.03</v>
      </c>
      <c r="I23">
        <v>0.71</v>
      </c>
      <c r="J23">
        <v>0.71</v>
      </c>
      <c r="K23">
        <v>0.68</v>
      </c>
      <c r="L23">
        <v>0.29999999999999993</v>
      </c>
      <c r="M23">
        <v>0.08</v>
      </c>
      <c r="N23">
        <v>8.5000000000000006E-2</v>
      </c>
      <c r="O23">
        <v>0.09</v>
      </c>
      <c r="P23">
        <v>8.5000000000000006E-2</v>
      </c>
      <c r="Q23">
        <v>2.5499999999999995E-2</v>
      </c>
      <c r="R23">
        <v>60.42</v>
      </c>
      <c r="S23">
        <v>60.5</v>
      </c>
      <c r="T23">
        <v>2.6467283532971564E-4</v>
      </c>
      <c r="U23">
        <v>50</v>
      </c>
      <c r="V23">
        <v>40</v>
      </c>
      <c r="W23">
        <v>45</v>
      </c>
      <c r="X23">
        <v>30.75</v>
      </c>
      <c r="Y23">
        <v>1.4634146341463414</v>
      </c>
      <c r="Z23">
        <v>3.8732610048251067E-4</v>
      </c>
      <c r="AA23">
        <v>0.31666666666666665</v>
      </c>
      <c r="AB23">
        <v>1.2265326515279503E-4</v>
      </c>
      <c r="AC23">
        <v>2.5622653265152791E-2</v>
      </c>
      <c r="AD23">
        <v>42174</v>
      </c>
    </row>
    <row r="24" spans="1:30">
      <c r="A24" t="s">
        <v>2411</v>
      </c>
      <c r="B24" t="s">
        <v>1042</v>
      </c>
      <c r="D24">
        <v>6.7599999999999993E-2</v>
      </c>
      <c r="E24">
        <v>6.2E-2</v>
      </c>
      <c r="F24">
        <v>5.5E-2</v>
      </c>
      <c r="G24">
        <v>6.5000000000000002E-2</v>
      </c>
      <c r="H24">
        <v>5.5E-2</v>
      </c>
      <c r="I24">
        <v>0.61</v>
      </c>
      <c r="J24">
        <v>0.6</v>
      </c>
      <c r="K24">
        <v>0.62</v>
      </c>
      <c r="L24">
        <v>0.39</v>
      </c>
      <c r="M24">
        <v>0.13500000000000001</v>
      </c>
      <c r="N24">
        <v>0.13500000000000001</v>
      </c>
      <c r="O24">
        <v>0.13500000000000001</v>
      </c>
      <c r="P24">
        <v>0.13500000000000001</v>
      </c>
      <c r="Q24">
        <v>5.2650000000000002E-2</v>
      </c>
      <c r="R24">
        <v>275.2</v>
      </c>
      <c r="S24">
        <v>285</v>
      </c>
      <c r="T24">
        <v>7.0227595704002166E-3</v>
      </c>
      <c r="U24">
        <v>40</v>
      </c>
      <c r="V24">
        <v>30</v>
      </c>
      <c r="W24">
        <v>35</v>
      </c>
      <c r="X24">
        <v>17.75</v>
      </c>
      <c r="Y24">
        <v>1.971830985915493</v>
      </c>
      <c r="Z24">
        <v>1.3847694927549723E-2</v>
      </c>
      <c r="AA24">
        <v>0.49285714285714288</v>
      </c>
      <c r="AB24">
        <v>6.8249353571495069E-3</v>
      </c>
      <c r="AC24">
        <v>5.9474935357149511E-2</v>
      </c>
      <c r="AD24">
        <v>42174</v>
      </c>
    </row>
    <row r="25" spans="1:30">
      <c r="A25" t="s">
        <v>2412</v>
      </c>
      <c r="B25" t="s">
        <v>1063</v>
      </c>
      <c r="D25">
        <v>2.3800000000000002E-2</v>
      </c>
      <c r="E25">
        <v>2.7E-2</v>
      </c>
      <c r="F25">
        <v>0.03</v>
      </c>
      <c r="G25">
        <v>2.5000000000000001E-2</v>
      </c>
      <c r="H25">
        <v>3.5000000000000003E-2</v>
      </c>
      <c r="I25">
        <v>0.65</v>
      </c>
      <c r="J25">
        <v>0.65</v>
      </c>
      <c r="K25">
        <v>0.63</v>
      </c>
      <c r="L25">
        <v>0.35666666666666658</v>
      </c>
      <c r="M25">
        <v>0.09</v>
      </c>
      <c r="N25">
        <v>0.09</v>
      </c>
      <c r="O25">
        <v>0.09</v>
      </c>
      <c r="P25">
        <v>9.0000000000000011E-2</v>
      </c>
      <c r="Q25">
        <v>3.2099999999999997E-2</v>
      </c>
      <c r="R25">
        <v>292.88</v>
      </c>
      <c r="S25">
        <v>293</v>
      </c>
      <c r="T25">
        <v>8.1931397210910362E-5</v>
      </c>
      <c r="U25">
        <v>70</v>
      </c>
      <c r="V25">
        <v>55</v>
      </c>
      <c r="W25">
        <v>62.5</v>
      </c>
      <c r="X25">
        <v>50.75</v>
      </c>
      <c r="Y25">
        <v>1.2315270935960592</v>
      </c>
      <c r="Z25">
        <v>1.0090073548141671E-4</v>
      </c>
      <c r="AA25">
        <v>0.18800000000000006</v>
      </c>
      <c r="AB25">
        <v>1.8969338270506347E-5</v>
      </c>
      <c r="AC25">
        <v>3.2118969338270506E-2</v>
      </c>
      <c r="AD25">
        <v>42146</v>
      </c>
    </row>
    <row r="26" spans="1:30">
      <c r="A26" t="s">
        <v>2413</v>
      </c>
      <c r="B26" t="s">
        <v>1087</v>
      </c>
      <c r="D26">
        <v>6.0699999999999997E-2</v>
      </c>
      <c r="E26">
        <v>6.3E-2</v>
      </c>
      <c r="F26">
        <v>0.08</v>
      </c>
      <c r="G26">
        <v>7.4999999999999997E-2</v>
      </c>
      <c r="H26">
        <v>6.5000000000000002E-2</v>
      </c>
      <c r="I26">
        <v>0.72</v>
      </c>
      <c r="J26">
        <v>0.74</v>
      </c>
      <c r="K26">
        <v>0.72</v>
      </c>
      <c r="L26">
        <v>0.27333333333333343</v>
      </c>
      <c r="M26">
        <v>0.16500000000000001</v>
      </c>
      <c r="N26">
        <v>0.155</v>
      </c>
      <c r="O26">
        <v>0.17499999999999999</v>
      </c>
      <c r="P26">
        <v>0.16500000000000001</v>
      </c>
      <c r="Q26">
        <v>4.5100000000000015E-2</v>
      </c>
      <c r="R26">
        <v>585.29999999999995</v>
      </c>
      <c r="S26">
        <v>630</v>
      </c>
      <c r="T26">
        <v>1.4827915375180911E-2</v>
      </c>
      <c r="U26">
        <v>95</v>
      </c>
      <c r="V26">
        <v>70</v>
      </c>
      <c r="W26">
        <v>82.5</v>
      </c>
      <c r="X26">
        <v>28</v>
      </c>
      <c r="Y26">
        <v>2.9464285714285716</v>
      </c>
      <c r="Z26">
        <v>4.3689393516158047E-2</v>
      </c>
      <c r="AA26">
        <v>0.66060606060606064</v>
      </c>
      <c r="AB26">
        <v>2.8861478140977136E-2</v>
      </c>
      <c r="AC26">
        <v>7.3961478140977144E-2</v>
      </c>
      <c r="AD26">
        <v>42146</v>
      </c>
    </row>
    <row r="27" spans="1:30">
      <c r="A27" t="s">
        <v>2414</v>
      </c>
      <c r="B27" t="s">
        <v>2017</v>
      </c>
      <c r="D27">
        <v>5.0799999999999998E-2</v>
      </c>
      <c r="E27">
        <v>5.2999999999999999E-2</v>
      </c>
      <c r="F27">
        <v>0.05</v>
      </c>
      <c r="G27">
        <v>5.5E-2</v>
      </c>
      <c r="H27">
        <v>4.4999999999999998E-2</v>
      </c>
      <c r="I27">
        <v>0.62</v>
      </c>
      <c r="J27">
        <v>0.62</v>
      </c>
      <c r="K27">
        <v>0.6</v>
      </c>
      <c r="L27">
        <v>0.38666666666666671</v>
      </c>
      <c r="M27">
        <v>0.09</v>
      </c>
      <c r="N27">
        <v>0.09</v>
      </c>
      <c r="O27">
        <v>0.1</v>
      </c>
      <c r="P27">
        <v>9.3333333333333338E-2</v>
      </c>
      <c r="Q27">
        <v>3.6088888888888893E-2</v>
      </c>
      <c r="R27">
        <v>176.99</v>
      </c>
      <c r="S27">
        <v>192</v>
      </c>
      <c r="T27">
        <v>1.6413675938128591E-2</v>
      </c>
      <c r="U27">
        <v>90</v>
      </c>
      <c r="V27">
        <v>65</v>
      </c>
      <c r="W27">
        <v>77.5</v>
      </c>
      <c r="X27">
        <v>58.75</v>
      </c>
      <c r="Y27">
        <v>1.3191489361702127</v>
      </c>
      <c r="Z27">
        <v>2.165208315242495E-2</v>
      </c>
      <c r="AA27">
        <v>0.24193548387096764</v>
      </c>
      <c r="AB27">
        <v>5.2384072142963563E-3</v>
      </c>
      <c r="AC27">
        <v>4.1327296103185251E-2</v>
      </c>
      <c r="AD27">
        <v>42174</v>
      </c>
    </row>
    <row r="28" spans="1:30">
      <c r="A28" t="s">
        <v>2415</v>
      </c>
      <c r="B28" t="s">
        <v>763</v>
      </c>
      <c r="D28">
        <v>4.65E-2</v>
      </c>
      <c r="E28">
        <v>4.7E-2</v>
      </c>
      <c r="F28">
        <v>0.05</v>
      </c>
      <c r="G28">
        <v>2.5000000000000001E-2</v>
      </c>
      <c r="H28">
        <v>0.02</v>
      </c>
      <c r="I28">
        <v>0.72</v>
      </c>
      <c r="J28">
        <v>0.69</v>
      </c>
      <c r="K28">
        <v>0.66</v>
      </c>
      <c r="L28">
        <v>0.31000000000000005</v>
      </c>
      <c r="M28">
        <v>0.08</v>
      </c>
      <c r="N28">
        <v>0.08</v>
      </c>
      <c r="O28">
        <v>0.08</v>
      </c>
      <c r="P28">
        <v>0.08</v>
      </c>
      <c r="Q28">
        <v>2.4800000000000006E-2</v>
      </c>
      <c r="R28">
        <v>707</v>
      </c>
      <c r="S28">
        <v>692</v>
      </c>
      <c r="T28">
        <v>-4.2797576789134206E-3</v>
      </c>
      <c r="U28">
        <v>90</v>
      </c>
      <c r="V28">
        <v>65</v>
      </c>
      <c r="W28">
        <v>77.5</v>
      </c>
      <c r="X28">
        <v>65</v>
      </c>
      <c r="Y28">
        <v>1.1923076923076923</v>
      </c>
      <c r="Z28">
        <v>-5.1027880017813863E-3</v>
      </c>
      <c r="AA28">
        <v>0.16129032258064513</v>
      </c>
      <c r="AB28">
        <v>-8.2303032286796531E-4</v>
      </c>
      <c r="AC28">
        <v>2.3976969677132042E-2</v>
      </c>
      <c r="AD28">
        <v>42146</v>
      </c>
    </row>
    <row r="29" spans="1:30">
      <c r="A29" t="s">
        <v>1412</v>
      </c>
      <c r="B29" t="s">
        <v>1413</v>
      </c>
      <c r="D29" t="s">
        <v>2386</v>
      </c>
      <c r="E29">
        <v>4.7E-2</v>
      </c>
      <c r="F29">
        <v>0.03</v>
      </c>
      <c r="G29">
        <v>0.1</v>
      </c>
      <c r="H29">
        <v>6.5000000000000002E-2</v>
      </c>
      <c r="I29">
        <v>0.48</v>
      </c>
      <c r="J29">
        <v>0.49</v>
      </c>
      <c r="K29">
        <v>0.52</v>
      </c>
      <c r="L29">
        <v>0.50333333333333341</v>
      </c>
      <c r="M29">
        <v>0.11</v>
      </c>
      <c r="N29">
        <v>0.11</v>
      </c>
      <c r="O29">
        <v>0.115</v>
      </c>
      <c r="P29">
        <v>0.11166666666666668</v>
      </c>
      <c r="Q29">
        <v>5.6205555555555571E-2</v>
      </c>
      <c r="R29">
        <v>325.81</v>
      </c>
      <c r="S29">
        <v>325.81</v>
      </c>
      <c r="T29">
        <v>0</v>
      </c>
      <c r="U29">
        <v>80</v>
      </c>
      <c r="V29">
        <v>60</v>
      </c>
      <c r="W29">
        <v>70</v>
      </c>
      <c r="X29">
        <v>44.75</v>
      </c>
      <c r="Y29">
        <v>1.5642458100558658</v>
      </c>
      <c r="Z29">
        <v>0</v>
      </c>
      <c r="AA29">
        <v>0.36071428571428565</v>
      </c>
      <c r="AB29">
        <v>0</v>
      </c>
      <c r="AC29">
        <v>5.6205555555555571E-2</v>
      </c>
      <c r="AD29">
        <v>42216</v>
      </c>
    </row>
    <row r="30" spans="1:30">
      <c r="A30" t="s">
        <v>2416</v>
      </c>
      <c r="B30" t="s">
        <v>2417</v>
      </c>
      <c r="D30">
        <v>7.0000000000000007E-2</v>
      </c>
      <c r="E30">
        <v>6.7000000000000004E-2</v>
      </c>
      <c r="F30">
        <v>3.5000000000000003E-2</v>
      </c>
      <c r="G30">
        <v>0.05</v>
      </c>
      <c r="H30">
        <v>4.4999999999999998E-2</v>
      </c>
      <c r="I30">
        <v>0.59</v>
      </c>
      <c r="J30">
        <v>0.55000000000000004</v>
      </c>
      <c r="K30">
        <v>0.5</v>
      </c>
      <c r="L30">
        <v>0.45333333333333325</v>
      </c>
      <c r="M30">
        <v>0.08</v>
      </c>
      <c r="N30">
        <v>8.5000000000000006E-2</v>
      </c>
      <c r="O30">
        <v>0.09</v>
      </c>
      <c r="P30">
        <v>8.5000000000000006E-2</v>
      </c>
      <c r="Q30">
        <v>3.8533333333333329E-2</v>
      </c>
      <c r="R30">
        <v>40.36</v>
      </c>
      <c r="S30">
        <v>41.1</v>
      </c>
      <c r="T30">
        <v>3.6403954050674425E-3</v>
      </c>
      <c r="U30">
        <v>45</v>
      </c>
      <c r="V30">
        <v>35</v>
      </c>
      <c r="W30">
        <v>40</v>
      </c>
      <c r="X30">
        <v>29.5</v>
      </c>
      <c r="Y30">
        <v>1.3559322033898304</v>
      </c>
      <c r="Z30">
        <v>4.9361293628033117E-3</v>
      </c>
      <c r="AA30">
        <v>0.26249999999999996</v>
      </c>
      <c r="AB30">
        <v>1.2957339577358692E-3</v>
      </c>
      <c r="AC30">
        <v>3.9829067291069199E-2</v>
      </c>
      <c r="AD30">
        <v>42216</v>
      </c>
    </row>
    <row r="31" spans="1:30">
      <c r="A31" t="s">
        <v>2418</v>
      </c>
      <c r="B31" t="s">
        <v>2419</v>
      </c>
      <c r="D31">
        <v>0.05</v>
      </c>
      <c r="E31">
        <v>0.05</v>
      </c>
      <c r="F31">
        <v>0.03</v>
      </c>
      <c r="G31">
        <v>0.03</v>
      </c>
      <c r="H31">
        <v>2.5000000000000001E-2</v>
      </c>
      <c r="I31">
        <v>0.76</v>
      </c>
      <c r="J31">
        <v>0.75</v>
      </c>
      <c r="K31">
        <v>0.69</v>
      </c>
      <c r="L31">
        <v>0.26666666666666661</v>
      </c>
      <c r="M31">
        <v>7.4999999999999997E-2</v>
      </c>
      <c r="N31">
        <v>7.4999999999999997E-2</v>
      </c>
      <c r="O31">
        <v>8.5000000000000006E-2</v>
      </c>
      <c r="P31">
        <v>7.8333333333333324E-2</v>
      </c>
      <c r="Q31">
        <v>2.088888888888888E-2</v>
      </c>
      <c r="R31">
        <v>43.48</v>
      </c>
      <c r="S31">
        <v>47.5</v>
      </c>
      <c r="T31">
        <v>1.7843048338883172E-2</v>
      </c>
      <c r="U31">
        <v>30</v>
      </c>
      <c r="V31">
        <v>20</v>
      </c>
      <c r="W31">
        <v>25</v>
      </c>
      <c r="X31">
        <v>20</v>
      </c>
      <c r="Y31">
        <v>1.25</v>
      </c>
      <c r="Z31">
        <v>2.2303810423603965E-2</v>
      </c>
      <c r="AA31">
        <v>0.19999999999999996</v>
      </c>
      <c r="AB31">
        <v>4.4607620847207921E-3</v>
      </c>
      <c r="AC31">
        <v>2.5349650973609673E-2</v>
      </c>
      <c r="AD31">
        <v>42174</v>
      </c>
    </row>
    <row r="32" spans="1:30">
      <c r="A32" t="s">
        <v>2420</v>
      </c>
      <c r="B32" t="s">
        <v>1115</v>
      </c>
      <c r="D32" t="s">
        <v>2386</v>
      </c>
      <c r="E32">
        <v>6.0000000000000001E-3</v>
      </c>
      <c r="F32">
        <v>5.0000000000000001E-3</v>
      </c>
      <c r="G32">
        <v>2.5000000000000001E-2</v>
      </c>
      <c r="H32">
        <v>0.03</v>
      </c>
      <c r="I32">
        <v>0.61</v>
      </c>
      <c r="J32">
        <v>0.7</v>
      </c>
      <c r="K32">
        <v>0.66</v>
      </c>
      <c r="L32">
        <v>0.34333333333333327</v>
      </c>
      <c r="M32">
        <v>9.5000000000000001E-2</v>
      </c>
      <c r="N32">
        <v>0.08</v>
      </c>
      <c r="O32">
        <v>0.09</v>
      </c>
      <c r="P32">
        <v>8.8333333333333333E-2</v>
      </c>
      <c r="Q32">
        <v>3.0327777777777773E-2</v>
      </c>
      <c r="R32">
        <v>179.24</v>
      </c>
      <c r="S32">
        <v>179.5</v>
      </c>
      <c r="T32">
        <v>2.899456281886259E-4</v>
      </c>
      <c r="U32">
        <v>100</v>
      </c>
      <c r="V32">
        <v>70</v>
      </c>
      <c r="W32">
        <v>85</v>
      </c>
      <c r="X32">
        <v>65</v>
      </c>
      <c r="Y32">
        <v>1.3076923076923077</v>
      </c>
      <c r="Z32">
        <v>3.7915966763128002E-4</v>
      </c>
      <c r="AA32">
        <v>0.23529411764705888</v>
      </c>
      <c r="AB32">
        <v>8.9214039442654143E-5</v>
      </c>
      <c r="AC32">
        <v>3.0416991817220428E-2</v>
      </c>
      <c r="AD32">
        <v>42174</v>
      </c>
    </row>
    <row r="33" spans="1:30">
      <c r="A33" t="s">
        <v>1328</v>
      </c>
      <c r="B33" t="s">
        <v>764</v>
      </c>
      <c r="D33">
        <v>6.3500000000000001E-2</v>
      </c>
      <c r="E33">
        <v>6.8000000000000005E-2</v>
      </c>
      <c r="F33">
        <v>8.5000000000000006E-2</v>
      </c>
      <c r="G33">
        <v>6.5000000000000002E-2</v>
      </c>
      <c r="H33">
        <v>0.04</v>
      </c>
      <c r="I33">
        <v>0.59</v>
      </c>
      <c r="J33">
        <v>0.59</v>
      </c>
      <c r="K33">
        <v>0.56000000000000005</v>
      </c>
      <c r="L33">
        <v>0.42000000000000004</v>
      </c>
      <c r="M33">
        <v>0.09</v>
      </c>
      <c r="N33">
        <v>0.09</v>
      </c>
      <c r="O33">
        <v>0.1</v>
      </c>
      <c r="P33">
        <v>9.3333333333333338E-2</v>
      </c>
      <c r="Q33">
        <v>3.9200000000000006E-2</v>
      </c>
      <c r="R33">
        <v>316.98</v>
      </c>
      <c r="S33">
        <v>322</v>
      </c>
      <c r="T33">
        <v>3.1475160872624919E-3</v>
      </c>
      <c r="U33">
        <v>60</v>
      </c>
      <c r="V33">
        <v>45</v>
      </c>
      <c r="W33">
        <v>52.5</v>
      </c>
      <c r="X33">
        <v>38.25</v>
      </c>
      <c r="Y33">
        <v>1.3725490196078431</v>
      </c>
      <c r="Z33">
        <v>4.3201201197720475E-3</v>
      </c>
      <c r="AA33">
        <v>0.27142857142857146</v>
      </c>
      <c r="AB33">
        <v>1.1726040325095559E-3</v>
      </c>
      <c r="AC33">
        <v>4.0372604032509564E-2</v>
      </c>
      <c r="AD33">
        <v>42146</v>
      </c>
    </row>
    <row r="34" spans="1:30">
      <c r="A34" t="s">
        <v>2421</v>
      </c>
      <c r="B34" t="s">
        <v>1366</v>
      </c>
      <c r="D34">
        <v>5.45E-2</v>
      </c>
      <c r="E34">
        <v>5.2999999999999999E-2</v>
      </c>
      <c r="F34">
        <v>0.06</v>
      </c>
      <c r="G34">
        <v>-0.02</v>
      </c>
      <c r="H34">
        <v>4.4999999999999998E-2</v>
      </c>
      <c r="I34">
        <v>0.49</v>
      </c>
      <c r="J34">
        <v>0.47</v>
      </c>
      <c r="K34">
        <v>0.47</v>
      </c>
      <c r="L34">
        <v>0.52333333333333343</v>
      </c>
      <c r="M34">
        <v>9.5000000000000001E-2</v>
      </c>
      <c r="N34">
        <v>0.09</v>
      </c>
      <c r="O34">
        <v>0.09</v>
      </c>
      <c r="P34">
        <v>9.1666666666666674E-2</v>
      </c>
      <c r="Q34">
        <v>4.7972222222222236E-2</v>
      </c>
      <c r="R34">
        <v>859.83</v>
      </c>
      <c r="S34">
        <v>903</v>
      </c>
      <c r="T34">
        <v>9.8457249639642974E-3</v>
      </c>
      <c r="U34">
        <v>40</v>
      </c>
      <c r="V34">
        <v>25</v>
      </c>
      <c r="W34">
        <v>32.5</v>
      </c>
      <c r="X34">
        <v>33.5</v>
      </c>
      <c r="Y34">
        <v>0.97014925373134331</v>
      </c>
      <c r="Z34">
        <v>9.5518227262340206E-3</v>
      </c>
      <c r="AA34">
        <v>-3.076923076923066E-2</v>
      </c>
      <c r="AB34">
        <v>-2.9390223773027651E-4</v>
      </c>
      <c r="AC34">
        <v>4.7678319984491957E-2</v>
      </c>
      <c r="AD34">
        <v>42146</v>
      </c>
    </row>
    <row r="35" spans="1:30">
      <c r="A35" t="s">
        <v>2422</v>
      </c>
      <c r="B35" t="s">
        <v>1918</v>
      </c>
      <c r="D35">
        <v>6.7999999999999996E-3</v>
      </c>
      <c r="E35" t="s">
        <v>2378</v>
      </c>
      <c r="F35">
        <v>7.0000000000000007E-2</v>
      </c>
      <c r="G35">
        <v>-1.4999999999999999E-2</v>
      </c>
      <c r="H35">
        <v>2.5000000000000001E-2</v>
      </c>
      <c r="I35">
        <v>0.57999999999999996</v>
      </c>
      <c r="J35">
        <v>0.56999999999999995</v>
      </c>
      <c r="K35">
        <v>0.54</v>
      </c>
      <c r="L35">
        <v>0.43666666666666665</v>
      </c>
      <c r="M35">
        <v>0.08</v>
      </c>
      <c r="N35">
        <v>0.08</v>
      </c>
      <c r="O35">
        <v>8.5000000000000006E-2</v>
      </c>
      <c r="P35">
        <v>8.1666666666666665E-2</v>
      </c>
      <c r="Q35">
        <v>3.5661111111111109E-2</v>
      </c>
      <c r="R35">
        <v>421.1</v>
      </c>
      <c r="S35">
        <v>435</v>
      </c>
      <c r="T35">
        <v>6.516278343148274E-3</v>
      </c>
      <c r="U35">
        <v>45</v>
      </c>
      <c r="V35">
        <v>30</v>
      </c>
      <c r="W35">
        <v>37.5</v>
      </c>
      <c r="X35">
        <v>35.5</v>
      </c>
      <c r="Y35">
        <v>1.056338028169014</v>
      </c>
      <c r="Z35">
        <v>6.883392616001697E-3</v>
      </c>
      <c r="AA35">
        <v>5.3333333333333233E-2</v>
      </c>
      <c r="AB35">
        <v>3.6711427285342316E-4</v>
      </c>
      <c r="AC35">
        <v>3.6028225383964531E-2</v>
      </c>
      <c r="AD35">
        <v>42146</v>
      </c>
    </row>
    <row r="36" spans="1:30">
      <c r="A36" t="s">
        <v>2423</v>
      </c>
      <c r="B36" t="s">
        <v>765</v>
      </c>
      <c r="D36">
        <v>6.3700000000000007E-2</v>
      </c>
      <c r="E36">
        <v>0.06</v>
      </c>
      <c r="F36">
        <v>0.05</v>
      </c>
      <c r="G36">
        <v>0.06</v>
      </c>
      <c r="H36">
        <v>0.03</v>
      </c>
      <c r="I36">
        <v>0.7</v>
      </c>
      <c r="J36">
        <v>0.61</v>
      </c>
      <c r="K36">
        <v>0.61</v>
      </c>
      <c r="L36">
        <v>0.36</v>
      </c>
      <c r="M36">
        <v>0.06</v>
      </c>
      <c r="N36">
        <v>7.0000000000000007E-2</v>
      </c>
      <c r="O36">
        <v>7.4999999999999997E-2</v>
      </c>
      <c r="P36">
        <v>6.8333333333333343E-2</v>
      </c>
      <c r="Q36">
        <v>2.4600000000000004E-2</v>
      </c>
      <c r="R36">
        <v>154.16</v>
      </c>
      <c r="S36">
        <v>155.5</v>
      </c>
      <c r="T36">
        <v>1.7324404466150245E-3</v>
      </c>
      <c r="U36">
        <v>35</v>
      </c>
      <c r="V36">
        <v>20</v>
      </c>
      <c r="W36">
        <v>27.5</v>
      </c>
      <c r="X36">
        <v>26.75</v>
      </c>
      <c r="Y36">
        <v>1.02803738317757</v>
      </c>
      <c r="Z36">
        <v>1.7810135432490904E-3</v>
      </c>
      <c r="AA36">
        <v>2.7272727272727115E-2</v>
      </c>
      <c r="AB36">
        <v>4.8573096634065818E-5</v>
      </c>
      <c r="AC36">
        <v>2.4648573096634069E-2</v>
      </c>
      <c r="AD36">
        <v>42174</v>
      </c>
    </row>
    <row r="37" spans="1:30">
      <c r="A37" t="s">
        <v>2424</v>
      </c>
      <c r="B37" t="s">
        <v>2425</v>
      </c>
      <c r="D37">
        <v>3.7999999999999999E-2</v>
      </c>
      <c r="E37">
        <v>3.7999999999999999E-2</v>
      </c>
      <c r="F37">
        <v>3.5000000000000003E-2</v>
      </c>
      <c r="G37">
        <v>0.01</v>
      </c>
      <c r="H37">
        <v>0.03</v>
      </c>
      <c r="I37">
        <v>0.82</v>
      </c>
      <c r="J37">
        <v>0.75</v>
      </c>
      <c r="K37">
        <v>0.65</v>
      </c>
      <c r="L37">
        <v>0.26000000000000012</v>
      </c>
      <c r="M37">
        <v>8.5000000000000006E-2</v>
      </c>
      <c r="N37">
        <v>0.09</v>
      </c>
      <c r="O37">
        <v>0.1</v>
      </c>
      <c r="P37">
        <v>9.1666666666666674E-2</v>
      </c>
      <c r="Q37">
        <v>2.3833333333333345E-2</v>
      </c>
      <c r="R37">
        <v>102.57</v>
      </c>
      <c r="S37">
        <v>115</v>
      </c>
      <c r="T37">
        <v>2.3141020283712121E-2</v>
      </c>
      <c r="U37">
        <v>30</v>
      </c>
      <c r="V37">
        <v>20</v>
      </c>
      <c r="W37">
        <v>25</v>
      </c>
      <c r="X37">
        <v>20.5</v>
      </c>
      <c r="Y37">
        <v>1.2195121951219512</v>
      </c>
      <c r="Z37">
        <v>2.8220756443551365E-2</v>
      </c>
      <c r="AA37">
        <v>0.17999999999999994</v>
      </c>
      <c r="AB37">
        <v>5.0797361598392439E-3</v>
      </c>
      <c r="AC37">
        <v>2.8913069493172589E-2</v>
      </c>
      <c r="AD37">
        <v>42216</v>
      </c>
    </row>
    <row r="38" spans="1:30">
      <c r="A38" t="s">
        <v>2426</v>
      </c>
      <c r="B38" t="s">
        <v>2427</v>
      </c>
      <c r="D38">
        <v>0.04</v>
      </c>
      <c r="E38">
        <v>0.04</v>
      </c>
      <c r="F38">
        <v>0.01</v>
      </c>
      <c r="G38">
        <v>0.06</v>
      </c>
      <c r="H38">
        <v>0.04</v>
      </c>
      <c r="I38">
        <v>0.52</v>
      </c>
      <c r="J38">
        <v>0.53</v>
      </c>
      <c r="K38">
        <v>0.57999999999999996</v>
      </c>
      <c r="L38">
        <v>0.45666666666666667</v>
      </c>
      <c r="M38">
        <v>0.09</v>
      </c>
      <c r="N38">
        <v>0.09</v>
      </c>
      <c r="O38">
        <v>8.5000000000000006E-2</v>
      </c>
      <c r="P38">
        <v>8.8333333333333333E-2</v>
      </c>
      <c r="Q38">
        <v>4.0338888888888889E-2</v>
      </c>
      <c r="R38">
        <v>50.27</v>
      </c>
      <c r="S38">
        <v>50.3</v>
      </c>
      <c r="T38">
        <v>1.1932699914196654E-4</v>
      </c>
      <c r="U38">
        <v>70</v>
      </c>
      <c r="V38">
        <v>55</v>
      </c>
      <c r="W38">
        <v>62.5</v>
      </c>
      <c r="X38">
        <v>47.05</v>
      </c>
      <c r="Y38">
        <v>1.328374070138151</v>
      </c>
      <c r="Z38">
        <v>1.5851089152758575E-4</v>
      </c>
      <c r="AA38">
        <v>0.24720000000000009</v>
      </c>
      <c r="AB38">
        <v>3.9183892385619211E-5</v>
      </c>
      <c r="AC38">
        <v>4.0378072781274511E-2</v>
      </c>
      <c r="AD38">
        <v>42216</v>
      </c>
    </row>
    <row r="39" spans="1:30">
      <c r="A39" t="s">
        <v>2428</v>
      </c>
      <c r="B39" t="s">
        <v>2429</v>
      </c>
      <c r="D39">
        <v>8.0199999999999994E-2</v>
      </c>
      <c r="E39">
        <v>0.104</v>
      </c>
      <c r="F39">
        <v>0.12</v>
      </c>
      <c r="G39">
        <v>0.125</v>
      </c>
      <c r="H39">
        <v>0.1</v>
      </c>
      <c r="I39">
        <v>0.34</v>
      </c>
      <c r="J39">
        <v>0.37</v>
      </c>
      <c r="K39">
        <v>0.39</v>
      </c>
      <c r="L39">
        <v>0.6333333333333333</v>
      </c>
      <c r="M39">
        <v>0.17499999999999999</v>
      </c>
      <c r="N39">
        <v>0.16</v>
      </c>
      <c r="O39">
        <v>0.16</v>
      </c>
      <c r="P39">
        <v>0.16500000000000001</v>
      </c>
      <c r="Q39">
        <v>0.1045</v>
      </c>
      <c r="R39">
        <v>155.13999999999999</v>
      </c>
      <c r="S39">
        <v>156</v>
      </c>
      <c r="T39">
        <v>1.1062258543141912E-3</v>
      </c>
      <c r="U39">
        <v>65</v>
      </c>
      <c r="V39">
        <v>45</v>
      </c>
      <c r="W39">
        <v>55</v>
      </c>
      <c r="X39">
        <v>17.75</v>
      </c>
      <c r="Y39">
        <v>3.0985915492957745</v>
      </c>
      <c r="Z39">
        <v>3.4277420837904513E-3</v>
      </c>
      <c r="AA39">
        <v>0.67727272727272725</v>
      </c>
      <c r="AB39">
        <v>2.3215162294762601E-3</v>
      </c>
      <c r="AC39">
        <v>0.10682151622947625</v>
      </c>
      <c r="AD39">
        <v>42174</v>
      </c>
    </row>
    <row r="40" spans="1:30">
      <c r="A40" t="s">
        <v>2430</v>
      </c>
      <c r="B40" t="s">
        <v>2431</v>
      </c>
      <c r="D40">
        <v>0.04</v>
      </c>
      <c r="E40" t="s">
        <v>2378</v>
      </c>
      <c r="F40">
        <v>7.0000000000000007E-2</v>
      </c>
      <c r="G40">
        <v>0.04</v>
      </c>
      <c r="H40">
        <v>0.06</v>
      </c>
      <c r="I40">
        <v>0.54</v>
      </c>
      <c r="J40">
        <v>0.49</v>
      </c>
      <c r="K40">
        <v>0.42</v>
      </c>
      <c r="L40">
        <v>0.51666666666666661</v>
      </c>
      <c r="M40">
        <v>0.105</v>
      </c>
      <c r="N40">
        <v>0.115</v>
      </c>
      <c r="O40">
        <v>0.13</v>
      </c>
      <c r="P40">
        <v>0.11666666666666665</v>
      </c>
      <c r="Q40">
        <v>6.0277777777777763E-2</v>
      </c>
      <c r="R40">
        <v>34.67</v>
      </c>
      <c r="S40">
        <v>36</v>
      </c>
      <c r="T40">
        <v>7.557248696429264E-3</v>
      </c>
      <c r="U40">
        <v>50</v>
      </c>
      <c r="V40">
        <v>45</v>
      </c>
      <c r="W40">
        <v>47.5</v>
      </c>
      <c r="X40">
        <v>25</v>
      </c>
      <c r="Y40">
        <v>1.9</v>
      </c>
      <c r="Z40">
        <v>1.4358772523215602E-2</v>
      </c>
      <c r="AA40">
        <v>0.47368421052631582</v>
      </c>
      <c r="AB40">
        <v>6.8015238267863376E-3</v>
      </c>
      <c r="AC40">
        <v>6.7079301604564101E-2</v>
      </c>
      <c r="AD40">
        <v>42174</v>
      </c>
    </row>
    <row r="41" spans="1:30">
      <c r="A41" t="s">
        <v>2432</v>
      </c>
      <c r="B41" t="s">
        <v>1138</v>
      </c>
      <c r="D41">
        <v>6.3899999999999998E-2</v>
      </c>
      <c r="E41">
        <v>6.4000000000000001E-2</v>
      </c>
      <c r="F41">
        <v>6.5000000000000002E-2</v>
      </c>
      <c r="G41">
        <v>7.0000000000000007E-2</v>
      </c>
      <c r="H41">
        <v>6.5000000000000002E-2</v>
      </c>
      <c r="I41">
        <v>0.55000000000000004</v>
      </c>
      <c r="J41">
        <v>0.55000000000000004</v>
      </c>
      <c r="K41">
        <v>0.54</v>
      </c>
      <c r="L41">
        <v>0.45333333333333325</v>
      </c>
      <c r="M41">
        <v>0.115</v>
      </c>
      <c r="N41">
        <v>0.115</v>
      </c>
      <c r="O41">
        <v>0.12</v>
      </c>
      <c r="P41">
        <v>0.11666666666666665</v>
      </c>
      <c r="Q41">
        <v>5.2888888888888874E-2</v>
      </c>
      <c r="R41">
        <v>443</v>
      </c>
      <c r="S41">
        <v>470</v>
      </c>
      <c r="T41">
        <v>1.1902866897098408E-2</v>
      </c>
      <c r="U41">
        <v>115</v>
      </c>
      <c r="V41">
        <v>85</v>
      </c>
      <c r="W41">
        <v>100</v>
      </c>
      <c r="X41">
        <v>61.25</v>
      </c>
      <c r="Y41">
        <v>1.6326530612244898</v>
      </c>
      <c r="Z41">
        <v>1.943325207689536E-2</v>
      </c>
      <c r="AA41">
        <v>0.38750000000000007</v>
      </c>
      <c r="AB41">
        <v>7.5303851797969531E-3</v>
      </c>
      <c r="AC41">
        <v>6.041927406868583E-2</v>
      </c>
      <c r="AD41">
        <v>42146</v>
      </c>
    </row>
    <row r="42" spans="1:30">
      <c r="A42" t="s">
        <v>2433</v>
      </c>
      <c r="B42" t="s">
        <v>2434</v>
      </c>
      <c r="D42">
        <v>5.28E-2</v>
      </c>
      <c r="E42">
        <v>0.05</v>
      </c>
      <c r="F42">
        <v>6.5000000000000002E-2</v>
      </c>
      <c r="G42">
        <v>6.5000000000000002E-2</v>
      </c>
      <c r="H42">
        <v>5.5E-2</v>
      </c>
      <c r="I42">
        <v>0.62</v>
      </c>
      <c r="J42">
        <v>0.6</v>
      </c>
      <c r="K42">
        <v>0.57999999999999996</v>
      </c>
      <c r="L42">
        <v>0.4</v>
      </c>
      <c r="M42">
        <v>9.5000000000000001E-2</v>
      </c>
      <c r="N42">
        <v>0.1</v>
      </c>
      <c r="O42">
        <v>0.1</v>
      </c>
      <c r="P42">
        <v>9.8333333333333342E-2</v>
      </c>
      <c r="Q42">
        <v>3.9333333333333338E-2</v>
      </c>
      <c r="R42">
        <v>46.91</v>
      </c>
      <c r="S42">
        <v>48</v>
      </c>
      <c r="T42">
        <v>4.6045964369594294E-3</v>
      </c>
      <c r="U42">
        <v>65</v>
      </c>
      <c r="V42">
        <v>40</v>
      </c>
      <c r="W42">
        <v>52.5</v>
      </c>
      <c r="X42">
        <v>38</v>
      </c>
      <c r="Y42">
        <v>1.381578947368421</v>
      </c>
      <c r="Z42">
        <v>6.3616134984307909E-3</v>
      </c>
      <c r="AA42">
        <v>0.27619047619047621</v>
      </c>
      <c r="AB42">
        <v>1.7570170614713615E-3</v>
      </c>
      <c r="AC42">
        <v>4.1090350394804701E-2</v>
      </c>
      <c r="AD42">
        <v>42216</v>
      </c>
    </row>
    <row r="43" spans="1:30">
      <c r="A43" t="s">
        <v>2435</v>
      </c>
      <c r="B43" t="s">
        <v>766</v>
      </c>
      <c r="D43">
        <v>0.04</v>
      </c>
      <c r="E43">
        <v>0.05</v>
      </c>
      <c r="F43">
        <v>0.03</v>
      </c>
      <c r="G43">
        <v>0.1</v>
      </c>
      <c r="H43">
        <v>0.05</v>
      </c>
      <c r="I43">
        <v>0.56000000000000005</v>
      </c>
      <c r="J43">
        <v>0.6</v>
      </c>
      <c r="K43">
        <v>0.69</v>
      </c>
      <c r="L43">
        <v>0.3833333333333333</v>
      </c>
      <c r="M43">
        <v>0.11</v>
      </c>
      <c r="N43">
        <v>0.11</v>
      </c>
      <c r="O43">
        <v>0.11</v>
      </c>
      <c r="P43">
        <v>0.11</v>
      </c>
      <c r="Q43">
        <v>4.2166666666666665E-2</v>
      </c>
      <c r="R43">
        <v>199.4</v>
      </c>
      <c r="S43">
        <v>202</v>
      </c>
      <c r="T43">
        <v>2.5943274330060273E-3</v>
      </c>
      <c r="U43">
        <v>40</v>
      </c>
      <c r="V43">
        <v>30</v>
      </c>
      <c r="W43">
        <v>35</v>
      </c>
      <c r="X43">
        <v>20.25</v>
      </c>
      <c r="Y43">
        <v>1.728395061728395</v>
      </c>
      <c r="Z43">
        <v>4.4840227237141215E-3</v>
      </c>
      <c r="AA43">
        <v>0.42142857142857137</v>
      </c>
      <c r="AB43">
        <v>1.8896952907080937E-3</v>
      </c>
      <c r="AC43">
        <v>4.4056361957374758E-2</v>
      </c>
      <c r="AD43">
        <v>42174</v>
      </c>
    </row>
    <row r="44" spans="1:30">
      <c r="A44" t="s">
        <v>2436</v>
      </c>
      <c r="B44" t="s">
        <v>2437</v>
      </c>
      <c r="D44">
        <v>0.06</v>
      </c>
      <c r="E44" t="s">
        <v>2378</v>
      </c>
      <c r="F44">
        <v>0.09</v>
      </c>
      <c r="G44">
        <v>1.4999999999999999E-2</v>
      </c>
      <c r="H44">
        <v>3.5000000000000003E-2</v>
      </c>
      <c r="I44">
        <v>0.86</v>
      </c>
      <c r="J44">
        <v>0.71</v>
      </c>
      <c r="K44">
        <v>0.59</v>
      </c>
      <c r="L44">
        <v>0.28000000000000014</v>
      </c>
      <c r="M44">
        <v>0.09</v>
      </c>
      <c r="N44">
        <v>0.11</v>
      </c>
      <c r="O44">
        <v>0.125</v>
      </c>
      <c r="P44">
        <v>0.10833333333333334</v>
      </c>
      <c r="Q44">
        <v>3.0333333333333348E-2</v>
      </c>
      <c r="R44">
        <v>37.22</v>
      </c>
      <c r="S44">
        <v>42</v>
      </c>
      <c r="T44">
        <v>2.4459005162818181E-2</v>
      </c>
      <c r="U44">
        <v>50</v>
      </c>
      <c r="V44">
        <v>30</v>
      </c>
      <c r="W44">
        <v>40</v>
      </c>
      <c r="X44">
        <v>18.100000000000001</v>
      </c>
      <c r="Y44">
        <v>2.2099447513812152</v>
      </c>
      <c r="Z44">
        <v>5.4053050083576082E-2</v>
      </c>
      <c r="AA44">
        <v>0.54749999999999988</v>
      </c>
      <c r="AB44">
        <v>2.9594044920757897E-2</v>
      </c>
      <c r="AC44">
        <v>5.9927378254091244E-2</v>
      </c>
      <c r="AD44">
        <v>42174</v>
      </c>
    </row>
    <row r="45" spans="1:30">
      <c r="A45" t="s">
        <v>2438</v>
      </c>
      <c r="B45" t="s">
        <v>2089</v>
      </c>
      <c r="D45">
        <v>7.8E-2</v>
      </c>
      <c r="E45">
        <v>6.4000000000000001E-2</v>
      </c>
      <c r="F45">
        <v>0.08</v>
      </c>
      <c r="G45" t="s">
        <v>2439</v>
      </c>
      <c r="H45" t="s">
        <v>2440</v>
      </c>
      <c r="I45">
        <v>0.74</v>
      </c>
      <c r="J45">
        <v>0.72</v>
      </c>
      <c r="K45">
        <v>0.53</v>
      </c>
      <c r="L45">
        <v>0.33666666666666667</v>
      </c>
      <c r="M45">
        <v>0.08</v>
      </c>
      <c r="N45">
        <v>0.08</v>
      </c>
      <c r="O45">
        <v>0.1</v>
      </c>
      <c r="P45">
        <v>8.666666666666667E-2</v>
      </c>
      <c r="Q45">
        <v>2.9177777777777778E-2</v>
      </c>
      <c r="R45">
        <v>252.73</v>
      </c>
      <c r="S45">
        <v>260</v>
      </c>
      <c r="T45">
        <v>5.6880973050117412E-3</v>
      </c>
      <c r="U45">
        <v>35</v>
      </c>
      <c r="V45">
        <v>20</v>
      </c>
      <c r="W45">
        <v>27.5</v>
      </c>
      <c r="X45">
        <v>20.3</v>
      </c>
      <c r="Y45">
        <v>1.354679802955665</v>
      </c>
      <c r="Z45">
        <v>7.7055505363459549E-3</v>
      </c>
      <c r="AA45">
        <v>0.26181818181818184</v>
      </c>
      <c r="AB45">
        <v>2.0174532313342137E-3</v>
      </c>
      <c r="AC45">
        <v>3.1195231009111993E-2</v>
      </c>
      <c r="AD45">
        <v>42146</v>
      </c>
    </row>
    <row r="46" spans="1:30">
      <c r="A46" t="s">
        <v>2441</v>
      </c>
      <c r="B46" t="s">
        <v>1355</v>
      </c>
      <c r="D46">
        <v>4.6300000000000001E-2</v>
      </c>
      <c r="E46">
        <v>3.9E-2</v>
      </c>
      <c r="F46">
        <v>0.105</v>
      </c>
      <c r="G46">
        <v>0.03</v>
      </c>
      <c r="H46">
        <v>0.05</v>
      </c>
      <c r="I46">
        <v>0.79</v>
      </c>
      <c r="J46">
        <v>0.55000000000000004</v>
      </c>
      <c r="K46">
        <v>0.51</v>
      </c>
      <c r="L46">
        <v>0.3833333333333333</v>
      </c>
      <c r="M46">
        <v>6.5000000000000002E-2</v>
      </c>
      <c r="N46">
        <v>0.09</v>
      </c>
      <c r="O46">
        <v>0.1</v>
      </c>
      <c r="P46">
        <v>8.5000000000000006E-2</v>
      </c>
      <c r="Q46">
        <v>3.2583333333333332E-2</v>
      </c>
      <c r="R46">
        <v>475.91</v>
      </c>
      <c r="S46">
        <v>520</v>
      </c>
      <c r="T46">
        <v>1.7877941016762877E-2</v>
      </c>
      <c r="U46">
        <v>60</v>
      </c>
      <c r="V46">
        <v>40</v>
      </c>
      <c r="W46">
        <v>50</v>
      </c>
      <c r="X46">
        <v>42.5</v>
      </c>
      <c r="Y46">
        <v>1.1764705882352942</v>
      </c>
      <c r="Z46">
        <v>2.1032871784426914E-2</v>
      </c>
      <c r="AA46">
        <v>0.15000000000000002</v>
      </c>
      <c r="AB46">
        <v>3.1549307676640376E-3</v>
      </c>
      <c r="AC46">
        <v>3.5738264100997369E-2</v>
      </c>
      <c r="AD46">
        <v>42216</v>
      </c>
    </row>
    <row r="47" spans="1:30">
      <c r="A47" t="s">
        <v>2442</v>
      </c>
      <c r="B47" t="s">
        <v>767</v>
      </c>
      <c r="D47">
        <v>5.2900000000000003E-2</v>
      </c>
      <c r="E47">
        <v>4.5999999999999999E-2</v>
      </c>
      <c r="F47">
        <v>0.04</v>
      </c>
      <c r="G47">
        <v>3.5000000000000003E-2</v>
      </c>
      <c r="H47">
        <v>3.5000000000000003E-2</v>
      </c>
      <c r="I47">
        <v>0.63</v>
      </c>
      <c r="J47">
        <v>0.64</v>
      </c>
      <c r="K47">
        <v>0.64</v>
      </c>
      <c r="L47">
        <v>0.36333333333333329</v>
      </c>
      <c r="M47">
        <v>9.5000000000000001E-2</v>
      </c>
      <c r="N47">
        <v>9.5000000000000001E-2</v>
      </c>
      <c r="O47">
        <v>9.5000000000000001E-2</v>
      </c>
      <c r="P47">
        <v>9.5000000000000015E-2</v>
      </c>
      <c r="Q47">
        <v>3.4516666666666668E-2</v>
      </c>
      <c r="R47">
        <v>110.57</v>
      </c>
      <c r="S47">
        <v>118</v>
      </c>
      <c r="T47">
        <v>1.3092125107834862E-2</v>
      </c>
      <c r="U47">
        <v>70</v>
      </c>
      <c r="V47">
        <v>55</v>
      </c>
      <c r="W47">
        <v>62.5</v>
      </c>
      <c r="X47">
        <v>47</v>
      </c>
      <c r="Y47">
        <v>1.3297872340425532</v>
      </c>
      <c r="Z47">
        <v>1.7409740834886785E-2</v>
      </c>
      <c r="AA47">
        <v>0.248</v>
      </c>
      <c r="AB47">
        <v>4.3176157270519225E-3</v>
      </c>
      <c r="AC47">
        <v>3.883428239371859E-2</v>
      </c>
      <c r="AD47">
        <v>42216</v>
      </c>
    </row>
    <row r="48" spans="1:30">
      <c r="A48" t="s">
        <v>2443</v>
      </c>
      <c r="B48" t="s">
        <v>2444</v>
      </c>
      <c r="D48">
        <v>8.5599999999999996E-2</v>
      </c>
      <c r="E48">
        <v>0.08</v>
      </c>
      <c r="F48">
        <v>0.09</v>
      </c>
      <c r="G48">
        <v>0.1</v>
      </c>
      <c r="H48">
        <v>3.5000000000000003E-2</v>
      </c>
      <c r="I48">
        <v>0.51</v>
      </c>
      <c r="J48">
        <v>0.51</v>
      </c>
      <c r="K48">
        <v>0.49</v>
      </c>
      <c r="L48">
        <v>0.4966666666666667</v>
      </c>
      <c r="M48">
        <v>7.0000000000000007E-2</v>
      </c>
      <c r="N48">
        <v>7.4999999999999997E-2</v>
      </c>
      <c r="O48">
        <v>9.5000000000000001E-2</v>
      </c>
      <c r="P48">
        <v>0.08</v>
      </c>
      <c r="Q48">
        <v>3.9733333333333336E-2</v>
      </c>
      <c r="R48">
        <v>79.650000000000006</v>
      </c>
      <c r="S48">
        <v>80</v>
      </c>
      <c r="T48">
        <v>8.7730427002763456E-4</v>
      </c>
      <c r="U48">
        <v>45</v>
      </c>
      <c r="V48">
        <v>30</v>
      </c>
      <c r="W48">
        <v>37.5</v>
      </c>
      <c r="X48">
        <v>25.5</v>
      </c>
      <c r="Y48">
        <v>1.4705882352941178</v>
      </c>
      <c r="Z48">
        <v>1.2901533382759334E-3</v>
      </c>
      <c r="AA48">
        <v>0.32000000000000006</v>
      </c>
      <c r="AB48">
        <v>4.1284906824829874E-4</v>
      </c>
      <c r="AC48">
        <v>4.0146182401581632E-2</v>
      </c>
      <c r="AD48">
        <v>42216</v>
      </c>
    </row>
    <row r="49" spans="1:30">
      <c r="A49" t="s">
        <v>2445</v>
      </c>
      <c r="B49" t="s">
        <v>2446</v>
      </c>
      <c r="D49">
        <v>4.7500000000000001E-2</v>
      </c>
      <c r="E49">
        <v>5.1999999999999998E-2</v>
      </c>
      <c r="F49">
        <v>0.06</v>
      </c>
      <c r="G49">
        <v>5.5E-2</v>
      </c>
      <c r="H49">
        <v>4.4999999999999998E-2</v>
      </c>
      <c r="I49">
        <v>0.54</v>
      </c>
      <c r="J49">
        <v>0.52</v>
      </c>
      <c r="K49">
        <v>0.53</v>
      </c>
      <c r="L49">
        <v>0.47</v>
      </c>
      <c r="M49">
        <v>0.08</v>
      </c>
      <c r="N49">
        <v>0.09</v>
      </c>
      <c r="O49">
        <v>9.5000000000000001E-2</v>
      </c>
      <c r="P49">
        <v>8.8333333333333333E-2</v>
      </c>
      <c r="Q49">
        <v>4.1516666666666667E-2</v>
      </c>
      <c r="R49">
        <v>78.23</v>
      </c>
      <c r="S49">
        <v>89.5</v>
      </c>
      <c r="T49">
        <v>2.7282620980760175E-2</v>
      </c>
      <c r="U49">
        <v>40</v>
      </c>
      <c r="V49">
        <v>30</v>
      </c>
      <c r="W49">
        <v>35</v>
      </c>
      <c r="X49">
        <v>30.5</v>
      </c>
      <c r="Y49">
        <v>1.1475409836065573</v>
      </c>
      <c r="Z49">
        <v>3.1307925715626427E-2</v>
      </c>
      <c r="AA49">
        <v>0.12857142857142856</v>
      </c>
      <c r="AB49">
        <v>4.0253047348662542E-3</v>
      </c>
      <c r="AC49">
        <v>4.5541971401532919E-2</v>
      </c>
      <c r="AD49">
        <v>42216</v>
      </c>
    </row>
    <row r="50" spans="1:30">
      <c r="A50" t="s">
        <v>2447</v>
      </c>
      <c r="B50" t="s">
        <v>31</v>
      </c>
      <c r="D50">
        <v>2.23E-2</v>
      </c>
      <c r="E50">
        <v>2.1999999999999999E-2</v>
      </c>
      <c r="F50">
        <v>5.0000000000000001E-3</v>
      </c>
      <c r="G50">
        <v>1.4999999999999999E-2</v>
      </c>
      <c r="H50">
        <v>4.4999999999999998E-2</v>
      </c>
      <c r="I50">
        <v>0.62</v>
      </c>
      <c r="J50">
        <v>0.64</v>
      </c>
      <c r="K50">
        <v>0.65</v>
      </c>
      <c r="L50">
        <v>0.36333333333333329</v>
      </c>
      <c r="M50">
        <v>0.11</v>
      </c>
      <c r="N50">
        <v>0.105</v>
      </c>
      <c r="O50">
        <v>0.1</v>
      </c>
      <c r="P50">
        <v>0.105</v>
      </c>
      <c r="Q50">
        <v>3.8149999999999996E-2</v>
      </c>
      <c r="R50">
        <v>665.85</v>
      </c>
      <c r="S50">
        <v>696</v>
      </c>
      <c r="T50">
        <v>8.8963877863641461E-3</v>
      </c>
      <c r="U50">
        <v>40</v>
      </c>
      <c r="V50">
        <v>25</v>
      </c>
      <c r="W50">
        <v>32.5</v>
      </c>
      <c r="X50">
        <v>25.25</v>
      </c>
      <c r="Y50">
        <v>1.2871287128712872</v>
      </c>
      <c r="Z50">
        <v>1.1450796160666722E-2</v>
      </c>
      <c r="AA50">
        <v>0.22307692307692306</v>
      </c>
      <c r="AB50">
        <v>2.5544083743025761E-3</v>
      </c>
      <c r="AC50">
        <v>4.0704408374302573E-2</v>
      </c>
      <c r="AD50">
        <v>42146</v>
      </c>
    </row>
    <row r="51" spans="1:30">
      <c r="A51" t="s">
        <v>2448</v>
      </c>
      <c r="B51" t="s">
        <v>1398</v>
      </c>
      <c r="D51">
        <v>2.9499999999999998E-2</v>
      </c>
      <c r="E51">
        <v>3.7999999999999999E-2</v>
      </c>
      <c r="F51">
        <v>3.5000000000000003E-2</v>
      </c>
      <c r="G51">
        <v>4.4999999999999998E-2</v>
      </c>
      <c r="H51">
        <v>0.05</v>
      </c>
      <c r="I51">
        <v>0.55000000000000004</v>
      </c>
      <c r="J51">
        <v>0.56999999999999995</v>
      </c>
      <c r="K51">
        <v>0.59</v>
      </c>
      <c r="L51">
        <v>0.43000000000000005</v>
      </c>
      <c r="M51">
        <v>0.11</v>
      </c>
      <c r="N51">
        <v>0.11</v>
      </c>
      <c r="O51">
        <v>0.105</v>
      </c>
      <c r="P51">
        <v>0.10833333333333334</v>
      </c>
      <c r="Q51">
        <v>4.6583333333333338E-2</v>
      </c>
      <c r="R51">
        <v>505.84</v>
      </c>
      <c r="S51">
        <v>506</v>
      </c>
      <c r="T51">
        <v>6.3253107815075538E-5</v>
      </c>
      <c r="U51">
        <v>50</v>
      </c>
      <c r="V51">
        <v>40</v>
      </c>
      <c r="W51">
        <v>45</v>
      </c>
      <c r="X51">
        <v>30.5</v>
      </c>
      <c r="Y51">
        <v>1.4754098360655739</v>
      </c>
      <c r="Z51">
        <v>9.3324257432078668E-5</v>
      </c>
      <c r="AA51">
        <v>0.3222222222222223</v>
      </c>
      <c r="AB51">
        <v>3.0071149617003134E-5</v>
      </c>
      <c r="AC51">
        <v>4.6613404482950344E-2</v>
      </c>
      <c r="AD51">
        <v>42146</v>
      </c>
    </row>
    <row r="52" spans="1:30">
      <c r="A52" t="s">
        <v>2449</v>
      </c>
      <c r="B52" t="s">
        <v>1410</v>
      </c>
      <c r="D52">
        <v>4.2999999999999997E-2</v>
      </c>
      <c r="E52">
        <v>4.2000000000000003E-2</v>
      </c>
      <c r="F52">
        <v>4.4999999999999998E-2</v>
      </c>
      <c r="G52">
        <v>3.5000000000000003E-2</v>
      </c>
      <c r="H52">
        <v>5.5E-2</v>
      </c>
      <c r="I52">
        <v>0.56999999999999995</v>
      </c>
      <c r="J52">
        <v>0.56999999999999995</v>
      </c>
      <c r="K52">
        <v>0.56000000000000005</v>
      </c>
      <c r="L52">
        <v>0.43333333333333335</v>
      </c>
      <c r="M52">
        <v>0.1</v>
      </c>
      <c r="N52">
        <v>0.1</v>
      </c>
      <c r="O52">
        <v>9.5000000000000001E-2</v>
      </c>
      <c r="P52">
        <v>9.8333333333333342E-2</v>
      </c>
      <c r="Q52">
        <v>4.2611111111111113E-2</v>
      </c>
      <c r="R52">
        <v>142.69999999999999</v>
      </c>
      <c r="S52">
        <v>149</v>
      </c>
      <c r="T52">
        <v>8.6777919123179892E-3</v>
      </c>
      <c r="U52">
        <v>65</v>
      </c>
      <c r="V52">
        <v>50</v>
      </c>
      <c r="W52">
        <v>57.5</v>
      </c>
      <c r="X52">
        <v>45.5</v>
      </c>
      <c r="Y52">
        <v>1.2637362637362637</v>
      </c>
      <c r="Z52">
        <v>1.0966440328753503E-2</v>
      </c>
      <c r="AA52">
        <v>0.20869565217391306</v>
      </c>
      <c r="AB52">
        <v>2.288648416435514E-3</v>
      </c>
      <c r="AC52">
        <v>4.4899759527546629E-2</v>
      </c>
      <c r="AD52">
        <v>42146</v>
      </c>
    </row>
    <row r="53" spans="1:30">
      <c r="A53" t="s">
        <v>1965</v>
      </c>
      <c r="B53" t="s">
        <v>1966</v>
      </c>
      <c r="D53">
        <v>7.9299999999999995E-2</v>
      </c>
      <c r="E53">
        <v>8.5000000000000006E-2</v>
      </c>
      <c r="F53">
        <v>8.5000000000000006E-2</v>
      </c>
      <c r="G53">
        <v>0.06</v>
      </c>
      <c r="H53">
        <v>0.05</v>
      </c>
      <c r="I53">
        <v>0.57999999999999996</v>
      </c>
      <c r="J53">
        <v>0.59</v>
      </c>
      <c r="K53">
        <v>0.49</v>
      </c>
      <c r="L53">
        <v>0.44666666666666666</v>
      </c>
      <c r="M53">
        <v>0.1</v>
      </c>
      <c r="N53">
        <v>0.1</v>
      </c>
      <c r="O53">
        <v>0.125</v>
      </c>
      <c r="P53">
        <v>0.10833333333333334</v>
      </c>
      <c r="Q53">
        <v>4.8388888888888891E-2</v>
      </c>
      <c r="R53">
        <v>246.33</v>
      </c>
      <c r="S53">
        <v>251.5</v>
      </c>
      <c r="T53">
        <v>4.1628183875805913E-3</v>
      </c>
      <c r="U53">
        <v>140</v>
      </c>
      <c r="V53">
        <v>100</v>
      </c>
      <c r="W53">
        <v>120</v>
      </c>
      <c r="X53">
        <v>59</v>
      </c>
      <c r="Y53">
        <v>2.0338983050847457</v>
      </c>
      <c r="Z53">
        <v>8.4667492628757793E-3</v>
      </c>
      <c r="AA53">
        <v>0.5083333333333333</v>
      </c>
      <c r="AB53">
        <v>4.303930875295188E-3</v>
      </c>
      <c r="AC53">
        <v>5.2692819764184079E-2</v>
      </c>
      <c r="AD53">
        <v>42216</v>
      </c>
    </row>
    <row r="54" spans="1:30">
      <c r="A54" t="s">
        <v>2450</v>
      </c>
      <c r="B54" t="s">
        <v>768</v>
      </c>
      <c r="D54">
        <v>3.32E-2</v>
      </c>
      <c r="E54">
        <v>3.5000000000000003E-2</v>
      </c>
      <c r="F54">
        <v>4.4999999999999998E-2</v>
      </c>
      <c r="G54">
        <v>0.03</v>
      </c>
      <c r="H54">
        <v>0.03</v>
      </c>
      <c r="I54">
        <v>0.76</v>
      </c>
      <c r="J54">
        <v>0.76</v>
      </c>
      <c r="K54">
        <v>0.71</v>
      </c>
      <c r="L54">
        <v>0.25666666666666671</v>
      </c>
      <c r="M54">
        <v>0.125</v>
      </c>
      <c r="N54">
        <v>0.125</v>
      </c>
      <c r="O54">
        <v>0.13500000000000001</v>
      </c>
      <c r="P54">
        <v>0.12833333333333333</v>
      </c>
      <c r="Q54">
        <v>3.2938888888888893E-2</v>
      </c>
      <c r="R54">
        <v>907.78</v>
      </c>
      <c r="S54">
        <v>919</v>
      </c>
      <c r="T54">
        <v>2.4598332096295028E-3</v>
      </c>
      <c r="U54">
        <v>55</v>
      </c>
      <c r="V54">
        <v>40</v>
      </c>
      <c r="W54">
        <v>47.5</v>
      </c>
      <c r="X54">
        <v>25.75</v>
      </c>
      <c r="Y54">
        <v>1.8446601941747574</v>
      </c>
      <c r="Z54">
        <v>4.5375564061126755E-3</v>
      </c>
      <c r="AA54">
        <v>0.45789473684210524</v>
      </c>
      <c r="AB54">
        <v>2.0777231964831723E-3</v>
      </c>
      <c r="AC54">
        <v>3.5016612085372066E-2</v>
      </c>
      <c r="AD54">
        <v>42146</v>
      </c>
    </row>
    <row r="55" spans="1:30">
      <c r="A55" t="s">
        <v>2451</v>
      </c>
      <c r="B55" t="s">
        <v>1457</v>
      </c>
      <c r="D55">
        <v>7.6799999999999993E-2</v>
      </c>
      <c r="E55">
        <v>7.0999999999999994E-2</v>
      </c>
      <c r="F55">
        <v>0.06</v>
      </c>
      <c r="G55">
        <v>0.02</v>
      </c>
      <c r="H55">
        <v>0.02</v>
      </c>
      <c r="I55">
        <v>0.83</v>
      </c>
      <c r="J55">
        <v>0.8</v>
      </c>
      <c r="K55">
        <v>0.72</v>
      </c>
      <c r="L55">
        <v>0.21666666666666679</v>
      </c>
      <c r="M55">
        <v>9.5000000000000001E-2</v>
      </c>
      <c r="N55">
        <v>0.1</v>
      </c>
      <c r="O55">
        <v>0.11</v>
      </c>
      <c r="P55">
        <v>0.10166666666666667</v>
      </c>
      <c r="Q55">
        <v>2.2027777777777792E-2</v>
      </c>
      <c r="R55">
        <v>234.9</v>
      </c>
      <c r="S55">
        <v>240</v>
      </c>
      <c r="T55">
        <v>4.3050465380962688E-3</v>
      </c>
      <c r="U55">
        <v>25</v>
      </c>
      <c r="V55">
        <v>18</v>
      </c>
      <c r="W55">
        <v>21.5</v>
      </c>
      <c r="X55">
        <v>12.25</v>
      </c>
      <c r="Y55">
        <v>1.7551020408163265</v>
      </c>
      <c r="Z55">
        <v>7.5557959648220223E-3</v>
      </c>
      <c r="AA55">
        <v>0.43023255813953487</v>
      </c>
      <c r="AB55">
        <v>3.2507494267257535E-3</v>
      </c>
      <c r="AC55">
        <v>2.5278527204503545E-2</v>
      </c>
      <c r="AD55">
        <v>42146</v>
      </c>
    </row>
    <row r="56" spans="1:30">
      <c r="A56" t="s">
        <v>2452</v>
      </c>
      <c r="B56" t="s">
        <v>2453</v>
      </c>
      <c r="D56">
        <v>7.7899999999999997E-2</v>
      </c>
      <c r="E56">
        <v>7.8E-2</v>
      </c>
      <c r="F56">
        <v>0.05</v>
      </c>
      <c r="G56" t="s">
        <v>2439</v>
      </c>
      <c r="H56">
        <v>4.4999999999999998E-2</v>
      </c>
      <c r="I56">
        <v>0.65</v>
      </c>
      <c r="J56">
        <v>0.6</v>
      </c>
      <c r="K56">
        <v>0.5</v>
      </c>
      <c r="L56">
        <v>0.41666666666666663</v>
      </c>
      <c r="M56">
        <v>0.1</v>
      </c>
      <c r="N56">
        <v>0.1</v>
      </c>
      <c r="O56">
        <v>0.1</v>
      </c>
      <c r="P56">
        <v>0.10000000000000002</v>
      </c>
      <c r="Q56">
        <v>4.1666666666666671E-2</v>
      </c>
      <c r="R56">
        <v>56.85</v>
      </c>
      <c r="S56">
        <v>56.75</v>
      </c>
      <c r="T56">
        <v>-3.5205078258160327E-4</v>
      </c>
      <c r="U56">
        <v>50</v>
      </c>
      <c r="V56">
        <v>35</v>
      </c>
      <c r="W56">
        <v>42.5</v>
      </c>
      <c r="X56">
        <v>30.45</v>
      </c>
      <c r="Y56">
        <v>1.3957307060755337</v>
      </c>
      <c r="Z56">
        <v>-4.913680873470654E-4</v>
      </c>
      <c r="AA56">
        <v>0.28352941176470592</v>
      </c>
      <c r="AB56">
        <v>-1.393173047654621E-4</v>
      </c>
      <c r="AC56">
        <v>4.1527349361901209E-2</v>
      </c>
      <c r="AD56">
        <v>42146</v>
      </c>
    </row>
    <row r="57" spans="1:30">
      <c r="A57" t="s">
        <v>2454</v>
      </c>
      <c r="B57" t="s">
        <v>2455</v>
      </c>
      <c r="D57">
        <v>5.5E-2</v>
      </c>
      <c r="E57">
        <v>5.7000000000000002E-2</v>
      </c>
      <c r="F57">
        <v>9.5000000000000001E-2</v>
      </c>
      <c r="G57">
        <v>0.04</v>
      </c>
      <c r="H57">
        <v>0.02</v>
      </c>
      <c r="I57">
        <v>0.62</v>
      </c>
      <c r="J57">
        <v>0.6</v>
      </c>
      <c r="K57">
        <v>0.56000000000000005</v>
      </c>
      <c r="L57">
        <v>0.40666666666666662</v>
      </c>
      <c r="M57">
        <v>0.12</v>
      </c>
      <c r="N57">
        <v>0.125</v>
      </c>
      <c r="O57">
        <v>0.14499999999999999</v>
      </c>
      <c r="P57">
        <v>0.13</v>
      </c>
      <c r="Q57">
        <v>5.2866666666666666E-2</v>
      </c>
      <c r="R57">
        <v>82.6</v>
      </c>
      <c r="S57">
        <v>87</v>
      </c>
      <c r="T57">
        <v>1.0433743448766242E-2</v>
      </c>
      <c r="U57">
        <v>55</v>
      </c>
      <c r="V57">
        <v>40</v>
      </c>
      <c r="W57">
        <v>47.5</v>
      </c>
      <c r="X57">
        <v>21.85</v>
      </c>
      <c r="Y57">
        <v>2.1739130434782608</v>
      </c>
      <c r="Z57">
        <v>2.2682050975578787E-2</v>
      </c>
      <c r="AA57">
        <v>0.54</v>
      </c>
      <c r="AB57">
        <v>1.2248307526812545E-2</v>
      </c>
      <c r="AC57">
        <v>6.5114974193479211E-2</v>
      </c>
      <c r="AD57">
        <v>42174</v>
      </c>
    </row>
    <row r="58" spans="1:30">
      <c r="A58" t="s">
        <v>2456</v>
      </c>
      <c r="B58" t="s">
        <v>769</v>
      </c>
      <c r="D58">
        <v>3.4000000000000002E-2</v>
      </c>
      <c r="E58">
        <v>3.5000000000000003E-2</v>
      </c>
      <c r="F58">
        <v>0.06</v>
      </c>
      <c r="G58">
        <v>0.03</v>
      </c>
      <c r="H58">
        <v>0.05</v>
      </c>
      <c r="I58">
        <v>0.61</v>
      </c>
      <c r="J58">
        <v>0.59</v>
      </c>
      <c r="K58">
        <v>0.55000000000000004</v>
      </c>
      <c r="L58">
        <v>0.41666666666666663</v>
      </c>
      <c r="M58">
        <v>9.5000000000000001E-2</v>
      </c>
      <c r="N58">
        <v>9.5000000000000001E-2</v>
      </c>
      <c r="O58">
        <v>9.5000000000000001E-2</v>
      </c>
      <c r="P58">
        <v>9.5000000000000015E-2</v>
      </c>
      <c r="Q58">
        <v>3.9583333333333338E-2</v>
      </c>
      <c r="R58">
        <v>131.69</v>
      </c>
      <c r="S58">
        <v>140</v>
      </c>
      <c r="T58">
        <v>1.2313544416461264E-2</v>
      </c>
      <c r="U58">
        <v>50</v>
      </c>
      <c r="V58">
        <v>40</v>
      </c>
      <c r="W58">
        <v>45</v>
      </c>
      <c r="X58">
        <v>29.25</v>
      </c>
      <c r="Y58">
        <v>1.5384615384615385</v>
      </c>
      <c r="Z58">
        <v>1.8943914486863483E-2</v>
      </c>
      <c r="AA58">
        <v>0.35000000000000009</v>
      </c>
      <c r="AB58">
        <v>6.6303700704022205E-3</v>
      </c>
      <c r="AC58">
        <v>4.6213703403735561E-2</v>
      </c>
      <c r="AD58">
        <v>42174</v>
      </c>
    </row>
    <row r="59" spans="1:30">
      <c r="A59" t="s">
        <v>2457</v>
      </c>
      <c r="B59" t="s">
        <v>1526</v>
      </c>
      <c r="D59">
        <v>7.5499999999999998E-2</v>
      </c>
      <c r="E59">
        <v>6.2E-2</v>
      </c>
      <c r="F59">
        <v>0.06</v>
      </c>
      <c r="G59">
        <v>0.08</v>
      </c>
      <c r="H59">
        <v>2.5000000000000001E-2</v>
      </c>
      <c r="I59">
        <v>0.62</v>
      </c>
      <c r="J59">
        <v>0.64</v>
      </c>
      <c r="K59">
        <v>0.64</v>
      </c>
      <c r="L59">
        <v>0.3666666666666667</v>
      </c>
      <c r="M59">
        <v>0.13500000000000001</v>
      </c>
      <c r="N59">
        <v>0.13500000000000001</v>
      </c>
      <c r="O59">
        <v>0.16</v>
      </c>
      <c r="P59">
        <v>0.14333333333333334</v>
      </c>
      <c r="Q59">
        <v>5.2555555555555564E-2</v>
      </c>
      <c r="R59">
        <v>225.52</v>
      </c>
      <c r="S59">
        <v>218</v>
      </c>
      <c r="T59">
        <v>-6.7598058280382567E-3</v>
      </c>
      <c r="U59">
        <v>55</v>
      </c>
      <c r="V59">
        <v>45</v>
      </c>
      <c r="W59">
        <v>50</v>
      </c>
      <c r="X59">
        <v>22</v>
      </c>
      <c r="Y59">
        <v>2.2727272727272729</v>
      </c>
      <c r="Z59">
        <v>-1.5363195063723313E-2</v>
      </c>
      <c r="AA59">
        <v>0.56000000000000005</v>
      </c>
      <c r="AB59">
        <v>-8.603389235685056E-3</v>
      </c>
      <c r="AC59">
        <v>4.3952166319870506E-2</v>
      </c>
      <c r="AD59">
        <v>42174</v>
      </c>
    </row>
    <row r="60" spans="1:30">
      <c r="A60" t="s">
        <v>2458</v>
      </c>
      <c r="B60" t="s">
        <v>2053</v>
      </c>
      <c r="D60">
        <v>4.6800000000000001E-2</v>
      </c>
      <c r="E60">
        <v>5.0999999999999997E-2</v>
      </c>
      <c r="F60">
        <v>4.4999999999999998E-2</v>
      </c>
      <c r="G60">
        <v>0.06</v>
      </c>
      <c r="H60">
        <v>4.4999999999999998E-2</v>
      </c>
      <c r="I60">
        <v>0.62</v>
      </c>
      <c r="J60">
        <v>0.63</v>
      </c>
      <c r="K60">
        <v>0.62</v>
      </c>
      <c r="L60">
        <v>0.37666666666666659</v>
      </c>
      <c r="M60">
        <v>0.1</v>
      </c>
      <c r="N60">
        <v>0.1</v>
      </c>
      <c r="O60">
        <v>0.105</v>
      </c>
      <c r="P60">
        <v>0.10166666666666667</v>
      </c>
      <c r="Q60">
        <v>3.8294444444444437E-2</v>
      </c>
      <c r="R60">
        <v>505.73</v>
      </c>
      <c r="S60">
        <v>516</v>
      </c>
      <c r="T60">
        <v>4.0288612176579974E-3</v>
      </c>
      <c r="U60">
        <v>40</v>
      </c>
      <c r="V60">
        <v>30</v>
      </c>
      <c r="W60">
        <v>35</v>
      </c>
      <c r="X60">
        <v>24.75</v>
      </c>
      <c r="Y60">
        <v>1.4141414141414141</v>
      </c>
      <c r="Z60">
        <v>5.6973794997183802E-3</v>
      </c>
      <c r="AA60">
        <v>0.29285714285714282</v>
      </c>
      <c r="AB60">
        <v>1.6685182820603826E-3</v>
      </c>
      <c r="AC60">
        <v>3.9962962726504819E-2</v>
      </c>
      <c r="AD60">
        <v>42216</v>
      </c>
    </row>
    <row r="61" spans="1:30">
      <c r="A61" t="s">
        <v>2459</v>
      </c>
      <c r="B61" t="s">
        <v>610</v>
      </c>
      <c r="D61">
        <v>4.7800000000000002E-2</v>
      </c>
      <c r="E61" t="s">
        <v>2378</v>
      </c>
      <c r="F61" t="s">
        <v>16</v>
      </c>
      <c r="G61" t="s">
        <v>16</v>
      </c>
      <c r="H61" t="s">
        <v>16</v>
      </c>
      <c r="I61" t="s">
        <v>16</v>
      </c>
      <c r="J61" t="s">
        <v>16</v>
      </c>
      <c r="K61" t="s">
        <v>16</v>
      </c>
      <c r="M61" t="s">
        <v>16</v>
      </c>
      <c r="N61" t="s">
        <v>16</v>
      </c>
      <c r="O61" t="s">
        <v>16</v>
      </c>
      <c r="R61" t="s">
        <v>16</v>
      </c>
      <c r="S61" t="s">
        <v>16</v>
      </c>
      <c r="U61" t="s">
        <v>16</v>
      </c>
      <c r="V61" t="s">
        <v>16</v>
      </c>
      <c r="X61" t="s">
        <v>16</v>
      </c>
      <c r="AD61" t="s">
        <v>16</v>
      </c>
    </row>
    <row r="62" spans="1:30">
      <c r="A62" t="s">
        <v>2460</v>
      </c>
      <c r="B62" t="s">
        <v>445</v>
      </c>
      <c r="D62">
        <v>4.8500000000000001E-2</v>
      </c>
      <c r="E62" t="s">
        <v>2378</v>
      </c>
      <c r="F62" t="s">
        <v>16</v>
      </c>
      <c r="G62" t="s">
        <v>16</v>
      </c>
      <c r="H62" t="s">
        <v>16</v>
      </c>
      <c r="I62" t="s">
        <v>16</v>
      </c>
      <c r="J62" t="s">
        <v>16</v>
      </c>
      <c r="K62" t="s">
        <v>16</v>
      </c>
      <c r="M62" t="s">
        <v>16</v>
      </c>
      <c r="N62" t="s">
        <v>16</v>
      </c>
      <c r="O62" t="s">
        <v>16</v>
      </c>
      <c r="R62" t="s">
        <v>16</v>
      </c>
      <c r="S62" t="s">
        <v>16</v>
      </c>
      <c r="U62" t="s">
        <v>16</v>
      </c>
      <c r="V62" t="s">
        <v>16</v>
      </c>
      <c r="X62" t="s">
        <v>16</v>
      </c>
      <c r="AD62" t="s">
        <v>16</v>
      </c>
    </row>
    <row r="63" spans="1:30">
      <c r="A63" t="s">
        <v>2461</v>
      </c>
      <c r="B63" t="s">
        <v>652</v>
      </c>
      <c r="D63">
        <v>0.14799999999999999</v>
      </c>
      <c r="E63">
        <v>0.12</v>
      </c>
      <c r="F63">
        <v>0.105</v>
      </c>
      <c r="G63">
        <v>0.08</v>
      </c>
      <c r="H63">
        <v>0.19</v>
      </c>
      <c r="I63">
        <v>0.85</v>
      </c>
      <c r="J63">
        <v>0.75</v>
      </c>
      <c r="K63">
        <v>0.64</v>
      </c>
      <c r="L63">
        <v>0.2533333333333333</v>
      </c>
      <c r="M63">
        <v>8.5000000000000006E-2</v>
      </c>
      <c r="N63">
        <v>9.5000000000000001E-2</v>
      </c>
      <c r="O63">
        <v>0.11</v>
      </c>
      <c r="P63">
        <v>9.6666666666666665E-2</v>
      </c>
      <c r="Q63">
        <v>2.4488888888888886E-2</v>
      </c>
      <c r="R63">
        <v>829</v>
      </c>
      <c r="S63">
        <v>1000</v>
      </c>
      <c r="T63">
        <v>3.8219290307276665E-2</v>
      </c>
      <c r="U63">
        <v>70</v>
      </c>
      <c r="V63">
        <v>50</v>
      </c>
      <c r="W63">
        <v>60</v>
      </c>
      <c r="X63">
        <v>29.7</v>
      </c>
      <c r="Y63">
        <v>2.0202020202020203</v>
      </c>
      <c r="Z63">
        <v>7.7210687489447816E-2</v>
      </c>
      <c r="AA63">
        <v>0.505</v>
      </c>
      <c r="AB63">
        <v>3.899139718217115E-2</v>
      </c>
      <c r="AC63">
        <v>6.3480286071060044E-2</v>
      </c>
      <c r="AD63">
        <v>42160</v>
      </c>
    </row>
    <row r="64" spans="1:30">
      <c r="A64" t="s">
        <v>2462</v>
      </c>
      <c r="B64" t="s">
        <v>637</v>
      </c>
      <c r="D64">
        <v>7.5999999999999998E-2</v>
      </c>
      <c r="E64" t="s">
        <v>2378</v>
      </c>
      <c r="F64">
        <v>7.0000000000000007E-2</v>
      </c>
      <c r="G64">
        <v>4.4999999999999998E-2</v>
      </c>
      <c r="H64">
        <v>5.5E-2</v>
      </c>
      <c r="I64">
        <v>0.64</v>
      </c>
      <c r="J64">
        <v>0.64</v>
      </c>
      <c r="K64">
        <v>0.65</v>
      </c>
      <c r="L64">
        <v>0.35666666666666658</v>
      </c>
      <c r="M64">
        <v>0.06</v>
      </c>
      <c r="N64">
        <v>0.06</v>
      </c>
      <c r="O64">
        <v>0.06</v>
      </c>
      <c r="P64">
        <v>0.06</v>
      </c>
      <c r="Q64">
        <v>2.1399999999999995E-2</v>
      </c>
      <c r="R64">
        <v>276</v>
      </c>
      <c r="S64">
        <v>300</v>
      </c>
      <c r="T64">
        <v>1.6816147821954619E-2</v>
      </c>
      <c r="U64">
        <v>55</v>
      </c>
      <c r="V64">
        <v>40</v>
      </c>
      <c r="W64">
        <v>47.5</v>
      </c>
      <c r="X64">
        <v>31.5</v>
      </c>
      <c r="Y64">
        <v>1.5079365079365079</v>
      </c>
      <c r="Z64">
        <v>2.535768322358236E-2</v>
      </c>
      <c r="AA64">
        <v>0.33684210526315783</v>
      </c>
      <c r="AB64">
        <v>8.5415354016277409E-3</v>
      </c>
      <c r="AC64">
        <v>2.9941535401627736E-2</v>
      </c>
      <c r="AD64">
        <v>42202</v>
      </c>
    </row>
    <row r="65" spans="1:30">
      <c r="A65" t="s">
        <v>2463</v>
      </c>
      <c r="B65" t="s">
        <v>529</v>
      </c>
      <c r="D65">
        <v>3.73E-2</v>
      </c>
      <c r="E65">
        <v>0.09</v>
      </c>
      <c r="F65">
        <v>0.11</v>
      </c>
      <c r="G65">
        <v>4.4999999999999998E-2</v>
      </c>
      <c r="H65">
        <v>3.5000000000000003E-2</v>
      </c>
      <c r="I65">
        <v>0.93</v>
      </c>
      <c r="J65">
        <v>0.9</v>
      </c>
      <c r="K65">
        <v>0.59</v>
      </c>
      <c r="L65">
        <v>0.19333333333333336</v>
      </c>
      <c r="M65">
        <v>0.11</v>
      </c>
      <c r="N65">
        <v>0.105</v>
      </c>
      <c r="O65">
        <v>0.14499999999999999</v>
      </c>
      <c r="P65">
        <v>0.12</v>
      </c>
      <c r="Q65">
        <v>2.3200000000000002E-2</v>
      </c>
      <c r="R65">
        <v>709</v>
      </c>
      <c r="S65">
        <v>715</v>
      </c>
      <c r="T65">
        <v>1.6868243226617619E-3</v>
      </c>
      <c r="U65">
        <v>70</v>
      </c>
      <c r="V65">
        <v>60</v>
      </c>
      <c r="W65">
        <v>65</v>
      </c>
      <c r="X65">
        <v>26.95</v>
      </c>
      <c r="Y65">
        <v>2.4118738404452689</v>
      </c>
      <c r="Z65">
        <v>4.0684074572547128E-3</v>
      </c>
      <c r="AA65">
        <v>0.58538461538461539</v>
      </c>
      <c r="AB65">
        <v>2.381583134592951E-3</v>
      </c>
      <c r="AC65">
        <v>2.5581583134592953E-2</v>
      </c>
      <c r="AD65">
        <v>42160</v>
      </c>
    </row>
    <row r="66" spans="1:30">
      <c r="A66" t="s">
        <v>2463</v>
      </c>
      <c r="B66" t="s">
        <v>529</v>
      </c>
      <c r="D66">
        <v>0.10100000000000001</v>
      </c>
      <c r="E66">
        <v>0.09</v>
      </c>
      <c r="F66">
        <v>0.125</v>
      </c>
      <c r="G66">
        <v>4.4999999999999998E-2</v>
      </c>
      <c r="H66">
        <v>4.4999999999999998E-2</v>
      </c>
      <c r="I66">
        <v>0.83</v>
      </c>
      <c r="J66">
        <v>0.78</v>
      </c>
      <c r="K66">
        <v>0.53</v>
      </c>
      <c r="L66">
        <v>0.28666666666666674</v>
      </c>
      <c r="M66">
        <v>0.115</v>
      </c>
      <c r="N66">
        <v>8.5000000000000006E-2</v>
      </c>
      <c r="O66">
        <v>0.15</v>
      </c>
      <c r="P66">
        <v>0.11666666666666665</v>
      </c>
      <c r="Q66">
        <v>3.344444444444445E-2</v>
      </c>
      <c r="R66">
        <v>709</v>
      </c>
      <c r="S66">
        <v>715</v>
      </c>
      <c r="T66">
        <v>1.6868243226617619E-3</v>
      </c>
      <c r="U66">
        <v>80</v>
      </c>
      <c r="V66">
        <v>65</v>
      </c>
      <c r="W66">
        <v>72.5</v>
      </c>
      <c r="X66">
        <v>28.25</v>
      </c>
      <c r="Y66">
        <v>2.5663716814159292</v>
      </c>
      <c r="Z66">
        <v>4.3290181732027521E-3</v>
      </c>
      <c r="AA66">
        <v>0.6103448275862069</v>
      </c>
      <c r="AB66">
        <v>2.6421938505409902E-3</v>
      </c>
      <c r="AC66">
        <v>3.6086638294985443E-2</v>
      </c>
      <c r="AD66">
        <v>42069</v>
      </c>
    </row>
    <row r="67" spans="1:30" s="80" customFormat="1">
      <c r="A67" s="80" t="s">
        <v>2464</v>
      </c>
      <c r="B67" s="80" t="s">
        <v>770</v>
      </c>
      <c r="D67" s="80">
        <v>0.08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C0C3-2FCD-488E-9DC7-E8320D8FEA00}">
  <sheetPr>
    <pageSetUpPr fitToPage="1"/>
  </sheetPr>
  <dimension ref="A1:P125"/>
  <sheetViews>
    <sheetView zoomScale="85" zoomScaleNormal="85" zoomScaleSheetLayoutView="70" zoomScalePageLayoutView="70" workbookViewId="0">
      <pane xSplit="1" ySplit="4" topLeftCell="G5" activePane="bottomRight" state="frozen"/>
      <selection pane="topRight" activeCell="R27" sqref="R27"/>
      <selection pane="bottomLeft" activeCell="R27" sqref="R27"/>
      <selection pane="bottomRight" activeCell="H25" sqref="H25"/>
    </sheetView>
  </sheetViews>
  <sheetFormatPr defaultColWidth="9" defaultRowHeight="16.5"/>
  <cols>
    <col min="1" max="1" width="44.25" style="83" customWidth="1"/>
    <col min="2" max="2" width="10.625" style="83" customWidth="1"/>
    <col min="3" max="16" width="13.75" style="83" customWidth="1"/>
    <col min="17" max="16384" width="9" style="83"/>
  </cols>
  <sheetData>
    <row r="1" spans="1:16" s="101" customFormat="1" ht="18">
      <c r="A1" s="110" t="s">
        <v>2465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s="94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s="95" customFormat="1" ht="17.25" thickBot="1">
      <c r="C3" s="95" t="s">
        <v>2466</v>
      </c>
      <c r="D3" s="95" t="s">
        <v>2467</v>
      </c>
      <c r="E3" s="95" t="s">
        <v>2468</v>
      </c>
      <c r="F3" s="95" t="s">
        <v>2469</v>
      </c>
      <c r="G3" s="95" t="s">
        <v>2470</v>
      </c>
      <c r="H3" s="95" t="s">
        <v>2471</v>
      </c>
      <c r="I3" s="95" t="s">
        <v>2472</v>
      </c>
      <c r="J3" s="95" t="s">
        <v>2473</v>
      </c>
      <c r="K3" s="95" t="s">
        <v>2474</v>
      </c>
      <c r="L3" s="95" t="s">
        <v>2475</v>
      </c>
      <c r="M3" s="95" t="s">
        <v>2476</v>
      </c>
      <c r="N3" s="95" t="s">
        <v>2477</v>
      </c>
      <c r="O3" s="95" t="s">
        <v>2478</v>
      </c>
      <c r="P3" s="95" t="s">
        <v>2479</v>
      </c>
    </row>
    <row r="4" spans="1:16" ht="99">
      <c r="A4" s="84" t="s">
        <v>2350</v>
      </c>
      <c r="B4" s="84" t="s">
        <v>1</v>
      </c>
      <c r="C4" s="86" t="s">
        <v>2480</v>
      </c>
      <c r="D4" s="86" t="s">
        <v>2481</v>
      </c>
      <c r="E4" s="86" t="s">
        <v>2482</v>
      </c>
      <c r="F4" s="85" t="s">
        <v>2483</v>
      </c>
      <c r="G4" s="85" t="s">
        <v>2484</v>
      </c>
      <c r="H4" s="85" t="s">
        <v>2485</v>
      </c>
      <c r="I4" s="85" t="s">
        <v>2486</v>
      </c>
      <c r="J4" s="85" t="s">
        <v>2487</v>
      </c>
      <c r="K4" s="85" t="s">
        <v>2488</v>
      </c>
      <c r="L4" s="85" t="s">
        <v>2489</v>
      </c>
      <c r="M4" s="84" t="s">
        <v>2490</v>
      </c>
      <c r="N4" s="86" t="s">
        <v>2491</v>
      </c>
      <c r="O4" s="86" t="s">
        <v>2492</v>
      </c>
      <c r="P4" s="86" t="s">
        <v>2493</v>
      </c>
    </row>
    <row r="5" spans="1:16" s="94" customFormat="1">
      <c r="A5" s="87" t="s">
        <v>2494</v>
      </c>
      <c r="B5" s="88" t="s">
        <v>412</v>
      </c>
      <c r="C5" s="88" t="s">
        <v>2495</v>
      </c>
      <c r="D5" s="88" t="s">
        <v>2496</v>
      </c>
      <c r="E5" s="88" t="s">
        <v>2496</v>
      </c>
      <c r="F5" s="114">
        <v>263800</v>
      </c>
      <c r="G5" s="114">
        <v>320600</v>
      </c>
      <c r="H5" s="114">
        <v>9389</v>
      </c>
      <c r="I5" s="114">
        <v>10169.9</v>
      </c>
      <c r="J5" s="114" t="s">
        <v>2496</v>
      </c>
      <c r="K5" s="114" t="s">
        <v>2496</v>
      </c>
      <c r="L5" s="114">
        <v>1500</v>
      </c>
      <c r="M5" s="116" t="s">
        <v>2497</v>
      </c>
      <c r="N5" s="116">
        <v>0.81575435466243329</v>
      </c>
      <c r="O5" s="116">
        <v>1</v>
      </c>
      <c r="P5" s="88" t="s">
        <v>2498</v>
      </c>
    </row>
    <row r="6" spans="1:16" s="94" customFormat="1">
      <c r="A6" s="87" t="s">
        <v>2499</v>
      </c>
      <c r="B6" s="88" t="s">
        <v>430</v>
      </c>
      <c r="C6" s="88" t="s">
        <v>2500</v>
      </c>
      <c r="D6" s="88" t="s">
        <v>2496</v>
      </c>
      <c r="E6" s="88" t="s">
        <v>2496</v>
      </c>
      <c r="F6" s="114">
        <v>0</v>
      </c>
      <c r="G6" s="114">
        <v>1600000</v>
      </c>
      <c r="H6" s="114">
        <v>23487.7</v>
      </c>
      <c r="I6" s="114">
        <v>5570.3</v>
      </c>
      <c r="J6" s="114" t="s">
        <v>2496</v>
      </c>
      <c r="K6" s="114" t="s">
        <v>2496</v>
      </c>
      <c r="L6" s="114">
        <v>1105</v>
      </c>
      <c r="M6" s="116">
        <v>0</v>
      </c>
      <c r="N6" s="116">
        <v>0.65853205177598384</v>
      </c>
      <c r="O6" s="116">
        <v>0.60323365584241762</v>
      </c>
      <c r="P6" s="88" t="s">
        <v>2498</v>
      </c>
    </row>
    <row r="7" spans="1:16" s="94" customFormat="1">
      <c r="A7" s="87" t="s">
        <v>2459</v>
      </c>
      <c r="B7" s="88" t="s">
        <v>610</v>
      </c>
      <c r="C7" s="88" t="s">
        <v>2501</v>
      </c>
      <c r="D7" s="88" t="s">
        <v>2496</v>
      </c>
      <c r="E7" s="88" t="s">
        <v>2496</v>
      </c>
      <c r="F7" s="114">
        <v>258271</v>
      </c>
      <c r="G7" s="114">
        <v>1216819</v>
      </c>
      <c r="H7" s="114">
        <v>21819</v>
      </c>
      <c r="I7" s="114">
        <v>10911.7</v>
      </c>
      <c r="J7" s="114" t="s">
        <v>2496</v>
      </c>
      <c r="K7" s="114" t="s">
        <v>2498</v>
      </c>
      <c r="L7" s="114" t="s">
        <v>2497</v>
      </c>
      <c r="M7" s="116">
        <v>0</v>
      </c>
      <c r="N7" s="116">
        <v>0.99460500963391141</v>
      </c>
      <c r="O7" s="117" t="s">
        <v>2497</v>
      </c>
      <c r="P7" s="88" t="s">
        <v>2498</v>
      </c>
    </row>
    <row r="8" spans="1:16" s="94" customFormat="1">
      <c r="A8" s="87" t="s">
        <v>2460</v>
      </c>
      <c r="B8" s="88" t="s">
        <v>445</v>
      </c>
      <c r="C8" s="88" t="s">
        <v>2502</v>
      </c>
      <c r="D8" s="88" t="s">
        <v>2496</v>
      </c>
      <c r="E8" s="88" t="s">
        <v>2496</v>
      </c>
      <c r="F8" s="114">
        <f>764000+519000+159000+175000</f>
        <v>1617000</v>
      </c>
      <c r="G8" s="114">
        <f>530000+392000</f>
        <v>922000</v>
      </c>
      <c r="H8" s="114">
        <v>32314</v>
      </c>
      <c r="I8" s="114">
        <v>14130.7</v>
      </c>
      <c r="J8" s="114" t="s">
        <v>2496</v>
      </c>
      <c r="K8" s="114" t="s">
        <v>2496</v>
      </c>
      <c r="L8" s="114">
        <v>3078</v>
      </c>
      <c r="M8" s="116">
        <v>0.45</v>
      </c>
      <c r="N8" s="116">
        <v>0.84652861291526305</v>
      </c>
      <c r="O8" s="116">
        <v>1</v>
      </c>
      <c r="P8" s="88" t="s">
        <v>2496</v>
      </c>
    </row>
    <row r="9" spans="1:16" s="94" customFormat="1">
      <c r="A9" s="87" t="s">
        <v>2462</v>
      </c>
      <c r="B9" s="88" t="s">
        <v>637</v>
      </c>
      <c r="C9" s="88" t="s">
        <v>2501</v>
      </c>
      <c r="D9" s="88" t="s">
        <v>2496</v>
      </c>
      <c r="E9" s="88" t="s">
        <v>2496</v>
      </c>
      <c r="F9" s="114">
        <v>2000000</v>
      </c>
      <c r="G9" s="114">
        <v>1300000</v>
      </c>
      <c r="H9" s="114">
        <v>53051</v>
      </c>
      <c r="I9" s="114">
        <v>26290.9</v>
      </c>
      <c r="J9" s="114" t="s">
        <v>2496</v>
      </c>
      <c r="K9" s="114" t="s">
        <v>2496</v>
      </c>
      <c r="L9" s="114">
        <v>4593</v>
      </c>
      <c r="M9" s="116" t="s">
        <v>2497</v>
      </c>
      <c r="N9" s="116">
        <v>0.97459205307078722</v>
      </c>
      <c r="O9" s="116">
        <v>0.7156643916664045</v>
      </c>
      <c r="P9" s="88" t="s">
        <v>2498</v>
      </c>
    </row>
    <row r="10" spans="1:16" s="94" customFormat="1">
      <c r="A10" s="87" t="s">
        <v>2503</v>
      </c>
      <c r="B10" s="88" t="s">
        <v>2504</v>
      </c>
      <c r="C10" s="88" t="s">
        <v>2501</v>
      </c>
      <c r="D10" s="88" t="s">
        <v>2496</v>
      </c>
      <c r="E10" s="88" t="s">
        <v>2496</v>
      </c>
      <c r="F10" s="114">
        <v>1370819</v>
      </c>
      <c r="G10" s="114">
        <v>0</v>
      </c>
      <c r="H10" s="114">
        <v>25657</v>
      </c>
      <c r="I10" s="114">
        <v>15582.9</v>
      </c>
      <c r="J10" s="114" t="s">
        <v>2496</v>
      </c>
      <c r="K10" s="114" t="s">
        <v>2498</v>
      </c>
      <c r="L10" s="114">
        <v>0</v>
      </c>
      <c r="M10" s="116">
        <v>0</v>
      </c>
      <c r="N10" s="116">
        <v>1</v>
      </c>
      <c r="O10" s="116">
        <v>1</v>
      </c>
      <c r="P10" s="88" t="s">
        <v>2498</v>
      </c>
    </row>
    <row r="11" spans="1:16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6" s="94" customFormat="1">
      <c r="A12" s="92" t="s">
        <v>2505</v>
      </c>
    </row>
    <row r="13" spans="1:16" s="94" customFormat="1">
      <c r="A13" s="83" t="s">
        <v>2506</v>
      </c>
    </row>
    <row r="14" spans="1:16" s="94" customFormat="1">
      <c r="A14" s="83" t="s">
        <v>2507</v>
      </c>
    </row>
    <row r="15" spans="1:16" s="94" customFormat="1">
      <c r="A15" s="83" t="s">
        <v>2508</v>
      </c>
    </row>
    <row r="16" spans="1:16" s="94" customFormat="1">
      <c r="A16" s="83" t="s">
        <v>2509</v>
      </c>
    </row>
    <row r="17" spans="1:16" s="94" customFormat="1">
      <c r="A17" s="83" t="s">
        <v>2510</v>
      </c>
    </row>
    <row r="18" spans="1:16" s="94" customFormat="1">
      <c r="A18" s="83" t="s">
        <v>2511</v>
      </c>
    </row>
    <row r="19" spans="1:16" s="94" customFormat="1">
      <c r="A19" s="83" t="s">
        <v>2512</v>
      </c>
    </row>
    <row r="20" spans="1:16" s="94" customFormat="1">
      <c r="A20" s="83" t="s">
        <v>2513</v>
      </c>
    </row>
    <row r="21" spans="1:16" s="94" customFormat="1">
      <c r="A21" s="83" t="s">
        <v>2514</v>
      </c>
    </row>
    <row r="22" spans="1:16" s="94" customFormat="1">
      <c r="A22" s="83" t="s">
        <v>2515</v>
      </c>
    </row>
    <row r="23" spans="1:16" s="94" customFormat="1">
      <c r="A23" s="83" t="s">
        <v>2516</v>
      </c>
    </row>
    <row r="24" spans="1:16" s="94" customFormat="1">
      <c r="A24" s="83" t="s">
        <v>2517</v>
      </c>
    </row>
    <row r="25" spans="1:16" s="94" customFormat="1">
      <c r="A25" s="83" t="s">
        <v>2518</v>
      </c>
    </row>
    <row r="26" spans="1:16" s="94" customFormat="1">
      <c r="A26" s="83" t="s">
        <v>2519</v>
      </c>
    </row>
    <row r="27" spans="1:16" s="94" customFormat="1">
      <c r="A27" s="83"/>
    </row>
    <row r="28" spans="1:16" s="94" customForma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s="101" customFormat="1" ht="18">
      <c r="A29" s="111" t="s">
        <v>2520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s="94" customForma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95" customFormat="1" ht="17.25" thickBot="1">
      <c r="C31" s="95" t="s">
        <v>2466</v>
      </c>
      <c r="D31" s="95" t="s">
        <v>2467</v>
      </c>
      <c r="E31" s="95" t="s">
        <v>2468</v>
      </c>
      <c r="F31" s="95" t="s">
        <v>2469</v>
      </c>
      <c r="G31" s="95" t="s">
        <v>2470</v>
      </c>
      <c r="H31" s="95" t="s">
        <v>2471</v>
      </c>
      <c r="I31" s="95" t="s">
        <v>2472</v>
      </c>
      <c r="J31" s="95" t="s">
        <v>2473</v>
      </c>
      <c r="K31" s="95" t="s">
        <v>2474</v>
      </c>
      <c r="L31" s="95" t="s">
        <v>2475</v>
      </c>
      <c r="M31" s="95" t="s">
        <v>2476</v>
      </c>
      <c r="N31" s="95" t="s">
        <v>2477</v>
      </c>
      <c r="O31" s="95" t="s">
        <v>2478</v>
      </c>
      <c r="P31" s="95" t="s">
        <v>2479</v>
      </c>
    </row>
    <row r="32" spans="1:16" ht="99">
      <c r="A32" s="84" t="s">
        <v>2350</v>
      </c>
      <c r="B32" s="84" t="s">
        <v>1</v>
      </c>
      <c r="C32" s="86" t="s">
        <v>2480</v>
      </c>
      <c r="D32" s="86" t="s">
        <v>2481</v>
      </c>
      <c r="E32" s="86" t="s">
        <v>2482</v>
      </c>
      <c r="F32" s="85" t="s">
        <v>2483</v>
      </c>
      <c r="G32" s="85" t="s">
        <v>2484</v>
      </c>
      <c r="H32" s="85" t="s">
        <v>2521</v>
      </c>
      <c r="I32" s="85" t="s">
        <v>2522</v>
      </c>
      <c r="J32" s="85" t="s">
        <v>2487</v>
      </c>
      <c r="K32" s="85" t="s">
        <v>2488</v>
      </c>
      <c r="L32" s="85" t="s">
        <v>2489</v>
      </c>
      <c r="M32" s="84" t="s">
        <v>2523</v>
      </c>
      <c r="N32" s="86" t="s">
        <v>2491</v>
      </c>
      <c r="O32" s="86" t="s">
        <v>2524</v>
      </c>
      <c r="P32" s="86" t="s">
        <v>2493</v>
      </c>
    </row>
    <row r="33" spans="1:16" s="94" customFormat="1">
      <c r="A33" s="87" t="s">
        <v>2399</v>
      </c>
      <c r="B33" s="88" t="s">
        <v>762</v>
      </c>
      <c r="C33" s="88" t="s">
        <v>2502</v>
      </c>
      <c r="D33" s="88" t="s">
        <v>2496</v>
      </c>
      <c r="E33" s="88" t="s">
        <v>2496</v>
      </c>
      <c r="F33" s="112">
        <f>145000+15000</f>
        <v>160000</v>
      </c>
      <c r="G33" s="112">
        <f>13000</f>
        <v>13000</v>
      </c>
      <c r="H33" s="112">
        <v>5275.8</v>
      </c>
      <c r="I33" s="112">
        <v>4519.0969999999998</v>
      </c>
      <c r="J33" s="112" t="s">
        <v>2496</v>
      </c>
      <c r="K33" s="112" t="s">
        <v>2496</v>
      </c>
      <c r="L33" s="112">
        <v>538.20000000000005</v>
      </c>
      <c r="M33" s="113">
        <v>0.54250606631110132</v>
      </c>
      <c r="N33" s="113">
        <v>0.7504045507700402</v>
      </c>
      <c r="O33" s="113">
        <v>0.97428374366566428</v>
      </c>
      <c r="P33" s="88" t="s">
        <v>2498</v>
      </c>
    </row>
    <row r="34" spans="1:16" s="94" customFormat="1">
      <c r="A34" s="87" t="s">
        <v>2400</v>
      </c>
      <c r="B34" s="88" t="s">
        <v>2401</v>
      </c>
      <c r="C34" s="88" t="s">
        <v>2501</v>
      </c>
      <c r="D34" s="88" t="s">
        <v>2496</v>
      </c>
      <c r="E34" s="88" t="s">
        <v>2496</v>
      </c>
      <c r="F34" s="112">
        <v>965000</v>
      </c>
      <c r="G34" s="112">
        <v>415000</v>
      </c>
      <c r="H34" s="112">
        <v>16533.400000000001</v>
      </c>
      <c r="I34" s="112">
        <v>12961.6952</v>
      </c>
      <c r="J34" s="112" t="s">
        <v>2496</v>
      </c>
      <c r="K34" s="112" t="s">
        <v>2496</v>
      </c>
      <c r="L34" s="112">
        <v>112.5</v>
      </c>
      <c r="M34" s="113">
        <v>0.70506731604680595</v>
      </c>
      <c r="N34" s="113">
        <v>0.96867584984318622</v>
      </c>
      <c r="O34" s="113">
        <v>0.9389197487584191</v>
      </c>
      <c r="P34" s="88" t="s">
        <v>2498</v>
      </c>
    </row>
    <row r="35" spans="1:16" s="94" customFormat="1">
      <c r="A35" s="87" t="s">
        <v>2403</v>
      </c>
      <c r="B35" s="88" t="s">
        <v>946</v>
      </c>
      <c r="C35" s="88" t="s">
        <v>2501</v>
      </c>
      <c r="D35" s="88" t="s">
        <v>2496</v>
      </c>
      <c r="E35" s="88" t="s">
        <v>2496</v>
      </c>
      <c r="F35" s="112">
        <v>5400000</v>
      </c>
      <c r="G35" s="112">
        <v>0</v>
      </c>
      <c r="H35" s="112">
        <v>73900.7</v>
      </c>
      <c r="I35" s="112">
        <v>46276.870900000002</v>
      </c>
      <c r="J35" s="112" t="s">
        <v>2496</v>
      </c>
      <c r="K35" s="112" t="s">
        <v>2496</v>
      </c>
      <c r="L35" s="112">
        <v>2408.7737239999992</v>
      </c>
      <c r="M35" s="113">
        <v>0.56404409385810772</v>
      </c>
      <c r="N35" s="113">
        <v>0.95590275605458752</v>
      </c>
      <c r="O35" s="113">
        <v>1</v>
      </c>
      <c r="P35" s="88" t="s">
        <v>2498</v>
      </c>
    </row>
    <row r="36" spans="1:16" s="94" customFormat="1">
      <c r="A36" s="87" t="s">
        <v>2415</v>
      </c>
      <c r="B36" s="88" t="s">
        <v>763</v>
      </c>
      <c r="C36" s="88" t="s">
        <v>2501</v>
      </c>
      <c r="D36" s="88" t="s">
        <v>2496</v>
      </c>
      <c r="E36" s="88" t="s">
        <v>2496</v>
      </c>
      <c r="F36" s="112">
        <v>7700000</v>
      </c>
      <c r="G36" s="112">
        <v>1600000</v>
      </c>
      <c r="H36" s="112">
        <v>155917</v>
      </c>
      <c r="I36" s="112">
        <v>69881.94</v>
      </c>
      <c r="J36" s="112" t="s">
        <v>2496</v>
      </c>
      <c r="K36" s="112" t="s">
        <v>2496</v>
      </c>
      <c r="L36" s="112">
        <v>3222.8557000000001</v>
      </c>
      <c r="M36" s="113">
        <v>0.83212462706956269</v>
      </c>
      <c r="N36" s="113">
        <v>1</v>
      </c>
      <c r="O36" s="113">
        <v>0.93065820090598572</v>
      </c>
      <c r="P36" s="88" t="s">
        <v>2498</v>
      </c>
    </row>
    <row r="37" spans="1:16" s="94" customFormat="1">
      <c r="A37" s="87" t="s">
        <v>2420</v>
      </c>
      <c r="B37" s="88" t="s">
        <v>1115</v>
      </c>
      <c r="C37" s="88" t="s">
        <v>2502</v>
      </c>
      <c r="D37" s="88" t="s">
        <v>2496</v>
      </c>
      <c r="E37" s="88" t="s">
        <v>2496</v>
      </c>
      <c r="F37" s="112">
        <f>711000+1084000+450000+202000+454000</f>
        <v>2901000</v>
      </c>
      <c r="G37" s="112">
        <f>93000+107000</f>
        <v>200000</v>
      </c>
      <c r="H37" s="112">
        <v>50506.267999999996</v>
      </c>
      <c r="I37" s="112">
        <v>23364.8773</v>
      </c>
      <c r="J37" s="112" t="s">
        <v>2496</v>
      </c>
      <c r="K37" s="112" t="s">
        <v>2496</v>
      </c>
      <c r="L37" s="112">
        <v>4396.8</v>
      </c>
      <c r="M37" s="113">
        <v>0.65772255945259117</v>
      </c>
      <c r="N37" s="113">
        <v>1</v>
      </c>
      <c r="O37" s="113">
        <v>0.98851341342735743</v>
      </c>
      <c r="P37" s="88" t="s">
        <v>2498</v>
      </c>
    </row>
    <row r="38" spans="1:16" s="94" customFormat="1">
      <c r="A38" s="87" t="s">
        <v>1328</v>
      </c>
      <c r="B38" s="88" t="s">
        <v>764</v>
      </c>
      <c r="C38" s="88" t="s">
        <v>2501</v>
      </c>
      <c r="D38" s="88" t="s">
        <v>2496</v>
      </c>
      <c r="E38" s="88" t="s">
        <v>2496</v>
      </c>
      <c r="F38" s="112">
        <v>1250000</v>
      </c>
      <c r="G38" s="112">
        <v>237000</v>
      </c>
      <c r="H38" s="112">
        <v>39725.394</v>
      </c>
      <c r="I38" s="112">
        <v>27669.495699999999</v>
      </c>
      <c r="J38" s="112" t="s">
        <v>2496</v>
      </c>
      <c r="K38" s="112" t="s">
        <v>2496</v>
      </c>
      <c r="L38" s="112">
        <v>12.200000000000001</v>
      </c>
      <c r="M38" s="113">
        <v>7.1898570572697046E-3</v>
      </c>
      <c r="N38" s="113">
        <v>0.94859680623964859</v>
      </c>
      <c r="O38" s="113">
        <v>0.90634382664184121</v>
      </c>
      <c r="P38" s="88" t="s">
        <v>2498</v>
      </c>
    </row>
    <row r="39" spans="1:16" s="94" customFormat="1">
      <c r="A39" s="87" t="s">
        <v>2421</v>
      </c>
      <c r="B39" s="88" t="s">
        <v>1366</v>
      </c>
      <c r="C39" s="88" t="s">
        <v>2502</v>
      </c>
      <c r="D39" s="88" t="s">
        <v>2496</v>
      </c>
      <c r="E39" s="88" t="s">
        <v>2496</v>
      </c>
      <c r="F39" s="115" t="s">
        <v>2525</v>
      </c>
      <c r="G39" s="112">
        <v>1300000</v>
      </c>
      <c r="H39" s="112">
        <v>122738</v>
      </c>
      <c r="I39" s="112">
        <v>46957.32</v>
      </c>
      <c r="J39" s="112" t="s">
        <v>2496</v>
      </c>
      <c r="K39" s="112" t="s">
        <v>2498</v>
      </c>
      <c r="L39" s="112">
        <v>31759.644260000001</v>
      </c>
      <c r="M39" s="113">
        <v>0</v>
      </c>
      <c r="N39" s="113">
        <v>0.71692914063309188</v>
      </c>
      <c r="O39" s="113">
        <v>0.91619033469455857</v>
      </c>
      <c r="P39" s="88" t="s">
        <v>2498</v>
      </c>
    </row>
    <row r="40" spans="1:16" s="94" customFormat="1">
      <c r="A40" s="87" t="s">
        <v>2526</v>
      </c>
      <c r="B40" s="88" t="s">
        <v>2527</v>
      </c>
      <c r="C40" s="88" t="s">
        <v>2501</v>
      </c>
      <c r="D40" s="88" t="s">
        <v>2496</v>
      </c>
      <c r="E40" s="88" t="s">
        <v>2496</v>
      </c>
      <c r="F40" s="112">
        <v>1600000</v>
      </c>
      <c r="G40" s="112">
        <v>0</v>
      </c>
      <c r="H40" s="112">
        <v>25907.5</v>
      </c>
      <c r="I40" s="112">
        <v>15169.1276</v>
      </c>
      <c r="J40" s="112" t="s">
        <v>2496</v>
      </c>
      <c r="K40" s="112" t="s">
        <v>2496</v>
      </c>
      <c r="L40" s="112">
        <v>0</v>
      </c>
      <c r="M40" s="113">
        <v>0.67131060175180701</v>
      </c>
      <c r="N40" s="113">
        <v>1</v>
      </c>
      <c r="O40" s="113">
        <v>1</v>
      </c>
      <c r="P40" s="88" t="s">
        <v>2498</v>
      </c>
    </row>
    <row r="41" spans="1:16" s="94" customFormat="1">
      <c r="A41" s="87" t="s">
        <v>2432</v>
      </c>
      <c r="B41" s="88" t="s">
        <v>1138</v>
      </c>
      <c r="C41" s="88" t="s">
        <v>2501</v>
      </c>
      <c r="D41" s="88" t="s">
        <v>2496</v>
      </c>
      <c r="E41" s="88" t="s">
        <v>2496</v>
      </c>
      <c r="F41" s="112">
        <f>460000+5000000</f>
        <v>5460000</v>
      </c>
      <c r="G41" s="112">
        <v>0</v>
      </c>
      <c r="H41" s="112">
        <v>114222</v>
      </c>
      <c r="I41" s="112">
        <v>113932.11</v>
      </c>
      <c r="J41" s="112" t="s">
        <v>2496</v>
      </c>
      <c r="K41" s="112" t="s">
        <v>2496</v>
      </c>
      <c r="L41" s="112">
        <v>16768.525759999993</v>
      </c>
      <c r="M41" s="113">
        <v>0.98255023498337046</v>
      </c>
      <c r="N41" s="113">
        <v>0.70038165305249933</v>
      </c>
      <c r="O41" s="113">
        <v>1</v>
      </c>
      <c r="P41" s="88" t="s">
        <v>2498</v>
      </c>
    </row>
    <row r="42" spans="1:16" s="94" customFormat="1">
      <c r="A42" s="87" t="s">
        <v>2435</v>
      </c>
      <c r="B42" s="88" t="s">
        <v>766</v>
      </c>
      <c r="C42" s="88" t="s">
        <v>2502</v>
      </c>
      <c r="D42" s="88" t="s">
        <v>2496</v>
      </c>
      <c r="E42" s="88" t="s">
        <v>2496</v>
      </c>
      <c r="F42" s="112">
        <v>856000</v>
      </c>
      <c r="G42" s="112">
        <v>0</v>
      </c>
      <c r="H42" s="112">
        <v>11083.7</v>
      </c>
      <c r="I42" s="112">
        <v>9083.9966000000004</v>
      </c>
      <c r="J42" s="112" t="s">
        <v>2496</v>
      </c>
      <c r="K42" s="112" t="s">
        <v>2496</v>
      </c>
      <c r="L42" s="112">
        <v>320</v>
      </c>
      <c r="M42" s="113">
        <v>0.59202584338575759</v>
      </c>
      <c r="N42" s="113">
        <v>0.99548358793383063</v>
      </c>
      <c r="O42" s="113">
        <v>1</v>
      </c>
      <c r="P42" s="88" t="s">
        <v>2498</v>
      </c>
    </row>
    <row r="43" spans="1:16" s="94" customFormat="1">
      <c r="A43" s="87" t="s">
        <v>2442</v>
      </c>
      <c r="B43" s="88" t="s">
        <v>767</v>
      </c>
      <c r="C43" s="88" t="s">
        <v>2501</v>
      </c>
      <c r="D43" s="88" t="s">
        <v>2496</v>
      </c>
      <c r="E43" s="88" t="s">
        <v>2496</v>
      </c>
      <c r="F43" s="112">
        <v>1200000</v>
      </c>
      <c r="G43" s="112">
        <v>0</v>
      </c>
      <c r="H43" s="112">
        <v>18377.565999999999</v>
      </c>
      <c r="I43" s="112">
        <v>10905.4072</v>
      </c>
      <c r="J43" s="112" t="s">
        <v>2496</v>
      </c>
      <c r="K43" s="112" t="s">
        <v>2496</v>
      </c>
      <c r="L43" s="112">
        <v>0</v>
      </c>
      <c r="M43" s="113">
        <v>0.77196900252874812</v>
      </c>
      <c r="N43" s="113">
        <v>1</v>
      </c>
      <c r="O43" s="113">
        <v>1</v>
      </c>
      <c r="P43" s="88" t="s">
        <v>2498</v>
      </c>
    </row>
    <row r="44" spans="1:16" s="94" customFormat="1">
      <c r="A44" s="87" t="s">
        <v>2443</v>
      </c>
      <c r="B44" s="88" t="s">
        <v>2444</v>
      </c>
      <c r="C44" s="88" t="s">
        <v>2502</v>
      </c>
      <c r="D44" s="88" t="s">
        <v>2496</v>
      </c>
      <c r="E44" s="88" t="s">
        <v>2496</v>
      </c>
      <c r="F44" s="112">
        <v>530977</v>
      </c>
      <c r="G44" s="112">
        <v>0</v>
      </c>
      <c r="H44" s="112">
        <v>7200.9319999999998</v>
      </c>
      <c r="I44" s="112">
        <v>4148.3607000000002</v>
      </c>
      <c r="J44" s="112" t="s">
        <v>2496</v>
      </c>
      <c r="K44" s="112" t="s">
        <v>2496</v>
      </c>
      <c r="L44" s="112">
        <v>26</v>
      </c>
      <c r="M44" s="113">
        <v>0.77379459495049896</v>
      </c>
      <c r="N44" s="113">
        <v>0.99961281411270819</v>
      </c>
      <c r="O44" s="113">
        <v>1</v>
      </c>
      <c r="P44" s="88" t="s">
        <v>2498</v>
      </c>
    </row>
    <row r="45" spans="1:16" s="94" customFormat="1">
      <c r="A45" s="87" t="s">
        <v>2445</v>
      </c>
      <c r="B45" s="88" t="s">
        <v>2446</v>
      </c>
      <c r="C45" s="88" t="s">
        <v>2502</v>
      </c>
      <c r="D45" s="88" t="s">
        <v>2496</v>
      </c>
      <c r="E45" s="88" t="s">
        <v>2496</v>
      </c>
      <c r="F45" s="112">
        <v>892000</v>
      </c>
      <c r="G45" s="112">
        <v>0</v>
      </c>
      <c r="H45" s="112">
        <v>8154</v>
      </c>
      <c r="I45" s="112">
        <v>5037.8981999999996</v>
      </c>
      <c r="J45" s="112" t="s">
        <v>2496</v>
      </c>
      <c r="K45" s="112" t="s">
        <v>2496</v>
      </c>
      <c r="L45" s="112">
        <v>0</v>
      </c>
      <c r="M45" s="113">
        <v>0.61932434172098905</v>
      </c>
      <c r="N45" s="113">
        <v>1</v>
      </c>
      <c r="O45" s="113">
        <v>1</v>
      </c>
      <c r="P45" s="88" t="s">
        <v>2498</v>
      </c>
    </row>
    <row r="46" spans="1:16" s="94" customFormat="1">
      <c r="A46" s="87" t="s">
        <v>2447</v>
      </c>
      <c r="B46" s="88" t="s">
        <v>31</v>
      </c>
      <c r="C46" s="88" t="s">
        <v>2501</v>
      </c>
      <c r="D46" s="88" t="s">
        <v>2496</v>
      </c>
      <c r="E46" s="88" t="s">
        <v>2496</v>
      </c>
      <c r="F46" s="112">
        <f>7900000+1000000+1400000</f>
        <v>10300000</v>
      </c>
      <c r="G46" s="112">
        <f>300000</f>
        <v>300000</v>
      </c>
      <c r="H46" s="112">
        <v>44559</v>
      </c>
      <c r="I46" s="112">
        <v>22745.447400000001</v>
      </c>
      <c r="J46" s="112" t="s">
        <v>2496</v>
      </c>
      <c r="K46" s="112" t="s">
        <v>2496</v>
      </c>
      <c r="L46" s="112">
        <v>0</v>
      </c>
      <c r="M46" s="113">
        <v>0.44124009441859369</v>
      </c>
      <c r="N46" s="113">
        <v>1</v>
      </c>
      <c r="O46" s="113">
        <v>0.95794500135719629</v>
      </c>
      <c r="P46" s="88" t="s">
        <v>2498</v>
      </c>
    </row>
    <row r="47" spans="1:16" s="94" customFormat="1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16">
      <c r="A48" s="92" t="s">
        <v>2505</v>
      </c>
    </row>
    <row r="49" spans="1:16" s="94" customFormat="1">
      <c r="A49" s="83" t="s">
        <v>2506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s="94" customFormat="1">
      <c r="A50" s="83" t="s">
        <v>2507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s="94" customFormat="1">
      <c r="A51" s="83" t="s">
        <v>2508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s="94" customFormat="1">
      <c r="A52" s="83" t="s">
        <v>2509</v>
      </c>
      <c r="B52" s="83"/>
      <c r="C52" s="83"/>
      <c r="D52" s="83"/>
      <c r="E52" s="83"/>
      <c r="F52" s="83"/>
      <c r="G52" s="83"/>
      <c r="H52" s="83"/>
      <c r="J52" s="83"/>
      <c r="K52" s="83"/>
      <c r="L52" s="83"/>
      <c r="M52" s="83"/>
      <c r="N52" s="83"/>
      <c r="O52" s="83"/>
      <c r="P52" s="83"/>
    </row>
    <row r="53" spans="1:16" s="94" customFormat="1">
      <c r="A53" s="83" t="s">
        <v>2510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s="94" customFormat="1">
      <c r="A54" s="83" t="s">
        <v>2528</v>
      </c>
      <c r="B54" s="83"/>
      <c r="C54" s="83"/>
      <c r="D54" s="83"/>
      <c r="E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s="94" customFormat="1">
      <c r="A55" s="83" t="s">
        <v>2529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6" s="94" customFormat="1">
      <c r="A56" s="83" t="s">
        <v>2530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s="94" customFormat="1">
      <c r="A57" s="83" t="s">
        <v>2531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s="94" customFormat="1">
      <c r="A58" s="83" t="s">
        <v>2532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 s="94" customFormat="1">
      <c r="A59" s="83" t="s">
        <v>2533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s="94" customFormat="1">
      <c r="A60" s="83" t="s">
        <v>2517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s="94" customFormat="1">
      <c r="A61" s="83" t="s">
        <v>2518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 s="94" customFormat="1">
      <c r="A62" s="83" t="s">
        <v>2519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 s="94" customFormat="1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 s="94" customForma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 s="94" customFormat="1" ht="18.75">
      <c r="A65" s="110" t="s">
        <v>2534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</row>
    <row r="66" spans="1:16" s="94" customForma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</row>
    <row r="67" spans="1:16" s="95" customFormat="1" ht="17.25" thickBot="1">
      <c r="C67" s="95" t="s">
        <v>2466</v>
      </c>
      <c r="D67" s="95" t="s">
        <v>2467</v>
      </c>
      <c r="E67" s="95" t="s">
        <v>2468</v>
      </c>
      <c r="F67" s="95" t="s">
        <v>2469</v>
      </c>
      <c r="G67" s="95" t="s">
        <v>2470</v>
      </c>
      <c r="H67" s="95" t="s">
        <v>2471</v>
      </c>
      <c r="I67" s="95" t="s">
        <v>2472</v>
      </c>
      <c r="J67" s="95" t="s">
        <v>2473</v>
      </c>
      <c r="K67" s="95" t="s">
        <v>2474</v>
      </c>
      <c r="L67" s="95" t="s">
        <v>2475</v>
      </c>
      <c r="M67" s="95" t="s">
        <v>2476</v>
      </c>
      <c r="N67" s="95" t="s">
        <v>2477</v>
      </c>
      <c r="O67" s="95" t="s">
        <v>2478</v>
      </c>
      <c r="P67" s="95" t="s">
        <v>2479</v>
      </c>
    </row>
    <row r="68" spans="1:16" ht="99">
      <c r="A68" s="84" t="s">
        <v>2350</v>
      </c>
      <c r="B68" s="84" t="s">
        <v>1</v>
      </c>
      <c r="C68" s="86" t="s">
        <v>2480</v>
      </c>
      <c r="D68" s="86" t="s">
        <v>2481</v>
      </c>
      <c r="E68" s="86" t="s">
        <v>2482</v>
      </c>
      <c r="F68" s="85" t="s">
        <v>2483</v>
      </c>
      <c r="G68" s="85" t="s">
        <v>2484</v>
      </c>
      <c r="H68" s="85" t="s">
        <v>2521</v>
      </c>
      <c r="I68" s="85" t="s">
        <v>2522</v>
      </c>
      <c r="J68" s="85" t="s">
        <v>2487</v>
      </c>
      <c r="K68" s="85" t="s">
        <v>2488</v>
      </c>
      <c r="L68" s="85" t="s">
        <v>2489</v>
      </c>
      <c r="M68" s="84" t="s">
        <v>2523</v>
      </c>
      <c r="N68" s="86" t="s">
        <v>2491</v>
      </c>
      <c r="O68" s="86" t="s">
        <v>2535</v>
      </c>
      <c r="P68" s="86" t="s">
        <v>2493</v>
      </c>
    </row>
    <row r="69" spans="1:16">
      <c r="A69" s="87" t="s">
        <v>2387</v>
      </c>
      <c r="B69" s="88" t="s">
        <v>2388</v>
      </c>
      <c r="C69" s="88" t="s">
        <v>2536</v>
      </c>
      <c r="D69" s="88" t="s">
        <v>2496</v>
      </c>
      <c r="E69" s="88" t="s">
        <v>2496</v>
      </c>
      <c r="F69" s="112">
        <v>0</v>
      </c>
      <c r="G69" s="112">
        <v>750421</v>
      </c>
      <c r="H69" s="112">
        <v>3251.6179999999999</v>
      </c>
      <c r="I69" s="112">
        <v>2171.2329</v>
      </c>
      <c r="J69" s="112" t="s">
        <v>2498</v>
      </c>
      <c r="K69" s="112" t="s">
        <v>2537</v>
      </c>
      <c r="L69" s="112">
        <v>0</v>
      </c>
      <c r="M69" s="112">
        <v>0</v>
      </c>
      <c r="N69" s="113">
        <v>1</v>
      </c>
      <c r="O69" s="113">
        <v>0.90379111187965577</v>
      </c>
      <c r="P69" s="88" t="s">
        <v>2498</v>
      </c>
    </row>
    <row r="70" spans="1:16">
      <c r="A70" s="87" t="s">
        <v>2538</v>
      </c>
      <c r="B70" s="88" t="s">
        <v>2539</v>
      </c>
      <c r="C70" s="88" t="s">
        <v>2002</v>
      </c>
      <c r="D70" s="88" t="s">
        <v>2496</v>
      </c>
      <c r="E70" s="88" t="s">
        <v>2496</v>
      </c>
      <c r="F70" s="112">
        <v>0</v>
      </c>
      <c r="G70" s="112">
        <v>2200000</v>
      </c>
      <c r="H70" s="112">
        <v>5533.18</v>
      </c>
      <c r="I70" s="112">
        <v>5065.3352999999997</v>
      </c>
      <c r="J70" s="112" t="s">
        <v>2498</v>
      </c>
      <c r="K70" s="112" t="s">
        <v>2498</v>
      </c>
      <c r="L70" s="112">
        <v>0</v>
      </c>
      <c r="M70" s="112">
        <v>0</v>
      </c>
      <c r="N70" s="113">
        <v>1</v>
      </c>
      <c r="O70" s="113">
        <v>1</v>
      </c>
      <c r="P70" s="88" t="s">
        <v>2498</v>
      </c>
    </row>
    <row r="71" spans="1:16">
      <c r="A71" s="87" t="s">
        <v>2540</v>
      </c>
      <c r="B71" s="88" t="s">
        <v>2541</v>
      </c>
      <c r="C71" s="88" t="s">
        <v>2501</v>
      </c>
      <c r="D71" s="88" t="s">
        <v>2496</v>
      </c>
      <c r="E71" s="88" t="s">
        <v>2496</v>
      </c>
      <c r="F71" s="112">
        <v>0</v>
      </c>
      <c r="G71" s="112">
        <f>420600+83900+18500+1169900</f>
        <v>1692900</v>
      </c>
      <c r="H71" s="112">
        <v>7619.2</v>
      </c>
      <c r="I71" s="112">
        <v>4446.9294</v>
      </c>
      <c r="J71" s="112" t="s">
        <v>2498</v>
      </c>
      <c r="K71" s="112" t="s">
        <v>2537</v>
      </c>
      <c r="L71" s="112">
        <v>0</v>
      </c>
      <c r="M71" s="112">
        <v>0</v>
      </c>
      <c r="N71" s="113">
        <v>0.97431759728611711</v>
      </c>
      <c r="O71" s="113">
        <v>1</v>
      </c>
      <c r="P71" s="88" t="s">
        <v>2498</v>
      </c>
    </row>
    <row r="72" spans="1:16">
      <c r="A72" s="87" t="s">
        <v>2393</v>
      </c>
      <c r="B72" s="88" t="s">
        <v>2394</v>
      </c>
      <c r="C72" s="88" t="s">
        <v>2502</v>
      </c>
      <c r="D72" s="88" t="s">
        <v>2496</v>
      </c>
      <c r="E72" s="88" t="s">
        <v>2496</v>
      </c>
      <c r="F72" s="112">
        <v>0</v>
      </c>
      <c r="G72" s="112">
        <v>2047000</v>
      </c>
      <c r="H72" s="112">
        <v>7840.2110000000002</v>
      </c>
      <c r="I72" s="112">
        <v>4972.9772000000003</v>
      </c>
      <c r="J72" s="112" t="s">
        <v>2498</v>
      </c>
      <c r="K72" s="112" t="s">
        <v>2498</v>
      </c>
      <c r="L72" s="112">
        <v>0</v>
      </c>
      <c r="M72" s="112">
        <v>0</v>
      </c>
      <c r="N72" s="113">
        <v>0.82144588206042457</v>
      </c>
      <c r="O72" s="113">
        <v>1</v>
      </c>
      <c r="P72" s="88" t="s">
        <v>2498</v>
      </c>
    </row>
    <row r="73" spans="1:16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</row>
    <row r="74" spans="1:16">
      <c r="A74" s="92" t="s">
        <v>2505</v>
      </c>
    </row>
    <row r="75" spans="1:16">
      <c r="A75" s="83" t="s">
        <v>2506</v>
      </c>
    </row>
    <row r="76" spans="1:16">
      <c r="A76" s="83" t="s">
        <v>2507</v>
      </c>
    </row>
    <row r="77" spans="1:16">
      <c r="A77" s="83" t="s">
        <v>2508</v>
      </c>
    </row>
    <row r="78" spans="1:16">
      <c r="A78" s="83" t="s">
        <v>2509</v>
      </c>
    </row>
    <row r="79" spans="1:16">
      <c r="A79" s="83" t="s">
        <v>2510</v>
      </c>
    </row>
    <row r="80" spans="1:16">
      <c r="A80" s="83" t="s">
        <v>2528</v>
      </c>
    </row>
    <row r="81" spans="1:16">
      <c r="A81" s="83" t="s">
        <v>2529</v>
      </c>
    </row>
    <row r="82" spans="1:16">
      <c r="A82" s="83" t="s">
        <v>2530</v>
      </c>
    </row>
    <row r="83" spans="1:16">
      <c r="A83" s="83" t="s">
        <v>2531</v>
      </c>
    </row>
    <row r="84" spans="1:16">
      <c r="A84" s="83" t="s">
        <v>2532</v>
      </c>
    </row>
    <row r="85" spans="1:16">
      <c r="A85" s="83" t="s">
        <v>2533</v>
      </c>
    </row>
    <row r="86" spans="1:16">
      <c r="A86" s="83" t="s">
        <v>2517</v>
      </c>
    </row>
    <row r="87" spans="1:16">
      <c r="A87" s="83" t="s">
        <v>2518</v>
      </c>
    </row>
    <row r="88" spans="1:16">
      <c r="A88" s="83" t="s">
        <v>2519</v>
      </c>
    </row>
    <row r="89" spans="1:16">
      <c r="A89" s="94"/>
    </row>
    <row r="91" spans="1:16" ht="18.75">
      <c r="A91" s="110" t="s">
        <v>2542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</row>
    <row r="92" spans="1:1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</row>
    <row r="93" spans="1:16" s="95" customFormat="1" ht="17.25" thickBot="1">
      <c r="C93" s="95" t="s">
        <v>2466</v>
      </c>
      <c r="D93" s="95" t="s">
        <v>2467</v>
      </c>
      <c r="E93" s="95" t="s">
        <v>2468</v>
      </c>
      <c r="F93" s="95" t="s">
        <v>2469</v>
      </c>
      <c r="G93" s="95" t="s">
        <v>2470</v>
      </c>
      <c r="H93" s="95" t="s">
        <v>2472</v>
      </c>
      <c r="I93" s="95" t="s">
        <v>2473</v>
      </c>
      <c r="J93" s="95" t="s">
        <v>2474</v>
      </c>
      <c r="K93" s="95" t="s">
        <v>2475</v>
      </c>
      <c r="L93" s="95" t="s">
        <v>2476</v>
      </c>
      <c r="M93" s="95" t="s">
        <v>2477</v>
      </c>
      <c r="N93" s="95" t="s">
        <v>2478</v>
      </c>
      <c r="O93" s="95" t="s">
        <v>2479</v>
      </c>
      <c r="P93" s="95" t="s">
        <v>2543</v>
      </c>
    </row>
    <row r="94" spans="1:16" ht="99">
      <c r="A94" s="84" t="s">
        <v>2350</v>
      </c>
      <c r="B94" s="84" t="s">
        <v>1</v>
      </c>
      <c r="C94" s="86" t="s">
        <v>2480</v>
      </c>
      <c r="D94" s="86" t="s">
        <v>2481</v>
      </c>
      <c r="E94" s="86" t="s">
        <v>2482</v>
      </c>
      <c r="F94" s="85" t="s">
        <v>2544</v>
      </c>
      <c r="G94" s="85" t="s">
        <v>2484</v>
      </c>
      <c r="H94" s="85" t="s">
        <v>2545</v>
      </c>
      <c r="I94" s="85" t="s">
        <v>2546</v>
      </c>
      <c r="J94" s="85" t="s">
        <v>2487</v>
      </c>
      <c r="K94" s="85" t="s">
        <v>2488</v>
      </c>
      <c r="L94" s="85" t="s">
        <v>2489</v>
      </c>
      <c r="M94" s="84" t="s">
        <v>2523</v>
      </c>
      <c r="N94" s="86" t="s">
        <v>2547</v>
      </c>
      <c r="O94" s="86" t="s">
        <v>2548</v>
      </c>
      <c r="P94" s="86" t="s">
        <v>2493</v>
      </c>
    </row>
    <row r="95" spans="1:16">
      <c r="A95" s="87" t="s">
        <v>1328</v>
      </c>
      <c r="B95" s="88" t="s">
        <v>764</v>
      </c>
      <c r="C95" s="88" t="str">
        <f t="shared" ref="C95:I105" si="0">INDEX(C$5:C$72,MATCH($B95,$B$5:$B$72,0))</f>
        <v>A-</v>
      </c>
      <c r="D95" s="88" t="str">
        <f t="shared" si="0"/>
        <v>Yes</v>
      </c>
      <c r="E95" s="88" t="str">
        <f t="shared" si="0"/>
        <v>Yes</v>
      </c>
      <c r="F95" s="112">
        <f t="shared" si="0"/>
        <v>1250000</v>
      </c>
      <c r="G95" s="112">
        <f t="shared" si="0"/>
        <v>237000</v>
      </c>
      <c r="H95" s="112">
        <f t="shared" si="0"/>
        <v>39725.394</v>
      </c>
      <c r="I95" s="112">
        <f t="shared" si="0"/>
        <v>27669.495699999999</v>
      </c>
      <c r="J95" s="112" t="s">
        <v>2496</v>
      </c>
      <c r="K95" s="112" t="s">
        <v>2496</v>
      </c>
      <c r="L95" s="112">
        <v>12.200000000000001</v>
      </c>
      <c r="M95" s="113">
        <f t="shared" ref="M95:P105" si="1">INDEX(M$5:M$72,MATCH($B95,$B$5:$B$72,0))</f>
        <v>7.1898570572697046E-3</v>
      </c>
      <c r="N95" s="113">
        <f t="shared" si="1"/>
        <v>0.94859680623964859</v>
      </c>
      <c r="O95" s="113">
        <f t="shared" si="1"/>
        <v>0.90634382664184121</v>
      </c>
      <c r="P95" s="88" t="str">
        <f t="shared" si="1"/>
        <v>No</v>
      </c>
    </row>
    <row r="96" spans="1:16">
      <c r="A96" s="87" t="s">
        <v>2387</v>
      </c>
      <c r="B96" s="88" t="s">
        <v>2388</v>
      </c>
      <c r="C96" s="88" t="str">
        <f t="shared" si="0"/>
        <v>A+</v>
      </c>
      <c r="D96" s="88" t="str">
        <f t="shared" si="0"/>
        <v>Yes</v>
      </c>
      <c r="E96" s="88" t="str">
        <f t="shared" si="0"/>
        <v>Yes</v>
      </c>
      <c r="F96" s="112">
        <f t="shared" si="0"/>
        <v>0</v>
      </c>
      <c r="G96" s="112">
        <f t="shared" si="0"/>
        <v>750421</v>
      </c>
      <c r="H96" s="112">
        <f t="shared" si="0"/>
        <v>3251.6179999999999</v>
      </c>
      <c r="I96" s="112">
        <f t="shared" si="0"/>
        <v>2171.2329</v>
      </c>
      <c r="J96" s="112" t="s">
        <v>2498</v>
      </c>
      <c r="K96" s="112" t="s">
        <v>2537</v>
      </c>
      <c r="L96" s="112">
        <v>0</v>
      </c>
      <c r="M96" s="113">
        <f t="shared" si="1"/>
        <v>0</v>
      </c>
      <c r="N96" s="113">
        <f t="shared" si="1"/>
        <v>1</v>
      </c>
      <c r="O96" s="113">
        <f t="shared" si="1"/>
        <v>0.90379111187965577</v>
      </c>
      <c r="P96" s="88" t="str">
        <f t="shared" si="1"/>
        <v>No</v>
      </c>
    </row>
    <row r="97" spans="1:16">
      <c r="A97" s="87" t="s">
        <v>2538</v>
      </c>
      <c r="B97" s="88" t="s">
        <v>2539</v>
      </c>
      <c r="C97" s="88" t="str">
        <f t="shared" si="0"/>
        <v>A</v>
      </c>
      <c r="D97" s="88" t="str">
        <f t="shared" si="0"/>
        <v>Yes</v>
      </c>
      <c r="E97" s="88" t="str">
        <f t="shared" si="0"/>
        <v>Yes</v>
      </c>
      <c r="F97" s="112">
        <f t="shared" si="0"/>
        <v>0</v>
      </c>
      <c r="G97" s="112">
        <f t="shared" si="0"/>
        <v>2200000</v>
      </c>
      <c r="H97" s="112">
        <f t="shared" si="0"/>
        <v>5533.18</v>
      </c>
      <c r="I97" s="112">
        <f t="shared" si="0"/>
        <v>5065.3352999999997</v>
      </c>
      <c r="J97" s="112" t="s">
        <v>2498</v>
      </c>
      <c r="K97" s="112" t="s">
        <v>2498</v>
      </c>
      <c r="L97" s="112">
        <v>0</v>
      </c>
      <c r="M97" s="113">
        <f t="shared" si="1"/>
        <v>0</v>
      </c>
      <c r="N97" s="113">
        <f t="shared" si="1"/>
        <v>1</v>
      </c>
      <c r="O97" s="113">
        <f t="shared" si="1"/>
        <v>1</v>
      </c>
      <c r="P97" s="88" t="str">
        <f t="shared" si="1"/>
        <v>No</v>
      </c>
    </row>
    <row r="98" spans="1:16">
      <c r="A98" s="87" t="s">
        <v>2540</v>
      </c>
      <c r="B98" s="88" t="s">
        <v>2541</v>
      </c>
      <c r="C98" s="88" t="str">
        <f t="shared" si="0"/>
        <v>A-</v>
      </c>
      <c r="D98" s="88" t="str">
        <f t="shared" si="0"/>
        <v>Yes</v>
      </c>
      <c r="E98" s="88" t="str">
        <f t="shared" si="0"/>
        <v>Yes</v>
      </c>
      <c r="F98" s="112">
        <f t="shared" si="0"/>
        <v>0</v>
      </c>
      <c r="G98" s="112">
        <f t="shared" si="0"/>
        <v>1692900</v>
      </c>
      <c r="H98" s="112">
        <f t="shared" si="0"/>
        <v>7619.2</v>
      </c>
      <c r="I98" s="112">
        <f t="shared" si="0"/>
        <v>4446.9294</v>
      </c>
      <c r="J98" s="112" t="s">
        <v>2498</v>
      </c>
      <c r="K98" s="112" t="s">
        <v>2537</v>
      </c>
      <c r="L98" s="112">
        <v>0</v>
      </c>
      <c r="M98" s="113">
        <f t="shared" si="1"/>
        <v>0</v>
      </c>
      <c r="N98" s="113">
        <f t="shared" si="1"/>
        <v>0.97431759728611711</v>
      </c>
      <c r="O98" s="113">
        <f t="shared" si="1"/>
        <v>1</v>
      </c>
      <c r="P98" s="88" t="str">
        <f t="shared" si="1"/>
        <v>No</v>
      </c>
    </row>
    <row r="99" spans="1:16">
      <c r="A99" s="87" t="s">
        <v>2393</v>
      </c>
      <c r="B99" s="88" t="s">
        <v>2394</v>
      </c>
      <c r="C99" s="88" t="str">
        <f t="shared" si="0"/>
        <v>BBB+</v>
      </c>
      <c r="D99" s="88" t="str">
        <f t="shared" si="0"/>
        <v>Yes</v>
      </c>
      <c r="E99" s="88" t="str">
        <f t="shared" si="0"/>
        <v>Yes</v>
      </c>
      <c r="F99" s="112">
        <f t="shared" si="0"/>
        <v>0</v>
      </c>
      <c r="G99" s="112">
        <f t="shared" si="0"/>
        <v>2047000</v>
      </c>
      <c r="H99" s="112">
        <f t="shared" si="0"/>
        <v>7840.2110000000002</v>
      </c>
      <c r="I99" s="112">
        <f t="shared" si="0"/>
        <v>4972.9772000000003</v>
      </c>
      <c r="J99" s="112" t="s">
        <v>2498</v>
      </c>
      <c r="K99" s="112" t="s">
        <v>2498</v>
      </c>
      <c r="L99" s="112">
        <v>0</v>
      </c>
      <c r="M99" s="113">
        <f t="shared" si="1"/>
        <v>0</v>
      </c>
      <c r="N99" s="113">
        <f t="shared" si="1"/>
        <v>0.82144588206042457</v>
      </c>
      <c r="O99" s="113">
        <f t="shared" si="1"/>
        <v>1</v>
      </c>
      <c r="P99" s="88" t="str">
        <f t="shared" si="1"/>
        <v>No</v>
      </c>
    </row>
    <row r="100" spans="1:16">
      <c r="A100" s="87" t="s">
        <v>2494</v>
      </c>
      <c r="B100" s="88" t="s">
        <v>412</v>
      </c>
      <c r="C100" s="88" t="str">
        <f t="shared" si="0"/>
        <v>BBB</v>
      </c>
      <c r="D100" s="88" t="str">
        <f t="shared" si="0"/>
        <v>Yes</v>
      </c>
      <c r="E100" s="88" t="str">
        <f t="shared" si="0"/>
        <v>Yes</v>
      </c>
      <c r="F100" s="112">
        <f t="shared" si="0"/>
        <v>263800</v>
      </c>
      <c r="G100" s="112">
        <f t="shared" si="0"/>
        <v>320600</v>
      </c>
      <c r="H100" s="112">
        <f t="shared" si="0"/>
        <v>9389</v>
      </c>
      <c r="I100" s="112">
        <f t="shared" si="0"/>
        <v>10169.9</v>
      </c>
      <c r="J100" s="112" t="str">
        <f>INDEX(J$5:J$72,MATCH($B100,$B$5:$B$72,0))</f>
        <v>Yes</v>
      </c>
      <c r="K100" s="112" t="str">
        <f>INDEX(K$5:K$72,MATCH($B100,$B$5:$B$72,0))</f>
        <v>Yes</v>
      </c>
      <c r="L100" s="112">
        <f>INDEX(L$5:L$72,MATCH($B100,$B$5:$B$72,0))</f>
        <v>1500</v>
      </c>
      <c r="M100" s="113" t="str">
        <f t="shared" si="1"/>
        <v>Not Available</v>
      </c>
      <c r="N100" s="113">
        <f t="shared" si="1"/>
        <v>0.81575435466243329</v>
      </c>
      <c r="O100" s="113">
        <f t="shared" si="1"/>
        <v>1</v>
      </c>
      <c r="P100" s="88" t="str">
        <f t="shared" si="1"/>
        <v>No</v>
      </c>
    </row>
    <row r="101" spans="1:16">
      <c r="A101" s="87" t="s">
        <v>2499</v>
      </c>
      <c r="B101" s="88" t="s">
        <v>430</v>
      </c>
      <c r="C101" s="88" t="str">
        <f t="shared" si="0"/>
        <v>BBB-</v>
      </c>
      <c r="D101" s="88" t="str">
        <f t="shared" si="0"/>
        <v>Yes</v>
      </c>
      <c r="E101" s="88" t="str">
        <f t="shared" si="0"/>
        <v>Yes</v>
      </c>
      <c r="F101" s="112">
        <f t="shared" si="0"/>
        <v>0</v>
      </c>
      <c r="G101" s="112">
        <f t="shared" si="0"/>
        <v>1600000</v>
      </c>
      <c r="H101" s="112">
        <f t="shared" si="0"/>
        <v>23487.7</v>
      </c>
      <c r="I101" s="112">
        <f t="shared" si="0"/>
        <v>5570.3</v>
      </c>
      <c r="J101" s="112" t="s">
        <v>2496</v>
      </c>
      <c r="K101" s="112" t="s">
        <v>2496</v>
      </c>
      <c r="L101" s="112">
        <f>INDEX(L$5:L$72,MATCH($B101,$B$5:$B$72,0))</f>
        <v>1105</v>
      </c>
      <c r="M101" s="113">
        <f t="shared" si="1"/>
        <v>0</v>
      </c>
      <c r="N101" s="113">
        <f t="shared" si="1"/>
        <v>0.65853205177598384</v>
      </c>
      <c r="O101" s="113">
        <f t="shared" si="1"/>
        <v>0.60323365584241762</v>
      </c>
      <c r="P101" s="88" t="str">
        <f t="shared" si="1"/>
        <v>No</v>
      </c>
    </row>
    <row r="102" spans="1:16">
      <c r="A102" s="87" t="s">
        <v>2459</v>
      </c>
      <c r="B102" s="88" t="s">
        <v>610</v>
      </c>
      <c r="C102" s="88" t="str">
        <f t="shared" si="0"/>
        <v>A-</v>
      </c>
      <c r="D102" s="88" t="str">
        <f t="shared" si="0"/>
        <v>Yes</v>
      </c>
      <c r="E102" s="88" t="str">
        <f t="shared" si="0"/>
        <v>Yes</v>
      </c>
      <c r="F102" s="112">
        <f t="shared" si="0"/>
        <v>258271</v>
      </c>
      <c r="G102" s="112">
        <f t="shared" si="0"/>
        <v>1216819</v>
      </c>
      <c r="H102" s="112">
        <f t="shared" si="0"/>
        <v>21819</v>
      </c>
      <c r="I102" s="112">
        <f t="shared" si="0"/>
        <v>10911.7</v>
      </c>
      <c r="J102" s="112" t="s">
        <v>2496</v>
      </c>
      <c r="K102" s="112" t="s">
        <v>2498</v>
      </c>
      <c r="L102" s="112" t="str">
        <f>INDEX(L$5:L$72,MATCH($B102,$B$5:$B$72,0))</f>
        <v>Not Available</v>
      </c>
      <c r="M102" s="113">
        <f t="shared" si="1"/>
        <v>0</v>
      </c>
      <c r="N102" s="113">
        <f t="shared" si="1"/>
        <v>0.99460500963391141</v>
      </c>
      <c r="O102" s="113" t="str">
        <f t="shared" si="1"/>
        <v>Not Available</v>
      </c>
      <c r="P102" s="88" t="str">
        <f t="shared" si="1"/>
        <v>No</v>
      </c>
    </row>
    <row r="103" spans="1:16">
      <c r="A103" s="87" t="s">
        <v>2460</v>
      </c>
      <c r="B103" s="88" t="s">
        <v>445</v>
      </c>
      <c r="C103" s="88" t="str">
        <f t="shared" si="0"/>
        <v>BBB+</v>
      </c>
      <c r="D103" s="88" t="str">
        <f t="shared" si="0"/>
        <v>Yes</v>
      </c>
      <c r="E103" s="88" t="str">
        <f t="shared" si="0"/>
        <v>Yes</v>
      </c>
      <c r="F103" s="112">
        <f t="shared" si="0"/>
        <v>1617000</v>
      </c>
      <c r="G103" s="112">
        <f t="shared" si="0"/>
        <v>922000</v>
      </c>
      <c r="H103" s="112">
        <f t="shared" si="0"/>
        <v>32314</v>
      </c>
      <c r="I103" s="112">
        <f t="shared" si="0"/>
        <v>14130.7</v>
      </c>
      <c r="J103" s="112" t="s">
        <v>2496</v>
      </c>
      <c r="K103" s="112" t="s">
        <v>2496</v>
      </c>
      <c r="L103" s="112">
        <f>INDEX(L$5:L$72,MATCH($B103,$B$5:$B$72,0))</f>
        <v>3078</v>
      </c>
      <c r="M103" s="113">
        <f t="shared" si="1"/>
        <v>0.45</v>
      </c>
      <c r="N103" s="113">
        <f t="shared" si="1"/>
        <v>0.84652861291526305</v>
      </c>
      <c r="O103" s="113">
        <f t="shared" si="1"/>
        <v>1</v>
      </c>
      <c r="P103" s="88" t="str">
        <f t="shared" si="1"/>
        <v>Yes</v>
      </c>
    </row>
    <row r="104" spans="1:16">
      <c r="A104" s="87" t="s">
        <v>2462</v>
      </c>
      <c r="B104" s="88" t="s">
        <v>637</v>
      </c>
      <c r="C104" s="88" t="str">
        <f t="shared" si="0"/>
        <v>A-</v>
      </c>
      <c r="D104" s="88" t="str">
        <f t="shared" si="0"/>
        <v>Yes</v>
      </c>
      <c r="E104" s="88" t="str">
        <f t="shared" si="0"/>
        <v>Yes</v>
      </c>
      <c r="F104" s="112">
        <f t="shared" si="0"/>
        <v>2000000</v>
      </c>
      <c r="G104" s="112">
        <f t="shared" si="0"/>
        <v>1300000</v>
      </c>
      <c r="H104" s="112">
        <f t="shared" si="0"/>
        <v>53051</v>
      </c>
      <c r="I104" s="112">
        <f t="shared" si="0"/>
        <v>26290.9</v>
      </c>
      <c r="J104" s="112" t="s">
        <v>2496</v>
      </c>
      <c r="K104" s="112" t="s">
        <v>2496</v>
      </c>
      <c r="L104" s="112">
        <f>INDEX(L$5:L$72,MATCH($B104,$B$5:$B$72,0))</f>
        <v>4593</v>
      </c>
      <c r="M104" s="113" t="str">
        <f t="shared" si="1"/>
        <v>Not Available</v>
      </c>
      <c r="N104" s="113">
        <f t="shared" si="1"/>
        <v>0.97459205307078722</v>
      </c>
      <c r="O104" s="113">
        <f t="shared" si="1"/>
        <v>0.7156643916664045</v>
      </c>
      <c r="P104" s="88" t="str">
        <f t="shared" si="1"/>
        <v>No</v>
      </c>
    </row>
    <row r="105" spans="1:16">
      <c r="A105" s="87" t="s">
        <v>2549</v>
      </c>
      <c r="B105" s="88" t="s">
        <v>2504</v>
      </c>
      <c r="C105" s="88" t="str">
        <f t="shared" si="0"/>
        <v>A-</v>
      </c>
      <c r="D105" s="88" t="str">
        <f t="shared" si="0"/>
        <v>Yes</v>
      </c>
      <c r="E105" s="88" t="str">
        <f t="shared" si="0"/>
        <v>Yes</v>
      </c>
      <c r="F105" s="112">
        <f t="shared" si="0"/>
        <v>1370819</v>
      </c>
      <c r="G105" s="112">
        <f t="shared" si="0"/>
        <v>0</v>
      </c>
      <c r="H105" s="112">
        <f t="shared" si="0"/>
        <v>25657</v>
      </c>
      <c r="I105" s="112">
        <f t="shared" si="0"/>
        <v>15582.9</v>
      </c>
      <c r="J105" s="112" t="s">
        <v>2496</v>
      </c>
      <c r="K105" s="112" t="s">
        <v>2498</v>
      </c>
      <c r="L105" s="112">
        <v>0</v>
      </c>
      <c r="M105" s="113">
        <f t="shared" si="1"/>
        <v>0</v>
      </c>
      <c r="N105" s="113">
        <f t="shared" si="1"/>
        <v>1</v>
      </c>
      <c r="O105" s="113">
        <f t="shared" si="1"/>
        <v>1</v>
      </c>
      <c r="P105" s="88" t="str">
        <f t="shared" si="1"/>
        <v>No</v>
      </c>
    </row>
    <row r="106" spans="1:16">
      <c r="A106" s="90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</row>
    <row r="107" spans="1:16">
      <c r="A107" s="92" t="s">
        <v>2505</v>
      </c>
    </row>
    <row r="108" spans="1:16">
      <c r="A108" s="83" t="s">
        <v>2506</v>
      </c>
    </row>
    <row r="109" spans="1:16">
      <c r="A109" s="83" t="s">
        <v>2507</v>
      </c>
    </row>
    <row r="110" spans="1:16">
      <c r="A110" s="83" t="s">
        <v>2508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</row>
    <row r="111" spans="1:16">
      <c r="A111" s="83" t="s">
        <v>2509</v>
      </c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</row>
    <row r="112" spans="1:16">
      <c r="A112" s="83" t="s">
        <v>2510</v>
      </c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</row>
    <row r="113" spans="1:16">
      <c r="A113" s="83" t="s">
        <v>2511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>
      <c r="A114" s="83" t="s">
        <v>2512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</row>
    <row r="115" spans="1:16">
      <c r="A115" s="83" t="s">
        <v>2513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</row>
    <row r="116" spans="1:16">
      <c r="A116" s="83" t="s">
        <v>2514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</row>
    <row r="117" spans="1:16">
      <c r="A117" s="83" t="s">
        <v>2515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</row>
    <row r="118" spans="1:16">
      <c r="A118" s="83" t="s">
        <v>2516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</row>
    <row r="119" spans="1:16">
      <c r="A119" s="83" t="s">
        <v>2517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</row>
    <row r="120" spans="1:16">
      <c r="A120" s="83" t="s">
        <v>2518</v>
      </c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</row>
    <row r="121" spans="1:16">
      <c r="A121" s="83" t="s">
        <v>2519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</row>
    <row r="122" spans="1:16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</row>
    <row r="123" spans="1:16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</row>
    <row r="124" spans="1:16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</row>
    <row r="125" spans="1:16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</row>
  </sheetData>
  <printOptions horizontalCentered="1"/>
  <pageMargins left="0.7" right="0.7" top="1.2352941176470589" bottom="0.75" header="0.3" footer="0.3"/>
  <pageSetup scale="46" fitToHeight="0" orientation="landscape" useFirstPageNumber="1" verticalDpi="1200" r:id="rId1"/>
  <headerFooter>
    <oddHeader>&amp;R&amp;"Century Gothic,Regular"&amp;11ENMAX
Exhibit JMC-7
Page &amp;P of 3</oddHeader>
  </headerFooter>
  <rowBreaks count="3" manualBreakCount="3">
    <brk id="28" max="13" man="1"/>
    <brk id="64" max="13" man="1"/>
    <brk id="9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F409-8CB3-4F14-BFDA-BAF8A9B08AD6}">
  <dimension ref="A1:J120"/>
  <sheetViews>
    <sheetView tabSelected="1" zoomScale="88" zoomScaleNormal="90" zoomScaleSheetLayoutView="85" zoomScalePageLayoutView="64" workbookViewId="0">
      <selection activeCell="A2" sqref="A2"/>
    </sheetView>
  </sheetViews>
  <sheetFormatPr defaultColWidth="9" defaultRowHeight="16.5"/>
  <cols>
    <col min="1" max="1" width="40.5" style="87" customWidth="1"/>
    <col min="2" max="2" width="14.5" style="88" customWidth="1"/>
    <col min="3" max="5" width="14.5" style="121" customWidth="1"/>
    <col min="6" max="6" width="9.5" style="104" bestFit="1" customWidth="1"/>
    <col min="7" max="10" width="9" style="121"/>
    <col min="11" max="16384" width="9" style="104"/>
  </cols>
  <sheetData>
    <row r="1" spans="1:10" ht="18">
      <c r="A1" s="152" t="s">
        <v>2567</v>
      </c>
      <c r="B1" s="152"/>
      <c r="C1" s="152"/>
      <c r="D1" s="152"/>
      <c r="E1" s="152"/>
      <c r="F1" s="98"/>
      <c r="G1" s="88"/>
      <c r="H1" s="88"/>
      <c r="I1" s="88"/>
      <c r="J1" s="88"/>
    </row>
    <row r="2" spans="1:10">
      <c r="A2" s="124"/>
      <c r="B2" s="120"/>
      <c r="C2" s="120"/>
      <c r="D2" s="120"/>
      <c r="E2" s="120"/>
      <c r="F2" s="98"/>
      <c r="G2" s="88"/>
      <c r="H2" s="88"/>
      <c r="I2" s="88"/>
      <c r="J2" s="88"/>
    </row>
    <row r="3" spans="1:10" ht="17.25" thickBot="1">
      <c r="C3" s="88" t="s">
        <v>2466</v>
      </c>
      <c r="D3" s="88" t="s">
        <v>2467</v>
      </c>
      <c r="E3" s="88" t="s">
        <v>2468</v>
      </c>
      <c r="F3" s="87"/>
      <c r="G3" s="88"/>
      <c r="H3" s="88"/>
      <c r="I3" s="88"/>
      <c r="J3" s="88"/>
    </row>
    <row r="4" spans="1:10">
      <c r="A4" s="125" t="s">
        <v>2550</v>
      </c>
      <c r="B4" s="126" t="s">
        <v>1</v>
      </c>
      <c r="C4" s="103" t="s">
        <v>2551</v>
      </c>
      <c r="D4" s="103" t="s">
        <v>2552</v>
      </c>
      <c r="E4" s="103" t="s">
        <v>2553</v>
      </c>
      <c r="F4" s="87"/>
      <c r="G4" s="88"/>
      <c r="H4" s="88"/>
      <c r="I4" s="88"/>
      <c r="J4" s="88"/>
    </row>
    <row r="5" spans="1:10">
      <c r="A5" s="99" t="s">
        <v>2561</v>
      </c>
      <c r="B5" s="89" t="s">
        <v>430</v>
      </c>
      <c r="C5" s="106">
        <v>1.15571</v>
      </c>
      <c r="D5" s="106" t="s">
        <v>16</v>
      </c>
      <c r="E5" s="106">
        <f>AVERAGE(C5,D5)</f>
        <v>1.15571</v>
      </c>
      <c r="F5" s="87"/>
      <c r="G5" s="141"/>
      <c r="H5" s="141"/>
      <c r="I5" s="133"/>
      <c r="J5" s="133"/>
    </row>
    <row r="6" spans="1:10">
      <c r="A6" s="99" t="s">
        <v>2459</v>
      </c>
      <c r="B6" s="89" t="s">
        <v>610</v>
      </c>
      <c r="C6" s="106">
        <v>0.85877409999999998</v>
      </c>
      <c r="D6" s="106" t="s">
        <v>16</v>
      </c>
      <c r="E6" s="106">
        <f t="shared" ref="E6:E10" si="0">AVERAGE(C6,D6)</f>
        <v>0.85877409999999998</v>
      </c>
      <c r="F6" s="87"/>
      <c r="G6" s="141"/>
      <c r="H6" s="141"/>
      <c r="I6" s="133"/>
      <c r="J6" s="133"/>
    </row>
    <row r="7" spans="1:10">
      <c r="A7" s="99" t="s">
        <v>2460</v>
      </c>
      <c r="B7" s="89" t="s">
        <v>445</v>
      </c>
      <c r="C7" s="106">
        <v>0.71881010000000001</v>
      </c>
      <c r="D7" s="106">
        <v>0.75</v>
      </c>
      <c r="E7" s="106">
        <f t="shared" si="0"/>
        <v>0.73440505</v>
      </c>
      <c r="F7" s="87"/>
      <c r="G7" s="141"/>
      <c r="H7" s="141"/>
      <c r="I7" s="133"/>
      <c r="J7" s="133"/>
    </row>
    <row r="8" spans="1:10">
      <c r="A8" s="99" t="s">
        <v>2461</v>
      </c>
      <c r="B8" s="89" t="s">
        <v>652</v>
      </c>
      <c r="C8" s="106">
        <v>0.93412499999999998</v>
      </c>
      <c r="D8" s="106">
        <v>0.85</v>
      </c>
      <c r="E8" s="106">
        <f t="shared" si="0"/>
        <v>0.89206249999999998</v>
      </c>
      <c r="F8" s="87"/>
      <c r="G8" s="141"/>
      <c r="H8" s="141"/>
      <c r="I8" s="133"/>
      <c r="J8" s="133"/>
    </row>
    <row r="9" spans="1:10">
      <c r="A9" s="87" t="s">
        <v>2562</v>
      </c>
      <c r="B9" s="88" t="s">
        <v>637</v>
      </c>
      <c r="C9" s="130">
        <v>0.72239589999999998</v>
      </c>
      <c r="D9" s="106">
        <v>0.7</v>
      </c>
      <c r="E9" s="106">
        <f t="shared" si="0"/>
        <v>0.71119794999999997</v>
      </c>
      <c r="F9" s="87"/>
      <c r="G9" s="142"/>
      <c r="H9" s="141"/>
      <c r="I9" s="133"/>
      <c r="J9" s="133"/>
    </row>
    <row r="10" spans="1:10">
      <c r="A10" s="99" t="s">
        <v>2563</v>
      </c>
      <c r="B10" s="89" t="s">
        <v>2504</v>
      </c>
      <c r="C10" s="106">
        <v>0.69190260000000003</v>
      </c>
      <c r="D10" s="118" t="s">
        <v>16</v>
      </c>
      <c r="E10" s="118">
        <f t="shared" si="0"/>
        <v>0.69190260000000003</v>
      </c>
      <c r="F10" s="87"/>
      <c r="G10" s="141"/>
      <c r="H10" s="141"/>
      <c r="I10" s="133"/>
      <c r="J10" s="133"/>
    </row>
    <row r="11" spans="1:10" ht="17.25" thickBot="1">
      <c r="A11" s="127" t="s">
        <v>2554</v>
      </c>
      <c r="B11" s="107"/>
      <c r="C11" s="108">
        <f>AVERAGE(C5:C10)</f>
        <v>0.84695294999999993</v>
      </c>
      <c r="D11" s="122">
        <f>AVERAGE(D5:D10)</f>
        <v>0.76666666666666661</v>
      </c>
      <c r="E11" s="122">
        <f>AVERAGE(E5:E10)</f>
        <v>0.84067536666666653</v>
      </c>
      <c r="F11" s="87"/>
      <c r="G11" s="88"/>
      <c r="H11" s="88"/>
      <c r="I11" s="88"/>
      <c r="J11" s="88"/>
    </row>
    <row r="12" spans="1:10">
      <c r="A12" s="83"/>
      <c r="C12" s="95"/>
      <c r="D12" s="88"/>
      <c r="E12" s="88"/>
      <c r="F12" s="87"/>
      <c r="G12" s="88"/>
      <c r="H12" s="88"/>
      <c r="I12" s="88"/>
      <c r="J12" s="88"/>
    </row>
    <row r="13" spans="1:10">
      <c r="A13" s="83"/>
      <c r="C13" s="95"/>
      <c r="D13" s="88"/>
      <c r="E13" s="88"/>
      <c r="F13" s="87"/>
      <c r="G13" s="88"/>
      <c r="H13" s="88"/>
      <c r="I13" s="88"/>
      <c r="J13" s="88"/>
    </row>
    <row r="14" spans="1:10" ht="17.25" thickBot="1">
      <c r="C14" s="88"/>
      <c r="D14" s="88"/>
      <c r="E14" s="88"/>
      <c r="F14" s="87"/>
      <c r="G14" s="88"/>
      <c r="H14" s="88"/>
      <c r="I14" s="88"/>
      <c r="J14" s="88"/>
    </row>
    <row r="15" spans="1:10">
      <c r="A15" s="125" t="s">
        <v>2555</v>
      </c>
      <c r="B15" s="126" t="s">
        <v>1</v>
      </c>
      <c r="C15" s="103" t="s">
        <v>2551</v>
      </c>
      <c r="D15" s="103" t="s">
        <v>2552</v>
      </c>
      <c r="E15" s="103" t="s">
        <v>2553</v>
      </c>
      <c r="F15" s="87"/>
      <c r="G15" s="88"/>
      <c r="H15" s="88"/>
      <c r="I15" s="88"/>
      <c r="J15" s="88"/>
    </row>
    <row r="16" spans="1:10">
      <c r="A16" s="102" t="s">
        <v>2400</v>
      </c>
      <c r="B16" s="129" t="s">
        <v>2401</v>
      </c>
      <c r="C16" s="137">
        <v>0.87370040181842501</v>
      </c>
      <c r="D16" s="137">
        <v>0.9</v>
      </c>
      <c r="E16" s="106">
        <f t="shared" ref="E16" si="1">AVERAGE(C16:D16)</f>
        <v>0.88685020090921252</v>
      </c>
      <c r="F16" s="87"/>
      <c r="G16" s="88"/>
      <c r="H16" s="88"/>
      <c r="I16" s="88"/>
      <c r="J16" s="88"/>
    </row>
    <row r="17" spans="1:10">
      <c r="A17" s="83" t="s">
        <v>2402</v>
      </c>
      <c r="B17" s="95" t="s">
        <v>1930</v>
      </c>
      <c r="C17" s="137">
        <v>0.83927651394938352</v>
      </c>
      <c r="D17" s="137">
        <v>0.9</v>
      </c>
      <c r="E17" s="106">
        <f t="shared" ref="E17:E29" si="2">AVERAGE(C17:D17)</f>
        <v>0.86963825697469177</v>
      </c>
      <c r="F17" s="87"/>
      <c r="G17" s="141"/>
      <c r="H17" s="141"/>
      <c r="I17" s="133"/>
      <c r="J17" s="133"/>
    </row>
    <row r="18" spans="1:10">
      <c r="A18" s="83" t="s">
        <v>2403</v>
      </c>
      <c r="B18" s="95" t="s">
        <v>946</v>
      </c>
      <c r="C18" s="137">
        <v>0.84497239355831155</v>
      </c>
      <c r="D18" s="137">
        <v>0.8</v>
      </c>
      <c r="E18" s="106">
        <f t="shared" ref="E18" si="3">AVERAGE(C18:D18)</f>
        <v>0.8224861967791558</v>
      </c>
      <c r="F18" s="87"/>
      <c r="G18" s="141"/>
      <c r="H18" s="141"/>
      <c r="I18" s="133"/>
      <c r="J18" s="133"/>
    </row>
    <row r="19" spans="1:10">
      <c r="A19" s="83" t="s">
        <v>2415</v>
      </c>
      <c r="B19" s="95" t="s">
        <v>763</v>
      </c>
      <c r="C19" s="137">
        <v>0.82378961834926434</v>
      </c>
      <c r="D19" s="137">
        <v>0.9</v>
      </c>
      <c r="E19" s="106">
        <f t="shared" ref="E19:E23" si="4">AVERAGE(C19:D19)</f>
        <v>0.86189480917463213</v>
      </c>
      <c r="F19" s="87"/>
      <c r="G19" s="141"/>
      <c r="H19" s="141"/>
      <c r="I19" s="133"/>
      <c r="J19" s="133"/>
    </row>
    <row r="20" spans="1:10">
      <c r="A20" s="83" t="s">
        <v>2420</v>
      </c>
      <c r="B20" s="95" t="s">
        <v>1115</v>
      </c>
      <c r="C20" s="137">
        <v>0.97465009387607859</v>
      </c>
      <c r="D20" s="137">
        <v>0.95</v>
      </c>
      <c r="E20" s="106">
        <f t="shared" si="4"/>
        <v>0.96232504693803933</v>
      </c>
      <c r="F20" s="87"/>
      <c r="G20" s="141"/>
      <c r="H20" s="141"/>
      <c r="I20" s="133"/>
      <c r="J20" s="133"/>
    </row>
    <row r="21" spans="1:10">
      <c r="A21" s="83" t="s">
        <v>1328</v>
      </c>
      <c r="B21" s="95" t="s">
        <v>764</v>
      </c>
      <c r="C21" s="137">
        <v>0.90169525929291461</v>
      </c>
      <c r="D21" s="137">
        <v>0.95</v>
      </c>
      <c r="E21" s="106">
        <f t="shared" si="4"/>
        <v>0.92584762964645728</v>
      </c>
      <c r="F21" s="87"/>
      <c r="G21" s="141"/>
      <c r="H21" s="141"/>
      <c r="I21" s="133"/>
      <c r="J21" s="133"/>
    </row>
    <row r="22" spans="1:10">
      <c r="A22" s="83" t="s">
        <v>2421</v>
      </c>
      <c r="B22" s="95" t="s">
        <v>1366</v>
      </c>
      <c r="C22" s="137">
        <v>0.98249693606702992</v>
      </c>
      <c r="D22" s="137" t="s">
        <v>2440</v>
      </c>
      <c r="E22" s="106">
        <f t="shared" si="4"/>
        <v>0.98249693606702992</v>
      </c>
      <c r="F22" s="87"/>
      <c r="G22" s="141"/>
      <c r="H22" s="141"/>
      <c r="I22" s="133"/>
      <c r="J22" s="133"/>
    </row>
    <row r="23" spans="1:10">
      <c r="A23" s="83" t="s">
        <v>2526</v>
      </c>
      <c r="B23" s="95" t="s">
        <v>2527</v>
      </c>
      <c r="C23" s="137">
        <v>0.8927250421094256</v>
      </c>
      <c r="D23" s="137">
        <v>0.95</v>
      </c>
      <c r="E23" s="106">
        <f t="shared" si="4"/>
        <v>0.92136252105471272</v>
      </c>
      <c r="F23" s="87"/>
      <c r="G23" s="141"/>
      <c r="H23" s="141"/>
      <c r="I23" s="133"/>
      <c r="J23" s="133"/>
    </row>
    <row r="24" spans="1:10">
      <c r="A24" s="83" t="s">
        <v>2432</v>
      </c>
      <c r="B24" s="95" t="s">
        <v>1138</v>
      </c>
      <c r="C24" s="137">
        <v>0.91219232010489681</v>
      </c>
      <c r="D24" s="137">
        <v>1.05</v>
      </c>
      <c r="E24" s="106">
        <f t="shared" si="2"/>
        <v>0.98109616005244837</v>
      </c>
      <c r="F24" s="87"/>
      <c r="G24" s="141"/>
      <c r="H24" s="141"/>
      <c r="I24" s="133"/>
      <c r="J24" s="133"/>
    </row>
    <row r="25" spans="1:10">
      <c r="A25" s="83" t="s">
        <v>2435</v>
      </c>
      <c r="B25" s="95" t="s">
        <v>766</v>
      </c>
      <c r="C25" s="137">
        <v>1.0177614823084606</v>
      </c>
      <c r="D25" s="137">
        <v>1.05</v>
      </c>
      <c r="E25" s="106">
        <f t="shared" si="2"/>
        <v>1.0338807411542303</v>
      </c>
      <c r="F25" s="87"/>
      <c r="G25" s="141"/>
      <c r="H25" s="141"/>
      <c r="I25" s="133"/>
      <c r="J25" s="133"/>
    </row>
    <row r="26" spans="1:10">
      <c r="A26" s="83" t="s">
        <v>2442</v>
      </c>
      <c r="B26" s="95" t="s">
        <v>767</v>
      </c>
      <c r="C26" s="137">
        <v>0.93579719106169845</v>
      </c>
      <c r="D26" s="137">
        <v>0.95</v>
      </c>
      <c r="E26" s="106">
        <f t="shared" si="2"/>
        <v>0.9428985955308492</v>
      </c>
      <c r="F26" s="87"/>
      <c r="G26" s="141"/>
      <c r="H26" s="141"/>
      <c r="I26" s="133"/>
      <c r="J26" s="133"/>
    </row>
    <row r="27" spans="1:10">
      <c r="A27" s="83" t="s">
        <v>2447</v>
      </c>
      <c r="B27" s="95" t="s">
        <v>31</v>
      </c>
      <c r="C27" s="137">
        <v>1.0663522553431179</v>
      </c>
      <c r="D27" s="137">
        <v>1.1499999999999999</v>
      </c>
      <c r="E27" s="106">
        <f t="shared" ref="E27" si="5">AVERAGE(C27:D27)</f>
        <v>1.1081761276715589</v>
      </c>
      <c r="F27" s="87"/>
      <c r="G27" s="141"/>
      <c r="H27" s="141"/>
      <c r="I27" s="133"/>
      <c r="J27" s="133"/>
    </row>
    <row r="28" spans="1:10">
      <c r="A28" s="83" t="s">
        <v>2445</v>
      </c>
      <c r="B28" s="95" t="s">
        <v>2446</v>
      </c>
      <c r="C28" s="137">
        <v>0.87885600974494305</v>
      </c>
      <c r="D28" s="137">
        <v>0.9</v>
      </c>
      <c r="E28" s="106">
        <f t="shared" si="2"/>
        <v>0.88942800487247153</v>
      </c>
      <c r="F28" s="87"/>
      <c r="G28" s="141"/>
      <c r="H28" s="141"/>
      <c r="I28" s="133"/>
      <c r="J28" s="133"/>
    </row>
    <row r="29" spans="1:10">
      <c r="A29" s="83" t="s">
        <v>2450</v>
      </c>
      <c r="B29" s="95" t="s">
        <v>768</v>
      </c>
      <c r="C29" s="137">
        <v>0.89737403966762719</v>
      </c>
      <c r="D29" s="137">
        <v>0.95</v>
      </c>
      <c r="E29" s="106">
        <f t="shared" si="2"/>
        <v>0.92368701983381363</v>
      </c>
      <c r="F29" s="87"/>
      <c r="G29" s="141"/>
      <c r="H29" s="141"/>
      <c r="I29" s="133"/>
      <c r="J29" s="133"/>
    </row>
    <row r="30" spans="1:10">
      <c r="A30" s="83" t="s">
        <v>2458</v>
      </c>
      <c r="B30" s="95" t="s">
        <v>2053</v>
      </c>
      <c r="C30" s="137">
        <v>0.82948435931460662</v>
      </c>
      <c r="D30" s="137">
        <v>0.85</v>
      </c>
      <c r="E30" s="106">
        <f t="shared" ref="E30" si="6">AVERAGE(C30:D30)</f>
        <v>0.83974217965730324</v>
      </c>
      <c r="F30" s="87"/>
      <c r="G30" s="141"/>
      <c r="H30" s="141"/>
      <c r="I30" s="133"/>
      <c r="J30" s="133"/>
    </row>
    <row r="31" spans="1:10" ht="17.25" thickBot="1">
      <c r="A31" s="127" t="s">
        <v>2554</v>
      </c>
      <c r="B31" s="107"/>
      <c r="C31" s="108">
        <f>AVERAGE(C16:C30)</f>
        <v>0.9114082611044122</v>
      </c>
      <c r="D31" s="108">
        <f>AVERAGE(D16:D30)</f>
        <v>0.9464285714285714</v>
      </c>
      <c r="E31" s="108">
        <f>AVERAGE(E16:E30)</f>
        <v>0.93012069508777373</v>
      </c>
      <c r="F31" s="87"/>
      <c r="G31" s="88"/>
      <c r="H31" s="88"/>
      <c r="I31" s="88"/>
      <c r="J31" s="88"/>
    </row>
    <row r="32" spans="1:10">
      <c r="B32" s="95"/>
      <c r="C32" s="106"/>
      <c r="D32" s="106"/>
      <c r="E32" s="106"/>
      <c r="F32" s="87"/>
      <c r="G32" s="88"/>
      <c r="H32" s="88"/>
      <c r="I32" s="88"/>
      <c r="J32" s="88"/>
    </row>
    <row r="33" spans="1:10">
      <c r="B33" s="95"/>
      <c r="C33" s="106"/>
      <c r="D33" s="106"/>
      <c r="E33" s="106"/>
      <c r="F33" s="87"/>
      <c r="G33" s="88"/>
      <c r="H33" s="88"/>
      <c r="I33" s="88"/>
      <c r="J33" s="88"/>
    </row>
    <row r="34" spans="1:10" ht="17.25" thickBot="1">
      <c r="C34" s="88"/>
      <c r="D34" s="88"/>
      <c r="E34" s="88"/>
      <c r="F34" s="87"/>
      <c r="G34" s="88"/>
      <c r="H34" s="88"/>
      <c r="I34" s="88"/>
      <c r="J34" s="88"/>
    </row>
    <row r="35" spans="1:10">
      <c r="A35" s="125" t="s">
        <v>2556</v>
      </c>
      <c r="B35" s="126" t="s">
        <v>1</v>
      </c>
      <c r="C35" s="103" t="s">
        <v>2551</v>
      </c>
      <c r="D35" s="103" t="s">
        <v>2552</v>
      </c>
      <c r="E35" s="103" t="s">
        <v>2553</v>
      </c>
      <c r="F35" s="87"/>
      <c r="G35" s="88"/>
      <c r="H35" s="88"/>
      <c r="I35" s="88"/>
      <c r="J35" s="88"/>
    </row>
    <row r="36" spans="1:10">
      <c r="A36" s="102" t="s">
        <v>2564</v>
      </c>
      <c r="B36" s="129" t="s">
        <v>2380</v>
      </c>
      <c r="C36" s="137">
        <v>0.82918805364407167</v>
      </c>
      <c r="D36" s="137">
        <v>0.85</v>
      </c>
      <c r="E36" s="106">
        <f>AVERAGE(C36:D36)</f>
        <v>0.83959402682203588</v>
      </c>
      <c r="F36" s="87"/>
      <c r="G36" s="88"/>
      <c r="H36" s="88"/>
      <c r="I36" s="88"/>
      <c r="J36" s="88"/>
    </row>
    <row r="37" spans="1:10">
      <c r="A37" s="102" t="s">
        <v>2387</v>
      </c>
      <c r="B37" s="129" t="s">
        <v>2388</v>
      </c>
      <c r="C37" s="106">
        <v>0.74464980030632322</v>
      </c>
      <c r="D37" s="106">
        <v>0.85</v>
      </c>
      <c r="E37" s="106">
        <f>AVERAGE(C37:D37)</f>
        <v>0.7973249001531616</v>
      </c>
      <c r="F37" s="87"/>
      <c r="G37" s="88"/>
      <c r="H37" s="88"/>
      <c r="I37" s="88"/>
      <c r="J37" s="88"/>
    </row>
    <row r="38" spans="1:10">
      <c r="A38" s="83" t="s">
        <v>2538</v>
      </c>
      <c r="B38" s="95" t="s">
        <v>2539</v>
      </c>
      <c r="C38" s="130">
        <v>0.83247976724837924</v>
      </c>
      <c r="D38" s="130">
        <v>0.85</v>
      </c>
      <c r="E38" s="106">
        <f t="shared" ref="E38:E39" si="7">AVERAGE(C38:D38)</f>
        <v>0.84123988362418967</v>
      </c>
      <c r="F38" s="87"/>
      <c r="G38" s="88"/>
      <c r="H38" s="88"/>
      <c r="I38" s="88"/>
      <c r="J38" s="88"/>
    </row>
    <row r="39" spans="1:10">
      <c r="A39" s="92" t="s">
        <v>2540</v>
      </c>
      <c r="B39" s="131" t="s">
        <v>2541</v>
      </c>
      <c r="C39" s="138">
        <v>0.86346076191264043</v>
      </c>
      <c r="D39" s="138">
        <v>0.85</v>
      </c>
      <c r="E39" s="118">
        <f t="shared" si="7"/>
        <v>0.85673038095632026</v>
      </c>
      <c r="F39" s="87"/>
      <c r="G39" s="88"/>
      <c r="H39" s="88"/>
      <c r="I39" s="88"/>
      <c r="J39" s="88"/>
    </row>
    <row r="40" spans="1:10" ht="17.25" thickBot="1">
      <c r="A40" s="128" t="s">
        <v>2554</v>
      </c>
      <c r="B40" s="123"/>
      <c r="C40" s="122">
        <f>AVERAGE(C36:C39)</f>
        <v>0.81744459577785367</v>
      </c>
      <c r="D40" s="122">
        <f>AVERAGE(D36:D39)</f>
        <v>0.85</v>
      </c>
      <c r="E40" s="122">
        <f>AVERAGE(E36:E39)</f>
        <v>0.83372229788892693</v>
      </c>
      <c r="F40" s="87"/>
      <c r="G40" s="88"/>
      <c r="H40" s="88"/>
      <c r="I40" s="88"/>
      <c r="J40" s="88"/>
    </row>
    <row r="41" spans="1:10">
      <c r="B41" s="95"/>
      <c r="C41" s="106"/>
      <c r="D41" s="106"/>
      <c r="E41" s="106"/>
      <c r="F41" s="87"/>
      <c r="G41" s="88"/>
      <c r="H41" s="88"/>
      <c r="I41" s="88"/>
      <c r="J41" s="88"/>
    </row>
    <row r="42" spans="1:10">
      <c r="A42" s="83"/>
      <c r="B42" s="95"/>
      <c r="C42" s="95"/>
      <c r="D42" s="88"/>
      <c r="E42" s="88"/>
      <c r="F42" s="87"/>
      <c r="G42" s="88"/>
      <c r="H42" s="88"/>
      <c r="I42" s="88"/>
      <c r="J42" s="88"/>
    </row>
    <row r="43" spans="1:10" ht="17.25" thickBot="1">
      <c r="A43" s="83"/>
      <c r="B43" s="95"/>
      <c r="C43" s="95"/>
      <c r="D43" s="88"/>
      <c r="E43" s="88"/>
      <c r="F43" s="87"/>
      <c r="G43" s="88"/>
      <c r="H43" s="88"/>
      <c r="I43" s="88"/>
      <c r="J43" s="88"/>
    </row>
    <row r="44" spans="1:10">
      <c r="A44" s="125" t="s">
        <v>2557</v>
      </c>
      <c r="B44" s="126" t="s">
        <v>1</v>
      </c>
      <c r="C44" s="103" t="s">
        <v>2551</v>
      </c>
      <c r="D44" s="103" t="s">
        <v>2552</v>
      </c>
      <c r="E44" s="103" t="s">
        <v>2553</v>
      </c>
      <c r="F44" s="87"/>
      <c r="G44" s="88"/>
      <c r="H44" s="88"/>
      <c r="I44" s="88"/>
      <c r="J44" s="88"/>
    </row>
    <row r="45" spans="1:10">
      <c r="A45" s="87" t="s">
        <v>2459</v>
      </c>
      <c r="B45" s="88" t="s">
        <v>610</v>
      </c>
      <c r="C45" s="119">
        <f t="shared" ref="C45:D63" si="8">_xlfn.XLOOKUP($B45, $B$5:$B$39, C$5:C$39)</f>
        <v>0.85877409999999998</v>
      </c>
      <c r="D45" s="119" t="str">
        <f t="shared" si="8"/>
        <v>n/a</v>
      </c>
      <c r="E45" s="119">
        <f t="shared" ref="E45:E63" si="9">AVERAGE(C45:D45)</f>
        <v>0.85877409999999998</v>
      </c>
      <c r="F45" s="87"/>
      <c r="G45" s="141"/>
      <c r="H45" s="141"/>
      <c r="I45" s="133"/>
      <c r="J45" s="133"/>
    </row>
    <row r="46" spans="1:10">
      <c r="A46" s="87" t="s">
        <v>2460</v>
      </c>
      <c r="B46" s="88" t="s">
        <v>445</v>
      </c>
      <c r="C46" s="119">
        <f t="shared" si="8"/>
        <v>0.71881010000000001</v>
      </c>
      <c r="D46" s="119">
        <f t="shared" si="8"/>
        <v>0.75</v>
      </c>
      <c r="E46" s="119">
        <f t="shared" si="9"/>
        <v>0.73440505</v>
      </c>
      <c r="F46" s="87"/>
      <c r="G46" s="141"/>
      <c r="H46" s="141"/>
      <c r="I46" s="133"/>
      <c r="J46" s="133"/>
    </row>
    <row r="47" spans="1:10">
      <c r="A47" s="87" t="s">
        <v>2562</v>
      </c>
      <c r="B47" s="88" t="s">
        <v>637</v>
      </c>
      <c r="C47" s="119">
        <f t="shared" si="8"/>
        <v>0.72239589999999998</v>
      </c>
      <c r="D47" s="119">
        <f t="shared" si="8"/>
        <v>0.7</v>
      </c>
      <c r="E47" s="119">
        <f t="shared" si="9"/>
        <v>0.71119794999999997</v>
      </c>
      <c r="F47" s="87"/>
      <c r="G47" s="141"/>
      <c r="H47" s="141"/>
      <c r="I47" s="133"/>
      <c r="J47" s="133"/>
    </row>
    <row r="48" spans="1:10">
      <c r="A48" s="87" t="s">
        <v>2563</v>
      </c>
      <c r="B48" s="88" t="s">
        <v>2504</v>
      </c>
      <c r="C48" s="119">
        <f t="shared" si="8"/>
        <v>0.69190260000000003</v>
      </c>
      <c r="D48" s="119" t="str">
        <f t="shared" si="8"/>
        <v>n/a</v>
      </c>
      <c r="E48" s="119">
        <f t="shared" si="9"/>
        <v>0.69190260000000003</v>
      </c>
      <c r="F48" s="87"/>
      <c r="G48" s="141"/>
      <c r="H48" s="141"/>
      <c r="I48" s="133"/>
      <c r="J48" s="133"/>
    </row>
    <row r="49" spans="1:10">
      <c r="A49" s="87" t="s">
        <v>2400</v>
      </c>
      <c r="B49" s="88" t="s">
        <v>2401</v>
      </c>
      <c r="C49" s="119">
        <f t="shared" si="8"/>
        <v>0.87370040181842501</v>
      </c>
      <c r="D49" s="119">
        <f t="shared" si="8"/>
        <v>0.9</v>
      </c>
      <c r="E49" s="119">
        <f t="shared" si="9"/>
        <v>0.88685020090921252</v>
      </c>
      <c r="F49" s="87"/>
      <c r="G49" s="141"/>
      <c r="H49" s="141"/>
      <c r="I49" s="133"/>
      <c r="J49" s="133"/>
    </row>
    <row r="50" spans="1:10">
      <c r="A50" s="87" t="s">
        <v>2402</v>
      </c>
      <c r="B50" s="88" t="s">
        <v>1930</v>
      </c>
      <c r="C50" s="119">
        <f t="shared" si="8"/>
        <v>0.83927651394938352</v>
      </c>
      <c r="D50" s="119">
        <f t="shared" si="8"/>
        <v>0.9</v>
      </c>
      <c r="E50" s="119">
        <f t="shared" si="9"/>
        <v>0.86963825697469177</v>
      </c>
      <c r="F50" s="87"/>
      <c r="G50" s="141"/>
      <c r="H50" s="141"/>
      <c r="I50" s="133"/>
      <c r="J50" s="133"/>
    </row>
    <row r="51" spans="1:10">
      <c r="A51" s="87" t="s">
        <v>2403</v>
      </c>
      <c r="B51" s="88" t="s">
        <v>946</v>
      </c>
      <c r="C51" s="119">
        <f t="shared" si="8"/>
        <v>0.84497239355831155</v>
      </c>
      <c r="D51" s="119">
        <f t="shared" si="8"/>
        <v>0.8</v>
      </c>
      <c r="E51" s="119">
        <f t="shared" si="9"/>
        <v>0.8224861967791558</v>
      </c>
      <c r="F51" s="87"/>
      <c r="G51" s="141"/>
      <c r="H51" s="141"/>
      <c r="I51" s="133"/>
      <c r="J51" s="133"/>
    </row>
    <row r="52" spans="1:10">
      <c r="A52" s="87" t="s">
        <v>2415</v>
      </c>
      <c r="B52" s="88" t="s">
        <v>763</v>
      </c>
      <c r="C52" s="119">
        <f t="shared" si="8"/>
        <v>0.82378961834926434</v>
      </c>
      <c r="D52" s="119">
        <f t="shared" si="8"/>
        <v>0.9</v>
      </c>
      <c r="E52" s="119">
        <f t="shared" si="9"/>
        <v>0.86189480917463213</v>
      </c>
      <c r="F52" s="87"/>
      <c r="G52" s="141"/>
      <c r="H52" s="141"/>
      <c r="I52" s="133"/>
      <c r="J52" s="133"/>
    </row>
    <row r="53" spans="1:10">
      <c r="A53" s="87" t="s">
        <v>2420</v>
      </c>
      <c r="B53" s="88" t="s">
        <v>1115</v>
      </c>
      <c r="C53" s="119">
        <f t="shared" si="8"/>
        <v>0.97465009387607859</v>
      </c>
      <c r="D53" s="119">
        <f t="shared" si="8"/>
        <v>0.95</v>
      </c>
      <c r="E53" s="119">
        <f t="shared" si="9"/>
        <v>0.96232504693803933</v>
      </c>
      <c r="F53" s="87"/>
      <c r="G53" s="141"/>
      <c r="H53" s="141"/>
      <c r="I53" s="133"/>
      <c r="J53" s="133"/>
    </row>
    <row r="54" spans="1:10">
      <c r="A54" s="87" t="s">
        <v>1328</v>
      </c>
      <c r="B54" s="88" t="s">
        <v>764</v>
      </c>
      <c r="C54" s="119">
        <f t="shared" si="8"/>
        <v>0.90169525929291461</v>
      </c>
      <c r="D54" s="119">
        <f t="shared" si="8"/>
        <v>0.95</v>
      </c>
      <c r="E54" s="119">
        <f t="shared" si="9"/>
        <v>0.92584762964645728</v>
      </c>
      <c r="F54" s="87"/>
      <c r="G54" s="141"/>
      <c r="H54" s="141"/>
      <c r="I54" s="133"/>
      <c r="J54" s="133"/>
    </row>
    <row r="55" spans="1:10">
      <c r="A55" s="87" t="s">
        <v>2421</v>
      </c>
      <c r="B55" s="88" t="s">
        <v>1366</v>
      </c>
      <c r="C55" s="119">
        <f t="shared" si="8"/>
        <v>0.98249693606702992</v>
      </c>
      <c r="D55" s="119" t="str">
        <f t="shared" si="8"/>
        <v>NMF</v>
      </c>
      <c r="E55" s="119">
        <f t="shared" si="9"/>
        <v>0.98249693606702992</v>
      </c>
      <c r="F55" s="87"/>
      <c r="G55" s="141"/>
      <c r="H55" s="141"/>
      <c r="I55" s="133"/>
      <c r="J55" s="133"/>
    </row>
    <row r="56" spans="1:10">
      <c r="A56" s="87" t="s">
        <v>2526</v>
      </c>
      <c r="B56" s="88" t="s">
        <v>2527</v>
      </c>
      <c r="C56" s="119">
        <f t="shared" si="8"/>
        <v>0.8927250421094256</v>
      </c>
      <c r="D56" s="119">
        <f t="shared" si="8"/>
        <v>0.95</v>
      </c>
      <c r="E56" s="119">
        <f t="shared" si="9"/>
        <v>0.92136252105471272</v>
      </c>
      <c r="F56" s="87"/>
      <c r="G56" s="141"/>
      <c r="H56" s="141"/>
      <c r="I56" s="133"/>
      <c r="J56" s="133"/>
    </row>
    <row r="57" spans="1:10">
      <c r="A57" s="87" t="s">
        <v>2432</v>
      </c>
      <c r="B57" s="88" t="s">
        <v>1138</v>
      </c>
      <c r="C57" s="119">
        <f t="shared" si="8"/>
        <v>0.91219232010489681</v>
      </c>
      <c r="D57" s="119">
        <f t="shared" si="8"/>
        <v>1.05</v>
      </c>
      <c r="E57" s="119">
        <f t="shared" si="9"/>
        <v>0.98109616005244837</v>
      </c>
      <c r="F57" s="87"/>
      <c r="G57" s="141"/>
      <c r="H57" s="141"/>
      <c r="I57" s="133"/>
      <c r="J57" s="133"/>
    </row>
    <row r="58" spans="1:10">
      <c r="A58" s="87" t="s">
        <v>2435</v>
      </c>
      <c r="B58" s="88" t="s">
        <v>766</v>
      </c>
      <c r="C58" s="119">
        <f t="shared" si="8"/>
        <v>1.0177614823084606</v>
      </c>
      <c r="D58" s="119">
        <f t="shared" si="8"/>
        <v>1.05</v>
      </c>
      <c r="E58" s="119">
        <f t="shared" si="9"/>
        <v>1.0338807411542303</v>
      </c>
      <c r="F58" s="87"/>
      <c r="G58" s="141"/>
      <c r="H58" s="141"/>
      <c r="I58" s="133"/>
      <c r="J58" s="133"/>
    </row>
    <row r="59" spans="1:10">
      <c r="A59" s="87" t="s">
        <v>2442</v>
      </c>
      <c r="B59" s="88" t="s">
        <v>767</v>
      </c>
      <c r="C59" s="119">
        <f t="shared" si="8"/>
        <v>0.93579719106169845</v>
      </c>
      <c r="D59" s="119">
        <f t="shared" si="8"/>
        <v>0.95</v>
      </c>
      <c r="E59" s="119">
        <f t="shared" si="9"/>
        <v>0.9428985955308492</v>
      </c>
      <c r="F59" s="87"/>
      <c r="G59" s="141"/>
      <c r="H59" s="141"/>
      <c r="I59" s="133"/>
      <c r="J59" s="133"/>
    </row>
    <row r="60" spans="1:10">
      <c r="A60" s="87" t="s">
        <v>2447</v>
      </c>
      <c r="B60" s="95" t="s">
        <v>31</v>
      </c>
      <c r="C60" s="119">
        <f t="shared" si="8"/>
        <v>1.0663522553431179</v>
      </c>
      <c r="D60" s="119">
        <f t="shared" si="8"/>
        <v>1.1499999999999999</v>
      </c>
      <c r="E60" s="119">
        <f t="shared" ref="E60" si="10">AVERAGE(C60:D60)</f>
        <v>1.1081761276715589</v>
      </c>
      <c r="F60" s="87"/>
      <c r="G60" s="141"/>
      <c r="H60" s="141"/>
      <c r="I60" s="133"/>
      <c r="J60" s="133"/>
    </row>
    <row r="61" spans="1:10">
      <c r="A61" s="87" t="s">
        <v>2445</v>
      </c>
      <c r="B61" s="88" t="s">
        <v>2446</v>
      </c>
      <c r="C61" s="119">
        <f t="shared" si="8"/>
        <v>0.87885600974494305</v>
      </c>
      <c r="D61" s="119">
        <f t="shared" si="8"/>
        <v>0.9</v>
      </c>
      <c r="E61" s="119">
        <f t="shared" si="9"/>
        <v>0.88942800487247153</v>
      </c>
      <c r="F61" s="87"/>
      <c r="G61" s="141"/>
      <c r="H61" s="141"/>
      <c r="I61" s="133"/>
      <c r="J61" s="133"/>
    </row>
    <row r="62" spans="1:10">
      <c r="A62" s="87" t="s">
        <v>2450</v>
      </c>
      <c r="B62" s="88" t="s">
        <v>768</v>
      </c>
      <c r="C62" s="119">
        <f t="shared" si="8"/>
        <v>0.89737403966762719</v>
      </c>
      <c r="D62" s="119">
        <f t="shared" si="8"/>
        <v>0.95</v>
      </c>
      <c r="E62" s="119">
        <f t="shared" si="9"/>
        <v>0.92368701983381363</v>
      </c>
      <c r="F62" s="87"/>
      <c r="G62" s="141"/>
      <c r="H62" s="141"/>
      <c r="I62" s="133"/>
      <c r="J62" s="133"/>
    </row>
    <row r="63" spans="1:10">
      <c r="A63" s="109" t="s">
        <v>2458</v>
      </c>
      <c r="B63" s="88" t="s">
        <v>2053</v>
      </c>
      <c r="C63" s="119">
        <f t="shared" si="8"/>
        <v>0.82948435931460662</v>
      </c>
      <c r="D63" s="119">
        <f t="shared" si="8"/>
        <v>0.85</v>
      </c>
      <c r="E63" s="119">
        <f t="shared" si="9"/>
        <v>0.83974217965730324</v>
      </c>
      <c r="F63" s="87"/>
      <c r="G63" s="141"/>
      <c r="H63" s="141"/>
      <c r="I63" s="133"/>
      <c r="J63" s="133"/>
    </row>
    <row r="64" spans="1:10" ht="17.25" thickBot="1">
      <c r="A64" s="128" t="s">
        <v>2554</v>
      </c>
      <c r="B64" s="107"/>
      <c r="C64" s="108">
        <f>AVERAGE(C45:C63)</f>
        <v>0.87700034824032536</v>
      </c>
      <c r="D64" s="108">
        <f>AVERAGE(D45:D63)</f>
        <v>0.91875000000000007</v>
      </c>
      <c r="E64" s="108">
        <f>AVERAGE(E45:E63)</f>
        <v>0.89200474349034753</v>
      </c>
      <c r="F64" s="87"/>
      <c r="G64" s="88"/>
      <c r="H64" s="88"/>
      <c r="I64" s="88"/>
      <c r="J64" s="88"/>
    </row>
    <row r="65" spans="1:10">
      <c r="B65" s="95"/>
      <c r="C65" s="106"/>
      <c r="D65" s="106"/>
      <c r="E65" s="106"/>
      <c r="F65" s="87"/>
      <c r="G65" s="88"/>
      <c r="H65" s="88"/>
      <c r="I65" s="88"/>
      <c r="J65" s="88"/>
    </row>
    <row r="66" spans="1:10">
      <c r="B66" s="95"/>
      <c r="C66" s="106"/>
      <c r="D66" s="106"/>
      <c r="E66" s="106"/>
      <c r="F66" s="87"/>
      <c r="G66" s="88"/>
      <c r="H66" s="88"/>
      <c r="I66" s="88"/>
      <c r="J66" s="88"/>
    </row>
    <row r="67" spans="1:10" ht="17.25" thickBot="1">
      <c r="A67" s="83"/>
      <c r="C67" s="95"/>
      <c r="D67" s="88"/>
      <c r="E67" s="88"/>
      <c r="F67" s="87"/>
      <c r="G67" s="88"/>
      <c r="H67" s="88"/>
      <c r="I67" s="88"/>
      <c r="J67" s="88"/>
    </row>
    <row r="68" spans="1:10">
      <c r="A68" s="125" t="s">
        <v>2558</v>
      </c>
      <c r="B68" s="126" t="s">
        <v>1</v>
      </c>
      <c r="C68" s="103" t="s">
        <v>2551</v>
      </c>
      <c r="D68" s="103" t="s">
        <v>2552</v>
      </c>
      <c r="E68" s="103" t="s">
        <v>2553</v>
      </c>
      <c r="F68" s="87"/>
      <c r="G68" s="88"/>
      <c r="H68" s="88"/>
      <c r="I68" s="88"/>
      <c r="J68" s="88"/>
    </row>
    <row r="69" spans="1:10">
      <c r="A69" s="87" t="str">
        <f>'[8]CEA-4 Constant DCF'!A143</f>
        <v>AltaGas Limited</v>
      </c>
      <c r="B69" s="88" t="s">
        <v>430</v>
      </c>
      <c r="C69" s="119">
        <f t="shared" ref="C69:D76" si="11">_xlfn.XLOOKUP($B69, $B$5:$B$39, C$5:C$39)</f>
        <v>1.15571</v>
      </c>
      <c r="D69" s="119" t="str">
        <f t="shared" si="11"/>
        <v>n/a</v>
      </c>
      <c r="E69" s="106">
        <f t="shared" ref="E69:E76" si="12">AVERAGE(C69:D69)</f>
        <v>1.15571</v>
      </c>
      <c r="F69" s="87"/>
      <c r="G69" s="132"/>
      <c r="H69" s="132"/>
      <c r="I69" s="133"/>
      <c r="J69" s="133"/>
    </row>
    <row r="70" spans="1:10">
      <c r="A70" s="87" t="str">
        <f>'[8]CEA-4 Constant DCF'!A144</f>
        <v>Canadian Utilities Limited</v>
      </c>
      <c r="B70" s="88" t="s">
        <v>610</v>
      </c>
      <c r="C70" s="119">
        <f t="shared" si="11"/>
        <v>0.85877409999999998</v>
      </c>
      <c r="D70" s="119" t="str">
        <f t="shared" si="11"/>
        <v>n/a</v>
      </c>
      <c r="E70" s="119">
        <f t="shared" si="12"/>
        <v>0.85877409999999998</v>
      </c>
      <c r="F70" s="87"/>
      <c r="G70" s="132"/>
      <c r="H70" s="132"/>
      <c r="I70" s="133"/>
      <c r="J70" s="133"/>
    </row>
    <row r="71" spans="1:10">
      <c r="A71" s="87" t="str">
        <f>'[8]CEA-4 Constant DCF'!A145</f>
        <v>Enbridge Inc.</v>
      </c>
      <c r="B71" s="88" t="s">
        <v>652</v>
      </c>
      <c r="C71" s="119">
        <f t="shared" si="11"/>
        <v>0.93412499999999998</v>
      </c>
      <c r="D71" s="119">
        <f t="shared" si="11"/>
        <v>0.85</v>
      </c>
      <c r="E71" s="119">
        <f t="shared" si="12"/>
        <v>0.89206249999999998</v>
      </c>
      <c r="F71" s="87"/>
      <c r="G71" s="132"/>
      <c r="H71" s="132"/>
      <c r="I71" s="133"/>
      <c r="J71" s="133"/>
    </row>
    <row r="72" spans="1:10">
      <c r="A72" s="87" t="str">
        <f>'[8]CEA-4 Constant DCF'!A146</f>
        <v>Fortis, Inc.</v>
      </c>
      <c r="B72" s="88" t="s">
        <v>637</v>
      </c>
      <c r="C72" s="119">
        <f t="shared" si="11"/>
        <v>0.72239589999999998</v>
      </c>
      <c r="D72" s="119">
        <f t="shared" si="11"/>
        <v>0.7</v>
      </c>
      <c r="E72" s="119">
        <f t="shared" si="12"/>
        <v>0.71119794999999997</v>
      </c>
      <c r="F72" s="87"/>
      <c r="G72" s="132"/>
      <c r="H72" s="132"/>
      <c r="I72" s="133"/>
      <c r="J72" s="133"/>
    </row>
    <row r="73" spans="1:10">
      <c r="A73" s="87" t="str">
        <f>'[8]CEA-4 Constant DCF'!A147</f>
        <v>Atmos Energy Corp.</v>
      </c>
      <c r="B73" s="88" t="s">
        <v>2380</v>
      </c>
      <c r="C73" s="119">
        <f t="shared" si="11"/>
        <v>0.82918805364407167</v>
      </c>
      <c r="D73" s="119">
        <f t="shared" si="11"/>
        <v>0.85</v>
      </c>
      <c r="E73" s="119">
        <f t="shared" si="12"/>
        <v>0.83959402682203588</v>
      </c>
      <c r="F73" s="87"/>
      <c r="G73" s="132"/>
      <c r="H73" s="132"/>
      <c r="I73" s="133"/>
      <c r="J73" s="133"/>
    </row>
    <row r="74" spans="1:10">
      <c r="A74" s="87" t="str">
        <f>'[8]CEA-4 Constant DCF'!A148</f>
        <v>Northwest Natural Gas Company</v>
      </c>
      <c r="B74" s="88" t="s">
        <v>2388</v>
      </c>
      <c r="C74" s="119">
        <f t="shared" si="11"/>
        <v>0.74464980030632322</v>
      </c>
      <c r="D74" s="119">
        <f t="shared" si="11"/>
        <v>0.85</v>
      </c>
      <c r="E74" s="119">
        <f t="shared" si="12"/>
        <v>0.7973249001531616</v>
      </c>
      <c r="F74" s="87"/>
      <c r="G74" s="132"/>
      <c r="H74" s="132"/>
      <c r="I74" s="133"/>
      <c r="J74" s="133"/>
    </row>
    <row r="75" spans="1:10">
      <c r="A75" s="87" t="str">
        <f>'[8]CEA-4 Constant DCF'!A149</f>
        <v>ONE Gas, Inc.</v>
      </c>
      <c r="B75" s="88" t="s">
        <v>2539</v>
      </c>
      <c r="C75" s="119">
        <f t="shared" si="11"/>
        <v>0.83247976724837924</v>
      </c>
      <c r="D75" s="119">
        <f t="shared" si="11"/>
        <v>0.85</v>
      </c>
      <c r="E75" s="119">
        <f t="shared" si="12"/>
        <v>0.84123988362418967</v>
      </c>
      <c r="F75" s="87"/>
      <c r="G75" s="132"/>
      <c r="H75" s="132"/>
      <c r="I75" s="133"/>
      <c r="J75" s="133"/>
    </row>
    <row r="76" spans="1:10">
      <c r="A76" s="109" t="str">
        <f>'[8]CEA-4 Constant DCF'!A150</f>
        <v>Spire, Inc.</v>
      </c>
      <c r="B76" s="88" t="s">
        <v>2541</v>
      </c>
      <c r="C76" s="119">
        <f t="shared" si="11"/>
        <v>0.86346076191264043</v>
      </c>
      <c r="D76" s="119">
        <f t="shared" si="11"/>
        <v>0.85</v>
      </c>
      <c r="E76" s="119">
        <f t="shared" si="12"/>
        <v>0.85673038095632026</v>
      </c>
      <c r="F76" s="87"/>
      <c r="G76" s="132"/>
      <c r="H76" s="132"/>
      <c r="I76" s="133"/>
      <c r="J76" s="133"/>
    </row>
    <row r="77" spans="1:10" ht="17.25" thickBot="1">
      <c r="A77" s="128" t="s">
        <v>2554</v>
      </c>
      <c r="B77" s="107"/>
      <c r="C77" s="108">
        <f>AVERAGE(C69:C76)</f>
        <v>0.8675979228889269</v>
      </c>
      <c r="D77" s="108">
        <f>AVERAGE(D69:D76)</f>
        <v>0.82499999999999984</v>
      </c>
      <c r="E77" s="108">
        <f>AVERAGE(E69:E76)</f>
        <v>0.86907921769446339</v>
      </c>
      <c r="F77" s="87"/>
      <c r="G77" s="88"/>
      <c r="H77" s="88"/>
      <c r="I77" s="88"/>
      <c r="J77" s="88"/>
    </row>
    <row r="78" spans="1:10">
      <c r="B78" s="95"/>
      <c r="C78" s="106"/>
      <c r="D78" s="106"/>
      <c r="E78" s="106"/>
      <c r="F78" s="87"/>
      <c r="G78" s="88"/>
      <c r="H78" s="88"/>
      <c r="I78" s="88"/>
      <c r="J78" s="88"/>
    </row>
    <row r="80" spans="1:10" ht="17.25" thickBot="1">
      <c r="C80" s="88"/>
      <c r="D80" s="88"/>
      <c r="E80" s="88"/>
      <c r="F80" s="87"/>
      <c r="G80" s="88"/>
      <c r="H80" s="88"/>
      <c r="I80" s="88"/>
      <c r="J80" s="88"/>
    </row>
    <row r="81" spans="1:5">
      <c r="A81" s="125" t="s">
        <v>2559</v>
      </c>
      <c r="B81" s="126" t="s">
        <v>1</v>
      </c>
      <c r="C81" s="103" t="s">
        <v>2551</v>
      </c>
      <c r="D81" s="103" t="s">
        <v>2552</v>
      </c>
      <c r="E81" s="103" t="s">
        <v>2553</v>
      </c>
    </row>
    <row r="82" spans="1:5">
      <c r="A82" s="144" t="str">
        <f>'[8]CEA-4 Constant DCF'!A176</f>
        <v>AltaGas Limited</v>
      </c>
      <c r="B82" s="147" t="str">
        <f>'[8]CEA-4 Constant DCF'!B176</f>
        <v>ALA</v>
      </c>
      <c r="C82" s="137">
        <f>_xlfn.XLOOKUP($B82, $B$5:$B$39, C$5:C$39)</f>
        <v>1.15571</v>
      </c>
      <c r="D82" s="137" t="str">
        <f>_xlfn.XLOOKUP($B82, $B$5:$B$39, D$5:D$39)</f>
        <v>n/a</v>
      </c>
      <c r="E82" s="106">
        <f t="shared" ref="E82" si="13">AVERAGE(C82:D82)</f>
        <v>1.15571</v>
      </c>
    </row>
    <row r="83" spans="1:5">
      <c r="A83" s="144" t="str">
        <f>'[8]CEA-4 Constant DCF'!A177</f>
        <v>Canadian Utilities Limited</v>
      </c>
      <c r="B83" s="147" t="str">
        <f>'[8]CEA-4 Constant DCF'!B177</f>
        <v>CU</v>
      </c>
      <c r="C83" s="137">
        <f t="shared" ref="C83:D106" si="14">_xlfn.XLOOKUP($B83, $B$5:$B$39, C$5:C$39)</f>
        <v>0.85877409999999998</v>
      </c>
      <c r="D83" s="137" t="str">
        <f t="shared" si="14"/>
        <v>n/a</v>
      </c>
      <c r="E83" s="106">
        <f t="shared" ref="E83:E106" si="15">AVERAGE(C83:D83)</f>
        <v>0.85877409999999998</v>
      </c>
    </row>
    <row r="84" spans="1:5">
      <c r="A84" s="144" t="str">
        <f>'[8]CEA-4 Constant DCF'!A178</f>
        <v>Emera Inc.</v>
      </c>
      <c r="B84" s="147" t="str">
        <f>'[8]CEA-4 Constant DCF'!B178</f>
        <v>EMA</v>
      </c>
      <c r="C84" s="137">
        <f t="shared" si="14"/>
        <v>0.71881010000000001</v>
      </c>
      <c r="D84" s="137">
        <f t="shared" si="14"/>
        <v>0.75</v>
      </c>
      <c r="E84" s="106">
        <f t="shared" si="15"/>
        <v>0.73440505</v>
      </c>
    </row>
    <row r="85" spans="1:5">
      <c r="A85" s="144" t="str">
        <f>'[8]CEA-4 Constant DCF'!A179</f>
        <v>Enbridge Inc.</v>
      </c>
      <c r="B85" s="147" t="str">
        <f>'[8]CEA-4 Constant DCF'!B179</f>
        <v>ENB</v>
      </c>
      <c r="C85" s="137">
        <f t="shared" si="14"/>
        <v>0.93412499999999998</v>
      </c>
      <c r="D85" s="137">
        <f t="shared" si="14"/>
        <v>0.85</v>
      </c>
      <c r="E85" s="106">
        <f t="shared" si="15"/>
        <v>0.89206249999999998</v>
      </c>
    </row>
    <row r="86" spans="1:5">
      <c r="A86" s="144" t="str">
        <f>'[8]CEA-4 Constant DCF'!A180</f>
        <v>Fortis, Inc.</v>
      </c>
      <c r="B86" s="147" t="str">
        <f>'[8]CEA-4 Constant DCF'!B180</f>
        <v>FTS</v>
      </c>
      <c r="C86" s="137">
        <f t="shared" si="14"/>
        <v>0.72239589999999998</v>
      </c>
      <c r="D86" s="137">
        <f t="shared" si="14"/>
        <v>0.7</v>
      </c>
      <c r="E86" s="106">
        <f t="shared" si="15"/>
        <v>0.71119794999999997</v>
      </c>
    </row>
    <row r="87" spans="1:5">
      <c r="A87" s="144" t="str">
        <f>'[8]CEA-4 Constant DCF'!A181</f>
        <v>Hydro One, Ltd.</v>
      </c>
      <c r="B87" s="147" t="str">
        <f>'[8]CEA-4 Constant DCF'!B181</f>
        <v>H</v>
      </c>
      <c r="C87" s="137">
        <f t="shared" si="14"/>
        <v>0.69190260000000003</v>
      </c>
      <c r="D87" s="137" t="str">
        <f t="shared" si="14"/>
        <v>n/a</v>
      </c>
      <c r="E87" s="106">
        <f t="shared" si="15"/>
        <v>0.69190260000000003</v>
      </c>
    </row>
    <row r="88" spans="1:5">
      <c r="A88" s="144" t="str">
        <f>'[8]CEA-4 Constant DCF'!A182</f>
        <v>Alliant Energy Corporation</v>
      </c>
      <c r="B88" s="147" t="str">
        <f>'[8]CEA-4 Constant DCF'!B182</f>
        <v>LNT</v>
      </c>
      <c r="C88" s="119">
        <f t="shared" si="14"/>
        <v>0.87370040181842501</v>
      </c>
      <c r="D88" s="119">
        <f t="shared" si="14"/>
        <v>0.9</v>
      </c>
      <c r="E88" s="106">
        <f t="shared" si="15"/>
        <v>0.88685020090921252</v>
      </c>
    </row>
    <row r="89" spans="1:5">
      <c r="A89" s="144" t="str">
        <f>'[8]CEA-4 Constant DCF'!A183</f>
        <v>Ameren Corporation</v>
      </c>
      <c r="B89" s="147" t="str">
        <f>'[8]CEA-4 Constant DCF'!B183</f>
        <v>AEE</v>
      </c>
      <c r="C89" s="119">
        <f t="shared" si="14"/>
        <v>0.83927651394938352</v>
      </c>
      <c r="D89" s="119">
        <f t="shared" si="14"/>
        <v>0.9</v>
      </c>
      <c r="E89" s="106">
        <f t="shared" si="15"/>
        <v>0.86963825697469177</v>
      </c>
    </row>
    <row r="90" spans="1:5">
      <c r="A90" s="144" t="str">
        <f>'[8]CEA-4 Constant DCF'!A184</f>
        <v>American Electric Power Company, Inc.</v>
      </c>
      <c r="B90" s="147" t="str">
        <f>'[8]CEA-4 Constant DCF'!B184</f>
        <v>AEP</v>
      </c>
      <c r="C90" s="119">
        <f t="shared" si="14"/>
        <v>0.84497239355831155</v>
      </c>
      <c r="D90" s="119">
        <f t="shared" si="14"/>
        <v>0.8</v>
      </c>
      <c r="E90" s="106">
        <f t="shared" si="15"/>
        <v>0.8224861967791558</v>
      </c>
    </row>
    <row r="91" spans="1:5">
      <c r="A91" s="144" t="str">
        <f>'[8]CEA-4 Constant DCF'!A185</f>
        <v>Duke Energy Corporation</v>
      </c>
      <c r="B91" s="147" t="str">
        <f>'[8]CEA-4 Constant DCF'!B185</f>
        <v>DUK</v>
      </c>
      <c r="C91" s="119">
        <f t="shared" si="14"/>
        <v>0.82378961834926434</v>
      </c>
      <c r="D91" s="119">
        <f t="shared" si="14"/>
        <v>0.9</v>
      </c>
      <c r="E91" s="106">
        <f t="shared" si="15"/>
        <v>0.86189480917463213</v>
      </c>
    </row>
    <row r="92" spans="1:5">
      <c r="A92" s="144" t="str">
        <f>'[8]CEA-4 Constant DCF'!A186</f>
        <v>Entergy Corporation</v>
      </c>
      <c r="B92" s="147" t="str">
        <f>'[8]CEA-4 Constant DCF'!B186</f>
        <v>ETR</v>
      </c>
      <c r="C92" s="119">
        <f t="shared" si="14"/>
        <v>0.97465009387607859</v>
      </c>
      <c r="D92" s="119">
        <f t="shared" si="14"/>
        <v>0.95</v>
      </c>
      <c r="E92" s="106">
        <f t="shared" si="15"/>
        <v>0.96232504693803933</v>
      </c>
    </row>
    <row r="93" spans="1:5">
      <c r="A93" s="144" t="str">
        <f>'[8]CEA-4 Constant DCF'!A187</f>
        <v>Eversource Energy</v>
      </c>
      <c r="B93" s="147" t="str">
        <f>'[8]CEA-4 Constant DCF'!B187</f>
        <v>ES</v>
      </c>
      <c r="C93" s="119">
        <f t="shared" si="14"/>
        <v>0.90169525929291461</v>
      </c>
      <c r="D93" s="119">
        <f t="shared" si="14"/>
        <v>0.95</v>
      </c>
      <c r="E93" s="106">
        <f t="shared" si="15"/>
        <v>0.92584762964645728</v>
      </c>
    </row>
    <row r="94" spans="1:5">
      <c r="A94" s="144" t="str">
        <f>'[8]CEA-4 Constant DCF'!A188</f>
        <v>Exelon Corporation</v>
      </c>
      <c r="B94" s="147" t="str">
        <f>'[8]CEA-4 Constant DCF'!B188</f>
        <v>EXC</v>
      </c>
      <c r="C94" s="119">
        <f t="shared" si="14"/>
        <v>0.98249693606702992</v>
      </c>
      <c r="D94" s="119" t="str">
        <f t="shared" si="14"/>
        <v>NMF</v>
      </c>
      <c r="E94" s="106">
        <f t="shared" si="15"/>
        <v>0.98249693606702992</v>
      </c>
    </row>
    <row r="95" spans="1:5">
      <c r="A95" s="144" t="str">
        <f>'[8]CEA-4 Constant DCF'!A189</f>
        <v>Evergy, Inc.</v>
      </c>
      <c r="B95" s="147" t="str">
        <f>'[8]CEA-4 Constant DCF'!B189</f>
        <v>EVRG</v>
      </c>
      <c r="C95" s="119">
        <f t="shared" si="14"/>
        <v>0.8927250421094256</v>
      </c>
      <c r="D95" s="119">
        <f t="shared" si="14"/>
        <v>0.95</v>
      </c>
      <c r="E95" s="106">
        <f t="shared" si="15"/>
        <v>0.92136252105471272</v>
      </c>
    </row>
    <row r="96" spans="1:5">
      <c r="A96" s="144" t="str">
        <f>'[8]CEA-4 Constant DCF'!A190</f>
        <v>NextEra Energy, Inc.</v>
      </c>
      <c r="B96" s="147" t="str">
        <f>'[8]CEA-4 Constant DCF'!B190</f>
        <v>NEE</v>
      </c>
      <c r="C96" s="119">
        <f t="shared" si="14"/>
        <v>0.91219232010489681</v>
      </c>
      <c r="D96" s="119">
        <f t="shared" si="14"/>
        <v>1.05</v>
      </c>
      <c r="E96" s="106">
        <f t="shared" si="15"/>
        <v>0.98109616005244837</v>
      </c>
    </row>
    <row r="97" spans="1:10">
      <c r="A97" s="144" t="str">
        <f>'[8]CEA-4 Constant DCF'!A191</f>
        <v>OGE Energy Corporation</v>
      </c>
      <c r="B97" s="147" t="str">
        <f>'[8]CEA-4 Constant DCF'!B191</f>
        <v>OGE</v>
      </c>
      <c r="C97" s="119">
        <f t="shared" si="14"/>
        <v>1.0177614823084606</v>
      </c>
      <c r="D97" s="119">
        <f t="shared" si="14"/>
        <v>1.05</v>
      </c>
      <c r="E97" s="106">
        <f t="shared" si="15"/>
        <v>1.0338807411542303</v>
      </c>
      <c r="F97" s="87"/>
      <c r="G97" s="88"/>
      <c r="H97" s="88"/>
      <c r="I97" s="88"/>
      <c r="J97" s="88"/>
    </row>
    <row r="98" spans="1:10">
      <c r="A98" s="144" t="str">
        <f>'[8]CEA-4 Constant DCF'!A192</f>
        <v>Pinnacle West Capital Corporation</v>
      </c>
      <c r="B98" s="147" t="str">
        <f>'[8]CEA-4 Constant DCF'!B192</f>
        <v>PNW</v>
      </c>
      <c r="C98" s="119">
        <f t="shared" si="14"/>
        <v>0.93579719106169845</v>
      </c>
      <c r="D98" s="119">
        <f t="shared" si="14"/>
        <v>0.95</v>
      </c>
      <c r="E98" s="106">
        <f t="shared" si="15"/>
        <v>0.9428985955308492</v>
      </c>
      <c r="F98" s="87"/>
      <c r="G98" s="88"/>
      <c r="H98" s="88"/>
      <c r="I98" s="88"/>
      <c r="J98" s="88"/>
    </row>
    <row r="99" spans="1:10">
      <c r="A99" s="144" t="str">
        <f>'[8]CEA-4 Constant DCF'!A193</f>
        <v>PPL Corporation</v>
      </c>
      <c r="B99" s="147" t="str">
        <f>'[8]CEA-4 Constant DCF'!B193</f>
        <v>PPL</v>
      </c>
      <c r="C99" s="119">
        <f t="shared" si="14"/>
        <v>1.0663522553431179</v>
      </c>
      <c r="D99" s="119">
        <f t="shared" si="14"/>
        <v>1.1499999999999999</v>
      </c>
      <c r="E99" s="106">
        <f t="shared" si="15"/>
        <v>1.1081761276715589</v>
      </c>
      <c r="F99" s="87"/>
      <c r="G99" s="88"/>
      <c r="H99" s="88"/>
      <c r="I99" s="88"/>
      <c r="J99" s="88"/>
    </row>
    <row r="100" spans="1:10">
      <c r="A100" s="144" t="str">
        <f>'[8]CEA-4 Constant DCF'!A194</f>
        <v>Portland General Electric Company</v>
      </c>
      <c r="B100" s="147" t="str">
        <f>'[8]CEA-4 Constant DCF'!B194</f>
        <v>POR</v>
      </c>
      <c r="C100" s="119">
        <f t="shared" si="14"/>
        <v>0.87885600974494305</v>
      </c>
      <c r="D100" s="119">
        <f t="shared" si="14"/>
        <v>0.9</v>
      </c>
      <c r="E100" s="106">
        <f t="shared" si="15"/>
        <v>0.88942800487247153</v>
      </c>
      <c r="F100" s="87"/>
      <c r="G100" s="88"/>
      <c r="H100" s="88"/>
      <c r="I100" s="88"/>
      <c r="J100" s="88"/>
    </row>
    <row r="101" spans="1:10">
      <c r="A101" s="144" t="str">
        <f>'[8]CEA-4 Constant DCF'!A195</f>
        <v>Southern Company</v>
      </c>
      <c r="B101" s="147" t="str">
        <f>'[8]CEA-4 Constant DCF'!B195</f>
        <v>SO</v>
      </c>
      <c r="C101" s="119">
        <f t="shared" si="14"/>
        <v>0.89737403966762719</v>
      </c>
      <c r="D101" s="119">
        <f t="shared" si="14"/>
        <v>0.95</v>
      </c>
      <c r="E101" s="106">
        <f t="shared" si="15"/>
        <v>0.92368701983381363</v>
      </c>
      <c r="F101" s="87"/>
      <c r="G101" s="88"/>
      <c r="H101" s="88"/>
      <c r="I101" s="88"/>
      <c r="J101" s="88"/>
    </row>
    <row r="102" spans="1:10">
      <c r="A102" s="144" t="str">
        <f>'[8]CEA-4 Constant DCF'!A196</f>
        <v>Xcel Energy Inc.</v>
      </c>
      <c r="B102" s="147" t="str">
        <f>'[8]CEA-4 Constant DCF'!B196</f>
        <v>XEL</v>
      </c>
      <c r="C102" s="119">
        <f t="shared" si="14"/>
        <v>0.82948435931460662</v>
      </c>
      <c r="D102" s="119">
        <f t="shared" si="14"/>
        <v>0.85</v>
      </c>
      <c r="E102" s="106">
        <f t="shared" si="15"/>
        <v>0.83974217965730324</v>
      </c>
      <c r="F102" s="87"/>
      <c r="G102" s="88"/>
      <c r="H102" s="88"/>
      <c r="I102" s="88"/>
      <c r="J102" s="88"/>
    </row>
    <row r="103" spans="1:10">
      <c r="A103" s="144" t="str">
        <f>'[8]CEA-4 Constant DCF'!A197</f>
        <v>Atmos Energy Corp.</v>
      </c>
      <c r="B103" s="147" t="str">
        <f>'[8]CEA-4 Constant DCF'!B197</f>
        <v>ATO</v>
      </c>
      <c r="C103" s="119">
        <f t="shared" si="14"/>
        <v>0.82918805364407167</v>
      </c>
      <c r="D103" s="119">
        <f t="shared" si="14"/>
        <v>0.85</v>
      </c>
      <c r="E103" s="106">
        <f t="shared" si="15"/>
        <v>0.83959402682203588</v>
      </c>
      <c r="F103" s="87"/>
      <c r="G103" s="88"/>
      <c r="H103" s="88"/>
      <c r="I103" s="88"/>
      <c r="J103" s="88"/>
    </row>
    <row r="104" spans="1:10">
      <c r="A104" s="144" t="str">
        <f>'[8]CEA-4 Constant DCF'!A198</f>
        <v>Northwest Natural Gas Company</v>
      </c>
      <c r="B104" s="147" t="str">
        <f>'[8]CEA-4 Constant DCF'!B198</f>
        <v>NWN</v>
      </c>
      <c r="C104" s="119">
        <f t="shared" si="14"/>
        <v>0.74464980030632322</v>
      </c>
      <c r="D104" s="119">
        <f t="shared" si="14"/>
        <v>0.85</v>
      </c>
      <c r="E104" s="106">
        <f t="shared" si="15"/>
        <v>0.7973249001531616</v>
      </c>
      <c r="F104" s="87"/>
      <c r="G104" s="88"/>
      <c r="H104" s="88"/>
      <c r="I104" s="88"/>
      <c r="J104" s="88"/>
    </row>
    <row r="105" spans="1:10">
      <c r="A105" s="144" t="str">
        <f>'[8]CEA-4 Constant DCF'!A199</f>
        <v>ONE Gas, Inc.</v>
      </c>
      <c r="B105" s="147" t="str">
        <f>'[8]CEA-4 Constant DCF'!B199</f>
        <v>OGS</v>
      </c>
      <c r="C105" s="119">
        <f t="shared" si="14"/>
        <v>0.83247976724837924</v>
      </c>
      <c r="D105" s="119">
        <f t="shared" si="14"/>
        <v>0.85</v>
      </c>
      <c r="E105" s="106">
        <f t="shared" si="15"/>
        <v>0.84123988362418967</v>
      </c>
      <c r="F105" s="87"/>
      <c r="G105" s="88"/>
      <c r="H105" s="88"/>
      <c r="I105" s="88"/>
      <c r="J105" s="88"/>
    </row>
    <row r="106" spans="1:10">
      <c r="A106" s="146" t="str">
        <f>'[8]CEA-4 Constant DCF'!A200</f>
        <v>Spire, Inc.</v>
      </c>
      <c r="B106" s="148" t="str">
        <f>'[8]CEA-4 Constant DCF'!B200</f>
        <v>SR</v>
      </c>
      <c r="C106" s="145">
        <f t="shared" si="14"/>
        <v>0.86346076191264043</v>
      </c>
      <c r="D106" s="145">
        <f t="shared" si="14"/>
        <v>0.85</v>
      </c>
      <c r="E106" s="118">
        <f t="shared" si="15"/>
        <v>0.85673038095632026</v>
      </c>
      <c r="F106" s="87"/>
      <c r="G106" s="88"/>
      <c r="H106" s="88"/>
      <c r="I106" s="88"/>
      <c r="J106" s="88"/>
    </row>
    <row r="107" spans="1:10">
      <c r="A107" s="87" t="s">
        <v>2554</v>
      </c>
      <c r="C107" s="119">
        <f>AVERAGE(C82:C106)</f>
        <v>0.88090479998710391</v>
      </c>
      <c r="D107" s="119">
        <f>AVERAGE(D82:D106)</f>
        <v>0.90238095238095273</v>
      </c>
      <c r="E107" s="88"/>
      <c r="F107" s="87"/>
      <c r="G107" s="88"/>
      <c r="H107" s="88"/>
      <c r="I107" s="88"/>
      <c r="J107" s="88"/>
    </row>
    <row r="109" spans="1:10">
      <c r="A109" s="149" t="s">
        <v>2505</v>
      </c>
      <c r="B109" s="150"/>
      <c r="C109" s="150"/>
      <c r="D109" s="150"/>
      <c r="E109" s="150"/>
      <c r="F109" s="87"/>
      <c r="G109" s="88"/>
      <c r="H109" s="88"/>
      <c r="I109" s="88"/>
      <c r="J109" s="88"/>
    </row>
    <row r="110" spans="1:10">
      <c r="A110" s="105" t="s">
        <v>2565</v>
      </c>
      <c r="C110" s="95"/>
      <c r="D110" s="88"/>
      <c r="E110" s="88"/>
      <c r="F110" s="87"/>
      <c r="G110" s="88"/>
      <c r="H110" s="88"/>
      <c r="I110" s="88"/>
      <c r="J110" s="88"/>
    </row>
    <row r="111" spans="1:10">
      <c r="A111" s="140" t="s">
        <v>2566</v>
      </c>
      <c r="C111" s="95"/>
      <c r="D111" s="88"/>
      <c r="E111" s="88"/>
      <c r="F111" s="87"/>
      <c r="G111" s="88"/>
      <c r="H111" s="88"/>
      <c r="I111" s="88"/>
      <c r="J111" s="88"/>
    </row>
    <row r="112" spans="1:10">
      <c r="A112" s="105" t="s">
        <v>2560</v>
      </c>
      <c r="C112" s="97"/>
      <c r="D112" s="97"/>
      <c r="E112" s="88"/>
      <c r="F112" s="87"/>
      <c r="G112" s="88"/>
      <c r="H112" s="88"/>
      <c r="I112" s="88"/>
      <c r="J112" s="88"/>
    </row>
    <row r="114" spans="1:10">
      <c r="A114" s="140"/>
      <c r="C114" s="88"/>
      <c r="D114" s="88"/>
      <c r="E114" s="88"/>
      <c r="F114" s="87"/>
      <c r="G114" s="88"/>
      <c r="H114" s="88"/>
      <c r="I114" s="88"/>
      <c r="J114" s="88"/>
    </row>
    <row r="115" spans="1:10">
      <c r="A115" s="139"/>
      <c r="C115" s="88"/>
      <c r="D115" s="88"/>
      <c r="E115" s="88"/>
      <c r="F115" s="87"/>
      <c r="G115" s="88"/>
      <c r="H115" s="88"/>
      <c r="I115" s="88"/>
      <c r="J115" s="88"/>
    </row>
    <row r="116" spans="1:10">
      <c r="A116" s="140"/>
      <c r="C116" s="105"/>
      <c r="D116" s="105"/>
      <c r="E116" s="88"/>
      <c r="F116" s="87"/>
      <c r="G116" s="88"/>
      <c r="H116" s="88"/>
      <c r="I116" s="88"/>
      <c r="J116" s="88"/>
    </row>
    <row r="117" spans="1:10">
      <c r="A117" s="143"/>
      <c r="C117" s="105"/>
      <c r="D117" s="105"/>
      <c r="E117" s="88"/>
      <c r="F117" s="87"/>
      <c r="G117" s="88"/>
      <c r="H117" s="88"/>
      <c r="I117" s="88"/>
      <c r="J117" s="88"/>
    </row>
    <row r="118" spans="1:10">
      <c r="A118" s="105"/>
      <c r="C118" s="88"/>
      <c r="D118" s="88"/>
      <c r="E118" s="88"/>
      <c r="F118" s="87"/>
      <c r="G118" s="88"/>
      <c r="H118" s="88"/>
      <c r="I118" s="88"/>
      <c r="J118" s="88"/>
    </row>
    <row r="119" spans="1:10">
      <c r="A119" s="83"/>
      <c r="C119" s="88"/>
      <c r="D119" s="88"/>
      <c r="E119" s="88"/>
      <c r="F119" s="87"/>
      <c r="G119" s="88"/>
      <c r="H119" s="88"/>
      <c r="I119" s="88"/>
      <c r="J119" s="88"/>
    </row>
    <row r="120" spans="1:10">
      <c r="A120" s="105"/>
      <c r="C120" s="88"/>
      <c r="D120" s="88"/>
      <c r="E120" s="88"/>
      <c r="F120" s="87"/>
      <c r="G120" s="88"/>
      <c r="H120" s="88"/>
      <c r="I120" s="88"/>
      <c r="J120" s="88"/>
    </row>
  </sheetData>
  <mergeCells count="1">
    <mergeCell ref="A1:E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CEA-7.1
Page &amp;P of 3</oddHeader>
  </headerFooter>
  <rowBreaks count="2" manualBreakCount="2">
    <brk id="33" max="9" man="1"/>
    <brk id="7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8259138816C4FAEE998B95FAC1A97" ma:contentTypeVersion="12" ma:contentTypeDescription="Create a new document." ma:contentTypeScope="" ma:versionID="e2fdb9dce8c5072ea1aa4754ff9f2955">
  <xsd:schema xmlns:xsd="http://www.w3.org/2001/XMLSchema" xmlns:xs="http://www.w3.org/2001/XMLSchema" xmlns:p="http://schemas.microsoft.com/office/2006/metadata/properties" xmlns:ns2="a5538768-3d78-43e9-a45f-a2180521e8cf" xmlns:ns3="a6b0755a-3978-4c2a-b638-bae2dcb6b0d8" targetNamespace="http://schemas.microsoft.com/office/2006/metadata/properties" ma:root="true" ma:fieldsID="dc835e7d1980e8e307235d02f92eef99" ns2:_="" ns3:_="">
    <xsd:import namespace="a5538768-3d78-43e9-a45f-a2180521e8cf"/>
    <xsd:import namespace="a6b0755a-3978-4c2a-b638-bae2dcb6b0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Comment" minOccurs="0"/>
                <xsd:element ref="ns3:Status" minOccurs="0"/>
                <xsd:element ref="ns3:Comments" minOccurs="0"/>
                <xsd:element ref="ns3:Drafter" minOccurs="0"/>
                <xsd:element ref="ns3:Drafter_x0020_2" minOccurs="0"/>
                <xsd:element ref="ns3: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0755a-3978-4c2a-b638-bae2dcb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Comment" ma:index="16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Status" ma:index="17" nillable="true" ma:displayName="Status" ma:default="Draft" ma:format="Dropdown" ma:internalName="Status">
      <xsd:simpleType>
        <xsd:restriction base="dms:Choice">
          <xsd:enumeration value="Draft"/>
          <xsd:enumeration value="Ready for Review"/>
          <xsd:enumeration value="Back to Drafter"/>
          <xsd:enumeration value="Legal"/>
          <xsd:enumeration value="Ready for Final"/>
          <xsd:enumeration value="Final"/>
        </xsd:restriction>
      </xsd:simpleType>
    </xsd:element>
    <xsd:element name="Comments" ma:index="18" nillable="true" ma:displayName="Comments" ma:internalName="Comments">
      <xsd:simpleType>
        <xsd:restriction base="dms:Note">
          <xsd:maxLength value="255"/>
        </xsd:restriction>
      </xsd:simpleType>
    </xsd:element>
    <xsd:element name="Drafter" ma:index="19" nillable="true" ma:displayName="Reviewer" ma:format="Dropdown" ma:internalName="Draft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centric"/>
                    <xsd:enumeration value="Enbridge"/>
                    <xsd:enumeration value="Alectra"/>
                    <xsd:enumeration value="Toronto Hydro"/>
                    <xsd:enumeration value="Ottawa Hydro"/>
                    <xsd:enumeration value="OPG"/>
                    <xsd:enumeration value="Hydro One"/>
                    <xsd:enumeration value="OEA"/>
                    <xsd:enumeration value="Nextera Energy"/>
                  </xsd:restriction>
                </xsd:simpleType>
              </xsd:element>
            </xsd:sequence>
          </xsd:extension>
        </xsd:complexContent>
      </xsd:complexType>
    </xsd:element>
    <xsd:element name="Drafter_x0020_2" ma:index="20" nillable="true" ma:displayName="Reviewer 2" ma:format="Dropdown" ma:internalName="Drafter_x0020_2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centric"/>
                    <xsd:enumeration value="Enbridge"/>
                    <xsd:enumeration value="Alectra"/>
                    <xsd:enumeration value="Toronto Hydro"/>
                    <xsd:enumeration value="Ottawa Hydro"/>
                    <xsd:enumeration value="OPG"/>
                    <xsd:enumeration value="Hydro One"/>
                    <xsd:enumeration value="OEA"/>
                    <xsd:enumeration value="Nextera Energy"/>
                  </xsd:restriction>
                </xsd:simpleType>
              </xsd:element>
            </xsd:sequence>
          </xsd:extension>
        </xsd:complexContent>
      </xsd:complexType>
    </xsd:element>
    <xsd:element name="Label" ma:index="21" nillable="true" ma:displayName="Label" ma:format="Dropdown" ma:internalName="Lab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cel"/>
                    <xsd:enumeration value="CONFIDENTIAL"/>
                    <xsd:enumeration value="Attachment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a6b0755a-3978-4c2a-b638-bae2dcb6b0d8" xsi:nil="true"/>
    <Comments xmlns="a6b0755a-3978-4c2a-b638-bae2dcb6b0d8" xsi:nil="true"/>
    <Drafter xmlns="a6b0755a-3978-4c2a-b638-bae2dcb6b0d8" xsi:nil="true"/>
    <Comment xmlns="a6b0755a-3978-4c2a-b638-bae2dcb6b0d8" xsi:nil="true"/>
    <Status xmlns="a6b0755a-3978-4c2a-b638-bae2dcb6b0d8">Final</Status>
    <Label xmlns="a6b0755a-3978-4c2a-b638-bae2dcb6b0d8" xsi:nil="true"/>
    <Drafter_x0020_2 xmlns="a6b0755a-3978-4c2a-b638-bae2dcb6b0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8505C226-651C-4385-81F5-D8A8DAB57022}"/>
</file>

<file path=customXml/itemProps2.xml><?xml version="1.0" encoding="utf-8"?>
<ds:datastoreItem xmlns:ds="http://schemas.openxmlformats.org/officeDocument/2006/customXml" ds:itemID="{15F36E2E-C870-47EB-8EC4-63F8998ADE4A}">
  <ds:schemaRefs>
    <ds:schemaRef ds:uri="http://schemas.microsoft.com/office/2006/metadata/properties"/>
    <ds:schemaRef ds:uri="http://schemas.microsoft.com/office/infopath/2007/PartnerControls"/>
    <ds:schemaRef ds:uri="6276a078-13b1-475f-9bfe-57c4a3d7b524"/>
  </ds:schemaRefs>
</ds:datastoreItem>
</file>

<file path=customXml/itemProps3.xml><?xml version="1.0" encoding="utf-8"?>
<ds:datastoreItem xmlns:ds="http://schemas.openxmlformats.org/officeDocument/2006/customXml" ds:itemID="{09C2BC73-47E8-4E49-9E9C-D7F718E398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37B66B-6986-48DC-94B6-E87F96F8821A}"/>
</file>

<file path=customXml/itemProps5.xml><?xml version="1.0" encoding="utf-8"?>
<ds:datastoreItem xmlns:ds="http://schemas.openxmlformats.org/officeDocument/2006/customXml" ds:itemID="{38A5F484-B2BA-4CC5-83CE-70C7F8DCC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S&amp;P TSX Download</vt:lpstr>
      <vt:lpstr>Prices &amp; Dividends </vt:lpstr>
      <vt:lpstr>S&amp;P_500_Download</vt:lpstr>
      <vt:lpstr>Beta_Download</vt:lpstr>
      <vt:lpstr>Growth Rates</vt:lpstr>
      <vt:lpstr>JMC -2 Proxy Group Screen</vt:lpstr>
      <vt:lpstr>Figure 16 Data Backup</vt:lpstr>
      <vt:lpstr>'Figure 16 Data Backup'!Print_Area</vt:lpstr>
      <vt:lpstr>'JMC -2 Proxy Group Screen'!Print_Area</vt:lpstr>
      <vt:lpstr>'Figure 16 Data Backup'!Print_Titles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jtrogonoski</dc:creator>
  <cp:keywords/>
  <dc:description/>
  <cp:lastModifiedBy>Viktoriya Rutkovskaya</cp:lastModifiedBy>
  <cp:revision/>
  <dcterms:created xsi:type="dcterms:W3CDTF">2012-11-09T20:34:27Z</dcterms:created>
  <dcterms:modified xsi:type="dcterms:W3CDTF">2024-08-13T19:59:47Z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{9BFC54EB-3247-493B-BA91-37687230F95D}</vt:lpwstr>
  </property>
  <property fmtid="{D5CDD505-2E9C-101B-9397-08002B2CF9AE}" pid="3" name="ContentTypeId">
    <vt:lpwstr>0x0101009858259138816C4FAEE998B95FAC1A97</vt:lpwstr>
  </property>
  <property fmtid="{D5CDD505-2E9C-101B-9397-08002B2CF9AE}" pid="4" name="MediaServiceImageTags">
    <vt:lpwstr/>
  </property>
</Properties>
</file>