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ydroone.sharepoint.com/sites/RA/Proceedings Library/2024/EB-2024-0032 - HONI Dx Rates 2025 Annual Update/Working Folder/Application and Evidence/"/>
    </mc:Choice>
  </mc:AlternateContent>
  <xr:revisionPtr revIDLastSave="13" documentId="8_{06E8044D-1BB9-43C2-BC31-07FD35975C95}" xr6:coauthVersionLast="47" xr6:coauthVersionMax="47" xr10:uidLastSave="{F2C9201B-E97F-4518-B4B0-6DB34F915173}"/>
  <bookViews>
    <workbookView xWindow="-120" yWindow="-120" windowWidth="29040" windowHeight="15840" xr2:uid="{8DE5933E-0895-4C2A-9410-5F50CE2ED234}"/>
  </bookViews>
  <sheets>
    <sheet name="Summary" sheetId="1" r:id="rId1"/>
  </sheets>
  <definedNames>
    <definedName name="_xlnm._FilterDatabase" localSheetId="0" hidden="1">Summary!$A$13:$R$13</definedName>
    <definedName name="A">#REF!</definedName>
    <definedName name="B">#REF!</definedName>
    <definedName name="JUNE">#REF!</definedName>
    <definedName name="st_cdet">#REF!</definedName>
    <definedName name="TotST">#REF!</definedName>
    <definedName name="tx_line_stcpkw">#REF!</definedName>
    <definedName name="tx_network_stcpkw">#REF!</definedName>
    <definedName name="tx_trans_stcpkw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1" l="1"/>
  <c r="K18" i="1"/>
  <c r="I18" i="1"/>
  <c r="J16" i="1"/>
  <c r="K16" i="1"/>
  <c r="I16" i="1"/>
  <c r="I20" i="1" l="1"/>
  <c r="J20" i="1"/>
  <c r="K20" i="1"/>
  <c r="P18" i="1" l="1"/>
  <c r="R18" i="1"/>
  <c r="L16" i="1"/>
  <c r="Q18" i="1"/>
  <c r="I25" i="1" l="1"/>
  <c r="N25" i="1" s="1"/>
  <c r="I26" i="1"/>
  <c r="N26" i="1" s="1"/>
  <c r="I31" i="1"/>
  <c r="N31" i="1" s="1"/>
  <c r="I27" i="1"/>
  <c r="N27" i="1" s="1"/>
  <c r="I29" i="1"/>
  <c r="N29" i="1" s="1"/>
  <c r="L18" i="1"/>
  <c r="I28" i="1" l="1"/>
  <c r="P28" i="1" s="1"/>
  <c r="I33" i="1"/>
  <c r="N33" i="1" s="1"/>
  <c r="I37" i="1"/>
  <c r="P37" i="1" s="1"/>
  <c r="I35" i="1"/>
  <c r="N35" i="1" s="1"/>
  <c r="I36" i="1"/>
  <c r="N36" i="1" s="1"/>
  <c r="I34" i="1"/>
  <c r="N34" i="1" s="1"/>
  <c r="I40" i="1"/>
  <c r="P40" i="1" s="1"/>
  <c r="I30" i="1"/>
  <c r="P30" i="1" s="1"/>
  <c r="I32" i="1"/>
  <c r="P32" i="1" s="1"/>
  <c r="I24" i="1"/>
  <c r="N24" i="1" s="1"/>
  <c r="I38" i="1"/>
  <c r="N38" i="1" s="1"/>
  <c r="I39" i="1"/>
  <c r="N39" i="1" s="1"/>
  <c r="J34" i="1"/>
  <c r="O34" i="1" s="1"/>
  <c r="J32" i="1"/>
  <c r="Q32" i="1" s="1"/>
  <c r="J31" i="1"/>
  <c r="O31" i="1" s="1"/>
  <c r="J33" i="1"/>
  <c r="O33" i="1" s="1"/>
  <c r="J38" i="1"/>
  <c r="O38" i="1" s="1"/>
  <c r="J35" i="1"/>
  <c r="O35" i="1" s="1"/>
  <c r="J30" i="1"/>
  <c r="Q30" i="1" s="1"/>
  <c r="J29" i="1"/>
  <c r="O29" i="1" s="1"/>
  <c r="J24" i="1"/>
  <c r="O24" i="1" s="1"/>
  <c r="J26" i="1"/>
  <c r="O26" i="1" s="1"/>
  <c r="J40" i="1"/>
  <c r="Q40" i="1" s="1"/>
  <c r="J39" i="1"/>
  <c r="O39" i="1" s="1"/>
  <c r="J37" i="1"/>
  <c r="Q37" i="1" s="1"/>
  <c r="J36" i="1"/>
  <c r="O36" i="1" s="1"/>
  <c r="J28" i="1"/>
  <c r="Q28" i="1" s="1"/>
  <c r="J27" i="1"/>
  <c r="O27" i="1" s="1"/>
  <c r="J25" i="1"/>
  <c r="O25" i="1" s="1"/>
  <c r="L20" i="1"/>
</calcChain>
</file>

<file path=xl/sharedStrings.xml><?xml version="1.0" encoding="utf-8"?>
<sst xmlns="http://schemas.openxmlformats.org/spreadsheetml/2006/main" count="79" uniqueCount="53">
  <si>
    <t>UTR</t>
  </si>
  <si>
    <t>Proceeding</t>
  </si>
  <si>
    <t>Network</t>
  </si>
  <si>
    <t>Line Connection</t>
  </si>
  <si>
    <t>Transformation Connection</t>
  </si>
  <si>
    <t>$/kW</t>
  </si>
  <si>
    <t>2017 UTR</t>
  </si>
  <si>
    <t>EB-2016-0160</t>
  </si>
  <si>
    <t>2018 UTR</t>
  </si>
  <si>
    <t>EB-2017-0359</t>
  </si>
  <si>
    <t>2020 UTR INTERIM</t>
  </si>
  <si>
    <t>EB-2018-0326</t>
  </si>
  <si>
    <t>2021 UTR</t>
  </si>
  <si>
    <t>EB-2020-0251</t>
  </si>
  <si>
    <t>2022 UTR</t>
  </si>
  <si>
    <t>EB-2022-0084</t>
  </si>
  <si>
    <t>2023 Forecast Charge Determinants</t>
  </si>
  <si>
    <t>Allocators:  Sum of 2023 Individual Peaks, coincident with Tx DP Peak</t>
  </si>
  <si>
    <t>Total</t>
  </si>
  <si>
    <t>Energy Billed Classes</t>
  </si>
  <si>
    <t>Demand Billed Classes</t>
  </si>
  <si>
    <t>IESO Bill</t>
  </si>
  <si>
    <t>Original filing</t>
  </si>
  <si>
    <t>ST</t>
  </si>
  <si>
    <t>Non-ST Rate Classes</t>
  </si>
  <si>
    <t>kWh w loss</t>
  </si>
  <si>
    <t>kW w loss</t>
  </si>
  <si>
    <t>CP Tx</t>
  </si>
  <si>
    <t>CP Dx</t>
  </si>
  <si>
    <t>Connection</t>
  </si>
  <si>
    <t>%</t>
  </si>
  <si>
    <t>$/kWh</t>
  </si>
  <si>
    <t>UR</t>
  </si>
  <si>
    <t>R1</t>
  </si>
  <si>
    <t>R2</t>
  </si>
  <si>
    <t>GSe</t>
  </si>
  <si>
    <t>GSd</t>
  </si>
  <si>
    <t>UGe</t>
  </si>
  <si>
    <t>UGd</t>
  </si>
  <si>
    <t>USL</t>
  </si>
  <si>
    <t>Dgen</t>
  </si>
  <si>
    <t>STL</t>
  </si>
  <si>
    <t>Sen Lgt</t>
  </si>
  <si>
    <t>AUR</t>
  </si>
  <si>
    <t>AUGe</t>
  </si>
  <si>
    <t>AUGd</t>
  </si>
  <si>
    <t>AR</t>
  </si>
  <si>
    <t>AGSe</t>
  </si>
  <si>
    <t>AGSd</t>
  </si>
  <si>
    <t>2025 Proposed RTSR</t>
  </si>
  <si>
    <t>2025 Proposed Tx Charges</t>
  </si>
  <si>
    <t>2024 Jul UTR</t>
  </si>
  <si>
    <t>EB-2024-0183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</si>
</sst>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&quot;$&quot;* #,##0.0000_);_(&quot;$&quot;* \(#,##0.0000\);_(&quot;$&quot;* &quot;-&quot;??_);_(@_)"/>
    <numFmt numFmtId="167" formatCode="0.0%"/>
    <numFmt numFmtId="168" formatCode="&quot;$&quot;#,##0.0000_);\(&quot;$&quot;#,##0.0000\)"/>
  </numFmts>
  <fonts count="8" x14ac:knownFonts="1">
    <font>
      <sz val="10"/>
      <name val="MS Sans Serif"/>
    </font>
    <font>
      <sz val="10"/>
      <name val="MS Sans Serif"/>
      <family val="2"/>
    </font>
    <font>
      <sz val="10"/>
      <name val="Arial"/>
      <family val="2"/>
    </font>
    <font>
      <i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sz val="10"/>
      <color indexed="2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8">
    <xf numFmtId="0" fontId="0" fillId="0" borderId="0" xfId="0"/>
    <xf numFmtId="0" fontId="2" fillId="0" borderId="4" xfId="0" applyFont="1" applyBorder="1"/>
    <xf numFmtId="9" fontId="2" fillId="0" borderId="0" xfId="3" applyFont="1" applyFill="1" applyBorder="1" applyAlignment="1">
      <alignment horizontal="left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4" xfId="0" applyFont="1" applyBorder="1"/>
    <xf numFmtId="0" fontId="4" fillId="0" borderId="4" xfId="0" applyFont="1" applyBorder="1"/>
    <xf numFmtId="0" fontId="2" fillId="0" borderId="0" xfId="0" applyFont="1"/>
    <xf numFmtId="0" fontId="2" fillId="0" borderId="0" xfId="0" applyFont="1" applyAlignment="1">
      <alignment horizontal="right"/>
    </xf>
    <xf numFmtId="44" fontId="2" fillId="0" borderId="0" xfId="0" applyNumberFormat="1" applyFont="1"/>
    <xf numFmtId="0" fontId="4" fillId="0" borderId="0" xfId="0" applyFont="1"/>
    <xf numFmtId="44" fontId="4" fillId="0" borderId="0" xfId="2" applyFont="1" applyBorder="1"/>
    <xf numFmtId="44" fontId="4" fillId="0" borderId="5" xfId="2" applyFont="1" applyBorder="1"/>
    <xf numFmtId="44" fontId="4" fillId="0" borderId="0" xfId="2" applyFont="1" applyFill="1" applyBorder="1"/>
    <xf numFmtId="44" fontId="4" fillId="0" borderId="5" xfId="2" applyFont="1" applyFill="1" applyBorder="1"/>
    <xf numFmtId="0" fontId="6" fillId="0" borderId="0" xfId="0" applyFont="1" applyAlignment="1">
      <alignment horizontal="right"/>
    </xf>
    <xf numFmtId="0" fontId="7" fillId="0" borderId="6" xfId="0" applyFont="1" applyBorder="1"/>
    <xf numFmtId="0" fontId="7" fillId="0" borderId="7" xfId="0" applyFont="1" applyBorder="1"/>
    <xf numFmtId="9" fontId="6" fillId="0" borderId="7" xfId="3" applyFont="1" applyBorder="1"/>
    <xf numFmtId="9" fontId="6" fillId="0" borderId="11" xfId="3" applyFont="1" applyBorder="1"/>
    <xf numFmtId="0" fontId="2" fillId="0" borderId="1" xfId="0" applyFont="1" applyBorder="1"/>
    <xf numFmtId="10" fontId="6" fillId="0" borderId="0" xfId="3" applyNumberFormat="1" applyFont="1" applyFill="1" applyBorder="1"/>
    <xf numFmtId="0" fontId="2" fillId="0" borderId="3" xfId="0" applyFont="1" applyBorder="1"/>
    <xf numFmtId="0" fontId="2" fillId="0" borderId="2" xfId="0" applyFont="1" applyBorder="1"/>
    <xf numFmtId="164" fontId="6" fillId="0" borderId="0" xfId="1" applyNumberFormat="1" applyFont="1" applyFill="1" applyBorder="1"/>
    <xf numFmtId="164" fontId="6" fillId="0" borderId="5" xfId="1" applyNumberFormat="1" applyFont="1" applyFill="1" applyBorder="1"/>
    <xf numFmtId="165" fontId="6" fillId="0" borderId="0" xfId="2" applyNumberFormat="1" applyFont="1" applyFill="1" applyBorder="1"/>
    <xf numFmtId="0" fontId="2" fillId="0" borderId="5" xfId="0" applyFont="1" applyBorder="1"/>
    <xf numFmtId="9" fontId="2" fillId="0" borderId="0" xfId="3" applyFont="1" applyBorder="1"/>
    <xf numFmtId="166" fontId="2" fillId="0" borderId="4" xfId="0" applyNumberFormat="1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3" fillId="0" borderId="0" xfId="2" applyNumberFormat="1" applyFont="1" applyBorder="1"/>
    <xf numFmtId="165" fontId="3" fillId="0" borderId="0" xfId="0" applyNumberFormat="1" applyFont="1"/>
    <xf numFmtId="0" fontId="3" fillId="0" borderId="0" xfId="0" applyFont="1"/>
    <xf numFmtId="166" fontId="2" fillId="0" borderId="0" xfId="0" applyNumberFormat="1" applyFont="1"/>
    <xf numFmtId="3" fontId="4" fillId="0" borderId="0" xfId="1" applyNumberFormat="1" applyFont="1" applyFill="1" applyBorder="1"/>
    <xf numFmtId="3" fontId="4" fillId="0" borderId="5" xfId="1" applyNumberFormat="1" applyFont="1" applyFill="1" applyBorder="1"/>
    <xf numFmtId="167" fontId="3" fillId="0" borderId="0" xfId="3" applyNumberFormat="1" applyFont="1" applyBorder="1"/>
    <xf numFmtId="166" fontId="3" fillId="0" borderId="4" xfId="2" applyNumberFormat="1" applyFont="1" applyBorder="1"/>
    <xf numFmtId="166" fontId="3" fillId="0" borderId="5" xfId="2" applyNumberFormat="1" applyFont="1" applyBorder="1"/>
    <xf numFmtId="166" fontId="3" fillId="0" borderId="0" xfId="2" applyNumberFormat="1" applyFont="1" applyBorder="1"/>
    <xf numFmtId="0" fontId="3" fillId="0" borderId="5" xfId="0" applyFont="1" applyBorder="1"/>
    <xf numFmtId="9" fontId="4" fillId="0" borderId="0" xfId="3" applyFont="1" applyBorder="1"/>
    <xf numFmtId="166" fontId="2" fillId="0" borderId="4" xfId="0" applyNumberFormat="1" applyFont="1" applyBorder="1"/>
    <xf numFmtId="166" fontId="2" fillId="0" borderId="5" xfId="0" applyNumberFormat="1" applyFont="1" applyBorder="1"/>
    <xf numFmtId="0" fontId="4" fillId="0" borderId="5" xfId="0" applyFont="1" applyBorder="1"/>
    <xf numFmtId="166" fontId="4" fillId="0" borderId="4" xfId="0" applyNumberFormat="1" applyFont="1" applyBorder="1"/>
    <xf numFmtId="166" fontId="4" fillId="0" borderId="5" xfId="0" applyNumberFormat="1" applyFont="1" applyBorder="1"/>
    <xf numFmtId="166" fontId="4" fillId="0" borderId="0" xfId="0" applyNumberFormat="1" applyFont="1"/>
    <xf numFmtId="166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7" xfId="0" applyFont="1" applyBorder="1"/>
    <xf numFmtId="0" fontId="2" fillId="0" borderId="11" xfId="0" applyFont="1" applyBorder="1"/>
    <xf numFmtId="166" fontId="2" fillId="0" borderId="6" xfId="0" applyNumberFormat="1" applyFont="1" applyBorder="1"/>
    <xf numFmtId="166" fontId="2" fillId="0" borderId="11" xfId="0" applyNumberFormat="1" applyFont="1" applyBorder="1"/>
    <xf numFmtId="43" fontId="2" fillId="0" borderId="0" xfId="1" applyFont="1"/>
    <xf numFmtId="43" fontId="2" fillId="0" borderId="0" xfId="0" applyNumberFormat="1" applyFont="1"/>
    <xf numFmtId="166" fontId="2" fillId="0" borderId="4" xfId="0" applyNumberFormat="1" applyFont="1" applyBorder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 wrapText="1"/>
    </xf>
    <xf numFmtId="166" fontId="2" fillId="0" borderId="5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2" fillId="0" borderId="6" xfId="0" applyFont="1" applyBorder="1"/>
    <xf numFmtId="0" fontId="5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11" xfId="0" applyFont="1" applyFill="1" applyBorder="1"/>
    <xf numFmtId="0" fontId="5" fillId="2" borderId="6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10" fontId="6" fillId="0" borderId="1" xfId="3" applyNumberFormat="1" applyFont="1" applyFill="1" applyBorder="1"/>
    <xf numFmtId="10" fontId="6" fillId="0" borderId="2" xfId="3" applyNumberFormat="1" applyFont="1" applyFill="1" applyBorder="1"/>
    <xf numFmtId="10" fontId="6" fillId="0" borderId="3" xfId="3" applyNumberFormat="1" applyFont="1" applyFill="1" applyBorder="1"/>
    <xf numFmtId="164" fontId="6" fillId="0" borderId="4" xfId="1" applyNumberFormat="1" applyFont="1" applyFill="1" applyBorder="1"/>
    <xf numFmtId="3" fontId="4" fillId="0" borderId="4" xfId="1" applyNumberFormat="1" applyFont="1" applyFill="1" applyBorder="1"/>
    <xf numFmtId="164" fontId="2" fillId="0" borderId="4" xfId="1" applyNumberFormat="1" applyFont="1" applyFill="1" applyBorder="1"/>
    <xf numFmtId="9" fontId="2" fillId="0" borderId="0" xfId="3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2" fillId="0" borderId="5" xfId="0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10" fontId="2" fillId="0" borderId="4" xfId="3" applyNumberFormat="1" applyFont="1" applyFill="1" applyBorder="1" applyAlignment="1">
      <alignment horizontal="center"/>
    </xf>
    <xf numFmtId="10" fontId="2" fillId="0" borderId="0" xfId="3" applyNumberFormat="1" applyFont="1" applyFill="1" applyBorder="1" applyAlignment="1">
      <alignment horizontal="center"/>
    </xf>
    <xf numFmtId="167" fontId="2" fillId="0" borderId="5" xfId="3" applyNumberFormat="1" applyFont="1" applyFill="1" applyBorder="1"/>
    <xf numFmtId="9" fontId="2" fillId="0" borderId="5" xfId="3" applyFont="1" applyFill="1" applyBorder="1"/>
    <xf numFmtId="3" fontId="2" fillId="0" borderId="6" xfId="0" applyNumberFormat="1" applyFont="1" applyBorder="1" applyAlignment="1">
      <alignment horizontal="center"/>
    </xf>
    <xf numFmtId="164" fontId="2" fillId="0" borderId="7" xfId="1" applyNumberFormat="1" applyFont="1" applyFill="1" applyBorder="1" applyAlignment="1">
      <alignment horizontal="center"/>
    </xf>
    <xf numFmtId="164" fontId="6" fillId="0" borderId="11" xfId="1" applyNumberFormat="1" applyFont="1" applyFill="1" applyBorder="1"/>
    <xf numFmtId="10" fontId="2" fillId="0" borderId="6" xfId="3" applyNumberFormat="1" applyFont="1" applyFill="1" applyBorder="1" applyAlignment="1">
      <alignment horizontal="center"/>
    </xf>
    <xf numFmtId="10" fontId="2" fillId="0" borderId="7" xfId="3" applyNumberFormat="1" applyFont="1" applyFill="1" applyBorder="1" applyAlignment="1">
      <alignment horizontal="center"/>
    </xf>
    <xf numFmtId="9" fontId="2" fillId="0" borderId="11" xfId="3" applyFont="1" applyFill="1" applyBorder="1"/>
    <xf numFmtId="3" fontId="2" fillId="0" borderId="4" xfId="1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164" fontId="2" fillId="0" borderId="4" xfId="1" applyNumberFormat="1" applyFont="1" applyFill="1" applyBorder="1" applyAlignment="1">
      <alignment horizontal="center" vertical="center"/>
    </xf>
    <xf numFmtId="164" fontId="2" fillId="0" borderId="0" xfId="1" applyNumberFormat="1" applyFont="1" applyFill="1" applyBorder="1" applyAlignment="1">
      <alignment horizontal="center" vertical="center"/>
    </xf>
    <xf numFmtId="164" fontId="2" fillId="0" borderId="5" xfId="1" applyNumberFormat="1" applyFont="1" applyFill="1" applyBorder="1" applyAlignment="1">
      <alignment horizontal="center" vertical="center"/>
    </xf>
    <xf numFmtId="3" fontId="3" fillId="0" borderId="4" xfId="1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5" xfId="0" applyNumberFormat="1" applyFont="1" applyBorder="1" applyAlignment="1">
      <alignment horizontal="center"/>
    </xf>
    <xf numFmtId="164" fontId="3" fillId="0" borderId="4" xfId="1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164" fontId="3" fillId="0" borderId="5" xfId="1" applyNumberFormat="1" applyFont="1" applyFill="1" applyBorder="1" applyAlignment="1">
      <alignment horizontal="center"/>
    </xf>
    <xf numFmtId="3" fontId="2" fillId="0" borderId="4" xfId="1" applyNumberFormat="1" applyFont="1" applyFill="1" applyBorder="1" applyAlignment="1">
      <alignment horizontal="center"/>
    </xf>
    <xf numFmtId="3" fontId="2" fillId="0" borderId="0" xfId="1" applyNumberFormat="1" applyFont="1" applyFill="1" applyBorder="1" applyAlignment="1">
      <alignment horizontal="center"/>
    </xf>
    <xf numFmtId="3" fontId="2" fillId="0" borderId="5" xfId="1" applyNumberFormat="1" applyFont="1" applyFill="1" applyBorder="1" applyAlignment="1">
      <alignment horizontal="center"/>
    </xf>
    <xf numFmtId="164" fontId="2" fillId="0" borderId="4" xfId="1" applyNumberFormat="1" applyFont="1" applyFill="1" applyBorder="1" applyAlignment="1">
      <alignment horizontal="center"/>
    </xf>
    <xf numFmtId="164" fontId="2" fillId="0" borderId="5" xfId="1" applyNumberFormat="1" applyFont="1" applyFill="1" applyBorder="1" applyAlignment="1">
      <alignment horizontal="center"/>
    </xf>
    <xf numFmtId="7" fontId="5" fillId="0" borderId="0" xfId="2" applyNumberFormat="1" applyFont="1" applyFill="1" applyBorder="1" applyAlignment="1">
      <alignment horizontal="center"/>
    </xf>
    <xf numFmtId="7" fontId="5" fillId="0" borderId="5" xfId="2" applyNumberFormat="1" applyFont="1" applyFill="1" applyBorder="1" applyAlignment="1">
      <alignment horizontal="center"/>
    </xf>
    <xf numFmtId="5" fontId="2" fillId="0" borderId="0" xfId="2" applyNumberFormat="1" applyFont="1" applyBorder="1" applyAlignment="1">
      <alignment horizontal="center" vertical="center"/>
    </xf>
    <xf numFmtId="5" fontId="2" fillId="0" borderId="0" xfId="0" applyNumberFormat="1" applyFont="1" applyAlignment="1">
      <alignment horizontal="center" vertical="center"/>
    </xf>
    <xf numFmtId="5" fontId="3" fillId="0" borderId="0" xfId="2" applyNumberFormat="1" applyFont="1" applyBorder="1" applyAlignment="1">
      <alignment horizontal="center"/>
    </xf>
    <xf numFmtId="5" fontId="3" fillId="0" borderId="0" xfId="0" applyNumberFormat="1" applyFont="1" applyAlignment="1">
      <alignment horizontal="center"/>
    </xf>
    <xf numFmtId="5" fontId="2" fillId="0" borderId="0" xfId="2" applyNumberFormat="1" applyFont="1" applyBorder="1" applyAlignment="1">
      <alignment horizontal="center"/>
    </xf>
    <xf numFmtId="5" fontId="2" fillId="0" borderId="0" xfId="0" applyNumberFormat="1" applyFont="1" applyAlignment="1">
      <alignment horizontal="center"/>
    </xf>
    <xf numFmtId="5" fontId="2" fillId="0" borderId="7" xfId="2" applyNumberFormat="1" applyFont="1" applyBorder="1" applyAlignment="1">
      <alignment horizontal="center"/>
    </xf>
    <xf numFmtId="168" fontId="2" fillId="0" borderId="4" xfId="0" applyNumberFormat="1" applyFont="1" applyBorder="1" applyAlignment="1">
      <alignment horizontal="center"/>
    </xf>
    <xf numFmtId="168" fontId="2" fillId="0" borderId="5" xfId="0" applyNumberFormat="1" applyFont="1" applyBorder="1" applyAlignment="1">
      <alignment horizontal="center"/>
    </xf>
    <xf numFmtId="168" fontId="2" fillId="0" borderId="4" xfId="2" applyNumberFormat="1" applyFont="1" applyBorder="1" applyAlignment="1">
      <alignment horizontal="center"/>
    </xf>
    <xf numFmtId="168" fontId="2" fillId="0" borderId="0" xfId="2" applyNumberFormat="1" applyFont="1" applyBorder="1" applyAlignment="1">
      <alignment horizontal="center"/>
    </xf>
    <xf numFmtId="168" fontId="2" fillId="0" borderId="5" xfId="2" applyNumberFormat="1" applyFont="1" applyBorder="1" applyAlignment="1">
      <alignment horizontal="center"/>
    </xf>
    <xf numFmtId="168" fontId="2" fillId="0" borderId="0" xfId="0" applyNumberFormat="1" applyFont="1" applyAlignment="1">
      <alignment horizontal="center"/>
    </xf>
    <xf numFmtId="168" fontId="2" fillId="0" borderId="6" xfId="0" applyNumberFormat="1" applyFont="1" applyBorder="1" applyAlignment="1">
      <alignment horizontal="center"/>
    </xf>
    <xf numFmtId="168" fontId="2" fillId="0" borderId="7" xfId="0" applyNumberFormat="1" applyFont="1" applyBorder="1" applyAlignment="1">
      <alignment horizontal="center"/>
    </xf>
    <xf numFmtId="5" fontId="2" fillId="0" borderId="0" xfId="0" applyNumberFormat="1" applyFont="1"/>
    <xf numFmtId="9" fontId="3" fillId="0" borderId="0" xfId="3" applyFont="1" applyBorder="1"/>
    <xf numFmtId="168" fontId="6" fillId="0" borderId="5" xfId="0" applyNumberFormat="1" applyFont="1" applyBorder="1"/>
    <xf numFmtId="5" fontId="2" fillId="0" borderId="0" xfId="2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E4708-15D3-4AA1-9F0A-000585049309}">
  <sheetPr>
    <pageSetUpPr fitToPage="1"/>
  </sheetPr>
  <dimension ref="A2:T62"/>
  <sheetViews>
    <sheetView tabSelected="1" zoomScale="85" zoomScaleNormal="85" zoomScaleSheetLayoutView="100" workbookViewId="0">
      <selection activeCell="C13" sqref="C13"/>
    </sheetView>
  </sheetViews>
  <sheetFormatPr defaultColWidth="9.140625" defaultRowHeight="12.75" x14ac:dyDescent="0.2"/>
  <cols>
    <col min="1" max="1" width="9.140625" style="7" customWidth="1"/>
    <col min="2" max="2" width="21.140625" style="7" customWidth="1"/>
    <col min="3" max="3" width="16.85546875" style="7" customWidth="1"/>
    <col min="4" max="4" width="14" style="7" customWidth="1"/>
    <col min="5" max="5" width="15.7109375" style="7" customWidth="1"/>
    <col min="6" max="6" width="12.140625" style="7" customWidth="1"/>
    <col min="7" max="7" width="12" style="7" customWidth="1"/>
    <col min="8" max="8" width="14.5703125" style="7" customWidth="1"/>
    <col min="9" max="9" width="21.42578125" style="7" bestFit="1" customWidth="1"/>
    <col min="10" max="11" width="16.5703125" style="7" customWidth="1"/>
    <col min="12" max="12" width="13.140625" style="7" customWidth="1"/>
    <col min="13" max="13" width="14.5703125" style="7" customWidth="1"/>
    <col min="14" max="14" width="11.7109375" style="7" bestFit="1" customWidth="1"/>
    <col min="15" max="15" width="11.42578125" style="7" customWidth="1"/>
    <col min="16" max="16" width="10.42578125" style="7" customWidth="1"/>
    <col min="17" max="17" width="11.85546875" style="7" customWidth="1"/>
    <col min="18" max="18" width="14.42578125" style="7" bestFit="1" customWidth="1"/>
    <col min="19" max="16384" width="9.140625" style="7"/>
  </cols>
  <sheetData>
    <row r="2" spans="1:18" ht="13.5" thickBot="1" x14ac:dyDescent="0.25">
      <c r="I2" s="67"/>
      <c r="J2" s="64"/>
      <c r="K2" s="64"/>
      <c r="L2" s="64"/>
      <c r="M2" s="64"/>
    </row>
    <row r="3" spans="1:18" ht="25.5" x14ac:dyDescent="0.2">
      <c r="I3" s="68" t="s">
        <v>0</v>
      </c>
      <c r="J3" s="65" t="s">
        <v>1</v>
      </c>
      <c r="K3" s="65" t="s">
        <v>2</v>
      </c>
      <c r="L3" s="65" t="s">
        <v>3</v>
      </c>
      <c r="M3" s="66" t="s">
        <v>4</v>
      </c>
    </row>
    <row r="4" spans="1:18" x14ac:dyDescent="0.2">
      <c r="I4" s="61"/>
      <c r="J4" s="31"/>
      <c r="K4" s="62" t="s">
        <v>5</v>
      </c>
      <c r="L4" s="62" t="s">
        <v>5</v>
      </c>
      <c r="M4" s="63" t="s">
        <v>5</v>
      </c>
    </row>
    <row r="5" spans="1:18" x14ac:dyDescent="0.2">
      <c r="H5" s="8"/>
      <c r="I5" s="83" t="s">
        <v>51</v>
      </c>
      <c r="J5" s="84" t="s">
        <v>52</v>
      </c>
      <c r="K5" s="115">
        <v>6.12</v>
      </c>
      <c r="L5" s="115">
        <v>0.95</v>
      </c>
      <c r="M5" s="116">
        <v>3.21</v>
      </c>
      <c r="N5" s="9"/>
    </row>
    <row r="6" spans="1:18" hidden="1" x14ac:dyDescent="0.2">
      <c r="H6" s="8"/>
      <c r="I6" s="6" t="s">
        <v>6</v>
      </c>
      <c r="J6" s="10" t="s">
        <v>7</v>
      </c>
      <c r="K6" s="11">
        <v>3.52</v>
      </c>
      <c r="L6" s="11">
        <v>0.88</v>
      </c>
      <c r="M6" s="12">
        <v>2.13</v>
      </c>
    </row>
    <row r="7" spans="1:18" hidden="1" x14ac:dyDescent="0.2">
      <c r="H7" s="8"/>
      <c r="I7" s="6" t="s">
        <v>8</v>
      </c>
      <c r="J7" s="10" t="s">
        <v>9</v>
      </c>
      <c r="K7" s="11">
        <v>3.61</v>
      </c>
      <c r="L7" s="11">
        <v>0.95</v>
      </c>
      <c r="M7" s="12">
        <v>2.34</v>
      </c>
    </row>
    <row r="8" spans="1:18" hidden="1" x14ac:dyDescent="0.2">
      <c r="H8" s="8"/>
      <c r="I8" s="6" t="s">
        <v>10</v>
      </c>
      <c r="J8" s="10" t="s">
        <v>11</v>
      </c>
      <c r="K8" s="13">
        <v>3.92</v>
      </c>
      <c r="L8" s="13">
        <v>0.97</v>
      </c>
      <c r="M8" s="12">
        <v>2.33</v>
      </c>
    </row>
    <row r="9" spans="1:18" hidden="1" x14ac:dyDescent="0.2">
      <c r="H9" s="8"/>
      <c r="I9" s="6" t="s">
        <v>12</v>
      </c>
      <c r="J9" s="10" t="s">
        <v>13</v>
      </c>
      <c r="K9" s="13">
        <v>4.67</v>
      </c>
      <c r="L9" s="13">
        <v>0.77</v>
      </c>
      <c r="M9" s="14">
        <v>2.5299999999999998</v>
      </c>
    </row>
    <row r="10" spans="1:18" hidden="1" x14ac:dyDescent="0.2">
      <c r="H10" s="8"/>
      <c r="I10" s="6" t="s">
        <v>14</v>
      </c>
      <c r="J10" s="10" t="s">
        <v>15</v>
      </c>
      <c r="K10" s="13">
        <v>5.46</v>
      </c>
      <c r="L10" s="13">
        <v>0.88</v>
      </c>
      <c r="M10" s="14">
        <v>2.81</v>
      </c>
    </row>
    <row r="11" spans="1:18" ht="13.5" thickBot="1" x14ac:dyDescent="0.25">
      <c r="H11" s="15"/>
      <c r="I11" s="16"/>
      <c r="J11" s="17"/>
      <c r="K11" s="18"/>
      <c r="L11" s="18"/>
      <c r="M11" s="19"/>
    </row>
    <row r="12" spans="1:18" ht="42.95" customHeight="1" thickBot="1" x14ac:dyDescent="0.25">
      <c r="B12" s="20"/>
      <c r="C12" s="136" t="s">
        <v>16</v>
      </c>
      <c r="D12" s="137"/>
      <c r="E12" s="138"/>
      <c r="F12" s="139" t="s">
        <v>17</v>
      </c>
      <c r="G12" s="140"/>
      <c r="H12" s="141"/>
      <c r="I12" s="136" t="s">
        <v>50</v>
      </c>
      <c r="J12" s="137"/>
      <c r="K12" s="137"/>
      <c r="L12" s="137"/>
      <c r="M12" s="138"/>
      <c r="N12" s="142" t="s">
        <v>49</v>
      </c>
      <c r="O12" s="143"/>
      <c r="P12" s="143"/>
      <c r="Q12" s="143"/>
      <c r="R12" s="144"/>
    </row>
    <row r="13" spans="1:18" ht="39" customHeight="1" thickBot="1" x14ac:dyDescent="0.25">
      <c r="A13" s="1"/>
      <c r="B13" s="69"/>
      <c r="C13" s="73" t="s">
        <v>2</v>
      </c>
      <c r="D13" s="70" t="s">
        <v>3</v>
      </c>
      <c r="E13" s="74" t="s">
        <v>4</v>
      </c>
      <c r="F13" s="73" t="s">
        <v>2</v>
      </c>
      <c r="G13" s="70" t="s">
        <v>3</v>
      </c>
      <c r="H13" s="74" t="s">
        <v>4</v>
      </c>
      <c r="I13" s="73" t="s">
        <v>2</v>
      </c>
      <c r="J13" s="70" t="s">
        <v>3</v>
      </c>
      <c r="K13" s="70" t="s">
        <v>4</v>
      </c>
      <c r="L13" s="71" t="s">
        <v>18</v>
      </c>
      <c r="M13" s="72"/>
      <c r="N13" s="145" t="s">
        <v>19</v>
      </c>
      <c r="O13" s="146"/>
      <c r="P13" s="145" t="s">
        <v>20</v>
      </c>
      <c r="Q13" s="147"/>
      <c r="R13" s="146"/>
    </row>
    <row r="14" spans="1:18" x14ac:dyDescent="0.2">
      <c r="B14" s="1"/>
      <c r="C14" s="20"/>
      <c r="D14" s="23"/>
      <c r="E14" s="22"/>
      <c r="F14" s="75"/>
      <c r="G14" s="76"/>
      <c r="H14" s="77"/>
      <c r="I14" s="21"/>
      <c r="J14" s="21"/>
      <c r="K14" s="21"/>
      <c r="L14" s="21"/>
      <c r="N14" s="20"/>
      <c r="O14" s="22"/>
      <c r="P14" s="20"/>
      <c r="Q14" s="23"/>
      <c r="R14" s="22"/>
    </row>
    <row r="15" spans="1:18" x14ac:dyDescent="0.2">
      <c r="B15" s="1"/>
      <c r="C15" s="1"/>
      <c r="E15" s="27"/>
      <c r="F15" s="78"/>
      <c r="G15" s="24"/>
      <c r="H15" s="25"/>
      <c r="I15" s="26"/>
      <c r="J15" s="26"/>
      <c r="K15" s="26"/>
      <c r="L15" s="26"/>
      <c r="N15" s="1"/>
      <c r="O15" s="27"/>
      <c r="P15" s="1"/>
      <c r="R15" s="27"/>
    </row>
    <row r="16" spans="1:18" s="67" customFormat="1" ht="25.5" x14ac:dyDescent="0.2">
      <c r="B16" s="3" t="s">
        <v>21</v>
      </c>
      <c r="C16" s="98"/>
      <c r="D16" s="99"/>
      <c r="E16" s="100"/>
      <c r="F16" s="101">
        <v>64156517.242763631</v>
      </c>
      <c r="G16" s="102">
        <v>58536774.925318129</v>
      </c>
      <c r="H16" s="103">
        <v>65738591.970111378</v>
      </c>
      <c r="I16" s="117">
        <f>F16*K5</f>
        <v>392637885.52571344</v>
      </c>
      <c r="J16" s="117">
        <f t="shared" ref="J16:K16" si="0">G16*L5</f>
        <v>55609936.179052219</v>
      </c>
      <c r="K16" s="117">
        <f t="shared" si="0"/>
        <v>211020880.22405753</v>
      </c>
      <c r="L16" s="118">
        <f>SUM(I16:K16)</f>
        <v>659268701.92882323</v>
      </c>
      <c r="M16" s="81"/>
      <c r="N16" s="3"/>
      <c r="O16" s="82"/>
      <c r="P16" s="58" t="s">
        <v>2</v>
      </c>
      <c r="Q16" s="59" t="s">
        <v>3</v>
      </c>
      <c r="R16" s="60" t="s">
        <v>4</v>
      </c>
    </row>
    <row r="17" spans="1:20" s="34" customFormat="1" x14ac:dyDescent="0.2">
      <c r="A17" s="5"/>
      <c r="B17" s="5" t="s">
        <v>22</v>
      </c>
      <c r="C17" s="104"/>
      <c r="D17" s="105"/>
      <c r="E17" s="106"/>
      <c r="F17" s="107"/>
      <c r="G17" s="108"/>
      <c r="H17" s="109"/>
      <c r="I17" s="119"/>
      <c r="J17" s="119"/>
      <c r="K17" s="119"/>
      <c r="L17" s="120"/>
      <c r="N17" s="5"/>
      <c r="O17" s="42"/>
      <c r="P17" s="29" t="s">
        <v>5</v>
      </c>
      <c r="Q17" s="50" t="s">
        <v>5</v>
      </c>
      <c r="R17" s="30" t="s">
        <v>5</v>
      </c>
    </row>
    <row r="18" spans="1:20" x14ac:dyDescent="0.2">
      <c r="A18" s="1"/>
      <c r="B18" s="1" t="s">
        <v>23</v>
      </c>
      <c r="C18" s="110">
        <v>30779297.882809322</v>
      </c>
      <c r="D18" s="111">
        <v>30381152.893179212</v>
      </c>
      <c r="E18" s="112">
        <v>24625947.26374374</v>
      </c>
      <c r="F18" s="113">
        <v>26238771.240497924</v>
      </c>
      <c r="G18" s="87">
        <v>20906952.400309697</v>
      </c>
      <c r="H18" s="114">
        <v>25347670.003296923</v>
      </c>
      <c r="I18" s="121">
        <f>F18*K5</f>
        <v>160581279.99184731</v>
      </c>
      <c r="J18" s="121">
        <f t="shared" ref="J18:K18" si="1">G18*L5</f>
        <v>19861604.78029421</v>
      </c>
      <c r="K18" s="121">
        <f t="shared" si="1"/>
        <v>81366020.710583121</v>
      </c>
      <c r="L18" s="122">
        <f>SUM(I18:K18)</f>
        <v>261808905.48272464</v>
      </c>
      <c r="M18" s="28"/>
      <c r="N18" s="1"/>
      <c r="O18" s="27"/>
      <c r="P18" s="126">
        <f>ROUND(I18/C18,4)</f>
        <v>5.2172000000000001</v>
      </c>
      <c r="Q18" s="127">
        <f>ROUND(J18/D18,4)</f>
        <v>0.65369999999999995</v>
      </c>
      <c r="R18" s="128">
        <f>ROUND(K18/E18,4)</f>
        <v>3.3041</v>
      </c>
      <c r="S18" s="28"/>
      <c r="T18" s="28"/>
    </row>
    <row r="19" spans="1:20" s="34" customFormat="1" x14ac:dyDescent="0.2">
      <c r="A19" s="5"/>
      <c r="B19" s="6"/>
      <c r="C19" s="79"/>
      <c r="D19" s="36"/>
      <c r="E19" s="37"/>
      <c r="F19" s="79"/>
      <c r="G19" s="36"/>
      <c r="H19" s="37"/>
      <c r="I19" s="119"/>
      <c r="J19" s="119"/>
      <c r="K19" s="119"/>
      <c r="L19" s="120"/>
      <c r="M19" s="133"/>
      <c r="N19" s="39"/>
      <c r="O19" s="40"/>
      <c r="P19" s="39"/>
      <c r="Q19" s="41"/>
      <c r="R19" s="134"/>
      <c r="S19" s="43"/>
      <c r="T19" s="43"/>
    </row>
    <row r="20" spans="1:20" x14ac:dyDescent="0.2">
      <c r="A20" s="1"/>
      <c r="B20" s="1" t="s">
        <v>24</v>
      </c>
      <c r="C20" s="80"/>
      <c r="E20" s="27"/>
      <c r="F20" s="1"/>
      <c r="H20" s="27"/>
      <c r="I20" s="135">
        <f>I16-I18</f>
        <v>232056605.53386614</v>
      </c>
      <c r="J20" s="135">
        <f t="shared" ref="J20:K20" si="2">J16-J18</f>
        <v>35748331.398758009</v>
      </c>
      <c r="K20" s="135">
        <f t="shared" si="2"/>
        <v>129654859.5134744</v>
      </c>
      <c r="L20" s="122">
        <f>SUM(I20:K20)</f>
        <v>397459796.44609857</v>
      </c>
      <c r="M20" s="28"/>
      <c r="N20" s="44"/>
      <c r="O20" s="45"/>
      <c r="P20" s="44"/>
      <c r="Q20" s="35"/>
      <c r="R20" s="27"/>
      <c r="S20" s="28"/>
      <c r="T20" s="28"/>
    </row>
    <row r="21" spans="1:20" s="10" customFormat="1" x14ac:dyDescent="0.2">
      <c r="A21" s="6"/>
      <c r="B21" s="5"/>
      <c r="C21" s="6"/>
      <c r="E21" s="46"/>
      <c r="F21" s="6"/>
      <c r="H21" s="46"/>
      <c r="I21" s="32"/>
      <c r="J21" s="32"/>
      <c r="K21" s="32"/>
      <c r="L21" s="33"/>
      <c r="M21" s="38"/>
      <c r="N21" s="47"/>
      <c r="O21" s="48"/>
      <c r="P21" s="47"/>
      <c r="Q21" s="49"/>
      <c r="R21" s="46"/>
      <c r="S21" s="28"/>
      <c r="T21" s="28"/>
    </row>
    <row r="22" spans="1:20" x14ac:dyDescent="0.2">
      <c r="B22" s="1"/>
      <c r="C22" s="61" t="s">
        <v>25</v>
      </c>
      <c r="D22" s="31" t="s">
        <v>26</v>
      </c>
      <c r="E22" s="85"/>
      <c r="F22" s="61" t="s">
        <v>27</v>
      </c>
      <c r="G22" s="31" t="s">
        <v>28</v>
      </c>
      <c r="H22" s="85"/>
      <c r="I22" s="31"/>
      <c r="J22" s="31"/>
      <c r="K22" s="31"/>
      <c r="N22" s="29" t="s">
        <v>2</v>
      </c>
      <c r="O22" s="30" t="s">
        <v>29</v>
      </c>
      <c r="P22" s="29" t="s">
        <v>2</v>
      </c>
      <c r="Q22" s="50" t="s">
        <v>29</v>
      </c>
      <c r="R22" s="30"/>
      <c r="S22" s="28"/>
      <c r="T22" s="28"/>
    </row>
    <row r="23" spans="1:20" x14ac:dyDescent="0.2">
      <c r="B23" s="1"/>
      <c r="C23" s="61"/>
      <c r="D23" s="31"/>
      <c r="E23" s="85"/>
      <c r="F23" s="61" t="s">
        <v>30</v>
      </c>
      <c r="G23" s="31" t="s">
        <v>30</v>
      </c>
      <c r="H23" s="85"/>
      <c r="I23" s="31" t="s">
        <v>2</v>
      </c>
      <c r="J23" s="31" t="s">
        <v>29</v>
      </c>
      <c r="K23" s="31"/>
      <c r="N23" s="29" t="s">
        <v>31</v>
      </c>
      <c r="O23" s="30" t="s">
        <v>31</v>
      </c>
      <c r="P23" s="29" t="s">
        <v>5</v>
      </c>
      <c r="Q23" s="50" t="s">
        <v>5</v>
      </c>
      <c r="R23" s="30"/>
      <c r="S23" s="28"/>
      <c r="T23" s="28"/>
    </row>
    <row r="24" spans="1:20" x14ac:dyDescent="0.2">
      <c r="A24" s="2"/>
      <c r="B24" s="3" t="s">
        <v>32</v>
      </c>
      <c r="C24" s="86">
        <v>2149656276.6441803</v>
      </c>
      <c r="D24" s="87"/>
      <c r="E24" s="25"/>
      <c r="F24" s="88">
        <v>0.1244466806105696</v>
      </c>
      <c r="G24" s="89">
        <v>0.12107897185091218</v>
      </c>
      <c r="H24" s="90"/>
      <c r="I24" s="121">
        <f>I$20*F24</f>
        <v>28878674.272445977</v>
      </c>
      <c r="J24" s="121">
        <f>(J$20+K$20)*G24</f>
        <v>20026848.296513241</v>
      </c>
      <c r="L24" s="9"/>
      <c r="M24" s="9"/>
      <c r="N24" s="124">
        <f>ROUND((I24/$C24),4)</f>
        <v>1.34E-2</v>
      </c>
      <c r="O24" s="125">
        <f>ROUND((J24/$C24),4)</f>
        <v>9.2999999999999992E-3</v>
      </c>
      <c r="P24" s="44"/>
      <c r="Q24" s="35"/>
      <c r="R24" s="27"/>
      <c r="S24" s="28"/>
      <c r="T24" s="28"/>
    </row>
    <row r="25" spans="1:20" x14ac:dyDescent="0.2">
      <c r="A25" s="2"/>
      <c r="B25" s="3" t="s">
        <v>33</v>
      </c>
      <c r="C25" s="86">
        <v>5493556099.2764759</v>
      </c>
      <c r="D25" s="87"/>
      <c r="E25" s="25"/>
      <c r="F25" s="88">
        <v>0.29556902164240317</v>
      </c>
      <c r="G25" s="89">
        <v>0.29032675572946515</v>
      </c>
      <c r="H25" s="90"/>
      <c r="I25" s="121">
        <f t="shared" ref="I25:I40" si="3">I$20*F25</f>
        <v>68588743.863301903</v>
      </c>
      <c r="J25" s="121">
        <f t="shared" ref="J25:J40" si="4">(J$20+K$20)*G25</f>
        <v>48020971.804849789</v>
      </c>
      <c r="L25" s="9"/>
      <c r="M25" s="9"/>
      <c r="N25" s="124">
        <f t="shared" ref="N25:N39" si="5">ROUND((I25/$C25),4)</f>
        <v>1.2500000000000001E-2</v>
      </c>
      <c r="O25" s="125">
        <f>ROUND((J25/$C25),4)</f>
        <v>8.6999999999999994E-3</v>
      </c>
      <c r="P25" s="44"/>
      <c r="Q25" s="35"/>
      <c r="R25" s="27"/>
      <c r="S25" s="28"/>
      <c r="T25" s="28"/>
    </row>
    <row r="26" spans="1:20" x14ac:dyDescent="0.2">
      <c r="A26" s="2"/>
      <c r="B26" s="3" t="s">
        <v>34</v>
      </c>
      <c r="C26" s="86">
        <v>5358500178.9455442</v>
      </c>
      <c r="D26" s="87"/>
      <c r="E26" s="25"/>
      <c r="F26" s="88">
        <v>0.26622875583534616</v>
      </c>
      <c r="G26" s="89">
        <v>0.2652565138031362</v>
      </c>
      <c r="H26" s="90"/>
      <c r="I26" s="121">
        <f t="shared" si="3"/>
        <v>61780141.374654889</v>
      </c>
      <c r="J26" s="121">
        <f t="shared" si="4"/>
        <v>43874273.793293342</v>
      </c>
      <c r="L26" s="9"/>
      <c r="M26" s="9"/>
      <c r="N26" s="124">
        <f t="shared" si="5"/>
        <v>1.15E-2</v>
      </c>
      <c r="O26" s="125">
        <f>ROUND((J26/$C26),4)</f>
        <v>8.2000000000000007E-3</v>
      </c>
      <c r="P26" s="44"/>
      <c r="Q26" s="35"/>
      <c r="R26" s="27"/>
      <c r="S26" s="28"/>
      <c r="T26" s="28"/>
    </row>
    <row r="27" spans="1:20" x14ac:dyDescent="0.2">
      <c r="A27" s="2"/>
      <c r="B27" s="3" t="s">
        <v>35</v>
      </c>
      <c r="C27" s="86">
        <v>2195850053.913743</v>
      </c>
      <c r="D27" s="87"/>
      <c r="E27" s="25"/>
      <c r="F27" s="88">
        <v>9.3417471675062314E-2</v>
      </c>
      <c r="G27" s="89">
        <v>9.8059830164167264E-2</v>
      </c>
      <c r="H27" s="90"/>
      <c r="I27" s="121">
        <f t="shared" si="3"/>
        <v>21678141.37447105</v>
      </c>
      <c r="J27" s="121">
        <f t="shared" si="4"/>
        <v>16219408.809464844</v>
      </c>
      <c r="L27" s="9"/>
      <c r="M27" s="9"/>
      <c r="N27" s="124">
        <f t="shared" si="5"/>
        <v>9.9000000000000008E-3</v>
      </c>
      <c r="O27" s="125">
        <f>ROUND((J27/$C27),4)</f>
        <v>7.4000000000000003E-3</v>
      </c>
      <c r="P27" s="44"/>
      <c r="Q27" s="35"/>
      <c r="R27" s="27"/>
      <c r="S27" s="28"/>
      <c r="T27" s="28"/>
    </row>
    <row r="28" spans="1:20" x14ac:dyDescent="0.2">
      <c r="A28" s="2"/>
      <c r="B28" s="3" t="s">
        <v>36</v>
      </c>
      <c r="C28" s="86">
        <v>2325848820.9686909</v>
      </c>
      <c r="D28" s="87">
        <v>7454705.7872183332</v>
      </c>
      <c r="E28" s="25"/>
      <c r="F28" s="88">
        <v>9.6997945617622802E-2</v>
      </c>
      <c r="G28" s="89">
        <v>0.10030533859014472</v>
      </c>
      <c r="H28" s="90"/>
      <c r="I28" s="121">
        <f t="shared" si="3"/>
        <v>22509014.003784094</v>
      </c>
      <c r="J28" s="121">
        <f t="shared" si="4"/>
        <v>16590823.06834182</v>
      </c>
      <c r="L28" s="9"/>
      <c r="M28" s="9"/>
      <c r="N28" s="124"/>
      <c r="O28" s="125"/>
      <c r="P28" s="124">
        <f>ROUND((I28/$D28),4)</f>
        <v>3.0194000000000001</v>
      </c>
      <c r="Q28" s="129">
        <f>ROUND((J28/$D28),4)</f>
        <v>2.2256</v>
      </c>
      <c r="R28" s="27"/>
      <c r="S28" s="28"/>
      <c r="T28" s="28"/>
    </row>
    <row r="29" spans="1:20" x14ac:dyDescent="0.2">
      <c r="A29" s="2"/>
      <c r="B29" s="3" t="s">
        <v>37</v>
      </c>
      <c r="C29" s="86">
        <v>586475227.60225427</v>
      </c>
      <c r="D29" s="87"/>
      <c r="E29" s="25"/>
      <c r="F29" s="88">
        <v>2.6676023508898753E-2</v>
      </c>
      <c r="G29" s="89">
        <v>2.7729848121516187E-2</v>
      </c>
      <c r="H29" s="90"/>
      <c r="I29" s="121">
        <f t="shared" si="3"/>
        <v>6190347.4646166572</v>
      </c>
      <c r="J29" s="121">
        <f t="shared" si="4"/>
        <v>4586605.362810351</v>
      </c>
      <c r="L29" s="9"/>
      <c r="M29" s="9"/>
      <c r="N29" s="124">
        <f t="shared" si="5"/>
        <v>1.06E-2</v>
      </c>
      <c r="O29" s="125">
        <f>ROUND((J29/$C29),4)</f>
        <v>7.7999999999999996E-3</v>
      </c>
      <c r="P29" s="124"/>
      <c r="Q29" s="129"/>
      <c r="R29" s="27"/>
      <c r="S29" s="28"/>
      <c r="T29" s="28"/>
    </row>
    <row r="30" spans="1:20" x14ac:dyDescent="0.2">
      <c r="A30" s="2"/>
      <c r="B30" s="3" t="s">
        <v>38</v>
      </c>
      <c r="C30" s="86">
        <v>931692082.08873987</v>
      </c>
      <c r="D30" s="87">
        <v>2429838.4102914217</v>
      </c>
      <c r="E30" s="25"/>
      <c r="F30" s="88">
        <v>4.0835560784384994E-2</v>
      </c>
      <c r="G30" s="89">
        <v>4.1503433883144675E-2</v>
      </c>
      <c r="H30" s="90"/>
      <c r="I30" s="121">
        <f t="shared" si="3"/>
        <v>9476161.620696241</v>
      </c>
      <c r="J30" s="121">
        <f t="shared" si="4"/>
        <v>6864800.398086994</v>
      </c>
      <c r="L30" s="9"/>
      <c r="M30" s="9"/>
      <c r="N30" s="124"/>
      <c r="O30" s="125"/>
      <c r="P30" s="124">
        <f t="shared" ref="P30:Q37" si="6">ROUND((I30/$D30),4)</f>
        <v>3.8999000000000001</v>
      </c>
      <c r="Q30" s="129">
        <f t="shared" si="6"/>
        <v>2.8252000000000002</v>
      </c>
      <c r="R30" s="27"/>
      <c r="S30" s="28"/>
      <c r="T30" s="28"/>
    </row>
    <row r="31" spans="1:20" x14ac:dyDescent="0.2">
      <c r="A31" s="2"/>
      <c r="B31" s="3" t="s">
        <v>39</v>
      </c>
      <c r="C31" s="86">
        <v>35792087.191938139</v>
      </c>
      <c r="D31" s="87"/>
      <c r="E31" s="25"/>
      <c r="F31" s="88">
        <v>1.2882878362542921E-3</v>
      </c>
      <c r="G31" s="89">
        <v>1.2733764411705585E-3</v>
      </c>
      <c r="H31" s="90"/>
      <c r="I31" s="121">
        <f t="shared" si="3"/>
        <v>298955.70223174017</v>
      </c>
      <c r="J31" s="121">
        <f t="shared" si="4"/>
        <v>210620.52660207296</v>
      </c>
      <c r="L31" s="9"/>
      <c r="M31" s="9"/>
      <c r="N31" s="124">
        <f t="shared" si="5"/>
        <v>8.3999999999999995E-3</v>
      </c>
      <c r="O31" s="125">
        <f>ROUND((J31/$C31),4)</f>
        <v>5.8999999999999999E-3</v>
      </c>
      <c r="P31" s="124"/>
      <c r="Q31" s="129"/>
      <c r="R31" s="27"/>
      <c r="S31" s="28"/>
      <c r="T31" s="28"/>
    </row>
    <row r="32" spans="1:20" x14ac:dyDescent="0.2">
      <c r="A32" s="51"/>
      <c r="B32" s="3" t="s">
        <v>40</v>
      </c>
      <c r="C32" s="86">
        <v>32279346.550076716</v>
      </c>
      <c r="D32" s="87">
        <v>224270.04355807469</v>
      </c>
      <c r="E32" s="25"/>
      <c r="F32" s="88">
        <v>1.6014695366219902E-3</v>
      </c>
      <c r="G32" s="89">
        <v>1.2948075309476674E-3</v>
      </c>
      <c r="H32" s="90"/>
      <c r="I32" s="121">
        <f t="shared" si="3"/>
        <v>371631.58453439258</v>
      </c>
      <c r="J32" s="121">
        <f t="shared" si="4"/>
        <v>214165.29723593328</v>
      </c>
      <c r="L32" s="9"/>
      <c r="M32" s="9"/>
      <c r="N32" s="124"/>
      <c r="O32" s="125"/>
      <c r="P32" s="124">
        <f t="shared" si="6"/>
        <v>1.6571</v>
      </c>
      <c r="Q32" s="129">
        <f t="shared" si="6"/>
        <v>0.95489999999999997</v>
      </c>
      <c r="R32" s="27"/>
      <c r="S32" s="28"/>
      <c r="T32" s="28"/>
    </row>
    <row r="33" spans="1:20" x14ac:dyDescent="0.2">
      <c r="A33" s="51"/>
      <c r="B33" s="3" t="s">
        <v>41</v>
      </c>
      <c r="C33" s="86">
        <v>91425235.739970684</v>
      </c>
      <c r="D33" s="87"/>
      <c r="E33" s="25"/>
      <c r="F33" s="88">
        <v>2.8479415805666435E-3</v>
      </c>
      <c r="G33" s="89">
        <v>2.9979437281685739E-3</v>
      </c>
      <c r="H33" s="90"/>
      <c r="I33" s="121">
        <f t="shared" si="3"/>
        <v>660883.65594504878</v>
      </c>
      <c r="J33" s="121">
        <f t="shared" si="4"/>
        <v>495869.45881439641</v>
      </c>
      <c r="K33" s="35"/>
      <c r="L33" s="9"/>
      <c r="M33" s="9"/>
      <c r="N33" s="124">
        <f t="shared" si="5"/>
        <v>7.1999999999999998E-3</v>
      </c>
      <c r="O33" s="125">
        <f>ROUND((J33/$C33),4)</f>
        <v>5.4000000000000003E-3</v>
      </c>
      <c r="P33" s="124"/>
      <c r="Q33" s="129"/>
      <c r="R33" s="27"/>
      <c r="S33" s="28"/>
      <c r="T33" s="28"/>
    </row>
    <row r="34" spans="1:20" x14ac:dyDescent="0.2">
      <c r="A34" s="51"/>
      <c r="B34" s="3" t="s">
        <v>42</v>
      </c>
      <c r="C34" s="86">
        <v>12485617.699860625</v>
      </c>
      <c r="D34" s="87"/>
      <c r="E34" s="25"/>
      <c r="F34" s="88">
        <v>3.9084616435015239E-4</v>
      </c>
      <c r="G34" s="89">
        <v>4.0965236982100665E-4</v>
      </c>
      <c r="H34" s="90"/>
      <c r="I34" s="121">
        <f t="shared" si="3"/>
        <v>90698.434185027931</v>
      </c>
      <c r="J34" s="121">
        <f t="shared" si="4"/>
        <v>67757.80913315239</v>
      </c>
      <c r="L34" s="9"/>
      <c r="M34" s="9"/>
      <c r="N34" s="124">
        <f t="shared" si="5"/>
        <v>7.3000000000000001E-3</v>
      </c>
      <c r="O34" s="125">
        <f>ROUND((J34/$C34),4)</f>
        <v>5.4000000000000003E-3</v>
      </c>
      <c r="P34" s="124"/>
      <c r="Q34" s="129"/>
      <c r="R34" s="27"/>
      <c r="S34" s="28"/>
      <c r="T34" s="28"/>
    </row>
    <row r="35" spans="1:20" x14ac:dyDescent="0.2">
      <c r="A35" s="51"/>
      <c r="B35" s="3" t="s">
        <v>43</v>
      </c>
      <c r="C35" s="86">
        <v>123206495.58779468</v>
      </c>
      <c r="D35" s="87"/>
      <c r="E35" s="25"/>
      <c r="F35" s="88">
        <v>7.3494526000513457E-3</v>
      </c>
      <c r="G35" s="89">
        <v>7.1332073365697416E-3</v>
      </c>
      <c r="H35" s="91"/>
      <c r="I35" s="121">
        <f t="shared" si="3"/>
        <v>1705489.022899962</v>
      </c>
      <c r="J35" s="121">
        <f t="shared" si="4"/>
        <v>1179855.2549071817</v>
      </c>
      <c r="L35" s="9"/>
      <c r="M35" s="9"/>
      <c r="N35" s="124">
        <f t="shared" si="5"/>
        <v>1.38E-2</v>
      </c>
      <c r="O35" s="125">
        <f>ROUND((J35/$C35),4)</f>
        <v>9.5999999999999992E-3</v>
      </c>
      <c r="P35" s="124"/>
      <c r="Q35" s="129"/>
      <c r="R35" s="27"/>
      <c r="S35" s="28"/>
      <c r="T35" s="28"/>
    </row>
    <row r="36" spans="1:20" x14ac:dyDescent="0.2">
      <c r="A36" s="51"/>
      <c r="B36" s="3" t="s">
        <v>44</v>
      </c>
      <c r="C36" s="86">
        <v>42685254.588755839</v>
      </c>
      <c r="D36" s="87"/>
      <c r="E36" s="25"/>
      <c r="F36" s="88">
        <v>1.9575506890283003E-3</v>
      </c>
      <c r="G36" s="89">
        <v>2.0153295413912406E-3</v>
      </c>
      <c r="H36" s="91"/>
      <c r="I36" s="121">
        <f t="shared" si="3"/>
        <v>454262.56805638812</v>
      </c>
      <c r="J36" s="121">
        <f t="shared" si="4"/>
        <v>333341.93688579713</v>
      </c>
      <c r="L36" s="9"/>
      <c r="M36" s="9"/>
      <c r="N36" s="124">
        <f t="shared" si="5"/>
        <v>1.06E-2</v>
      </c>
      <c r="O36" s="125">
        <f>ROUND((J36/$C36),4)</f>
        <v>7.7999999999999996E-3</v>
      </c>
      <c r="P36" s="124"/>
      <c r="Q36" s="129"/>
      <c r="R36" s="27"/>
      <c r="S36" s="28"/>
      <c r="T36" s="28"/>
    </row>
    <row r="37" spans="1:20" x14ac:dyDescent="0.2">
      <c r="A37" s="51"/>
      <c r="B37" s="3" t="s">
        <v>45</v>
      </c>
      <c r="C37" s="86">
        <v>122408614.28660879</v>
      </c>
      <c r="D37" s="87">
        <v>345061.98054757132</v>
      </c>
      <c r="E37" s="25"/>
      <c r="F37" s="88">
        <v>5.3429559610113347E-3</v>
      </c>
      <c r="G37" s="89">
        <v>5.4132155058701607E-3</v>
      </c>
      <c r="H37" s="91"/>
      <c r="I37" s="121">
        <f t="shared" si="3"/>
        <v>1239868.2238292259</v>
      </c>
      <c r="J37" s="121">
        <f t="shared" si="4"/>
        <v>895363.11776649882</v>
      </c>
      <c r="L37" s="9"/>
      <c r="M37" s="9"/>
      <c r="N37" s="124"/>
      <c r="O37" s="125"/>
      <c r="P37" s="124">
        <f t="shared" si="6"/>
        <v>3.5931999999999999</v>
      </c>
      <c r="Q37" s="129">
        <f t="shared" si="6"/>
        <v>2.5948000000000002</v>
      </c>
      <c r="R37" s="27"/>
      <c r="S37" s="28"/>
      <c r="T37" s="28"/>
    </row>
    <row r="38" spans="1:20" x14ac:dyDescent="0.2">
      <c r="A38" s="51"/>
      <c r="B38" s="3" t="s">
        <v>46</v>
      </c>
      <c r="C38" s="86">
        <v>357623068.74825633</v>
      </c>
      <c r="D38" s="87"/>
      <c r="E38" s="25"/>
      <c r="F38" s="88">
        <v>2.0345006967408711E-2</v>
      </c>
      <c r="G38" s="89">
        <v>1.9999699048707284E-2</v>
      </c>
      <c r="H38" s="91"/>
      <c r="I38" s="121">
        <f t="shared" si="3"/>
        <v>4721193.2564197211</v>
      </c>
      <c r="J38" s="121">
        <f t="shared" si="4"/>
        <v>3308014.0399405234</v>
      </c>
      <c r="L38" s="9"/>
      <c r="M38" s="9"/>
      <c r="N38" s="124">
        <f t="shared" si="5"/>
        <v>1.32E-2</v>
      </c>
      <c r="O38" s="125">
        <f>ROUND((J38/$C38),4)</f>
        <v>9.2999999999999992E-3</v>
      </c>
      <c r="P38" s="124"/>
      <c r="Q38" s="129"/>
      <c r="R38" s="27"/>
      <c r="S38" s="28"/>
      <c r="T38" s="28"/>
    </row>
    <row r="39" spans="1:20" x14ac:dyDescent="0.2">
      <c r="A39" s="51"/>
      <c r="B39" s="3" t="s">
        <v>47</v>
      </c>
      <c r="C39" s="86">
        <v>124866497.45385723</v>
      </c>
      <c r="D39" s="87"/>
      <c r="E39" s="25"/>
      <c r="F39" s="88">
        <v>5.6242158051080264E-3</v>
      </c>
      <c r="G39" s="89">
        <v>5.770506389851434E-3</v>
      </c>
      <c r="H39" s="91"/>
      <c r="I39" s="121">
        <f t="shared" si="3"/>
        <v>1305136.4285232886</v>
      </c>
      <c r="J39" s="121">
        <f t="shared" si="4"/>
        <v>954460.17006085371</v>
      </c>
      <c r="N39" s="124">
        <f t="shared" si="5"/>
        <v>1.0500000000000001E-2</v>
      </c>
      <c r="O39" s="125">
        <f>ROUND((J39/$C39),4)</f>
        <v>7.6E-3</v>
      </c>
      <c r="P39" s="124"/>
      <c r="Q39" s="129"/>
      <c r="R39" s="27"/>
      <c r="S39" s="28"/>
      <c r="T39" s="28"/>
    </row>
    <row r="40" spans="1:20" ht="13.5" thickBot="1" x14ac:dyDescent="0.25">
      <c r="A40" s="51"/>
      <c r="B40" s="4" t="s">
        <v>48</v>
      </c>
      <c r="C40" s="92">
        <v>243714249.98855177</v>
      </c>
      <c r="D40" s="93">
        <v>680965.96810456121</v>
      </c>
      <c r="E40" s="94"/>
      <c r="F40" s="95">
        <v>9.0808131853113705E-3</v>
      </c>
      <c r="G40" s="96">
        <v>9.4315699650159377E-3</v>
      </c>
      <c r="H40" s="97"/>
      <c r="I40" s="123">
        <f t="shared" si="3"/>
        <v>2107262.6832705312</v>
      </c>
      <c r="J40" s="123">
        <f t="shared" si="4"/>
        <v>1560011.7675256082</v>
      </c>
      <c r="K40" s="52"/>
      <c r="L40" s="52"/>
      <c r="M40" s="52"/>
      <c r="N40" s="54"/>
      <c r="O40" s="55"/>
      <c r="P40" s="130">
        <f>ROUND((I40/$D40),4)</f>
        <v>3.0945</v>
      </c>
      <c r="Q40" s="131">
        <f>ROUND((J40/$D40),4)</f>
        <v>2.2909000000000002</v>
      </c>
      <c r="R40" s="53"/>
      <c r="S40" s="28"/>
      <c r="T40" s="28"/>
    </row>
    <row r="41" spans="1:20" x14ac:dyDescent="0.2">
      <c r="C41" s="56"/>
    </row>
    <row r="42" spans="1:20" x14ac:dyDescent="0.2">
      <c r="C42" s="56"/>
      <c r="N42" s="132"/>
      <c r="O42" s="132"/>
    </row>
    <row r="43" spans="1:20" x14ac:dyDescent="0.2">
      <c r="C43" s="56"/>
      <c r="N43" s="132"/>
      <c r="O43" s="132"/>
    </row>
    <row r="44" spans="1:20" x14ac:dyDescent="0.2">
      <c r="C44" s="56"/>
      <c r="N44" s="132"/>
      <c r="O44" s="132"/>
    </row>
    <row r="45" spans="1:20" x14ac:dyDescent="0.2">
      <c r="C45" s="56"/>
      <c r="N45" s="132"/>
      <c r="O45" s="132"/>
    </row>
    <row r="47" spans="1:20" x14ac:dyDescent="0.2">
      <c r="N47" s="132"/>
      <c r="O47" s="132"/>
    </row>
    <row r="49" spans="5:15" x14ac:dyDescent="0.2">
      <c r="N49" s="132"/>
      <c r="O49" s="132"/>
    </row>
    <row r="51" spans="5:15" x14ac:dyDescent="0.2">
      <c r="N51" s="132"/>
      <c r="O51" s="132"/>
    </row>
    <row r="52" spans="5:15" x14ac:dyDescent="0.2">
      <c r="N52" s="132"/>
      <c r="O52" s="132"/>
    </row>
    <row r="53" spans="5:15" x14ac:dyDescent="0.2">
      <c r="N53" s="132"/>
      <c r="O53" s="132"/>
    </row>
    <row r="54" spans="5:15" x14ac:dyDescent="0.2">
      <c r="N54" s="132"/>
      <c r="O54" s="132"/>
    </row>
    <row r="56" spans="5:15" x14ac:dyDescent="0.2">
      <c r="N56" s="132"/>
      <c r="O56" s="132"/>
    </row>
    <row r="57" spans="5:15" x14ac:dyDescent="0.2">
      <c r="N57" s="132"/>
      <c r="O57" s="132"/>
    </row>
    <row r="60" spans="5:15" x14ac:dyDescent="0.2">
      <c r="E60" s="57"/>
    </row>
    <row r="61" spans="5:15" x14ac:dyDescent="0.2">
      <c r="E61" s="57"/>
    </row>
    <row r="62" spans="5:15" x14ac:dyDescent="0.2">
      <c r="E62" s="57"/>
    </row>
  </sheetData>
  <mergeCells count="6">
    <mergeCell ref="C12:E12"/>
    <mergeCell ref="I12:M12"/>
    <mergeCell ref="F12:H12"/>
    <mergeCell ref="N12:R12"/>
    <mergeCell ref="N13:O13"/>
    <mergeCell ref="P13:R13"/>
  </mergeCells>
  <pageMargins left="0.75" right="0.75" top="1" bottom="1" header="0.5" footer="0.5"/>
  <pageSetup paperSize="17" scale="78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55" ma:contentTypeDescription="Create a new document." ma:contentTypeScope="" ma:versionID="a5fc4a96b4eb90fe673876b940f0f692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564a9304ae6be2a2beb8ae3e1087b808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RAApproved" minOccurs="0"/>
                <xsd:element ref="ns2:Strategic" minOccurs="0"/>
                <xsd:element ref="ns2:Legal_x0020_Review" minOccurs="0"/>
                <xsd:element ref="ns2:Formatted" minOccurs="0"/>
                <xsd:element ref="ns2:PDF" minOccurs="0"/>
                <xsd:element ref="ns2:Confidential" minOccurs="0"/>
                <xsd:element ref="ns2:RADirectorApproved" minOccurs="0"/>
                <xsd:element ref="ns2:Witness" minOccurs="0"/>
                <xsd:element ref="ns2:Witness_x0020_Approved" minOccurs="0"/>
                <xsd:element ref="ns2:RRA" minOccurs="0"/>
                <xsd:element ref="ns2:Allmapsinthefolder" minOccurs="0"/>
                <xsd:element ref="ns2:MegafileReady" minOccurs="0"/>
                <xsd:element ref="ns2:ReadyforPrinting" minOccurs="0"/>
                <xsd:element ref="ns2:PRINTED" minOccurs="0"/>
                <xsd:element ref="ns2:AcceptedService_x002d_Legal" minOccurs="0"/>
                <xsd:element ref="ns2:Issue" minOccurs="0"/>
                <xsd:element ref="ns2:IssueNo_x002e_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LengthInSeconds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2:RegLead" minOccurs="0"/>
                <xsd:element ref="ns2:MDReview" minOccurs="0"/>
                <xsd:element ref="ns2:MatchingI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RA" ma:index="3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4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Ready"/>
        </xsd:restriction>
      </xsd:simpleType>
    </xsd:element>
    <xsd:element name="TitleofExhibit" ma:index="5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6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7" nillable="true" ma:displayName="Case Number" ma:format="Dropdown" ma:internalName="CaseNumber_x002f_DocketNumber">
      <xsd:simpleType>
        <xsd:restriction base="dms:Note"/>
      </xsd:simpleType>
    </xsd:element>
    <xsd:element name="RAContact" ma:index="8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RICHARDSON Joanne"/>
              <xsd:enumeration value="SMITH Jeffrey"/>
              <xsd:enumeration value="RUCH Kaleb"/>
              <xsd:enumeration value="AKSELRUD Uri"/>
              <xsd:enumeration value="ZBARCEA Alex"/>
              <xsd:enumeration value="ANDREY Elise"/>
              <xsd:enumeration value="SAVULAK Jason"/>
              <xsd:enumeration value="BEN-SHLOMO Oren"/>
            </xsd:restriction>
          </xsd:simpleType>
        </xsd:union>
      </xsd:simpleType>
    </xsd:element>
    <xsd:element name="Applicant" ma:index="9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Canadian Energy Regulator - CER"/>
              <xsd:enumeration value="Algoma Power Inc. - API"/>
              <xsd:enumeration value="Anwaatin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 Vehicle Society - EVS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vironmental Defence - ED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mall Business Utility Alliance - SBUA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aynikaneyap Power LP - WPLP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  <xsd:enumeration value="UCT, Inc. - NextBridge"/>
              <xsd:enumeration value="Milton Hydro Distribution Inc."/>
              <xsd:enumeration value="Entegrus Powerlines Inc."/>
              <xsd:enumeration value="Formet Industries"/>
              <xsd:enumeration value="Coalition of Concerned Manufacturers and Businesses of Canada (CCMBC)"/>
              <xsd:enumeration value="InnPower Corporation"/>
              <xsd:enumeration value="Perimeter Forest Limited Partnership"/>
              <xsd:enumeration value="Elexicon Energy Inc."/>
              <xsd:enumeration value="Bell Canada"/>
              <xsd:enumeration value="Gwayakocchigewin Limited Partnership"/>
              <xsd:enumeration value="Neighbours On the Line - NOTL"/>
              <xsd:enumeration value="Batchewana First Nation"/>
              <xsd:enumeration value="Northwestern Ontario Metis Community"/>
              <xsd:enumeration value="Lac des Mille Lacs First Nation"/>
              <xsd:enumeration value="Métis Nation of Ontario - MNO"/>
              <xsd:enumeration value="Alectra Utilities Corportation"/>
              <xsd:enumeration value="PUC Transmission LP"/>
              <xsd:enumeration value="Essar Power Canada Limited (EPC)"/>
              <xsd:enumeration value="Gwayakocchigewin Limited Partnership"/>
              <xsd:enumeration value="Glencore Canada Corporation"/>
              <xsd:enumeration value="Ontario Energy Association - OEA"/>
              <xsd:enumeration value="IESO"/>
              <xsd:enumeration value="The Ross Firm Professional Corporation"/>
              <xsd:enumeration value="Siskinds"/>
              <xsd:enumeration value="Caldwell First Nation"/>
              <xsd:enumeration value="Three Fires Group Inc."/>
              <xsd:enumeration value="Electricity Distributors Association"/>
              <xsd:enumeration value="Coalition of Concerned Manufacturers and Businesses of Canada"/>
              <xsd:enumeration value="Minogi Corp."/>
              <xsd:enumeration value="Vector Pipeline Inc."/>
              <xsd:enumeration value="LDC Transmission Group"/>
            </xsd:restriction>
          </xsd:simpleType>
        </xsd:union>
      </xsd:simpleType>
    </xsd:element>
    <xsd:element name="Applicant0" ma:index="10" nillable="true" ma:displayName="Applicant" ma:default="Hydro One Networks Inc. - HONI" ma:format="Dropdown" ma:internalName="Applicant0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 Inc. - HONI"/>
                        <xsd:enumeration value="Ontario Energy Board - OEB"/>
                        <xsd:enumeration value="B2M Limited Partnership"/>
                        <xsd:enumeration value="Canadian Niagara Power Inc."/>
                        <xsd:enumeration value="Enersource"/>
                        <xsd:enumeration value="Entegrus Powerlines Inc."/>
                        <xsd:enumeration value="Great Lakes Power"/>
                        <xsd:enumeration value="Hydro One Brampton"/>
                        <xsd:enumeration value="Hydro One Remote Communities - HORCI"/>
                        <xsd:enumeration value="Hydro One Sault Ste Marie Inc."/>
                        <xsd:enumeration value="Hydro Ottawa"/>
                        <xsd:enumeration value="Independent Electricity System Operator"/>
                        <xsd:enumeration value="Niagara Peninsula Energy Inc. - NPEI"/>
                        <xsd:enumeration value="Niagara Reinforcement Limited Partnership"/>
                        <xsd:enumeration value="Ontario Power Authority - OPG"/>
                        <xsd:enumeration value="Powerstream"/>
                        <xsd:enumeration value="Toronto Hydro Electric System"/>
                        <xsd:enumeration value="UCT, Inc. - NextBridge"/>
                        <xsd:enumeration value="Veridian Connections"/>
                        <xsd:enumeration value="Wataynikaneyap Power LP - WPLP"/>
                        <xsd:enumeration value="Waterloo North Hydro Inc."/>
                        <xsd:enumeration value="Milton Hydro Distribution Inc."/>
                        <xsd:enumeration value="Alectra Utilities Corporation"/>
                        <xsd:enumeration value="Chapleau Public Utilities Corporation - CPUC"/>
                        <xsd:enumeration value="InnPower Corporation"/>
                        <xsd:enumeration value="Westario Power Inc."/>
                        <xsd:enumeration value="PUC Transmission LP"/>
                        <xsd:enumeration value="Essex Powerlines Corporation - EPC"/>
                        <xsd:enumeration value="Elexicon Energy Inc."/>
                        <xsd:enumeration value="IESO"/>
                        <xsd:enumeration value="Festival Hydro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IssueDate" ma:index="11" nillable="true" ma:displayName="Issue Date" ma:format="DateOnly" ma:internalName="IssueDate">
      <xsd:simpleType>
        <xsd:restriction base="dms:DateTime"/>
      </xsd:simpleType>
    </xsd:element>
    <xsd:element name="DocumentType" ma:index="12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Amended Licence"/>
          <xsd:enumeration value="ARC Letter of Representation"/>
          <xsd:enumeration value="Argument-in-Chief"/>
          <xsd:enumeration value="Bi-annual Report"/>
          <xsd:enumeration value="Codes and Guidelines"/>
          <xsd:enumeration value="Comment Letter or Email"/>
          <xsd:enumeration value="Conditions of Service - CoS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Declaration and Undertaking"/>
          <xsd:enumeration value="Distribution System Plan"/>
          <xsd:enumeration value="Draft Rate Order"/>
          <xsd:enumeration value="Draft Settlement Proposal"/>
          <xsd:enumeration value="Estimate"/>
          <xsd:enumeration value="Exhibit List"/>
          <xsd:enumeration value="Final Argument"/>
          <xsd:enumeration value="Final Rate Order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edia Estimate"/>
          <xsd:enumeration value="Miscellaneous Exhibit"/>
          <xsd:enumeration value="Motion"/>
          <xsd:enumeration value="Notice"/>
          <xsd:enumeration value="Notice of Amendments"/>
          <xsd:enumeration value="Notice of Hearing on Cost Awards"/>
          <xsd:enumeration value="Notice of Proposal"/>
          <xsd:enumeration value="OEB Intervention form"/>
          <xsd:enumeration value="OEB Report"/>
          <xsd:enumeration value="Old Licence"/>
          <xsd:enumeration value="Online Ad"/>
          <xsd:enumeration value="Order"/>
          <xsd:enumeration value="Prefiled Evidence"/>
          <xsd:enumeration value="Procedural Order"/>
          <xsd:enumeration value="Regulation"/>
          <xsd:enumeration value="Reply Submission"/>
          <xsd:enumeration value="Report"/>
          <xsd:enumeration value="Settlement Agreement"/>
          <xsd:enumeration value="Settlement Proposal"/>
          <xsd:enumeration value="Statute"/>
          <xsd:enumeration value="Submission"/>
          <xsd:enumeration value="Tracker"/>
          <xsd:enumeration value="Transcript"/>
          <xsd:enumeration value="Undertaking"/>
          <xsd:enumeration value="Working Document"/>
          <xsd:enumeration value="Big Box Ad"/>
          <xsd:enumeration value="Shipping Manifest"/>
          <xsd:enumeration value="Letter of Comment"/>
          <xsd:enumeration value="Draft Notice"/>
        </xsd:restriction>
      </xsd:simpleType>
    </xsd:element>
    <xsd:element name="Docket" ma:index="13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14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Approved" ma:index="15" nillable="true" ma:displayName="RA Approved" ma:default="0" ma:format="Dropdown" ma:internalName="RAApproved">
      <xsd:simpleType>
        <xsd:restriction base="dms:Boolean"/>
      </xsd:simpleType>
    </xsd:element>
    <xsd:element name="Strategic" ma:index="16" nillable="true" ma:displayName="Strategic" ma:default="0" ma:format="Dropdown" ma:internalName="Strategic">
      <xsd:simpleType>
        <xsd:restriction base="dms:Boolean"/>
      </xsd:simpleType>
    </xsd:element>
    <xsd:element name="Legal_x0020_Review" ma:index="17" nillable="true" ma:displayName="Legal Review" ma:default="0" ma:format="Dropdown" ma:internalName="Legal_x0020_Review">
      <xsd:simpleType>
        <xsd:restriction base="dms:Boolean"/>
      </xsd:simpleType>
    </xsd:element>
    <xsd:element name="Formatted" ma:index="18" nillable="true" ma:displayName="Formatted" ma:default="0" ma:format="Dropdown" ma:internalName="Formatted">
      <xsd:simpleType>
        <xsd:restriction base="dms:Boolean"/>
      </xsd:simpleType>
    </xsd:element>
    <xsd:element name="PDF" ma:index="19" nillable="true" ma:displayName="PDF" ma:default="0" ma:format="Dropdown" ma:internalName="PDF">
      <xsd:simpleType>
        <xsd:restriction base="dms:Boolean"/>
      </xsd:simpleType>
    </xsd:element>
    <xsd:element name="Confidential" ma:index="20" nillable="true" ma:displayName="Confidential" ma:default="0" ma:format="Dropdown" ma:internalName="Confidential">
      <xsd:simpleType>
        <xsd:restriction base="dms:Boolean"/>
      </xsd:simpleType>
    </xsd:element>
    <xsd:element name="RADirectorApproved" ma:index="21" nillable="true" ma:displayName="Director Review" ma:default="0" ma:format="Dropdown" ma:internalName="RADirectorApproved">
      <xsd:simpleType>
        <xsd:restriction base="dms:Boolean"/>
      </xsd:simpleType>
    </xsd:element>
    <xsd:element name="Witness" ma:index="22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_x0020_Approved" ma:index="23" nillable="true" ma:displayName="Witness Approved" ma:default="0" ma:description="Has Witness provided their approval or signoff?" ma:internalName="Witness_x0020_Approved">
      <xsd:simpleType>
        <xsd:restriction base="dms:Boolean"/>
      </xsd:simpleType>
    </xsd:element>
    <xsd:element name="RRA" ma:index="24" nillable="true" ma:displayName="RRA" ma:format="Dropdown" ma:internalName="RRA">
      <xsd:simpleType>
        <xsd:restriction base="dms:Choice">
          <xsd:enumeration value="Julie"/>
          <xsd:enumeration value="Cassie"/>
          <xsd:enumeration value="Carla"/>
        </xsd:restriction>
      </xsd:simpleType>
    </xsd:element>
    <xsd:element name="Allmapsinthefolder" ma:index="25" nillable="true" ma:displayName="All maps in the folder" ma:default="0" ma:format="Dropdown" ma:internalName="Allmapsinthefolder">
      <xsd:simpleType>
        <xsd:restriction base="dms:Boolean"/>
      </xsd:simpleType>
    </xsd:element>
    <xsd:element name="MegafileReady" ma:index="26" nillable="true" ma:displayName="Megafile Ready" ma:default="0" ma:format="Dropdown" ma:internalName="MegafileReady">
      <xsd:simpleType>
        <xsd:restriction base="dms:Boolean"/>
      </xsd:simpleType>
    </xsd:element>
    <xsd:element name="ReadyforPrinting" ma:index="27" nillable="true" ma:displayName="Ready for Printing" ma:default="0" ma:format="Dropdown" ma:internalName="ReadyforPrinting">
      <xsd:simpleType>
        <xsd:restriction base="dms:Boolean"/>
      </xsd:simpleType>
    </xsd:element>
    <xsd:element name="PRINTED" ma:index="28" nillable="true" ma:displayName="PRINTED" ma:default="0" ma:format="Dropdown" ma:internalName="PRINTED">
      <xsd:simpleType>
        <xsd:restriction base="dms:Boolean"/>
      </xsd:simpleType>
    </xsd:element>
    <xsd:element name="AcceptedService_x002d_Legal" ma:index="29" nillable="true" ma:displayName="Accepted Service - Legal" ma:default="1" ma:format="Dropdown" ma:internalName="AcceptedService_x002d_Legal">
      <xsd:simpleType>
        <xsd:restriction base="dms:Boolean"/>
      </xsd:simpleType>
    </xsd:element>
    <xsd:element name="Issue" ma:index="30" nillable="true" ma:displayName="Issue" ma:format="Dropdown" ma:internalName="Issue">
      <xsd:simpleType>
        <xsd:restriction base="dms:Text">
          <xsd:maxLength value="255"/>
        </xsd:restriction>
      </xsd:simpleType>
    </xsd:element>
    <xsd:element name="IssueNo_x002e_" ma:index="31" nillable="true" ma:displayName="Issue No." ma:format="Dropdown" ma:internalName="IssueNo_x002e_">
      <xsd:simpleType>
        <xsd:restriction base="dms:Choice">
          <xsd:enumeration value="Issue 4"/>
          <xsd:enumeration value="Issue 5 and 6"/>
        </xsd:restriction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LengthInSeconds" ma:index="3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Metadata" ma:index="4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4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4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51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RegLead" ma:index="53" nillable="true" ma:displayName="Reg Lead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DReview" ma:index="54" nillable="true" ma:displayName="MD Review" ma:default="0" ma:description="Managing Director Review completed" ma:format="Dropdown" ma:internalName="MDReview">
      <xsd:simpleType>
        <xsd:restriction base="dms:Boolean"/>
      </xsd:simpleType>
    </xsd:element>
    <xsd:element name="MatchingIR" ma:index="55" nillable="true" ma:displayName="Matching IR" ma:default="0" ma:description="Does this IR match one that receiving in another proceeding" ma:format="Dropdown" ma:internalName="MatchingIR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32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A xmlns="7e651a3a-8d05-4ee0-9344-b668032e30e0">
      <UserInfo>
        <DisplayName/>
        <AccountId xsi:nil="true"/>
        <AccountType/>
      </UserInfo>
    </RA>
    <RAContact xmlns="7e651a3a-8d05-4ee0-9344-b668032e30e0">BEN-SHLOMO Oren</RAContact>
    <Allmapsinthefolder xmlns="7e651a3a-8d05-4ee0-9344-b668032e30e0">false</Allmapsinthefolder>
    <RRA xmlns="7e651a3a-8d05-4ee0-9344-b668032e30e0" xsi:nil="true"/>
    <DraftReady xmlns="7e651a3a-8d05-4ee0-9344-b668032e30e0" xsi:nil="true"/>
    <DocumentType xmlns="7e651a3a-8d05-4ee0-9344-b668032e30e0">Prefiled Evidence</DocumentType>
    <Confidential xmlns="7e651a3a-8d05-4ee0-9344-b668032e30e0">false</Confidential>
    <RAApproved xmlns="7e651a3a-8d05-4ee0-9344-b668032e30e0">false</RAApproved>
    <AcceptedService_x002d_Legal xmlns="7e651a3a-8d05-4ee0-9344-b668032e30e0">true</AcceptedService_x002d_Legal>
    <Author0 xmlns="7e651a3a-8d05-4ee0-9344-b668032e30e0">
      <UserInfo>
        <DisplayName/>
        <AccountId xsi:nil="true"/>
        <AccountType/>
      </UserInfo>
    </Author0>
    <ReadyforPrinting xmlns="7e651a3a-8d05-4ee0-9344-b668032e30e0">false</ReadyforPrinting>
    <RADirectorApproved xmlns="7e651a3a-8d05-4ee0-9344-b668032e30e0">true</RADirectorApproved>
    <CaseNumber_x002f_DocketNumber xmlns="7e651a3a-8d05-4ee0-9344-b668032e30e0">EB-2024-0032</CaseNumber_x002f_DocketNumber>
    <Formatted xmlns="7e651a3a-8d05-4ee0-9344-b668032e30e0">false</Formatted>
    <PRINTED xmlns="7e651a3a-8d05-4ee0-9344-b668032e30e0">false</PRINTED>
    <Legal_x0020_Review xmlns="7e651a3a-8d05-4ee0-9344-b668032e30e0">true</Legal_x0020_Review>
    <PDF xmlns="7e651a3a-8d05-4ee0-9344-b668032e30e0">false</PDF>
    <MegafileReady xmlns="7e651a3a-8d05-4ee0-9344-b668032e30e0">false</MegafileReady>
    <TaxCatchAll xmlns="1f5e108a-442b-424d-88d6-fdac133e65d6" xsi:nil="true"/>
    <IssueDate xmlns="7e651a3a-8d05-4ee0-9344-b668032e30e0">2024-08-30T04:00:00+00:00</IssueDate>
    <Applicant xmlns="7e651a3a-8d05-4ee0-9344-b668032e30e0">Hydro One Networks Inc. - HONI</Applicant>
    <Strategic xmlns="7e651a3a-8d05-4ee0-9344-b668032e30e0">false</Strategic>
    <Witness xmlns="7e651a3a-8d05-4ee0-9344-b668032e30e0">
      <UserInfo>
        <DisplayName/>
        <AccountId xsi:nil="true"/>
        <AccountType/>
      </UserInfo>
    </Witness>
    <Docket xmlns="7e651a3a-8d05-4ee0-9344-b668032e30e0" xsi:nil="true"/>
    <Applicant0 xmlns="7e651a3a-8d05-4ee0-9344-b668032e30e0">
      <Value>Hydro One Networks Inc. - HONI</Value>
    </Applicant0>
    <lcf76f155ced4ddcb4097134ff3c332f xmlns="7e651a3a-8d05-4ee0-9344-b668032e30e0">
      <Terms xmlns="http://schemas.microsoft.com/office/infopath/2007/PartnerControls"/>
    </lcf76f155ced4ddcb4097134ff3c332f>
    <TitleofExhibit xmlns="7e651a3a-8d05-4ee0-9344-b668032e30e0" xsi:nil="true"/>
    <TypeofDocument xmlns="7e651a3a-8d05-4ee0-9344-b668032e30e0" xsi:nil="true"/>
    <Issue xmlns="7e651a3a-8d05-4ee0-9344-b668032e30e0" xsi:nil="true"/>
    <IssueNo_x002e_ xmlns="7e651a3a-8d05-4ee0-9344-b668032e30e0" xsi:nil="true"/>
    <Witness_x0020_Approved xmlns="7e651a3a-8d05-4ee0-9344-b668032e30e0">false</Witness_x0020_Approved>
    <RegLead xmlns="7e651a3a-8d05-4ee0-9344-b668032e30e0">
      <UserInfo>
        <DisplayName/>
        <AccountId xsi:nil="true"/>
        <AccountType/>
      </UserInfo>
    </RegLead>
    <MDReview xmlns="7e651a3a-8d05-4ee0-9344-b668032e30e0">false</MDReview>
    <MatchingIR xmlns="7e651a3a-8d05-4ee0-9344-b668032e30e0">false</MatchingIR>
  </documentManagement>
</p:properties>
</file>

<file path=customXml/itemProps1.xml><?xml version="1.0" encoding="utf-8"?>
<ds:datastoreItem xmlns:ds="http://schemas.openxmlformats.org/officeDocument/2006/customXml" ds:itemID="{AEE30962-8488-4232-9091-8D5C0F95217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7343D44-423D-4814-A7D3-9B171A1F28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651a3a-8d05-4ee0-9344-b668032e30e0"/>
    <ds:schemaRef ds:uri="1f5e108a-442b-424d-88d6-fdac133e65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B04C6F6-2B0E-439D-B58D-99D0B050A138}">
  <ds:schemaRefs>
    <ds:schemaRef ds:uri="http://schemas.microsoft.com/office/2006/metadata/properties"/>
    <ds:schemaRef ds:uri="7e651a3a-8d05-4ee0-9344-b668032e30e0"/>
    <ds:schemaRef ds:uri="http://purl.org/dc/dcmitype/"/>
    <ds:schemaRef ds:uri="1f5e108a-442b-424d-88d6-fdac133e65d6"/>
    <ds:schemaRef ds:uri="http://purl.org/dc/elements/1.1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Manager/>
  <Company>Hydro One Inc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SHETH Nikita</dc:creator>
  <cp:keywords/>
  <dc:description/>
  <cp:lastModifiedBy>LEE Julie(Qiu Ling)</cp:lastModifiedBy>
  <cp:revision/>
  <cp:lastPrinted>2024-08-30T06:24:23Z</cp:lastPrinted>
  <dcterms:created xsi:type="dcterms:W3CDTF">2022-10-01T02:51:43Z</dcterms:created>
  <dcterms:modified xsi:type="dcterms:W3CDTF">2024-08-30T06:24:28Z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0x01010062A9886C0063524695E58E529275A6AB</vt:lpwstr>
  </property>
  <property fmtid="{D5CDD505-2E9C-101B-9397-08002B2CF9AE}" pid="3" name="MediaServiceImageTags">
    <vt:lpwstr/>
  </property>
</Properties>
</file>