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bridge.sharepoint.com/teams/Regulatory-ESMDeferralApplications/EB2024XXXX 2023/Interrogatory Responses/Excel to File/"/>
    </mc:Choice>
  </mc:AlternateContent>
  <xr:revisionPtr revIDLastSave="0" documentId="8_{82B2FC71-C4FE-4804-B0B5-4E31CFD6C2CC}" xr6:coauthVersionLast="47" xr6:coauthVersionMax="47" xr10:uidLastSave="{00000000-0000-0000-0000-000000000000}"/>
  <bookViews>
    <workbookView xWindow="28680" yWindow="-120" windowWidth="29040" windowHeight="15840" xr2:uid="{F0B7CAB1-EF11-40B3-9AD2-2A5518A7FA23}"/>
  </bookViews>
  <sheets>
    <sheet name="Table 1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63" i="4" l="1"/>
  <c r="Q185" i="4"/>
  <c r="Q188" i="4"/>
  <c r="Q187" i="4"/>
  <c r="Q186" i="4"/>
  <c r="Q173" i="4"/>
  <c r="S188" i="4" l="1"/>
  <c r="Q174" i="4" l="1"/>
  <c r="Q168" i="4"/>
  <c r="Q169" i="4"/>
  <c r="Q170" i="4"/>
  <c r="Q167" i="4"/>
  <c r="S170" i="4" l="1"/>
  <c r="Q175" i="4"/>
  <c r="Q176" i="4"/>
  <c r="F161" i="4"/>
  <c r="G161" i="4"/>
  <c r="H161" i="4"/>
  <c r="I161" i="4"/>
  <c r="J161" i="4"/>
  <c r="K161" i="4"/>
  <c r="L161" i="4"/>
  <c r="M161" i="4"/>
  <c r="N161" i="4"/>
  <c r="O161" i="4"/>
  <c r="P161" i="4"/>
  <c r="F162" i="4"/>
  <c r="G162" i="4"/>
  <c r="H162" i="4"/>
  <c r="I162" i="4"/>
  <c r="J162" i="4"/>
  <c r="K162" i="4"/>
  <c r="L162" i="4"/>
  <c r="M162" i="4"/>
  <c r="N162" i="4"/>
  <c r="O162" i="4"/>
  <c r="P162" i="4"/>
  <c r="F163" i="4"/>
  <c r="G163" i="4"/>
  <c r="H163" i="4"/>
  <c r="I163" i="4"/>
  <c r="J163" i="4"/>
  <c r="K163" i="4"/>
  <c r="L163" i="4"/>
  <c r="M163" i="4"/>
  <c r="N163" i="4"/>
  <c r="O163" i="4"/>
  <c r="P163" i="4"/>
  <c r="F164" i="4"/>
  <c r="G164" i="4"/>
  <c r="H164" i="4"/>
  <c r="I164" i="4"/>
  <c r="J164" i="4"/>
  <c r="K164" i="4"/>
  <c r="L164" i="4"/>
  <c r="M164" i="4"/>
  <c r="N164" i="4"/>
  <c r="O164" i="4"/>
  <c r="P164" i="4"/>
  <c r="E162" i="4"/>
  <c r="E163" i="4"/>
  <c r="E164" i="4"/>
  <c r="E161" i="4"/>
  <c r="F155" i="4"/>
  <c r="G155" i="4"/>
  <c r="H155" i="4"/>
  <c r="I155" i="4"/>
  <c r="J155" i="4"/>
  <c r="K155" i="4"/>
  <c r="L155" i="4"/>
  <c r="M155" i="4"/>
  <c r="N155" i="4"/>
  <c r="O155" i="4"/>
  <c r="P155" i="4"/>
  <c r="F156" i="4"/>
  <c r="G156" i="4"/>
  <c r="H156" i="4"/>
  <c r="I156" i="4"/>
  <c r="J156" i="4"/>
  <c r="K156" i="4"/>
  <c r="L156" i="4"/>
  <c r="M156" i="4"/>
  <c r="N156" i="4"/>
  <c r="O156" i="4"/>
  <c r="P156" i="4"/>
  <c r="F157" i="4"/>
  <c r="G157" i="4"/>
  <c r="H157" i="4"/>
  <c r="I157" i="4"/>
  <c r="J157" i="4"/>
  <c r="K157" i="4"/>
  <c r="L157" i="4"/>
  <c r="M157" i="4"/>
  <c r="N157" i="4"/>
  <c r="O157" i="4"/>
  <c r="P157" i="4"/>
  <c r="F158" i="4"/>
  <c r="G158" i="4"/>
  <c r="H158" i="4"/>
  <c r="I158" i="4"/>
  <c r="J158" i="4"/>
  <c r="K158" i="4"/>
  <c r="L158" i="4"/>
  <c r="M158" i="4"/>
  <c r="N158" i="4"/>
  <c r="O158" i="4"/>
  <c r="P158" i="4"/>
  <c r="E156" i="4"/>
  <c r="E157" i="4"/>
  <c r="E158" i="4"/>
  <c r="E155" i="4"/>
  <c r="E179" i="4" s="1"/>
  <c r="E191" i="4" s="1"/>
  <c r="Q136" i="4"/>
  <c r="Q137" i="4"/>
  <c r="Q138" i="4"/>
  <c r="Q135" i="4"/>
  <c r="Q130" i="4"/>
  <c r="Q131" i="4"/>
  <c r="Q132" i="4"/>
  <c r="Q129" i="4"/>
  <c r="Q112" i="4"/>
  <c r="Q113" i="4"/>
  <c r="Q114" i="4"/>
  <c r="Q111" i="4"/>
  <c r="Q93" i="4"/>
  <c r="Q94" i="4"/>
  <c r="Q95" i="4"/>
  <c r="Q92" i="4"/>
  <c r="Q87" i="4"/>
  <c r="Q88" i="4"/>
  <c r="Q76" i="4" s="1"/>
  <c r="Q89" i="4"/>
  <c r="Q86" i="4"/>
  <c r="Q74" i="4" s="1"/>
  <c r="Q69" i="4"/>
  <c r="Q70" i="4"/>
  <c r="Q71" i="4"/>
  <c r="Q68" i="4"/>
  <c r="F44" i="4"/>
  <c r="G44" i="4"/>
  <c r="H44" i="4"/>
  <c r="I44" i="4"/>
  <c r="J44" i="4"/>
  <c r="K44" i="4"/>
  <c r="L44" i="4"/>
  <c r="M44" i="4"/>
  <c r="N44" i="4"/>
  <c r="O44" i="4"/>
  <c r="P44" i="4"/>
  <c r="F45" i="4"/>
  <c r="G45" i="4"/>
  <c r="H45" i="4"/>
  <c r="I45" i="4"/>
  <c r="J45" i="4"/>
  <c r="K45" i="4"/>
  <c r="L45" i="4"/>
  <c r="M45" i="4"/>
  <c r="N45" i="4"/>
  <c r="O45" i="4"/>
  <c r="P45" i="4"/>
  <c r="F46" i="4"/>
  <c r="G46" i="4"/>
  <c r="H46" i="4"/>
  <c r="I46" i="4"/>
  <c r="J46" i="4"/>
  <c r="K46" i="4"/>
  <c r="L46" i="4"/>
  <c r="M46" i="4"/>
  <c r="N46" i="4"/>
  <c r="O46" i="4"/>
  <c r="P46" i="4"/>
  <c r="F47" i="4"/>
  <c r="G47" i="4"/>
  <c r="H47" i="4"/>
  <c r="I47" i="4"/>
  <c r="J47" i="4"/>
  <c r="K47" i="4"/>
  <c r="L47" i="4"/>
  <c r="M47" i="4"/>
  <c r="N47" i="4"/>
  <c r="O47" i="4"/>
  <c r="P47" i="4"/>
  <c r="E45" i="4"/>
  <c r="E46" i="4"/>
  <c r="E47" i="4"/>
  <c r="E44" i="4"/>
  <c r="Q33" i="4"/>
  <c r="Q34" i="4"/>
  <c r="Q35" i="4"/>
  <c r="Q32" i="4"/>
  <c r="Q120" i="4" l="1"/>
  <c r="Q75" i="4"/>
  <c r="Q123" i="4"/>
  <c r="Q77" i="4"/>
  <c r="Q125" i="4"/>
  <c r="Q126" i="4"/>
  <c r="Q124" i="4"/>
  <c r="Q80" i="4"/>
  <c r="Q117" i="4"/>
  <c r="Q82" i="4"/>
  <c r="Q119" i="4"/>
  <c r="Q83" i="4"/>
  <c r="Q81" i="4"/>
  <c r="Q118" i="4"/>
  <c r="S176" i="4"/>
  <c r="S138" i="4"/>
  <c r="S114" i="4"/>
  <c r="S132" i="4"/>
  <c r="S89" i="4"/>
  <c r="S71" i="4"/>
  <c r="S95" i="4"/>
  <c r="Q161" i="4"/>
  <c r="Q47" i="4"/>
  <c r="Q162" i="4"/>
  <c r="Q164" i="4"/>
  <c r="Q163" i="4"/>
  <c r="E180" i="4"/>
  <c r="E192" i="4" s="1"/>
  <c r="Q46" i="4"/>
  <c r="P182" i="4"/>
  <c r="P194" i="4" s="1"/>
  <c r="H182" i="4"/>
  <c r="H194" i="4" s="1"/>
  <c r="K181" i="4"/>
  <c r="K193" i="4" s="1"/>
  <c r="N180" i="4"/>
  <c r="N192" i="4" s="1"/>
  <c r="F180" i="4"/>
  <c r="F192" i="4" s="1"/>
  <c r="I179" i="4"/>
  <c r="I191" i="4" s="1"/>
  <c r="L181" i="4"/>
  <c r="L193" i="4" s="1"/>
  <c r="Q45" i="4"/>
  <c r="O182" i="4"/>
  <c r="O194" i="4" s="1"/>
  <c r="G182" i="4"/>
  <c r="G194" i="4" s="1"/>
  <c r="J181" i="4"/>
  <c r="J193" i="4" s="1"/>
  <c r="M180" i="4"/>
  <c r="M192" i="4" s="1"/>
  <c r="P179" i="4"/>
  <c r="P191" i="4" s="1"/>
  <c r="H179" i="4"/>
  <c r="H191" i="4" s="1"/>
  <c r="G180" i="4"/>
  <c r="G192" i="4" s="1"/>
  <c r="J179" i="4"/>
  <c r="J191" i="4" s="1"/>
  <c r="N182" i="4"/>
  <c r="N194" i="4" s="1"/>
  <c r="F182" i="4"/>
  <c r="F194" i="4" s="1"/>
  <c r="I181" i="4"/>
  <c r="I193" i="4" s="1"/>
  <c r="L180" i="4"/>
  <c r="L192" i="4" s="1"/>
  <c r="O179" i="4"/>
  <c r="O191" i="4" s="1"/>
  <c r="G179" i="4"/>
  <c r="G191" i="4" s="1"/>
  <c r="I182" i="4"/>
  <c r="I194" i="4" s="1"/>
  <c r="M182" i="4"/>
  <c r="M194" i="4" s="1"/>
  <c r="P181" i="4"/>
  <c r="P193" i="4" s="1"/>
  <c r="H181" i="4"/>
  <c r="H193" i="4" s="1"/>
  <c r="K180" i="4"/>
  <c r="K192" i="4" s="1"/>
  <c r="N179" i="4"/>
  <c r="N191" i="4" s="1"/>
  <c r="F179" i="4"/>
  <c r="L182" i="4"/>
  <c r="L194" i="4" s="1"/>
  <c r="O181" i="4"/>
  <c r="O193" i="4" s="1"/>
  <c r="G181" i="4"/>
  <c r="G193" i="4" s="1"/>
  <c r="J180" i="4"/>
  <c r="J192" i="4" s="1"/>
  <c r="M179" i="4"/>
  <c r="M191" i="4" s="1"/>
  <c r="Q155" i="4"/>
  <c r="Q158" i="4"/>
  <c r="E182" i="4"/>
  <c r="E194" i="4" s="1"/>
  <c r="K182" i="4"/>
  <c r="K194" i="4" s="1"/>
  <c r="N181" i="4"/>
  <c r="N193" i="4" s="1"/>
  <c r="F181" i="4"/>
  <c r="F193" i="4" s="1"/>
  <c r="I180" i="4"/>
  <c r="I192" i="4" s="1"/>
  <c r="L179" i="4"/>
  <c r="L191" i="4" s="1"/>
  <c r="Q156" i="4"/>
  <c r="O180" i="4"/>
  <c r="O192" i="4" s="1"/>
  <c r="Q44" i="4"/>
  <c r="E181" i="4"/>
  <c r="E193" i="4" s="1"/>
  <c r="J182" i="4"/>
  <c r="J194" i="4" s="1"/>
  <c r="M181" i="4"/>
  <c r="M193" i="4" s="1"/>
  <c r="P180" i="4"/>
  <c r="P192" i="4" s="1"/>
  <c r="H180" i="4"/>
  <c r="H192" i="4" s="1"/>
  <c r="K179" i="4"/>
  <c r="K191" i="4" s="1"/>
  <c r="Q157" i="4"/>
  <c r="S164" i="4" l="1"/>
  <c r="S158" i="4"/>
  <c r="Q192" i="4"/>
  <c r="F191" i="4"/>
  <c r="Q191" i="4" s="1"/>
  <c r="Q179" i="4"/>
  <c r="Q194" i="4"/>
  <c r="Q193" i="4"/>
  <c r="Q181" i="4"/>
  <c r="Q182" i="4"/>
  <c r="Q180" i="4"/>
  <c r="S182" i="4" l="1"/>
  <c r="S194" i="4"/>
  <c r="Q39" i="4" l="1"/>
  <c r="Q40" i="4"/>
  <c r="Q41" i="4"/>
  <c r="Q38" i="4"/>
  <c r="F24" i="4"/>
  <c r="G24" i="4"/>
  <c r="H24" i="4"/>
  <c r="I24" i="4"/>
  <c r="J24" i="4"/>
  <c r="K24" i="4"/>
  <c r="L24" i="4"/>
  <c r="M24" i="4"/>
  <c r="N24" i="4"/>
  <c r="O24" i="4"/>
  <c r="P24" i="4"/>
  <c r="F25" i="4"/>
  <c r="G25" i="4"/>
  <c r="H25" i="4"/>
  <c r="I25" i="4"/>
  <c r="J25" i="4"/>
  <c r="K25" i="4"/>
  <c r="L25" i="4"/>
  <c r="M25" i="4"/>
  <c r="N25" i="4"/>
  <c r="O25" i="4"/>
  <c r="P25" i="4"/>
  <c r="F26" i="4"/>
  <c r="G26" i="4"/>
  <c r="H26" i="4"/>
  <c r="I26" i="4"/>
  <c r="J26" i="4"/>
  <c r="K26" i="4"/>
  <c r="L26" i="4"/>
  <c r="M26" i="4"/>
  <c r="N26" i="4"/>
  <c r="O26" i="4"/>
  <c r="P26" i="4"/>
  <c r="F27" i="4"/>
  <c r="G27" i="4"/>
  <c r="H27" i="4"/>
  <c r="I27" i="4"/>
  <c r="J27" i="4"/>
  <c r="K27" i="4"/>
  <c r="L27" i="4"/>
  <c r="M27" i="4"/>
  <c r="N27" i="4"/>
  <c r="O27" i="4"/>
  <c r="P27" i="4"/>
  <c r="E25" i="4"/>
  <c r="E26" i="4"/>
  <c r="E27" i="4"/>
  <c r="E24" i="4"/>
  <c r="Q19" i="4"/>
  <c r="Q20" i="4"/>
  <c r="Q21" i="4"/>
  <c r="Q18" i="4"/>
  <c r="Q13" i="4"/>
  <c r="Q14" i="4"/>
  <c r="Q15" i="4"/>
  <c r="Q12" i="4"/>
  <c r="Q24" i="4" l="1"/>
  <c r="Q26" i="4"/>
  <c r="Q27" i="4"/>
  <c r="Q25" i="4"/>
</calcChain>
</file>

<file path=xl/sharedStrings.xml><?xml version="1.0" encoding="utf-8"?>
<sst xmlns="http://schemas.openxmlformats.org/spreadsheetml/2006/main" count="283" uniqueCount="71">
  <si>
    <t>Table 1</t>
  </si>
  <si>
    <t>Union Rate Zones</t>
  </si>
  <si>
    <t>Calculation of Balances by Rate Class in the NAC Deferral Account (No. 179-133) - Base Rates and Y-Factor</t>
  </si>
  <si>
    <t>Line No.</t>
  </si>
  <si>
    <t>Particulars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</si>
  <si>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</si>
  <si>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</si>
  <si>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</si>
  <si>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</si>
  <si>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</si>
  <si>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</si>
  <si>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</si>
  <si>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</si>
  <si>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</si>
  <si>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</si>
  <si>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</si>
  <si>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</si>
  <si>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</si>
  <si>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Net Account Balance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</si>
  <si>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</si>
  <si>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</si>
  <si>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</si>
  <si>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</si>
  <si>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</si>
  <si>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</si>
  <si>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</si>
  <si>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</si>
  <si>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</si>
  <si>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</si>
  <si>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</si>
  <si>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</si>
  <si>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t>(m)</t>
  </si>
  <si>
    <t>(n)</t>
  </si>
  <si>
    <t>BASE RATES</t>
  </si>
  <si>
    <r>
      <t>2023 Target NAC (m</t>
    </r>
    <r>
      <rPr>
        <vertAlign val="superscript"/>
        <sz val="11"/>
        <color theme="1"/>
        <rFont val="Arial"/>
        <family val="2"/>
      </rPr>
      <t>3</t>
    </r>
    <r>
      <rPr>
        <sz val="11"/>
        <color theme="1"/>
        <rFont val="Arial"/>
        <family val="2"/>
      </rPr>
      <t>)</t>
    </r>
  </si>
  <si>
    <t>Rate M1</t>
  </si>
  <si>
    <t>Rate M2</t>
  </si>
  <si>
    <t>Rate 01</t>
  </si>
  <si>
    <t>Rate 10</t>
  </si>
  <si>
    <r>
      <t>2023 Actual NAC (m</t>
    </r>
    <r>
      <rPr>
        <vertAlign val="superscript"/>
        <sz val="11"/>
        <color theme="1"/>
        <rFont val="Arial"/>
        <family val="2"/>
      </rPr>
      <t>3</t>
    </r>
    <r>
      <rPr>
        <sz val="11"/>
        <color theme="1"/>
        <rFont val="Arial"/>
        <family val="2"/>
      </rPr>
      <t>)</t>
    </r>
  </si>
  <si>
    <r>
      <t>Actual Change in NAC (m</t>
    </r>
    <r>
      <rPr>
        <vertAlign val="superscript"/>
        <sz val="11"/>
        <color theme="1"/>
        <rFont val="Arial"/>
        <family val="2"/>
      </rPr>
      <t>3</t>
    </r>
    <r>
      <rPr>
        <sz val="11"/>
        <color theme="1"/>
        <rFont val="Arial"/>
        <family val="2"/>
      </rPr>
      <t>)</t>
    </r>
  </si>
  <si>
    <t>Y-FACTOR</t>
  </si>
  <si>
    <t>2013 Board-approved number of Customers</t>
  </si>
  <si>
    <r>
      <t>Volume impact (10</t>
    </r>
    <r>
      <rPr>
        <vertAlign val="superscript"/>
        <sz val="11"/>
        <color theme="1"/>
        <rFont val="Arial"/>
        <family val="2"/>
      </rPr>
      <t>3</t>
    </r>
    <r>
      <rPr>
        <sz val="11"/>
        <color theme="1"/>
        <rFont val="Arial"/>
        <family val="2"/>
      </rPr>
      <t xml:space="preserve"> m</t>
    </r>
    <r>
      <rPr>
        <vertAlign val="superscript"/>
        <sz val="11"/>
        <color theme="1"/>
        <rFont val="Arial"/>
        <family val="2"/>
      </rPr>
      <t>3</t>
    </r>
    <r>
      <rPr>
        <sz val="11"/>
        <color theme="1"/>
        <rFont val="Arial"/>
        <family val="2"/>
      </rPr>
      <t>)</t>
    </r>
  </si>
  <si>
    <t>(1)</t>
  </si>
  <si>
    <r>
      <t>2023 Net Annual Delivery Rate ($/m</t>
    </r>
    <r>
      <rPr>
        <vertAlign val="superscript"/>
        <sz val="11"/>
        <color theme="1"/>
        <rFont val="Arial"/>
        <family val="2"/>
      </rPr>
      <t>3</t>
    </r>
    <r>
      <rPr>
        <sz val="11"/>
        <color theme="1"/>
        <rFont val="Arial"/>
        <family val="2"/>
      </rPr>
      <t>)</t>
    </r>
  </si>
  <si>
    <t>(2)</t>
  </si>
  <si>
    <r>
      <t>2023 Net Annual Average Storage Rate ($/m</t>
    </r>
    <r>
      <rPr>
        <vertAlign val="superscript"/>
        <sz val="11"/>
        <color theme="1"/>
        <rFont val="Arial"/>
        <family val="2"/>
      </rPr>
      <t>3</t>
    </r>
    <r>
      <rPr>
        <sz val="11"/>
        <color theme="1"/>
        <rFont val="Arial"/>
        <family val="2"/>
      </rPr>
      <t>)</t>
    </r>
  </si>
  <si>
    <t>(3)</t>
  </si>
  <si>
    <t>Delivery Rate ($000)</t>
  </si>
  <si>
    <t>(4)</t>
  </si>
  <si>
    <t>Storage Rate ($000)</t>
  </si>
  <si>
    <t>Total Balance Amounts ($000)</t>
  </si>
  <si>
    <t>Total Delivery Balance ($000)</t>
  </si>
  <si>
    <t>Total Storage Balance ($000)</t>
  </si>
  <si>
    <t>Storage Costs ($000) (2)</t>
  </si>
  <si>
    <t>(6)</t>
  </si>
  <si>
    <t>2023 Interest ($000)</t>
  </si>
  <si>
    <t>(5)</t>
  </si>
  <si>
    <t>Total Deferral Account Amounts ($000)</t>
  </si>
  <si>
    <t>2024 Interest ($000)</t>
  </si>
  <si>
    <t>Final Total Deferral Account Amounts ($000)</t>
  </si>
  <si>
    <t>Notes:</t>
  </si>
  <si>
    <t>The annual volume is obtained from a monthly calculation of approved customers and the monthly usage variance.</t>
  </si>
  <si>
    <t>The Net Annual Average Delivery Rate is the volume-weighted average of Board-approved monthly unit rates in effect</t>
  </si>
  <si>
    <t>The Net Annual Average Storage Rate is the volume-weighted average of Board-approved monthly unit rates in effect</t>
  </si>
  <si>
    <t>The annual revenue is obtained from a monthly calculation of volumes and the monthly unit delivery and storage rates.</t>
  </si>
  <si>
    <t>Storage costs are determined based on a gas year (April-March).  The costs have been presented on a calendar year basis</t>
  </si>
  <si>
    <t>Interest is calculated on the monthly opening balance in the deferral account in accordance with the methodology approved by the Board in EB-2006-0117.  Interest is calculated to Dec 31st, 2024.</t>
  </si>
  <si>
    <t>Table 1 (Continued)</t>
  </si>
  <si>
    <t>Calculation of Balances by Rate Class in the NAC Deferral Account (No. 179-133) - Base Rates and Y-Factor (Continued)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</si>
</sst>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164" formatCode="&quot;$&quot;#,##0.000_);[Red]\(&quot;$&quot;#,##0.000\)"/>
    <numFmt numFmtId="165" formatCode="&quot;$&quot;#,##0.000_);\(&quot;$&quot;#,##0.000\)"/>
    <numFmt numFmtId="166" formatCode="#,##0.0_);\(#,##0.0\)"/>
    <numFmt numFmtId="167" formatCode="&quot;$&quot;#,##0.0_);\(&quot;$&quot;#,##0.0\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u/>
      <sz val="11"/>
      <color theme="1"/>
      <name val="Arial"/>
      <family val="2"/>
    </font>
    <font>
      <vertAlign val="superscript"/>
      <sz val="11"/>
      <color theme="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38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inden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 indent="3"/>
    </xf>
    <xf numFmtId="5" fontId="1" fillId="0" borderId="0" xfId="0" applyNumberFormat="1" applyFont="1" applyAlignment="1">
      <alignment horizontal="center"/>
    </xf>
    <xf numFmtId="5" fontId="1" fillId="0" borderId="0" xfId="0" applyNumberFormat="1" applyFont="1"/>
    <xf numFmtId="37" fontId="1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center"/>
    </xf>
    <xf numFmtId="37" fontId="1" fillId="0" borderId="0" xfId="0" applyNumberFormat="1" applyFont="1"/>
    <xf numFmtId="0" fontId="2" fillId="0" borderId="0" xfId="0" applyFont="1" applyAlignment="1">
      <alignment horizontal="left" wrapText="1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center" wrapText="1"/>
    </xf>
    <xf numFmtId="0" fontId="1" fillId="0" borderId="0" xfId="0" quotePrefix="1" applyFont="1" applyAlignment="1">
      <alignment horizontal="center" vertical="center"/>
    </xf>
    <xf numFmtId="0" fontId="2" fillId="0" borderId="0" xfId="0" applyFont="1" applyAlignment="1">
      <alignment horizontal="center"/>
    </xf>
    <xf numFmtId="166" fontId="1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center"/>
    </xf>
    <xf numFmtId="39" fontId="1" fillId="0" borderId="0" xfId="0" applyNumberFormat="1" applyFont="1" applyAlignment="1">
      <alignment horizontal="center"/>
    </xf>
    <xf numFmtId="166" fontId="1" fillId="0" borderId="2" xfId="0" applyNumberFormat="1" applyFont="1" applyBorder="1" applyAlignment="1">
      <alignment horizontal="center"/>
    </xf>
    <xf numFmtId="167" fontId="1" fillId="0" borderId="2" xfId="0" applyNumberFormat="1" applyFont="1" applyBorder="1" applyAlignment="1">
      <alignment horizontal="center"/>
    </xf>
    <xf numFmtId="5" fontId="1" fillId="0" borderId="2" xfId="0" applyNumberFormat="1" applyFont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165" fontId="1" fillId="0" borderId="0" xfId="0" applyNumberFormat="1" applyFont="1"/>
    <xf numFmtId="37" fontId="1" fillId="0" borderId="2" xfId="0" applyNumberFormat="1" applyFont="1" applyBorder="1" applyAlignment="1">
      <alignment horizontal="center"/>
    </xf>
    <xf numFmtId="0" fontId="4" fillId="2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8C9AC-FCC4-46A0-B53A-C03D6D09F6AD}">
  <dimension ref="B2:S203"/>
  <sheetViews>
    <sheetView showGridLines="0" tabSelected="1" topLeftCell="A72" zoomScale="80" zoomScaleNormal="80" zoomScaleSheetLayoutView="80" workbookViewId="0">
      <selection activeCell="E147" sqref="E147:Q147"/>
    </sheetView>
  </sheetViews>
  <sheetFormatPr defaultColWidth="8.81640625" defaultRowHeight="14" x14ac:dyDescent="0.3"/>
  <cols>
    <col min="1" max="1" width="2" style="1" customWidth="1"/>
    <col min="2" max="2" width="6.54296875" style="1" customWidth="1"/>
    <col min="3" max="3" width="47.26953125" style="1" customWidth="1"/>
    <col min="4" max="4" width="3.453125" style="5" bestFit="1" customWidth="1"/>
    <col min="5" max="15" width="11" style="1" customWidth="1"/>
    <col min="16" max="16" width="12.54296875" style="1" bestFit="1" customWidth="1"/>
    <col min="17" max="17" width="12.26953125" style="1" bestFit="1" customWidth="1"/>
    <col min="18" max="18" width="2.7265625" style="1" customWidth="1"/>
    <col min="19" max="19" width="12.7265625" style="5" customWidth="1"/>
    <col min="20" max="16384" width="8.81640625" style="1"/>
  </cols>
  <sheetData>
    <row r="2" spans="2:19" x14ac:dyDescent="0.3">
      <c r="E2" s="35" t="s">
        <v>0</v>
      </c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2:19" x14ac:dyDescent="0.3">
      <c r="B3" s="2"/>
      <c r="E3" s="35" t="s">
        <v>1</v>
      </c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4" spans="2:19" x14ac:dyDescent="0.3">
      <c r="B4" s="2"/>
      <c r="E4" s="35" t="s">
        <v>2</v>
      </c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</row>
    <row r="5" spans="2:19" x14ac:dyDescent="0.3"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</row>
    <row r="6" spans="2:19" s="5" customFormat="1" ht="28" x14ac:dyDescent="0.3">
      <c r="B6" s="3" t="s">
        <v>3</v>
      </c>
      <c r="C6" s="20" t="s">
        <v>4</v>
      </c>
      <c r="D6" s="4"/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  <c r="J6" s="4" t="s">
        <v>10</v>
      </c>
      <c r="K6" s="4" t="s">
        <v>11</v>
      </c>
      <c r="L6" s="4" t="s">
        <v>12</v>
      </c>
      <c r="M6" s="4" t="s">
        <v>13</v>
      </c>
      <c r="N6" s="4" t="s">
        <v>14</v>
      </c>
      <c r="O6" s="4" t="s">
        <v>15</v>
      </c>
      <c r="P6" s="4" t="s">
        <v>16</v>
      </c>
      <c r="Q6" s="4" t="s">
        <v>17</v>
      </c>
      <c r="R6" s="4"/>
      <c r="S6" s="3" t="s">
        <v>18</v>
      </c>
    </row>
    <row r="7" spans="2:19" s="5" customFormat="1" x14ac:dyDescent="0.3">
      <c r="B7" s="8"/>
      <c r="E7" s="9" t="s">
        <v>19</v>
      </c>
      <c r="F7" s="9" t="s">
        <v>20</v>
      </c>
      <c r="G7" s="9" t="s">
        <v>21</v>
      </c>
      <c r="H7" s="9" t="s">
        <v>22</v>
      </c>
      <c r="I7" s="9" t="s">
        <v>23</v>
      </c>
      <c r="J7" s="9" t="s">
        <v>24</v>
      </c>
      <c r="K7" s="9" t="s">
        <v>25</v>
      </c>
      <c r="L7" s="9" t="s">
        <v>26</v>
      </c>
      <c r="M7" s="9" t="s">
        <v>27</v>
      </c>
      <c r="N7" s="9" t="s">
        <v>28</v>
      </c>
      <c r="O7" s="9" t="s">
        <v>29</v>
      </c>
      <c r="P7" s="9" t="s">
        <v>30</v>
      </c>
      <c r="Q7" s="9" t="s">
        <v>31</v>
      </c>
      <c r="S7" s="9" t="s">
        <v>32</v>
      </c>
    </row>
    <row r="8" spans="2:19" s="5" customFormat="1" x14ac:dyDescent="0.3">
      <c r="B8" s="8"/>
    </row>
    <row r="9" spans="2:19" s="5" customFormat="1" x14ac:dyDescent="0.3">
      <c r="B9" s="8"/>
      <c r="C9" s="12" t="s">
        <v>33</v>
      </c>
      <c r="D9" s="23"/>
    </row>
    <row r="10" spans="2:19" s="5" customFormat="1" x14ac:dyDescent="0.3">
      <c r="B10" s="8"/>
    </row>
    <row r="11" spans="2:19" s="5" customFormat="1" ht="16.5" x14ac:dyDescent="0.3">
      <c r="B11" s="8"/>
      <c r="C11" s="10" t="s">
        <v>34</v>
      </c>
    </row>
    <row r="12" spans="2:19" ht="13.9" customHeight="1" x14ac:dyDescent="0.3">
      <c r="B12" s="5">
        <v>1</v>
      </c>
      <c r="C12" s="13" t="s">
        <v>35</v>
      </c>
      <c r="E12" s="16">
        <v>452.51009122283818</v>
      </c>
      <c r="F12" s="16">
        <v>399.2152099974416</v>
      </c>
      <c r="G12" s="16">
        <v>349.22219745524211</v>
      </c>
      <c r="H12" s="16">
        <v>210.45274836220182</v>
      </c>
      <c r="I12" s="16">
        <v>122.20061537616637</v>
      </c>
      <c r="J12" s="16">
        <v>79.740286961089751</v>
      </c>
      <c r="K12" s="16">
        <v>63.963502692892234</v>
      </c>
      <c r="L12" s="16">
        <v>64.89601303487224</v>
      </c>
      <c r="M12" s="16">
        <v>69.046071192352713</v>
      </c>
      <c r="N12" s="16">
        <v>158.73644291870568</v>
      </c>
      <c r="O12" s="16">
        <v>256.84680715686221</v>
      </c>
      <c r="P12" s="16">
        <v>403.92644695460183</v>
      </c>
      <c r="Q12" s="24">
        <f>SUM(E12:P12)</f>
        <v>2630.7564333252672</v>
      </c>
    </row>
    <row r="13" spans="2:19" x14ac:dyDescent="0.3">
      <c r="B13" s="5">
        <v>2</v>
      </c>
      <c r="C13" s="13" t="s">
        <v>36</v>
      </c>
      <c r="E13" s="16">
        <v>22283.231502066305</v>
      </c>
      <c r="F13" s="16">
        <v>21780.246063131392</v>
      </c>
      <c r="G13" s="16">
        <v>19270.872712097305</v>
      </c>
      <c r="H13" s="16">
        <v>11805.707746187665</v>
      </c>
      <c r="I13" s="16">
        <v>8300.1682066161484</v>
      </c>
      <c r="J13" s="16">
        <v>5671.2700252474042</v>
      </c>
      <c r="K13" s="16">
        <v>2542.5306990533127</v>
      </c>
      <c r="L13" s="16">
        <v>5219.2278560281875</v>
      </c>
      <c r="M13" s="16">
        <v>5947.0017687170021</v>
      </c>
      <c r="N13" s="16">
        <v>12071.058051404774</v>
      </c>
      <c r="O13" s="16">
        <v>13902.787954527959</v>
      </c>
      <c r="P13" s="16">
        <v>19348.454949483679</v>
      </c>
      <c r="Q13" s="24">
        <f t="shared" ref="Q13:Q15" si="0">SUM(E13:P13)</f>
        <v>148142.55753456111</v>
      </c>
    </row>
    <row r="14" spans="2:19" x14ac:dyDescent="0.3">
      <c r="B14" s="5">
        <v>3</v>
      </c>
      <c r="C14" s="13" t="s">
        <v>37</v>
      </c>
      <c r="E14" s="16">
        <v>502.53542056439773</v>
      </c>
      <c r="F14" s="16">
        <v>405.50186812756618</v>
      </c>
      <c r="G14" s="16">
        <v>369.12370236942525</v>
      </c>
      <c r="H14" s="16">
        <v>228.26811330698484</v>
      </c>
      <c r="I14" s="16">
        <v>137.96184204012428</v>
      </c>
      <c r="J14" s="16">
        <v>72.991721578323649</v>
      </c>
      <c r="K14" s="16">
        <v>40.742165272763387</v>
      </c>
      <c r="L14" s="16">
        <v>52.982332015689742</v>
      </c>
      <c r="M14" s="16">
        <v>63.955238304659808</v>
      </c>
      <c r="N14" s="16">
        <v>172.92409639589113</v>
      </c>
      <c r="O14" s="16">
        <v>269.83924127305528</v>
      </c>
      <c r="P14" s="16">
        <v>413.76768686447457</v>
      </c>
      <c r="Q14" s="24">
        <f t="shared" si="0"/>
        <v>2730.5934281133559</v>
      </c>
    </row>
    <row r="15" spans="2:19" x14ac:dyDescent="0.3">
      <c r="B15" s="5">
        <v>4</v>
      </c>
      <c r="C15" s="13" t="s">
        <v>38</v>
      </c>
      <c r="E15" s="16">
        <v>23994.642174000077</v>
      </c>
      <c r="F15" s="16">
        <v>23623.216481523144</v>
      </c>
      <c r="G15" s="16">
        <v>15679.49514933454</v>
      </c>
      <c r="H15" s="16">
        <v>12935.217042021222</v>
      </c>
      <c r="I15" s="16">
        <v>8660.9144786131546</v>
      </c>
      <c r="J15" s="16">
        <v>4274.6530916683223</v>
      </c>
      <c r="K15" s="16">
        <v>2883.7182729080132</v>
      </c>
      <c r="L15" s="16">
        <v>4149.644451725464</v>
      </c>
      <c r="M15" s="16">
        <v>6584.4585247075247</v>
      </c>
      <c r="N15" s="16">
        <v>12254.680010941713</v>
      </c>
      <c r="O15" s="16">
        <v>13995.498260835593</v>
      </c>
      <c r="P15" s="16">
        <v>20672.920296391752</v>
      </c>
      <c r="Q15" s="24">
        <f t="shared" si="0"/>
        <v>149709.05823467052</v>
      </c>
    </row>
    <row r="16" spans="2:19" ht="13.9" customHeight="1" x14ac:dyDescent="0.3">
      <c r="B16" s="5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</row>
    <row r="17" spans="2:17" ht="16.5" x14ac:dyDescent="0.3">
      <c r="B17" s="8"/>
      <c r="C17" s="10" t="s">
        <v>39</v>
      </c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</row>
    <row r="18" spans="2:17" x14ac:dyDescent="0.3">
      <c r="B18" s="5">
        <v>5</v>
      </c>
      <c r="C18" s="13" t="s">
        <v>35</v>
      </c>
      <c r="E18" s="16">
        <v>414.36585232514204</v>
      </c>
      <c r="F18" s="16">
        <v>469.64243328051595</v>
      </c>
      <c r="G18" s="16">
        <v>352.43359238184468</v>
      </c>
      <c r="H18" s="16">
        <v>230.65963570104722</v>
      </c>
      <c r="I18" s="16">
        <v>122.97493998991146</v>
      </c>
      <c r="J18" s="16">
        <v>64.089432098858651</v>
      </c>
      <c r="K18" s="16">
        <v>70.715555747152976</v>
      </c>
      <c r="L18" s="16">
        <v>65.926722037520634</v>
      </c>
      <c r="M18" s="16">
        <v>76.258059220971404</v>
      </c>
      <c r="N18" s="16">
        <v>131.81032052266886</v>
      </c>
      <c r="O18" s="16">
        <v>291.48443937686216</v>
      </c>
      <c r="P18" s="16">
        <v>390.11848833027159</v>
      </c>
      <c r="Q18" s="24">
        <f>SUM(E18:P18)</f>
        <v>2680.479471012768</v>
      </c>
    </row>
    <row r="19" spans="2:17" x14ac:dyDescent="0.3">
      <c r="B19" s="5">
        <v>6</v>
      </c>
      <c r="C19" s="13" t="s">
        <v>36</v>
      </c>
      <c r="E19" s="16">
        <v>13176.525854568825</v>
      </c>
      <c r="F19" s="16">
        <v>32077.02597892387</v>
      </c>
      <c r="G19" s="16">
        <v>19364.019703672075</v>
      </c>
      <c r="H19" s="16">
        <v>10374.027234081299</v>
      </c>
      <c r="I19" s="16">
        <v>8976.4097733037197</v>
      </c>
      <c r="J19" s="16">
        <v>4624.4470173574382</v>
      </c>
      <c r="K19" s="16">
        <v>4671.6489958707798</v>
      </c>
      <c r="L19" s="16">
        <v>5029.8852956754181</v>
      </c>
      <c r="M19" s="16">
        <v>5554.7093667726494</v>
      </c>
      <c r="N19" s="16">
        <v>9960.3027786781058</v>
      </c>
      <c r="O19" s="16">
        <v>15963.541969243004</v>
      </c>
      <c r="P19" s="16">
        <v>19575.980466837384</v>
      </c>
      <c r="Q19" s="24">
        <f t="shared" ref="Q19:Q21" si="1">SUM(E19:P19)</f>
        <v>149348.52443498455</v>
      </c>
    </row>
    <row r="20" spans="2:17" x14ac:dyDescent="0.3">
      <c r="B20" s="5">
        <v>7</v>
      </c>
      <c r="C20" s="13" t="s">
        <v>37</v>
      </c>
      <c r="E20" s="16">
        <v>452.01149224065273</v>
      </c>
      <c r="F20" s="16">
        <v>454.6969458073844</v>
      </c>
      <c r="G20" s="16">
        <v>365.6099344562806</v>
      </c>
      <c r="H20" s="16">
        <v>223.7623901454624</v>
      </c>
      <c r="I20" s="16">
        <v>123.95182328901691</v>
      </c>
      <c r="J20" s="16">
        <v>56.75111285038524</v>
      </c>
      <c r="K20" s="16">
        <v>44.835616560918695</v>
      </c>
      <c r="L20" s="16">
        <v>59.830695972738241</v>
      </c>
      <c r="M20" s="16">
        <v>60.9150270416132</v>
      </c>
      <c r="N20" s="16">
        <v>153.17716262626314</v>
      </c>
      <c r="O20" s="16">
        <v>299.55737596256893</v>
      </c>
      <c r="P20" s="16">
        <v>413.96039270280005</v>
      </c>
      <c r="Q20" s="24">
        <f t="shared" si="1"/>
        <v>2709.0599696560848</v>
      </c>
    </row>
    <row r="21" spans="2:17" x14ac:dyDescent="0.3">
      <c r="B21" s="5">
        <v>8</v>
      </c>
      <c r="C21" s="13" t="s">
        <v>38</v>
      </c>
      <c r="E21" s="16">
        <v>13177.642444063646</v>
      </c>
      <c r="F21" s="16">
        <v>27029.420443058447</v>
      </c>
      <c r="G21" s="16">
        <v>17921.865128103706</v>
      </c>
      <c r="H21" s="16">
        <v>10124.982975377907</v>
      </c>
      <c r="I21" s="16">
        <v>9071.4545041760794</v>
      </c>
      <c r="J21" s="16">
        <v>4112.6827769801484</v>
      </c>
      <c r="K21" s="16">
        <v>3878.0672780159948</v>
      </c>
      <c r="L21" s="16">
        <v>4366.1272741876246</v>
      </c>
      <c r="M21" s="16">
        <v>5639.744646427067</v>
      </c>
      <c r="N21" s="16">
        <v>10539.442694133431</v>
      </c>
      <c r="O21" s="16">
        <v>15852.127802123116</v>
      </c>
      <c r="P21" s="16">
        <v>19223.798891619492</v>
      </c>
      <c r="Q21" s="24">
        <f t="shared" si="1"/>
        <v>140937.35685826663</v>
      </c>
    </row>
    <row r="22" spans="2:17" x14ac:dyDescent="0.3">
      <c r="C22" s="11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</row>
    <row r="23" spans="2:17" ht="16.5" x14ac:dyDescent="0.3">
      <c r="C23" s="10" t="s">
        <v>40</v>
      </c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</row>
    <row r="24" spans="2:17" x14ac:dyDescent="0.3">
      <c r="B24" s="5">
        <v>9</v>
      </c>
      <c r="C24" s="13" t="s">
        <v>35</v>
      </c>
      <c r="E24" s="16">
        <f>E12-E18</f>
        <v>38.144238897696141</v>
      </c>
      <c r="F24" s="16">
        <f t="shared" ref="F24:P24" si="2">F12-F18</f>
        <v>-70.427223283074341</v>
      </c>
      <c r="G24" s="16">
        <f t="shared" si="2"/>
        <v>-3.2113949266025656</v>
      </c>
      <c r="H24" s="16">
        <f t="shared" si="2"/>
        <v>-20.206887338845405</v>
      </c>
      <c r="I24" s="16">
        <f t="shared" si="2"/>
        <v>-0.77432461374509387</v>
      </c>
      <c r="J24" s="16">
        <f t="shared" si="2"/>
        <v>15.6508548622311</v>
      </c>
      <c r="K24" s="16">
        <f t="shared" si="2"/>
        <v>-6.7520530542607418</v>
      </c>
      <c r="L24" s="16">
        <f t="shared" si="2"/>
        <v>-1.0307090026483934</v>
      </c>
      <c r="M24" s="16">
        <f t="shared" si="2"/>
        <v>-7.2119880286186913</v>
      </c>
      <c r="N24" s="16">
        <f t="shared" si="2"/>
        <v>26.926122396036817</v>
      </c>
      <c r="O24" s="16">
        <f t="shared" si="2"/>
        <v>-34.637632219999944</v>
      </c>
      <c r="P24" s="16">
        <f t="shared" si="2"/>
        <v>13.80795862433024</v>
      </c>
      <c r="Q24" s="24">
        <f>SUM(E24:P24)</f>
        <v>-49.723037687500877</v>
      </c>
    </row>
    <row r="25" spans="2:17" x14ac:dyDescent="0.3">
      <c r="B25" s="5">
        <v>10</v>
      </c>
      <c r="C25" s="13" t="s">
        <v>36</v>
      </c>
      <c r="E25" s="16">
        <f t="shared" ref="E25:P27" si="3">E13-E19</f>
        <v>9106.7056474974797</v>
      </c>
      <c r="F25" s="16">
        <f t="shared" si="3"/>
        <v>-10296.779915792478</v>
      </c>
      <c r="G25" s="16">
        <f t="shared" si="3"/>
        <v>-93.146991574769345</v>
      </c>
      <c r="H25" s="16">
        <f t="shared" si="3"/>
        <v>1431.6805121063662</v>
      </c>
      <c r="I25" s="16">
        <f t="shared" si="3"/>
        <v>-676.24156668757132</v>
      </c>
      <c r="J25" s="16">
        <f t="shared" si="3"/>
        <v>1046.823007889966</v>
      </c>
      <c r="K25" s="16">
        <f t="shared" si="3"/>
        <v>-2129.1182968174671</v>
      </c>
      <c r="L25" s="16">
        <f t="shared" si="3"/>
        <v>189.3425603527694</v>
      </c>
      <c r="M25" s="16">
        <f t="shared" si="3"/>
        <v>392.2924019443526</v>
      </c>
      <c r="N25" s="16">
        <f t="shared" si="3"/>
        <v>2110.7552727266684</v>
      </c>
      <c r="O25" s="16">
        <f t="shared" si="3"/>
        <v>-2060.7540147150448</v>
      </c>
      <c r="P25" s="16">
        <f t="shared" si="3"/>
        <v>-227.52551735370434</v>
      </c>
      <c r="Q25" s="24">
        <f t="shared" ref="Q25:Q27" si="4">SUM(E25:P25)</f>
        <v>-1205.9669004234329</v>
      </c>
    </row>
    <row r="26" spans="2:17" x14ac:dyDescent="0.3">
      <c r="B26" s="5">
        <v>11</v>
      </c>
      <c r="C26" s="13" t="s">
        <v>37</v>
      </c>
      <c r="E26" s="16">
        <f t="shared" si="3"/>
        <v>50.523928323744997</v>
      </c>
      <c r="F26" s="16">
        <f t="shared" si="3"/>
        <v>-49.195077679818212</v>
      </c>
      <c r="G26" s="16">
        <f t="shared" si="3"/>
        <v>3.5137679131446475</v>
      </c>
      <c r="H26" s="16">
        <f t="shared" si="3"/>
        <v>4.5057231615224396</v>
      </c>
      <c r="I26" s="16">
        <f t="shared" si="3"/>
        <v>14.010018751107367</v>
      </c>
      <c r="J26" s="16">
        <f t="shared" si="3"/>
        <v>16.240608727938408</v>
      </c>
      <c r="K26" s="16">
        <f t="shared" si="3"/>
        <v>-4.0934512881553076</v>
      </c>
      <c r="L26" s="16">
        <f t="shared" si="3"/>
        <v>-6.8483639570484982</v>
      </c>
      <c r="M26" s="16">
        <f t="shared" si="3"/>
        <v>3.0402112630466078</v>
      </c>
      <c r="N26" s="16">
        <f t="shared" si="3"/>
        <v>19.746933769627987</v>
      </c>
      <c r="O26" s="16">
        <f t="shared" si="3"/>
        <v>-29.718134689513647</v>
      </c>
      <c r="P26" s="16">
        <f t="shared" si="3"/>
        <v>-0.19270583832548027</v>
      </c>
      <c r="Q26" s="24">
        <f t="shared" si="4"/>
        <v>21.533458457271308</v>
      </c>
    </row>
    <row r="27" spans="2:17" x14ac:dyDescent="0.3">
      <c r="B27" s="5">
        <v>12</v>
      </c>
      <c r="C27" s="13" t="s">
        <v>38</v>
      </c>
      <c r="E27" s="16">
        <f t="shared" si="3"/>
        <v>10816.999729936431</v>
      </c>
      <c r="F27" s="16">
        <f t="shared" si="3"/>
        <v>-3406.2039615353024</v>
      </c>
      <c r="G27" s="16">
        <f t="shared" si="3"/>
        <v>-2242.3699787691658</v>
      </c>
      <c r="H27" s="16">
        <f t="shared" si="3"/>
        <v>2810.2340666433156</v>
      </c>
      <c r="I27" s="16">
        <f t="shared" si="3"/>
        <v>-410.54002556292471</v>
      </c>
      <c r="J27" s="16">
        <f t="shared" si="3"/>
        <v>161.97031468817386</v>
      </c>
      <c r="K27" s="16">
        <f t="shared" si="3"/>
        <v>-994.34900510798161</v>
      </c>
      <c r="L27" s="16">
        <f t="shared" si="3"/>
        <v>-216.48282246216058</v>
      </c>
      <c r="M27" s="16">
        <f t="shared" si="3"/>
        <v>944.71387828045772</v>
      </c>
      <c r="N27" s="16">
        <f t="shared" si="3"/>
        <v>1715.2373168082813</v>
      </c>
      <c r="O27" s="16">
        <f t="shared" si="3"/>
        <v>-1856.6295412875224</v>
      </c>
      <c r="P27" s="16">
        <f t="shared" si="3"/>
        <v>1449.1214047722606</v>
      </c>
      <c r="Q27" s="24">
        <f t="shared" si="4"/>
        <v>8771.7013764038638</v>
      </c>
    </row>
    <row r="29" spans="2:17" x14ac:dyDescent="0.3">
      <c r="C29" s="2" t="s">
        <v>41</v>
      </c>
      <c r="D29" s="23"/>
    </row>
    <row r="30" spans="2:17" x14ac:dyDescent="0.3"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</row>
    <row r="31" spans="2:17" ht="16.5" x14ac:dyDescent="0.3">
      <c r="C31" s="10" t="s">
        <v>34</v>
      </c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</row>
    <row r="32" spans="2:17" x14ac:dyDescent="0.3">
      <c r="B32" s="5">
        <v>13</v>
      </c>
      <c r="C32" s="13" t="s">
        <v>35</v>
      </c>
      <c r="E32" s="16">
        <v>461.02164183878381</v>
      </c>
      <c r="F32" s="16">
        <v>402.97254795528789</v>
      </c>
      <c r="G32" s="16">
        <v>345.66025711522587</v>
      </c>
      <c r="H32" s="16">
        <v>214.34633964128614</v>
      </c>
      <c r="I32" s="16">
        <v>118.05313874807318</v>
      </c>
      <c r="J32" s="16">
        <v>65.908012965437564</v>
      </c>
      <c r="K32" s="16">
        <v>63.42729366311562</v>
      </c>
      <c r="L32" s="16">
        <v>59.857024747404672</v>
      </c>
      <c r="M32" s="16">
        <v>65.129463262477856</v>
      </c>
      <c r="N32" s="16">
        <v>131.74655581228836</v>
      </c>
      <c r="O32" s="16">
        <v>259.43158771342723</v>
      </c>
      <c r="P32" s="16">
        <v>384.76292036876447</v>
      </c>
      <c r="Q32" s="24">
        <f>SUM(E32:P32)</f>
        <v>2572.3167838315726</v>
      </c>
    </row>
    <row r="33" spans="2:17" x14ac:dyDescent="0.3">
      <c r="B33" s="5">
        <v>14</v>
      </c>
      <c r="C33" s="13" t="s">
        <v>36</v>
      </c>
      <c r="E33" s="16">
        <v>22826.62958258783</v>
      </c>
      <c r="F33" s="16">
        <v>22416.968925744692</v>
      </c>
      <c r="G33" s="16">
        <v>19802.913875697763</v>
      </c>
      <c r="H33" s="16">
        <v>13404.477987446855</v>
      </c>
      <c r="I33" s="16">
        <v>8232.9120433127082</v>
      </c>
      <c r="J33" s="16">
        <v>5015.3420265183595</v>
      </c>
      <c r="K33" s="16">
        <v>4788.3043816810068</v>
      </c>
      <c r="L33" s="16">
        <v>5062.7882789771929</v>
      </c>
      <c r="M33" s="16">
        <v>6135.601593648068</v>
      </c>
      <c r="N33" s="16">
        <v>11338.078249662116</v>
      </c>
      <c r="O33" s="16">
        <v>16569.265302290631</v>
      </c>
      <c r="P33" s="16">
        <v>20781.514429546012</v>
      </c>
      <c r="Q33" s="24">
        <f t="shared" ref="Q33:Q35" si="5">SUM(E33:P33)</f>
        <v>156374.79667711322</v>
      </c>
    </row>
    <row r="34" spans="2:17" x14ac:dyDescent="0.3">
      <c r="B34" s="5">
        <v>15</v>
      </c>
      <c r="C34" s="13" t="s">
        <v>37</v>
      </c>
      <c r="E34" s="16">
        <v>515.60742486474737</v>
      </c>
      <c r="F34" s="16">
        <v>420.02084969499265</v>
      </c>
      <c r="G34" s="16">
        <v>365.04871878495265</v>
      </c>
      <c r="H34" s="16">
        <v>230.93525613962098</v>
      </c>
      <c r="I34" s="16">
        <v>128.18861926778848</v>
      </c>
      <c r="J34" s="16">
        <v>66.171787024445422</v>
      </c>
      <c r="K34" s="16">
        <v>55.576655758033048</v>
      </c>
      <c r="L34" s="16">
        <v>55.113183248331666</v>
      </c>
      <c r="M34" s="16">
        <v>67.697958875860763</v>
      </c>
      <c r="N34" s="16">
        <v>153.92392240593301</v>
      </c>
      <c r="O34" s="16">
        <v>293.80568302861195</v>
      </c>
      <c r="P34" s="16">
        <v>411.21160480783089</v>
      </c>
      <c r="Q34" s="24">
        <f t="shared" si="5"/>
        <v>2763.3016639011489</v>
      </c>
    </row>
    <row r="35" spans="2:17" x14ac:dyDescent="0.3">
      <c r="B35" s="5">
        <v>16</v>
      </c>
      <c r="C35" s="13" t="s">
        <v>38</v>
      </c>
      <c r="E35" s="16">
        <v>25217.63054730279</v>
      </c>
      <c r="F35" s="16">
        <v>23961.948205257275</v>
      </c>
      <c r="G35" s="16">
        <v>19856.757274623527</v>
      </c>
      <c r="H35" s="16">
        <v>13037.773760899705</v>
      </c>
      <c r="I35" s="16">
        <v>8810.2074297718627</v>
      </c>
      <c r="J35" s="16">
        <v>5218.4878780875115</v>
      </c>
      <c r="K35" s="16">
        <v>5181.2112747944602</v>
      </c>
      <c r="L35" s="16">
        <v>4715.4909257145</v>
      </c>
      <c r="M35" s="16">
        <v>6568.5296888712301</v>
      </c>
      <c r="N35" s="16">
        <v>11650.848996793806</v>
      </c>
      <c r="O35" s="16">
        <v>16422.258521049149</v>
      </c>
      <c r="P35" s="16">
        <v>22405.534766468812</v>
      </c>
      <c r="Q35" s="24">
        <f t="shared" si="5"/>
        <v>163046.67926963462</v>
      </c>
    </row>
    <row r="36" spans="2:17" x14ac:dyDescent="0.3">
      <c r="B36" s="5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</row>
    <row r="37" spans="2:17" ht="13.9" customHeight="1" x14ac:dyDescent="0.3">
      <c r="B37" s="5"/>
      <c r="C37" s="10" t="s">
        <v>39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</row>
    <row r="38" spans="2:17" x14ac:dyDescent="0.3">
      <c r="B38" s="5">
        <v>17</v>
      </c>
      <c r="C38" s="13" t="s">
        <v>35</v>
      </c>
      <c r="E38" s="16">
        <v>414.36585232514204</v>
      </c>
      <c r="F38" s="16">
        <v>469.64243328051595</v>
      </c>
      <c r="G38" s="16">
        <v>352.43359238184468</v>
      </c>
      <c r="H38" s="16">
        <v>230.65963570104722</v>
      </c>
      <c r="I38" s="16">
        <v>122.97493998991146</v>
      </c>
      <c r="J38" s="16">
        <v>64.089432098858651</v>
      </c>
      <c r="K38" s="16">
        <v>70.715555747152976</v>
      </c>
      <c r="L38" s="16">
        <v>65.926722037520634</v>
      </c>
      <c r="M38" s="16">
        <v>76.258059220971404</v>
      </c>
      <c r="N38" s="16">
        <v>131.81032052266886</v>
      </c>
      <c r="O38" s="16">
        <v>291.48443937686216</v>
      </c>
      <c r="P38" s="16">
        <v>390.11848833027159</v>
      </c>
      <c r="Q38" s="24">
        <f>SUM(E38:P38)</f>
        <v>2680.479471012768</v>
      </c>
    </row>
    <row r="39" spans="2:17" x14ac:dyDescent="0.3">
      <c r="B39" s="5">
        <v>18</v>
      </c>
      <c r="C39" s="13" t="s">
        <v>36</v>
      </c>
      <c r="E39" s="16">
        <v>13176.525854568825</v>
      </c>
      <c r="F39" s="16">
        <v>32077.02597892387</v>
      </c>
      <c r="G39" s="16">
        <v>19364.019703672075</v>
      </c>
      <c r="H39" s="16">
        <v>10374.027234081299</v>
      </c>
      <c r="I39" s="16">
        <v>8976.4097733037197</v>
      </c>
      <c r="J39" s="16">
        <v>4624.4470173574382</v>
      </c>
      <c r="K39" s="16">
        <v>4671.6489958707798</v>
      </c>
      <c r="L39" s="16">
        <v>5029.8852956754181</v>
      </c>
      <c r="M39" s="16">
        <v>5554.7093667726494</v>
      </c>
      <c r="N39" s="16">
        <v>9960.3027786781058</v>
      </c>
      <c r="O39" s="16">
        <v>15963.541969243004</v>
      </c>
      <c r="P39" s="16">
        <v>19575.980466837384</v>
      </c>
      <c r="Q39" s="24">
        <f t="shared" ref="Q39:Q41" si="6">SUM(E39:P39)</f>
        <v>149348.52443498455</v>
      </c>
    </row>
    <row r="40" spans="2:17" x14ac:dyDescent="0.3">
      <c r="B40" s="5">
        <v>19</v>
      </c>
      <c r="C40" s="13" t="s">
        <v>37</v>
      </c>
      <c r="E40" s="16">
        <v>452.01149224065273</v>
      </c>
      <c r="F40" s="16">
        <v>454.6969458073844</v>
      </c>
      <c r="G40" s="16">
        <v>365.6099344562806</v>
      </c>
      <c r="H40" s="16">
        <v>223.7623901454624</v>
      </c>
      <c r="I40" s="16">
        <v>123.95182328901691</v>
      </c>
      <c r="J40" s="16">
        <v>56.75111285038524</v>
      </c>
      <c r="K40" s="16">
        <v>44.835616560918695</v>
      </c>
      <c r="L40" s="16">
        <v>59.830695972738241</v>
      </c>
      <c r="M40" s="16">
        <v>60.9150270416132</v>
      </c>
      <c r="N40" s="16">
        <v>153.17716262626314</v>
      </c>
      <c r="O40" s="16">
        <v>299.55737596256893</v>
      </c>
      <c r="P40" s="16">
        <v>413.96039270280005</v>
      </c>
      <c r="Q40" s="24">
        <f t="shared" si="6"/>
        <v>2709.0599696560848</v>
      </c>
    </row>
    <row r="41" spans="2:17" x14ac:dyDescent="0.3">
      <c r="B41" s="5">
        <v>20</v>
      </c>
      <c r="C41" s="13" t="s">
        <v>38</v>
      </c>
      <c r="E41" s="16">
        <v>13177.642444063646</v>
      </c>
      <c r="F41" s="16">
        <v>27029.420443058447</v>
      </c>
      <c r="G41" s="16">
        <v>17921.865128103706</v>
      </c>
      <c r="H41" s="16">
        <v>10124.982975377907</v>
      </c>
      <c r="I41" s="16">
        <v>9071.4545041760794</v>
      </c>
      <c r="J41" s="16">
        <v>4112.6827769801484</v>
      </c>
      <c r="K41" s="16">
        <v>3878.0672780159948</v>
      </c>
      <c r="L41" s="16">
        <v>4366.1272741876246</v>
      </c>
      <c r="M41" s="16">
        <v>5639.744646427067</v>
      </c>
      <c r="N41" s="16">
        <v>10539.442694133431</v>
      </c>
      <c r="O41" s="16">
        <v>15852.127802123116</v>
      </c>
      <c r="P41" s="16">
        <v>19223.798891619492</v>
      </c>
      <c r="Q41" s="24">
        <f t="shared" si="6"/>
        <v>140937.35685826663</v>
      </c>
    </row>
    <row r="42" spans="2:17" x14ac:dyDescent="0.3"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</row>
    <row r="43" spans="2:17" ht="16.5" x14ac:dyDescent="0.3">
      <c r="C43" s="10" t="s">
        <v>40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</row>
    <row r="44" spans="2:17" x14ac:dyDescent="0.3">
      <c r="B44" s="5">
        <v>21</v>
      </c>
      <c r="C44" s="13" t="s">
        <v>35</v>
      </c>
      <c r="E44" s="16">
        <f>E32-E38</f>
        <v>46.655789513641764</v>
      </c>
      <c r="F44" s="16">
        <f t="shared" ref="F44:P44" si="7">F32-F38</f>
        <v>-66.669885325228051</v>
      </c>
      <c r="G44" s="16">
        <f t="shared" si="7"/>
        <v>-6.7733352666188011</v>
      </c>
      <c r="H44" s="16">
        <f t="shared" si="7"/>
        <v>-16.313296059761086</v>
      </c>
      <c r="I44" s="16">
        <f t="shared" si="7"/>
        <v>-4.9218012418382813</v>
      </c>
      <c r="J44" s="16">
        <f t="shared" si="7"/>
        <v>1.8185808665789125</v>
      </c>
      <c r="K44" s="16">
        <f t="shared" si="7"/>
        <v>-7.2882620840373562</v>
      </c>
      <c r="L44" s="16">
        <f t="shared" si="7"/>
        <v>-6.0696972901159612</v>
      </c>
      <c r="M44" s="16">
        <f t="shared" si="7"/>
        <v>-11.128595958493548</v>
      </c>
      <c r="N44" s="16">
        <f t="shared" si="7"/>
        <v>-6.3764710380496581E-2</v>
      </c>
      <c r="O44" s="16">
        <f t="shared" si="7"/>
        <v>-32.052851663434922</v>
      </c>
      <c r="P44" s="16">
        <f t="shared" si="7"/>
        <v>-5.3555679615071199</v>
      </c>
      <c r="Q44" s="24">
        <f>SUM(E44:P44)</f>
        <v>-108.16268718119494</v>
      </c>
    </row>
    <row r="45" spans="2:17" x14ac:dyDescent="0.3">
      <c r="B45" s="5">
        <v>22</v>
      </c>
      <c r="C45" s="13" t="s">
        <v>36</v>
      </c>
      <c r="E45" s="16">
        <f t="shared" ref="E45:P47" si="8">E33-E39</f>
        <v>9650.1037280190048</v>
      </c>
      <c r="F45" s="16">
        <f t="shared" si="8"/>
        <v>-9660.0570531791782</v>
      </c>
      <c r="G45" s="16">
        <f t="shared" si="8"/>
        <v>438.89417202568802</v>
      </c>
      <c r="H45" s="16">
        <f t="shared" si="8"/>
        <v>3030.450753365556</v>
      </c>
      <c r="I45" s="16">
        <f t="shared" si="8"/>
        <v>-743.49772999101151</v>
      </c>
      <c r="J45" s="16">
        <f t="shared" si="8"/>
        <v>390.89500916092129</v>
      </c>
      <c r="K45" s="16">
        <f t="shared" si="8"/>
        <v>116.65538581022702</v>
      </c>
      <c r="L45" s="16">
        <f t="shared" si="8"/>
        <v>32.902983301774839</v>
      </c>
      <c r="M45" s="16">
        <f t="shared" si="8"/>
        <v>580.8922268754186</v>
      </c>
      <c r="N45" s="16">
        <f t="shared" si="8"/>
        <v>1377.7754709840101</v>
      </c>
      <c r="O45" s="16">
        <f t="shared" si="8"/>
        <v>605.72333304762651</v>
      </c>
      <c r="P45" s="16">
        <f t="shared" si="8"/>
        <v>1205.5339627086287</v>
      </c>
      <c r="Q45" s="24">
        <f t="shared" ref="Q45:Q47" si="9">SUM(E45:P45)</f>
        <v>7026.2722421286662</v>
      </c>
    </row>
    <row r="46" spans="2:17" x14ac:dyDescent="0.3">
      <c r="B46" s="5">
        <v>23</v>
      </c>
      <c r="C46" s="13" t="s">
        <v>37</v>
      </c>
      <c r="E46" s="16">
        <f t="shared" si="8"/>
        <v>63.595932624094644</v>
      </c>
      <c r="F46" s="16">
        <f t="shared" si="8"/>
        <v>-34.676096112391747</v>
      </c>
      <c r="G46" s="16">
        <f t="shared" si="8"/>
        <v>-0.56121567132794326</v>
      </c>
      <c r="H46" s="16">
        <f t="shared" si="8"/>
        <v>7.1728659941585704</v>
      </c>
      <c r="I46" s="16">
        <f t="shared" si="8"/>
        <v>4.2367959787715677</v>
      </c>
      <c r="J46" s="16">
        <f t="shared" si="8"/>
        <v>9.4206741740601814</v>
      </c>
      <c r="K46" s="16">
        <f t="shared" si="8"/>
        <v>10.741039197114354</v>
      </c>
      <c r="L46" s="16">
        <f t="shared" si="8"/>
        <v>-4.7175127244065749</v>
      </c>
      <c r="M46" s="16">
        <f t="shared" si="8"/>
        <v>6.7829318342475631</v>
      </c>
      <c r="N46" s="16">
        <f t="shared" si="8"/>
        <v>0.74675977966987261</v>
      </c>
      <c r="O46" s="16">
        <f t="shared" si="8"/>
        <v>-5.7516929339569742</v>
      </c>
      <c r="P46" s="16">
        <f t="shared" si="8"/>
        <v>-2.7487878949691549</v>
      </c>
      <c r="Q46" s="24">
        <f t="shared" si="9"/>
        <v>54.241694245064359</v>
      </c>
    </row>
    <row r="47" spans="2:17" x14ac:dyDescent="0.3">
      <c r="B47" s="5">
        <v>24</v>
      </c>
      <c r="C47" s="13" t="s">
        <v>38</v>
      </c>
      <c r="E47" s="16">
        <f t="shared" si="8"/>
        <v>12039.988103239144</v>
      </c>
      <c r="F47" s="16">
        <f t="shared" si="8"/>
        <v>-3067.472237801172</v>
      </c>
      <c r="G47" s="16">
        <f t="shared" si="8"/>
        <v>1934.8921465198218</v>
      </c>
      <c r="H47" s="16">
        <f t="shared" si="8"/>
        <v>2912.7907855217982</v>
      </c>
      <c r="I47" s="16">
        <f t="shared" si="8"/>
        <v>-261.24707440421662</v>
      </c>
      <c r="J47" s="16">
        <f t="shared" si="8"/>
        <v>1105.805101107363</v>
      </c>
      <c r="K47" s="16">
        <f t="shared" si="8"/>
        <v>1303.1439967784654</v>
      </c>
      <c r="L47" s="16">
        <f t="shared" si="8"/>
        <v>349.3636515268754</v>
      </c>
      <c r="M47" s="16">
        <f t="shared" si="8"/>
        <v>928.78504244416308</v>
      </c>
      <c r="N47" s="16">
        <f t="shared" si="8"/>
        <v>1111.4063026603744</v>
      </c>
      <c r="O47" s="16">
        <f t="shared" si="8"/>
        <v>570.1307189260333</v>
      </c>
      <c r="P47" s="16">
        <f t="shared" si="8"/>
        <v>3181.7358748493207</v>
      </c>
      <c r="Q47" s="24">
        <f t="shared" si="9"/>
        <v>22109.322411367968</v>
      </c>
    </row>
    <row r="48" spans="2:17" x14ac:dyDescent="0.3"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</row>
    <row r="49" spans="2:19" x14ac:dyDescent="0.3"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</row>
    <row r="50" spans="2:19" x14ac:dyDescent="0.3"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</row>
    <row r="51" spans="2:19" x14ac:dyDescent="0.3"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</row>
    <row r="52" spans="2:19" x14ac:dyDescent="0.3">
      <c r="E52" s="35" t="s">
        <v>69</v>
      </c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</row>
    <row r="53" spans="2:19" x14ac:dyDescent="0.3">
      <c r="B53" s="2"/>
      <c r="E53" s="35" t="s">
        <v>1</v>
      </c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</row>
    <row r="54" spans="2:19" x14ac:dyDescent="0.3">
      <c r="B54" s="2"/>
      <c r="E54" s="35" t="s">
        <v>70</v>
      </c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</row>
    <row r="55" spans="2:19" x14ac:dyDescent="0.3"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</row>
    <row r="56" spans="2:19" s="5" customFormat="1" ht="28" x14ac:dyDescent="0.3">
      <c r="B56" s="3" t="s">
        <v>3</v>
      </c>
      <c r="C56" s="20" t="s">
        <v>4</v>
      </c>
      <c r="D56" s="4"/>
      <c r="E56" s="4" t="s">
        <v>5</v>
      </c>
      <c r="F56" s="4" t="s">
        <v>6</v>
      </c>
      <c r="G56" s="4" t="s">
        <v>7</v>
      </c>
      <c r="H56" s="4" t="s">
        <v>8</v>
      </c>
      <c r="I56" s="4" t="s">
        <v>9</v>
      </c>
      <c r="J56" s="4" t="s">
        <v>10</v>
      </c>
      <c r="K56" s="4" t="s">
        <v>11</v>
      </c>
      <c r="L56" s="4" t="s">
        <v>12</v>
      </c>
      <c r="M56" s="4" t="s">
        <v>13</v>
      </c>
      <c r="N56" s="4" t="s">
        <v>14</v>
      </c>
      <c r="O56" s="4" t="s">
        <v>15</v>
      </c>
      <c r="P56" s="4" t="s">
        <v>16</v>
      </c>
      <c r="Q56" s="4" t="s">
        <v>17</v>
      </c>
      <c r="R56" s="4"/>
      <c r="S56" s="3" t="s">
        <v>18</v>
      </c>
    </row>
    <row r="57" spans="2:19" s="5" customFormat="1" x14ac:dyDescent="0.3">
      <c r="B57" s="8"/>
      <c r="E57" s="9" t="s">
        <v>19</v>
      </c>
      <c r="F57" s="9" t="s">
        <v>20</v>
      </c>
      <c r="G57" s="9" t="s">
        <v>21</v>
      </c>
      <c r="H57" s="9" t="s">
        <v>22</v>
      </c>
      <c r="I57" s="9" t="s">
        <v>23</v>
      </c>
      <c r="J57" s="9" t="s">
        <v>24</v>
      </c>
      <c r="K57" s="9" t="s">
        <v>25</v>
      </c>
      <c r="L57" s="9" t="s">
        <v>26</v>
      </c>
      <c r="M57" s="9" t="s">
        <v>27</v>
      </c>
      <c r="N57" s="9" t="s">
        <v>28</v>
      </c>
      <c r="O57" s="9" t="s">
        <v>29</v>
      </c>
      <c r="P57" s="9" t="s">
        <v>30</v>
      </c>
      <c r="Q57" s="9" t="s">
        <v>31</v>
      </c>
      <c r="S57" s="9" t="s">
        <v>32</v>
      </c>
    </row>
    <row r="58" spans="2:19" x14ac:dyDescent="0.3"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</row>
    <row r="59" spans="2:19" x14ac:dyDescent="0.3">
      <c r="C59" s="19" t="s">
        <v>42</v>
      </c>
      <c r="D59" s="21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</row>
    <row r="60" spans="2:19" x14ac:dyDescent="0.3">
      <c r="B60" s="5">
        <v>25</v>
      </c>
      <c r="C60" s="13" t="s">
        <v>35</v>
      </c>
      <c r="E60" s="16">
        <v>1052461</v>
      </c>
      <c r="F60" s="16">
        <v>1053700</v>
      </c>
      <c r="G60" s="16">
        <v>1055215</v>
      </c>
      <c r="H60" s="16">
        <v>1056446</v>
      </c>
      <c r="I60" s="16">
        <v>1058261</v>
      </c>
      <c r="J60" s="16">
        <v>1057701</v>
      </c>
      <c r="K60" s="16">
        <v>1059313</v>
      </c>
      <c r="L60" s="16">
        <v>1059545</v>
      </c>
      <c r="M60" s="16">
        <v>1060791</v>
      </c>
      <c r="N60" s="16">
        <v>1061354</v>
      </c>
      <c r="O60" s="16">
        <v>1064258</v>
      </c>
      <c r="P60" s="24">
        <v>1067757</v>
      </c>
      <c r="Q60" s="18"/>
    </row>
    <row r="61" spans="2:19" x14ac:dyDescent="0.3">
      <c r="B61" s="5">
        <v>26</v>
      </c>
      <c r="C61" s="13" t="s">
        <v>36</v>
      </c>
      <c r="E61" s="16">
        <v>6724</v>
      </c>
      <c r="F61" s="16">
        <v>6820</v>
      </c>
      <c r="G61" s="16">
        <v>6823</v>
      </c>
      <c r="H61" s="16">
        <v>6810</v>
      </c>
      <c r="I61" s="16">
        <v>6818</v>
      </c>
      <c r="J61" s="16">
        <v>6948</v>
      </c>
      <c r="K61" s="16">
        <v>6834</v>
      </c>
      <c r="L61" s="16">
        <v>6646</v>
      </c>
      <c r="M61" s="16">
        <v>6760</v>
      </c>
      <c r="N61" s="16">
        <v>6742</v>
      </c>
      <c r="O61" s="16">
        <v>6748</v>
      </c>
      <c r="P61" s="24">
        <v>6778</v>
      </c>
      <c r="Q61" s="18"/>
    </row>
    <row r="62" spans="2:19" x14ac:dyDescent="0.3">
      <c r="B62" s="5">
        <v>27</v>
      </c>
      <c r="C62" s="13" t="s">
        <v>37</v>
      </c>
      <c r="E62" s="16">
        <v>318095</v>
      </c>
      <c r="F62" s="16">
        <v>318403</v>
      </c>
      <c r="G62" s="16">
        <v>318627</v>
      </c>
      <c r="H62" s="16">
        <v>318931</v>
      </c>
      <c r="I62" s="16">
        <v>319292</v>
      </c>
      <c r="J62" s="16">
        <v>319442</v>
      </c>
      <c r="K62" s="16">
        <v>320050</v>
      </c>
      <c r="L62" s="16">
        <v>320011</v>
      </c>
      <c r="M62" s="16">
        <v>320308</v>
      </c>
      <c r="N62" s="16">
        <v>321025</v>
      </c>
      <c r="O62" s="16">
        <v>322261</v>
      </c>
      <c r="P62" s="24">
        <v>323287</v>
      </c>
      <c r="Q62" s="18"/>
    </row>
    <row r="63" spans="2:19" x14ac:dyDescent="0.3">
      <c r="B63" s="5">
        <v>28</v>
      </c>
      <c r="C63" s="13" t="s">
        <v>38</v>
      </c>
      <c r="E63" s="16">
        <v>2042</v>
      </c>
      <c r="F63" s="16">
        <v>2047</v>
      </c>
      <c r="G63" s="16">
        <v>2048</v>
      </c>
      <c r="H63" s="16">
        <v>2048</v>
      </c>
      <c r="I63" s="16">
        <v>2048</v>
      </c>
      <c r="J63" s="16">
        <v>2051</v>
      </c>
      <c r="K63" s="16">
        <v>2053</v>
      </c>
      <c r="L63" s="16">
        <v>2055</v>
      </c>
      <c r="M63" s="16">
        <v>2055</v>
      </c>
      <c r="N63" s="16">
        <v>2059</v>
      </c>
      <c r="O63" s="16">
        <v>2059</v>
      </c>
      <c r="P63" s="24">
        <v>2064</v>
      </c>
      <c r="Q63" s="18"/>
      <c r="S63" s="27">
        <f>SUM(P60:P63)</f>
        <v>1399886</v>
      </c>
    </row>
    <row r="64" spans="2:19" x14ac:dyDescent="0.3"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</row>
    <row r="65" spans="2:19" x14ac:dyDescent="0.3">
      <c r="B65" s="2"/>
      <c r="C65" s="2" t="s">
        <v>33</v>
      </c>
      <c r="D65" s="23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</row>
    <row r="66" spans="2:19" x14ac:dyDescent="0.3">
      <c r="B66" s="2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</row>
    <row r="67" spans="2:19" ht="16.5" x14ac:dyDescent="0.3">
      <c r="C67" s="10" t="s">
        <v>43</v>
      </c>
      <c r="D67" s="9" t="s">
        <v>44</v>
      </c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</row>
    <row r="68" spans="2:19" x14ac:dyDescent="0.3">
      <c r="B68" s="5">
        <v>29</v>
      </c>
      <c r="C68" s="13" t="s">
        <v>35</v>
      </c>
      <c r="E68" s="16">
        <v>40145.323814508178</v>
      </c>
      <c r="F68" s="16">
        <v>-74209.165173375426</v>
      </c>
      <c r="G68" s="16">
        <v>-3388.7120974749259</v>
      </c>
      <c r="H68" s="16">
        <v>-21347.485301573874</v>
      </c>
      <c r="I68" s="16">
        <v>-819.43754006649681</v>
      </c>
      <c r="J68" s="16">
        <v>16553.924838636696</v>
      </c>
      <c r="K68" s="16">
        <v>-7152.5375770681094</v>
      </c>
      <c r="L68" s="16">
        <v>-1092.0825702110919</v>
      </c>
      <c r="M68" s="16">
        <v>-7650.4119928664504</v>
      </c>
      <c r="N68" s="16">
        <v>28578.147709523262</v>
      </c>
      <c r="O68" s="16">
        <v>-36863.377191192703</v>
      </c>
      <c r="P68" s="16">
        <v>14743.544476838984</v>
      </c>
      <c r="Q68" s="16">
        <f>SUM(E68:P68)</f>
        <v>-52502.268604321944</v>
      </c>
    </row>
    <row r="69" spans="2:19" x14ac:dyDescent="0.3">
      <c r="B69" s="5">
        <v>30</v>
      </c>
      <c r="C69" s="13" t="s">
        <v>36</v>
      </c>
      <c r="E69" s="16">
        <v>61233.488773773053</v>
      </c>
      <c r="F69" s="16">
        <v>-70224.039025704697</v>
      </c>
      <c r="G69" s="16">
        <v>-635.54192351465122</v>
      </c>
      <c r="H69" s="16">
        <v>9749.7442874443532</v>
      </c>
      <c r="I69" s="16">
        <v>-4610.6150016758611</v>
      </c>
      <c r="J69" s="16">
        <v>7273.3262588194839</v>
      </c>
      <c r="K69" s="16">
        <v>-14550.394440450569</v>
      </c>
      <c r="L69" s="16">
        <v>1258.3706561045053</v>
      </c>
      <c r="M69" s="16">
        <v>2651.8966371438237</v>
      </c>
      <c r="N69" s="16">
        <v>14230.712048723199</v>
      </c>
      <c r="O69" s="16">
        <v>-13905.968091297122</v>
      </c>
      <c r="P69" s="16">
        <v>-1542.1679566234079</v>
      </c>
      <c r="Q69" s="16">
        <f t="shared" ref="Q69:Q71" si="10">SUM(E69:P69)</f>
        <v>-9071.1877772578882</v>
      </c>
    </row>
    <row r="70" spans="2:19" x14ac:dyDescent="0.3">
      <c r="B70" s="5">
        <v>31</v>
      </c>
      <c r="C70" s="13" t="s">
        <v>37</v>
      </c>
      <c r="E70" s="16">
        <v>16071.408980141663</v>
      </c>
      <c r="F70" s="16">
        <v>-15663.860318487157</v>
      </c>
      <c r="G70" s="16">
        <v>1119.5813288615398</v>
      </c>
      <c r="H70" s="16">
        <v>1437.0147936275132</v>
      </c>
      <c r="I70" s="16">
        <v>4473.2869070785737</v>
      </c>
      <c r="J70" s="16">
        <v>5187.932533270101</v>
      </c>
      <c r="K70" s="16">
        <v>-1310.1090847741063</v>
      </c>
      <c r="L70" s="16">
        <v>-2191.5517982590468</v>
      </c>
      <c r="M70" s="16">
        <v>973.80398924393285</v>
      </c>
      <c r="N70" s="16">
        <v>6339.2594133948242</v>
      </c>
      <c r="O70" s="16">
        <v>-9576.9958031773567</v>
      </c>
      <c r="P70" s="16">
        <v>-62.299292354729545</v>
      </c>
      <c r="Q70" s="16">
        <f t="shared" si="10"/>
        <v>6797.4716485657536</v>
      </c>
    </row>
    <row r="71" spans="2:19" x14ac:dyDescent="0.3">
      <c r="B71" s="5">
        <v>32</v>
      </c>
      <c r="C71" s="13" t="s">
        <v>38</v>
      </c>
      <c r="E71" s="16">
        <v>22088.313448530193</v>
      </c>
      <c r="F71" s="16">
        <v>-6972.4995092627641</v>
      </c>
      <c r="G71" s="16">
        <v>-4592.3737165192515</v>
      </c>
      <c r="H71" s="16">
        <v>5755.3593684855105</v>
      </c>
      <c r="I71" s="16">
        <v>-840.78597235286986</v>
      </c>
      <c r="J71" s="16">
        <v>332.20111542544458</v>
      </c>
      <c r="K71" s="16">
        <v>-2041.3985074866864</v>
      </c>
      <c r="L71" s="16">
        <v>-444.87220015973998</v>
      </c>
      <c r="M71" s="16">
        <v>1941.3870198663406</v>
      </c>
      <c r="N71" s="16">
        <v>3531.6736353082511</v>
      </c>
      <c r="O71" s="16">
        <v>-3822.8002255110086</v>
      </c>
      <c r="P71" s="16">
        <v>2990.986579449946</v>
      </c>
      <c r="Q71" s="16">
        <f t="shared" si="10"/>
        <v>17925.191035773369</v>
      </c>
      <c r="S71" s="32">
        <f>SUM(Q68:Q71)</f>
        <v>-36850.793697240704</v>
      </c>
    </row>
    <row r="73" spans="2:19" ht="16.5" x14ac:dyDescent="0.3">
      <c r="C73" s="10" t="s">
        <v>45</v>
      </c>
      <c r="D73" s="9" t="s">
        <v>46</v>
      </c>
    </row>
    <row r="74" spans="2:19" x14ac:dyDescent="0.3">
      <c r="B74" s="5">
        <v>33</v>
      </c>
      <c r="C74" s="13" t="s">
        <v>35</v>
      </c>
      <c r="E74" s="7">
        <v>4.4051343899999949E-2</v>
      </c>
      <c r="F74" s="7">
        <v>4.4051343899999998E-2</v>
      </c>
      <c r="G74" s="7">
        <v>4.4051343899999998E-2</v>
      </c>
      <c r="H74" s="7">
        <v>4.2189343900000002E-2</v>
      </c>
      <c r="I74" s="7">
        <v>4.2189343900000002E-2</v>
      </c>
      <c r="J74" s="7">
        <v>4.2189343900000002E-2</v>
      </c>
      <c r="K74" s="7">
        <v>4.1922343899999999E-2</v>
      </c>
      <c r="L74" s="7">
        <v>4.1922343899999999E-2</v>
      </c>
      <c r="M74" s="7">
        <v>4.1922343899999999E-2</v>
      </c>
      <c r="N74" s="7">
        <v>4.22083439E-2</v>
      </c>
      <c r="O74" s="7">
        <v>4.22083439E-2</v>
      </c>
      <c r="P74" s="7">
        <v>4.22083439E-2</v>
      </c>
      <c r="Q74" s="7">
        <f>Q86/Q68</f>
        <v>4.3434432440116924E-2</v>
      </c>
    </row>
    <row r="75" spans="2:19" x14ac:dyDescent="0.3">
      <c r="B75" s="5">
        <v>34</v>
      </c>
      <c r="C75" s="13" t="s">
        <v>36</v>
      </c>
      <c r="E75" s="7">
        <v>4.2278154400000004E-2</v>
      </c>
      <c r="F75" s="7">
        <v>4.2278154399999997E-2</v>
      </c>
      <c r="G75" s="7">
        <v>4.2278154399999997E-2</v>
      </c>
      <c r="H75" s="7">
        <v>4.05401544E-2</v>
      </c>
      <c r="I75" s="7">
        <v>4.05401544E-2</v>
      </c>
      <c r="J75" s="7">
        <v>4.05401544E-2</v>
      </c>
      <c r="K75" s="7">
        <v>4.02901544E-2</v>
      </c>
      <c r="L75" s="7">
        <v>4.02901544E-2</v>
      </c>
      <c r="M75" s="7">
        <v>4.02901544E-2</v>
      </c>
      <c r="N75" s="7">
        <v>4.0557154400000003E-2</v>
      </c>
      <c r="O75" s="7">
        <v>4.0557154400000003E-2</v>
      </c>
      <c r="P75" s="7">
        <v>4.0557154400000003E-2</v>
      </c>
      <c r="Q75" s="7">
        <f t="shared" ref="Q75:Q77" si="11">Q87/Q69</f>
        <v>4.2093513559584163E-2</v>
      </c>
    </row>
    <row r="76" spans="2:19" x14ac:dyDescent="0.3">
      <c r="B76" s="5">
        <v>35</v>
      </c>
      <c r="C76" s="13" t="s">
        <v>37</v>
      </c>
      <c r="E76" s="7">
        <v>0.10236943630000001</v>
      </c>
      <c r="F76" s="7">
        <v>0.10236943630000002</v>
      </c>
      <c r="G76" s="7">
        <v>0.10236943630000001</v>
      </c>
      <c r="H76" s="7">
        <v>9.9124436299999993E-2</v>
      </c>
      <c r="I76" s="7">
        <v>9.9124436299999993E-2</v>
      </c>
      <c r="J76" s="7">
        <v>9.9124436299999993E-2</v>
      </c>
      <c r="K76" s="7">
        <v>9.8658436299999999E-2</v>
      </c>
      <c r="L76" s="7">
        <v>9.8658436299999999E-2</v>
      </c>
      <c r="M76" s="7">
        <v>9.8658436299999999E-2</v>
      </c>
      <c r="N76" s="7">
        <v>9.9156436299999998E-2</v>
      </c>
      <c r="O76" s="7">
        <v>9.9156436299999998E-2</v>
      </c>
      <c r="P76" s="7">
        <v>9.9156436299999998E-2</v>
      </c>
      <c r="Q76" s="7">
        <f t="shared" si="11"/>
        <v>0.10001122440321679</v>
      </c>
    </row>
    <row r="77" spans="2:19" x14ac:dyDescent="0.3">
      <c r="B77" s="5">
        <v>36</v>
      </c>
      <c r="C77" s="13" t="s">
        <v>38</v>
      </c>
      <c r="E77" s="7">
        <v>6.6835673600000006E-2</v>
      </c>
      <c r="F77" s="7">
        <v>6.6835673600000006E-2</v>
      </c>
      <c r="G77" s="7">
        <v>6.6835673600000006E-2</v>
      </c>
      <c r="H77" s="7">
        <v>6.4047673599999994E-2</v>
      </c>
      <c r="I77" s="7">
        <v>6.4047673599999994E-2</v>
      </c>
      <c r="J77" s="7">
        <v>6.4047673599999994E-2</v>
      </c>
      <c r="K77" s="7">
        <v>6.3647673599999996E-2</v>
      </c>
      <c r="L77" s="7">
        <v>6.3647673599999996E-2</v>
      </c>
      <c r="M77" s="7">
        <v>6.3647673599999996E-2</v>
      </c>
      <c r="N77" s="7">
        <v>6.4075673599999994E-2</v>
      </c>
      <c r="O77" s="7">
        <v>6.4075673599999994E-2</v>
      </c>
      <c r="P77" s="7">
        <v>6.4075673599999994E-2</v>
      </c>
      <c r="Q77" s="7">
        <f t="shared" si="11"/>
        <v>6.5700816422115199E-2</v>
      </c>
    </row>
    <row r="79" spans="2:19" ht="16.5" x14ac:dyDescent="0.3">
      <c r="C79" s="10" t="s">
        <v>47</v>
      </c>
      <c r="D79" s="9" t="s">
        <v>48</v>
      </c>
    </row>
    <row r="80" spans="2:19" x14ac:dyDescent="0.3">
      <c r="B80" s="5">
        <v>37</v>
      </c>
      <c r="C80" s="13" t="s">
        <v>35</v>
      </c>
      <c r="E80" s="7">
        <v>9.025E-3</v>
      </c>
      <c r="F80" s="7">
        <v>9.025E-3</v>
      </c>
      <c r="G80" s="7">
        <v>9.025E-3</v>
      </c>
      <c r="H80" s="7">
        <v>9.025E-3</v>
      </c>
      <c r="I80" s="7">
        <v>9.025E-3</v>
      </c>
      <c r="J80" s="7">
        <v>9.025E-3</v>
      </c>
      <c r="K80" s="7">
        <v>9.025E-3</v>
      </c>
      <c r="L80" s="7">
        <v>9.025E-3</v>
      </c>
      <c r="M80" s="7">
        <v>9.025E-3</v>
      </c>
      <c r="N80" s="7">
        <v>9.025E-3</v>
      </c>
      <c r="O80" s="7">
        <v>9.025E-3</v>
      </c>
      <c r="P80" s="7">
        <v>9.025E-3</v>
      </c>
      <c r="Q80" s="7">
        <f>Q92/Q68</f>
        <v>9.0250000000000035E-3</v>
      </c>
    </row>
    <row r="81" spans="2:19" x14ac:dyDescent="0.3">
      <c r="B81" s="5">
        <v>38</v>
      </c>
      <c r="C81" s="13" t="s">
        <v>36</v>
      </c>
      <c r="E81" s="7">
        <v>8.5109999999999977E-3</v>
      </c>
      <c r="F81" s="7">
        <v>8.5109999999999995E-3</v>
      </c>
      <c r="G81" s="7">
        <v>8.5109999999999995E-3</v>
      </c>
      <c r="H81" s="7">
        <v>8.5109999999999995E-3</v>
      </c>
      <c r="I81" s="7">
        <v>8.5109999999999995E-3</v>
      </c>
      <c r="J81" s="7">
        <v>8.5109999999999995E-3</v>
      </c>
      <c r="K81" s="7">
        <v>8.5109999999999995E-3</v>
      </c>
      <c r="L81" s="7">
        <v>8.5109999999999995E-3</v>
      </c>
      <c r="M81" s="7">
        <v>8.5109999999999995E-3</v>
      </c>
      <c r="N81" s="7">
        <v>8.5109999999999995E-3</v>
      </c>
      <c r="O81" s="7">
        <v>8.5109999999999995E-3</v>
      </c>
      <c r="P81" s="7">
        <v>8.5109999999999995E-3</v>
      </c>
      <c r="Q81" s="7">
        <f t="shared" ref="Q81:Q83" si="12">Q93/Q69</f>
        <v>8.5110000000000047E-3</v>
      </c>
    </row>
    <row r="82" spans="2:19" x14ac:dyDescent="0.3">
      <c r="B82" s="5">
        <v>39</v>
      </c>
      <c r="C82" s="13" t="s">
        <v>37</v>
      </c>
      <c r="E82" s="7">
        <v>5.0236629800000002E-2</v>
      </c>
      <c r="F82" s="7">
        <v>5.0236629800000002E-2</v>
      </c>
      <c r="G82" s="7">
        <v>5.0236629800000002E-2</v>
      </c>
      <c r="H82" s="7">
        <v>4.9894197900000006E-2</v>
      </c>
      <c r="I82" s="7">
        <v>4.9894197899999999E-2</v>
      </c>
      <c r="J82" s="7">
        <v>4.9894197899999992E-2</v>
      </c>
      <c r="K82" s="7">
        <v>4.9844663099999999E-2</v>
      </c>
      <c r="L82" s="7">
        <v>4.9844663099999999E-2</v>
      </c>
      <c r="M82" s="7">
        <v>4.9844663099999999E-2</v>
      </c>
      <c r="N82" s="7">
        <v>4.9895620100000003E-2</v>
      </c>
      <c r="O82" s="7">
        <v>4.9895620100000003E-2</v>
      </c>
      <c r="P82" s="7">
        <v>4.9895620100000003E-2</v>
      </c>
      <c r="Q82" s="7">
        <f t="shared" si="12"/>
        <v>4.998885980259879E-2</v>
      </c>
    </row>
    <row r="83" spans="2:19" x14ac:dyDescent="0.3">
      <c r="B83" s="5">
        <v>40</v>
      </c>
      <c r="C83" s="13" t="s">
        <v>38</v>
      </c>
      <c r="E83" s="7">
        <v>3.9294122100000002E-2</v>
      </c>
      <c r="F83" s="7">
        <v>3.9294122100000002E-2</v>
      </c>
      <c r="G83" s="7">
        <v>3.9294122100000002E-2</v>
      </c>
      <c r="H83" s="7">
        <v>3.8950642700000003E-2</v>
      </c>
      <c r="I83" s="7">
        <v>3.8950642700000003E-2</v>
      </c>
      <c r="J83" s="7">
        <v>3.8950642700000003E-2</v>
      </c>
      <c r="K83" s="7">
        <v>3.8901512100000001E-2</v>
      </c>
      <c r="L83" s="7">
        <v>3.8901512100000001E-2</v>
      </c>
      <c r="M83" s="7">
        <v>3.8901512100000001E-2</v>
      </c>
      <c r="N83" s="7">
        <v>3.8952925300000003E-2</v>
      </c>
      <c r="O83" s="7">
        <v>3.8952925300000003E-2</v>
      </c>
      <c r="P83" s="7">
        <v>3.8952925300000003E-2</v>
      </c>
      <c r="Q83" s="7">
        <f t="shared" si="12"/>
        <v>3.9154128291271434E-2</v>
      </c>
    </row>
    <row r="84" spans="2:19" x14ac:dyDescent="0.3">
      <c r="B84" s="5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</row>
    <row r="85" spans="2:19" x14ac:dyDescent="0.3">
      <c r="C85" s="10" t="s">
        <v>49</v>
      </c>
      <c r="D85" s="9" t="s">
        <v>50</v>
      </c>
    </row>
    <row r="86" spans="2:19" x14ac:dyDescent="0.3">
      <c r="B86" s="5">
        <v>41</v>
      </c>
      <c r="C86" s="13" t="s">
        <v>35</v>
      </c>
      <c r="E86" s="14">
        <v>1768.4554653297594</v>
      </c>
      <c r="F86" s="14">
        <v>-3269.0134555842637</v>
      </c>
      <c r="G86" s="14">
        <v>-149.27732198395827</v>
      </c>
      <c r="H86" s="14">
        <v>-900.63639878829542</v>
      </c>
      <c r="I86" s="14">
        <v>-34.571532182435462</v>
      </c>
      <c r="J86" s="14">
        <v>698.39922791199558</v>
      </c>
      <c r="K86" s="14">
        <v>-299.85114006352205</v>
      </c>
      <c r="L86" s="14">
        <v>-45.782661075585288</v>
      </c>
      <c r="M86" s="14">
        <v>-320.72320254163168</v>
      </c>
      <c r="N86" s="14">
        <v>1206.2362865485552</v>
      </c>
      <c r="O86" s="14">
        <v>-1555.9421018012777</v>
      </c>
      <c r="P86" s="14">
        <v>622.30059558336541</v>
      </c>
      <c r="Q86" s="14">
        <f>SUM(E86:P86)</f>
        <v>-2280.4062386472933</v>
      </c>
    </row>
    <row r="87" spans="2:19" x14ac:dyDescent="0.3">
      <c r="B87" s="5">
        <v>42</v>
      </c>
      <c r="C87" s="13" t="s">
        <v>36</v>
      </c>
      <c r="E87" s="14">
        <v>2588.8388928282438</v>
      </c>
      <c r="F87" s="14">
        <v>-2968.9427645203687</v>
      </c>
      <c r="G87" s="14">
        <v>-26.869539570025413</v>
      </c>
      <c r="H87" s="14">
        <v>395.25613877351208</v>
      </c>
      <c r="I87" s="14">
        <v>-186.91504404689567</v>
      </c>
      <c r="J87" s="14">
        <v>294.86176953411626</v>
      </c>
      <c r="K87" s="14">
        <v>-586.23763858665507</v>
      </c>
      <c r="L87" s="14">
        <v>50.699948026879824</v>
      </c>
      <c r="M87" s="14">
        <v>106.84532496336543</v>
      </c>
      <c r="N87" s="14">
        <v>577.1571857820071</v>
      </c>
      <c r="O87" s="14">
        <v>-563.98649496021073</v>
      </c>
      <c r="P87" s="14">
        <v>-62.545943927508063</v>
      </c>
      <c r="Q87" s="14">
        <f t="shared" ref="Q87:Q89" si="13">SUM(E87:P87)</f>
        <v>-381.83816570353906</v>
      </c>
    </row>
    <row r="88" spans="2:19" x14ac:dyDescent="0.3">
      <c r="B88" s="5">
        <v>43</v>
      </c>
      <c r="C88" s="13" t="s">
        <v>37</v>
      </c>
      <c r="E88" s="14">
        <v>1645.22107784386</v>
      </c>
      <c r="F88" s="14">
        <v>-1603.5005510854689</v>
      </c>
      <c r="G88" s="14">
        <v>114.61090952756075</v>
      </c>
      <c r="H88" s="14">
        <v>142.44328137308807</v>
      </c>
      <c r="I88" s="14">
        <v>443.41204307233409</v>
      </c>
      <c r="J88" s="14">
        <v>514.25088792282975</v>
      </c>
      <c r="K88" s="14">
        <v>-129.25331368623748</v>
      </c>
      <c r="L88" s="14">
        <v>-216.21507348669061</v>
      </c>
      <c r="M88" s="14">
        <v>96.073978841508435</v>
      </c>
      <c r="N88" s="14">
        <v>628.57837221345926</v>
      </c>
      <c r="O88" s="14">
        <v>-949.62077430312286</v>
      </c>
      <c r="P88" s="14">
        <v>-6.1773758139068171</v>
      </c>
      <c r="Q88" s="14">
        <f t="shared" si="13"/>
        <v>679.82346241921357</v>
      </c>
    </row>
    <row r="89" spans="2:19" x14ac:dyDescent="0.3">
      <c r="B89" s="5">
        <v>44</v>
      </c>
      <c r="C89" s="13" t="s">
        <v>38</v>
      </c>
      <c r="E89" s="14">
        <v>1476.2873080204545</v>
      </c>
      <c r="F89" s="14">
        <v>-466.01170137724631</v>
      </c>
      <c r="G89" s="14">
        <v>-306.93439076649963</v>
      </c>
      <c r="H89" s="14">
        <v>368.61737828346207</v>
      </c>
      <c r="I89" s="14">
        <v>-53.850385524715229</v>
      </c>
      <c r="J89" s="14">
        <v>21.276708610324796</v>
      </c>
      <c r="K89" s="14">
        <v>-129.93026589203976</v>
      </c>
      <c r="L89" s="14">
        <v>-28.315080589480996</v>
      </c>
      <c r="M89" s="14">
        <v>123.56476737172954</v>
      </c>
      <c r="N89" s="14">
        <v>226.2943671177369</v>
      </c>
      <c r="O89" s="14">
        <v>-244.94849948784977</v>
      </c>
      <c r="P89" s="14">
        <v>191.64947980681518</v>
      </c>
      <c r="Q89" s="14">
        <f t="shared" si="13"/>
        <v>1177.6996855726911</v>
      </c>
      <c r="S89" s="29">
        <f>SUM(Q86:Q89)</f>
        <v>-804.72125635892735</v>
      </c>
    </row>
    <row r="90" spans="2:19" x14ac:dyDescent="0.3">
      <c r="B90" s="5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</row>
    <row r="91" spans="2:19" x14ac:dyDescent="0.3">
      <c r="C91" s="10" t="s">
        <v>51</v>
      </c>
      <c r="D91" s="9" t="s">
        <v>50</v>
      </c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</row>
    <row r="92" spans="2:19" x14ac:dyDescent="0.3">
      <c r="B92" s="5">
        <v>45</v>
      </c>
      <c r="C92" s="13" t="s">
        <v>35</v>
      </c>
      <c r="E92" s="14">
        <v>362.31154742593628</v>
      </c>
      <c r="F92" s="14">
        <v>-669.73771568971324</v>
      </c>
      <c r="G92" s="14">
        <v>-30.583126679711206</v>
      </c>
      <c r="H92" s="14">
        <v>-192.66105484670422</v>
      </c>
      <c r="I92" s="14">
        <v>-7.3954237991001337</v>
      </c>
      <c r="J92" s="14">
        <v>149.3991716686962</v>
      </c>
      <c r="K92" s="14">
        <v>-64.551651633039683</v>
      </c>
      <c r="L92" s="14">
        <v>-9.8560451961551045</v>
      </c>
      <c r="M92" s="14">
        <v>-69.04496823561972</v>
      </c>
      <c r="N92" s="14">
        <v>257.91778307844743</v>
      </c>
      <c r="O92" s="14">
        <v>-332.69197915051416</v>
      </c>
      <c r="P92" s="14">
        <v>133.06048890347182</v>
      </c>
      <c r="Q92" s="14">
        <f>SUM(E92:P92)</f>
        <v>-473.83297415400574</v>
      </c>
    </row>
    <row r="93" spans="2:19" x14ac:dyDescent="0.3">
      <c r="B93" s="5">
        <v>46</v>
      </c>
      <c r="C93" s="13" t="s">
        <v>36</v>
      </c>
      <c r="E93" s="14">
        <v>521.15822295358237</v>
      </c>
      <c r="F93" s="14">
        <v>-597.67679614777262</v>
      </c>
      <c r="G93" s="14">
        <v>-5.4090973110331966</v>
      </c>
      <c r="H93" s="14">
        <v>82.980073630438881</v>
      </c>
      <c r="I93" s="14">
        <v>-39.240944279263253</v>
      </c>
      <c r="J93" s="14">
        <v>61.903279788812625</v>
      </c>
      <c r="K93" s="14">
        <v>-123.83840708267479</v>
      </c>
      <c r="L93" s="14">
        <v>10.709992654105443</v>
      </c>
      <c r="M93" s="14">
        <v>22.570292278731081</v>
      </c>
      <c r="N93" s="14">
        <v>121.11759024668314</v>
      </c>
      <c r="O93" s="14">
        <v>-118.3536944250298</v>
      </c>
      <c r="P93" s="14">
        <v>-13.125391478821824</v>
      </c>
      <c r="Q93" s="14">
        <f t="shared" ref="Q93:Q95" si="14">SUM(E93:P93)</f>
        <v>-77.204879172241931</v>
      </c>
    </row>
    <row r="94" spans="2:19" x14ac:dyDescent="0.3">
      <c r="B94" s="5">
        <v>47</v>
      </c>
      <c r="C94" s="13" t="s">
        <v>37</v>
      </c>
      <c r="E94" s="14">
        <v>807.3734232997723</v>
      </c>
      <c r="F94" s="14">
        <v>-786.89955205874946</v>
      </c>
      <c r="G94" s="14">
        <v>56.24399274900923</v>
      </c>
      <c r="H94" s="14">
        <v>71.698700498478814</v>
      </c>
      <c r="I94" s="14">
        <v>223.19106220525725</v>
      </c>
      <c r="J94" s="14">
        <v>258.84773250682673</v>
      </c>
      <c r="K94" s="14">
        <v>-65.30194595481467</v>
      </c>
      <c r="L94" s="14">
        <v>-109.23716105042135</v>
      </c>
      <c r="M94" s="14">
        <v>48.538931769299857</v>
      </c>
      <c r="N94" s="14">
        <v>316.30127940609702</v>
      </c>
      <c r="O94" s="14">
        <v>-477.85014429463178</v>
      </c>
      <c r="P94" s="14">
        <v>-3.10846182383042</v>
      </c>
      <c r="Q94" s="14">
        <f t="shared" si="14"/>
        <v>339.79785725229351</v>
      </c>
    </row>
    <row r="95" spans="2:19" x14ac:dyDescent="0.3">
      <c r="B95" s="5">
        <v>48</v>
      </c>
      <c r="C95" s="13" t="s">
        <v>38</v>
      </c>
      <c r="E95" s="14">
        <v>867.94088562961747</v>
      </c>
      <c r="F95" s="14">
        <v>-273.97824705916116</v>
      </c>
      <c r="G95" s="14">
        <v>-180.45329354573826</v>
      </c>
      <c r="H95" s="14">
        <v>224.17494637197677</v>
      </c>
      <c r="I95" s="14">
        <v>-32.749153996288712</v>
      </c>
      <c r="J95" s="14">
        <v>12.939446951477951</v>
      </c>
      <c r="K95" s="14">
        <v>-79.41348873991528</v>
      </c>
      <c r="L95" s="14">
        <v>-17.306201277467746</v>
      </c>
      <c r="M95" s="14">
        <v>75.522890644113389</v>
      </c>
      <c r="N95" s="14">
        <v>137.56901930014175</v>
      </c>
      <c r="O95" s="14">
        <v>-148.90925162115349</v>
      </c>
      <c r="P95" s="14">
        <v>116.50767680261627</v>
      </c>
      <c r="Q95" s="14">
        <f t="shared" si="14"/>
        <v>701.84522946021912</v>
      </c>
      <c r="S95" s="29">
        <f>SUM(Q92:Q95)</f>
        <v>490.60523338626501</v>
      </c>
    </row>
    <row r="96" spans="2:19" x14ac:dyDescent="0.3">
      <c r="B96" s="5"/>
      <c r="C96" s="13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25"/>
      <c r="S96" s="25"/>
    </row>
    <row r="97" spans="2:19" x14ac:dyDescent="0.3">
      <c r="B97" s="5"/>
      <c r="C97" s="13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25"/>
      <c r="S97" s="25"/>
    </row>
    <row r="98" spans="2:19" x14ac:dyDescent="0.3">
      <c r="B98" s="5"/>
      <c r="C98" s="13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25"/>
      <c r="S98" s="25"/>
    </row>
    <row r="99" spans="2:19" x14ac:dyDescent="0.3">
      <c r="B99" s="5"/>
      <c r="C99" s="13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25"/>
      <c r="S99" s="25"/>
    </row>
    <row r="100" spans="2:19" x14ac:dyDescent="0.3">
      <c r="B100" s="5"/>
      <c r="C100" s="13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25"/>
      <c r="S100" s="25"/>
    </row>
    <row r="101" spans="2:19" x14ac:dyDescent="0.3">
      <c r="E101" s="35" t="s">
        <v>69</v>
      </c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</row>
    <row r="102" spans="2:19" x14ac:dyDescent="0.3">
      <c r="B102" s="2"/>
      <c r="E102" s="35" t="s">
        <v>1</v>
      </c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</row>
    <row r="103" spans="2:19" x14ac:dyDescent="0.3">
      <c r="B103" s="2"/>
      <c r="E103" s="35" t="s">
        <v>70</v>
      </c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</row>
    <row r="104" spans="2:19" x14ac:dyDescent="0.3"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</row>
    <row r="105" spans="2:19" s="5" customFormat="1" ht="28" x14ac:dyDescent="0.3">
      <c r="B105" s="3" t="s">
        <v>3</v>
      </c>
      <c r="C105" s="20" t="s">
        <v>4</v>
      </c>
      <c r="D105" s="4"/>
      <c r="E105" s="4" t="s">
        <v>5</v>
      </c>
      <c r="F105" s="4" t="s">
        <v>6</v>
      </c>
      <c r="G105" s="4" t="s">
        <v>7</v>
      </c>
      <c r="H105" s="4" t="s">
        <v>8</v>
      </c>
      <c r="I105" s="4" t="s">
        <v>9</v>
      </c>
      <c r="J105" s="4" t="s">
        <v>10</v>
      </c>
      <c r="K105" s="4" t="s">
        <v>11</v>
      </c>
      <c r="L105" s="4" t="s">
        <v>12</v>
      </c>
      <c r="M105" s="4" t="s">
        <v>13</v>
      </c>
      <c r="N105" s="4" t="s">
        <v>14</v>
      </c>
      <c r="O105" s="4" t="s">
        <v>15</v>
      </c>
      <c r="P105" s="4" t="s">
        <v>16</v>
      </c>
      <c r="Q105" s="4" t="s">
        <v>17</v>
      </c>
      <c r="R105" s="4"/>
      <c r="S105" s="3" t="s">
        <v>18</v>
      </c>
    </row>
    <row r="106" spans="2:19" s="5" customFormat="1" x14ac:dyDescent="0.3">
      <c r="B106" s="8"/>
      <c r="E106" s="9" t="s">
        <v>19</v>
      </c>
      <c r="F106" s="9" t="s">
        <v>20</v>
      </c>
      <c r="G106" s="9" t="s">
        <v>21</v>
      </c>
      <c r="H106" s="9" t="s">
        <v>22</v>
      </c>
      <c r="I106" s="9" t="s">
        <v>23</v>
      </c>
      <c r="J106" s="9" t="s">
        <v>24</v>
      </c>
      <c r="K106" s="9" t="s">
        <v>25</v>
      </c>
      <c r="L106" s="9" t="s">
        <v>26</v>
      </c>
      <c r="M106" s="9" t="s">
        <v>27</v>
      </c>
      <c r="N106" s="9" t="s">
        <v>28</v>
      </c>
      <c r="O106" s="9" t="s">
        <v>29</v>
      </c>
      <c r="P106" s="9" t="s">
        <v>30</v>
      </c>
      <c r="Q106" s="9" t="s">
        <v>31</v>
      </c>
      <c r="S106" s="9" t="s">
        <v>32</v>
      </c>
    </row>
    <row r="108" spans="2:19" x14ac:dyDescent="0.3">
      <c r="B108" s="2"/>
      <c r="C108" s="2" t="s">
        <v>41</v>
      </c>
      <c r="D108" s="23"/>
    </row>
    <row r="109" spans="2:19" x14ac:dyDescent="0.3">
      <c r="B109" s="2"/>
    </row>
    <row r="110" spans="2:19" ht="16.5" x14ac:dyDescent="0.3">
      <c r="C110" s="10" t="s">
        <v>43</v>
      </c>
      <c r="D110" s="9" t="s">
        <v>44</v>
      </c>
    </row>
    <row r="111" spans="2:19" x14ac:dyDescent="0.3">
      <c r="B111" s="5">
        <v>49</v>
      </c>
      <c r="C111" s="13" t="s">
        <v>35</v>
      </c>
      <c r="E111" s="16">
        <v>49103.398887316929</v>
      </c>
      <c r="F111" s="16">
        <v>-70250.058167192808</v>
      </c>
      <c r="G111" s="16">
        <v>-7147.3249733651583</v>
      </c>
      <c r="H111" s="16">
        <v>-17234.116369150361</v>
      </c>
      <c r="I111" s="16">
        <v>-5208.5503039890209</v>
      </c>
      <c r="J111" s="16">
        <v>1923.5148011613824</v>
      </c>
      <c r="K111" s="16">
        <v>-7720.5507730278641</v>
      </c>
      <c r="L111" s="16">
        <v>-6431.1174152559161</v>
      </c>
      <c r="M111" s="16">
        <v>-11805.114435406329</v>
      </c>
      <c r="N111" s="16">
        <v>-67.676930421181567</v>
      </c>
      <c r="O111" s="16">
        <v>-34112.503805623928</v>
      </c>
      <c r="P111" s="16">
        <v>-5718.4451798749578</v>
      </c>
      <c r="Q111" s="16">
        <f>SUM(E111:P111)</f>
        <v>-114668.54466482921</v>
      </c>
    </row>
    <row r="112" spans="2:19" x14ac:dyDescent="0.3">
      <c r="B112" s="5">
        <v>50</v>
      </c>
      <c r="C112" s="13" t="s">
        <v>36</v>
      </c>
      <c r="E112" s="16">
        <v>64887.297467199787</v>
      </c>
      <c r="F112" s="16">
        <v>-65881.589102681988</v>
      </c>
      <c r="G112" s="16">
        <v>2994.5749357312693</v>
      </c>
      <c r="H112" s="16">
        <v>20637.369630419438</v>
      </c>
      <c r="I112" s="16">
        <v>-5069.1675230787159</v>
      </c>
      <c r="J112" s="16">
        <v>2715.9385236500807</v>
      </c>
      <c r="K112" s="16">
        <v>797.22290662709145</v>
      </c>
      <c r="L112" s="16">
        <v>218.67322702359556</v>
      </c>
      <c r="M112" s="16">
        <v>3926.8314536778298</v>
      </c>
      <c r="N112" s="16">
        <v>9288.9622253741964</v>
      </c>
      <c r="O112" s="16">
        <v>4087.4210514053839</v>
      </c>
      <c r="P112" s="16">
        <v>8171.1091992390857</v>
      </c>
      <c r="Q112" s="16">
        <f t="shared" ref="Q112:Q114" si="15">SUM(E112:P112)</f>
        <v>46774.643994587059</v>
      </c>
    </row>
    <row r="113" spans="2:19" x14ac:dyDescent="0.3">
      <c r="B113" s="5">
        <v>51</v>
      </c>
      <c r="C113" s="13" t="s">
        <v>37</v>
      </c>
      <c r="E113" s="16">
        <v>20229.548188061388</v>
      </c>
      <c r="F113" s="16">
        <v>-11040.97303047387</v>
      </c>
      <c r="G113" s="16">
        <v>-178.81846570820855</v>
      </c>
      <c r="H113" s="16">
        <v>2287.6493243829868</v>
      </c>
      <c r="I113" s="16">
        <v>1352.7750616539313</v>
      </c>
      <c r="J113" s="16">
        <v>3009.3589995101324</v>
      </c>
      <c r="K113" s="16">
        <v>3437.6695950364488</v>
      </c>
      <c r="L113" s="16">
        <v>-1509.6559644500726</v>
      </c>
      <c r="M113" s="16">
        <v>2172.6273299641684</v>
      </c>
      <c r="N113" s="16">
        <v>239.72855826852086</v>
      </c>
      <c r="O113" s="16">
        <v>-1853.5463165899084</v>
      </c>
      <c r="P113" s="16">
        <v>-888.64739220089314</v>
      </c>
      <c r="Q113" s="16">
        <f t="shared" si="15"/>
        <v>17257.715887454622</v>
      </c>
    </row>
    <row r="114" spans="2:19" x14ac:dyDescent="0.3">
      <c r="B114" s="5">
        <v>52</v>
      </c>
      <c r="C114" s="13" t="s">
        <v>38</v>
      </c>
      <c r="E114" s="16">
        <v>24585.655706814334</v>
      </c>
      <c r="F114" s="16">
        <v>-6279.1156707789987</v>
      </c>
      <c r="G114" s="16">
        <v>3962.6591160725952</v>
      </c>
      <c r="H114" s="16">
        <v>5965.3955287486424</v>
      </c>
      <c r="I114" s="16">
        <v>-535.03400837983565</v>
      </c>
      <c r="J114" s="16">
        <v>2268.0062623712015</v>
      </c>
      <c r="K114" s="16">
        <v>2675.3546253861896</v>
      </c>
      <c r="L114" s="16">
        <v>717.94230388772894</v>
      </c>
      <c r="M114" s="16">
        <v>1908.6532622227553</v>
      </c>
      <c r="N114" s="16">
        <v>2288.3855771777107</v>
      </c>
      <c r="O114" s="16">
        <v>1173.8991502687024</v>
      </c>
      <c r="P114" s="16">
        <v>6567.1028456889981</v>
      </c>
      <c r="Q114" s="16">
        <f t="shared" si="15"/>
        <v>45298.904699480023</v>
      </c>
      <c r="S114" s="32">
        <f>SUM(Q111:Q114)</f>
        <v>-5337.2800833075016</v>
      </c>
    </row>
    <row r="116" spans="2:19" ht="16.5" x14ac:dyDescent="0.3">
      <c r="C116" s="10" t="s">
        <v>45</v>
      </c>
      <c r="D116" s="9" t="s">
        <v>46</v>
      </c>
    </row>
    <row r="117" spans="2:19" x14ac:dyDescent="0.3">
      <c r="B117" s="5">
        <v>53</v>
      </c>
      <c r="C117" s="13" t="s">
        <v>35</v>
      </c>
      <c r="E117" s="30">
        <v>1.3852588000000006E-2</v>
      </c>
      <c r="F117" s="30">
        <v>1.3852588000000001E-2</v>
      </c>
      <c r="G117" s="30">
        <v>1.3852588000000002E-2</v>
      </c>
      <c r="H117" s="30">
        <v>1.3852588000000001E-2</v>
      </c>
      <c r="I117" s="30">
        <v>1.3852588000000001E-2</v>
      </c>
      <c r="J117" s="30">
        <v>1.3852588000000001E-2</v>
      </c>
      <c r="K117" s="30">
        <v>1.3852587999999999E-2</v>
      </c>
      <c r="L117" s="30">
        <v>1.3852588000000001E-2</v>
      </c>
      <c r="M117" s="30">
        <v>1.3852588000000001E-2</v>
      </c>
      <c r="N117" s="30">
        <v>1.3852588000000001E-2</v>
      </c>
      <c r="O117" s="30">
        <v>1.3852588000000001E-2</v>
      </c>
      <c r="P117" s="30">
        <v>1.3852587999999999E-2</v>
      </c>
      <c r="Q117" s="30">
        <f>Q129/Q111</f>
        <v>1.3852588000000002E-2</v>
      </c>
    </row>
    <row r="118" spans="2:19" x14ac:dyDescent="0.3">
      <c r="B118" s="5">
        <v>54</v>
      </c>
      <c r="C118" s="13" t="s">
        <v>36</v>
      </c>
      <c r="E118" s="30">
        <v>1.35309968E-2</v>
      </c>
      <c r="F118" s="30">
        <v>1.35309968E-2</v>
      </c>
      <c r="G118" s="30">
        <v>1.3530996800000002E-2</v>
      </c>
      <c r="H118" s="30">
        <v>1.3530996799999999E-2</v>
      </c>
      <c r="I118" s="30">
        <v>1.3530996800000002E-2</v>
      </c>
      <c r="J118" s="30">
        <v>1.35309968E-2</v>
      </c>
      <c r="K118" s="30">
        <v>1.35309968E-2</v>
      </c>
      <c r="L118" s="30">
        <v>1.35309968E-2</v>
      </c>
      <c r="M118" s="30">
        <v>1.35309968E-2</v>
      </c>
      <c r="N118" s="30">
        <v>1.35309968E-2</v>
      </c>
      <c r="O118" s="30">
        <v>1.35309968E-2</v>
      </c>
      <c r="P118" s="30">
        <v>1.35309968E-2</v>
      </c>
      <c r="Q118" s="30">
        <f t="shared" ref="Q118:Q120" si="16">Q130/Q112</f>
        <v>1.3530996799999997E-2</v>
      </c>
    </row>
    <row r="119" spans="2:19" x14ac:dyDescent="0.3">
      <c r="B119" s="5">
        <v>55</v>
      </c>
      <c r="C119" s="13" t="s">
        <v>37</v>
      </c>
      <c r="E119" s="30">
        <v>5.9530449000000001E-3</v>
      </c>
      <c r="F119" s="30">
        <v>5.953044900000001E-3</v>
      </c>
      <c r="G119" s="30">
        <v>5.9530449000000001E-3</v>
      </c>
      <c r="H119" s="30">
        <v>5.9530449000000001E-3</v>
      </c>
      <c r="I119" s="30">
        <v>5.953044900000001E-3</v>
      </c>
      <c r="J119" s="30">
        <v>5.9530449000000001E-3</v>
      </c>
      <c r="K119" s="30">
        <v>5.9530449000000001E-3</v>
      </c>
      <c r="L119" s="30">
        <v>5.9530448999999992E-3</v>
      </c>
      <c r="M119" s="30">
        <v>5.9530449000000001E-3</v>
      </c>
      <c r="N119" s="30">
        <v>5.9530449000000001E-3</v>
      </c>
      <c r="O119" s="30">
        <v>5.9530449000000001E-3</v>
      </c>
      <c r="P119" s="30">
        <v>5.9530449000000001E-3</v>
      </c>
      <c r="Q119" s="30">
        <f t="shared" si="16"/>
        <v>5.9530448999999992E-3</v>
      </c>
    </row>
    <row r="120" spans="2:19" x14ac:dyDescent="0.3">
      <c r="B120" s="5">
        <v>56</v>
      </c>
      <c r="C120" s="13" t="s">
        <v>38</v>
      </c>
      <c r="E120" s="30">
        <v>9.0949801000000004E-3</v>
      </c>
      <c r="F120" s="30">
        <v>9.0949801000000004E-3</v>
      </c>
      <c r="G120" s="30">
        <v>9.0949801000000004E-3</v>
      </c>
      <c r="H120" s="30">
        <v>9.0949801000000004E-3</v>
      </c>
      <c r="I120" s="30">
        <v>9.0949801000000004E-3</v>
      </c>
      <c r="J120" s="30">
        <v>9.0949801000000004E-3</v>
      </c>
      <c r="K120" s="30">
        <v>9.0949801000000004E-3</v>
      </c>
      <c r="L120" s="30">
        <v>9.0949801000000004E-3</v>
      </c>
      <c r="M120" s="30">
        <v>9.0949801000000004E-3</v>
      </c>
      <c r="N120" s="30">
        <v>9.0949801000000004E-3</v>
      </c>
      <c r="O120" s="30">
        <v>9.0949801000000004E-3</v>
      </c>
      <c r="P120" s="30">
        <v>9.0949801000000004E-3</v>
      </c>
      <c r="Q120" s="30">
        <f t="shared" si="16"/>
        <v>9.0949801000000004E-3</v>
      </c>
    </row>
    <row r="121" spans="2:19" x14ac:dyDescent="0.3"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</row>
    <row r="122" spans="2:19" ht="16.5" x14ac:dyDescent="0.3">
      <c r="C122" s="10" t="s">
        <v>47</v>
      </c>
      <c r="D122" s="9" t="s">
        <v>48</v>
      </c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</row>
    <row r="123" spans="2:19" x14ac:dyDescent="0.3">
      <c r="B123" s="5">
        <v>57</v>
      </c>
      <c r="C123" s="13" t="s">
        <v>35</v>
      </c>
      <c r="E123" s="30">
        <v>0</v>
      </c>
      <c r="F123" s="30">
        <v>0</v>
      </c>
      <c r="G123" s="30">
        <v>0</v>
      </c>
      <c r="H123" s="30">
        <v>0</v>
      </c>
      <c r="I123" s="30">
        <v>0</v>
      </c>
      <c r="J123" s="30">
        <v>0</v>
      </c>
      <c r="K123" s="30">
        <v>0</v>
      </c>
      <c r="L123" s="30">
        <v>0</v>
      </c>
      <c r="M123" s="30">
        <v>0</v>
      </c>
      <c r="N123" s="30">
        <v>0</v>
      </c>
      <c r="O123" s="30">
        <v>0</v>
      </c>
      <c r="P123" s="30">
        <v>0</v>
      </c>
      <c r="Q123" s="30">
        <f>Q135/Q111</f>
        <v>0</v>
      </c>
    </row>
    <row r="124" spans="2:19" x14ac:dyDescent="0.3">
      <c r="B124" s="5">
        <v>58</v>
      </c>
      <c r="C124" s="13" t="s">
        <v>36</v>
      </c>
      <c r="E124" s="30">
        <v>0</v>
      </c>
      <c r="F124" s="30">
        <v>0</v>
      </c>
      <c r="G124" s="30">
        <v>0</v>
      </c>
      <c r="H124" s="30">
        <v>0</v>
      </c>
      <c r="I124" s="30">
        <v>0</v>
      </c>
      <c r="J124" s="30">
        <v>0</v>
      </c>
      <c r="K124" s="30">
        <v>0</v>
      </c>
      <c r="L124" s="30">
        <v>0</v>
      </c>
      <c r="M124" s="30">
        <v>0</v>
      </c>
      <c r="N124" s="30">
        <v>0</v>
      </c>
      <c r="O124" s="30">
        <v>0</v>
      </c>
      <c r="P124" s="30">
        <v>0</v>
      </c>
      <c r="Q124" s="30">
        <f t="shared" ref="Q124:Q126" si="17">Q136/Q112</f>
        <v>0</v>
      </c>
    </row>
    <row r="125" spans="2:19" x14ac:dyDescent="0.3">
      <c r="B125" s="5">
        <v>59</v>
      </c>
      <c r="C125" s="13" t="s">
        <v>37</v>
      </c>
      <c r="E125" s="30">
        <v>1.6363700000000001E-5</v>
      </c>
      <c r="F125" s="30">
        <v>1.6363700000000001E-5</v>
      </c>
      <c r="G125" s="30">
        <v>1.6363700000000001E-5</v>
      </c>
      <c r="H125" s="30">
        <v>1.6363700000000001E-5</v>
      </c>
      <c r="I125" s="30">
        <v>1.6363700000000001E-5</v>
      </c>
      <c r="J125" s="30">
        <v>1.6363700000000001E-5</v>
      </c>
      <c r="K125" s="30">
        <v>1.6363700000000001E-5</v>
      </c>
      <c r="L125" s="30">
        <v>1.6363700000000001E-5</v>
      </c>
      <c r="M125" s="30">
        <v>1.6363700000000001E-5</v>
      </c>
      <c r="N125" s="30">
        <v>1.6363700000000001E-5</v>
      </c>
      <c r="O125" s="30">
        <v>1.6363700000000001E-5</v>
      </c>
      <c r="P125" s="30">
        <v>1.6363700000000001E-5</v>
      </c>
      <c r="Q125" s="30">
        <f t="shared" si="17"/>
        <v>1.6363700000000001E-5</v>
      </c>
    </row>
    <row r="126" spans="2:19" x14ac:dyDescent="0.3">
      <c r="B126" s="5">
        <v>60</v>
      </c>
      <c r="C126" s="13" t="s">
        <v>38</v>
      </c>
      <c r="E126" s="30">
        <v>1.6363700000000001E-5</v>
      </c>
      <c r="F126" s="30">
        <v>1.6363700000000001E-5</v>
      </c>
      <c r="G126" s="30">
        <v>1.6363700000000001E-5</v>
      </c>
      <c r="H126" s="30">
        <v>1.6363700000000001E-5</v>
      </c>
      <c r="I126" s="30">
        <v>1.6363700000000001E-5</v>
      </c>
      <c r="J126" s="30">
        <v>1.6363700000000001E-5</v>
      </c>
      <c r="K126" s="30">
        <v>1.6363700000000001E-5</v>
      </c>
      <c r="L126" s="30">
        <v>1.6363700000000001E-5</v>
      </c>
      <c r="M126" s="30">
        <v>1.6363700000000001E-5</v>
      </c>
      <c r="N126" s="30">
        <v>1.6363700000000001E-5</v>
      </c>
      <c r="O126" s="30">
        <v>1.6363700000000004E-5</v>
      </c>
      <c r="P126" s="30">
        <v>1.6363700000000001E-5</v>
      </c>
      <c r="Q126" s="30">
        <f t="shared" si="17"/>
        <v>1.6363700000000004E-5</v>
      </c>
    </row>
    <row r="128" spans="2:19" x14ac:dyDescent="0.3">
      <c r="C128" s="10" t="s">
        <v>49</v>
      </c>
      <c r="D128" s="9" t="s">
        <v>50</v>
      </c>
    </row>
    <row r="129" spans="2:19" x14ac:dyDescent="0.3">
      <c r="B129" s="5">
        <v>61</v>
      </c>
      <c r="C129" s="13" t="s">
        <v>35</v>
      </c>
      <c r="E129" s="14">
        <v>680.20915418565983</v>
      </c>
      <c r="F129" s="14">
        <v>-973.14511276615713</v>
      </c>
      <c r="G129" s="14">
        <v>-99.008948158138523</v>
      </c>
      <c r="H129" s="14">
        <v>-238.73711360589587</v>
      </c>
      <c r="I129" s="14">
        <v>-72.151901438434663</v>
      </c>
      <c r="J129" s="14">
        <v>26.645658052390552</v>
      </c>
      <c r="K129" s="14">
        <v>-106.94960899183651</v>
      </c>
      <c r="L129" s="14">
        <v>-89.087619933165129</v>
      </c>
      <c r="M129" s="14">
        <v>-163.5313865665365</v>
      </c>
      <c r="N129" s="14">
        <v>-0.93750063422929475</v>
      </c>
      <c r="O129" s="14">
        <v>-472.54646086774039</v>
      </c>
      <c r="P129" s="14">
        <v>-79.215265077393681</v>
      </c>
      <c r="Q129" s="14">
        <f>SUM(E129:P129)</f>
        <v>-1588.4561058014774</v>
      </c>
    </row>
    <row r="130" spans="2:19" x14ac:dyDescent="0.3">
      <c r="B130" s="5">
        <v>62</v>
      </c>
      <c r="C130" s="13" t="s">
        <v>36</v>
      </c>
      <c r="E130" s="14">
        <v>877.98981438932844</v>
      </c>
      <c r="F130" s="14">
        <v>-891.44357132730488</v>
      </c>
      <c r="G130" s="14">
        <v>40.519583872740014</v>
      </c>
      <c r="H130" s="14">
        <v>279.24418242962258</v>
      </c>
      <c r="I130" s="14">
        <v>-68.590889533442038</v>
      </c>
      <c r="J130" s="14">
        <v>36.749355472505968</v>
      </c>
      <c r="K130" s="14">
        <v>10.787220598457873</v>
      </c>
      <c r="L130" s="14">
        <v>2.9588667351019451</v>
      </c>
      <c r="M130" s="14">
        <v>53.133943833854062</v>
      </c>
      <c r="N130" s="14">
        <v>125.68891814685914</v>
      </c>
      <c r="O130" s="14">
        <v>55.306881166818883</v>
      </c>
      <c r="P130" s="14">
        <v>110.56325242735463</v>
      </c>
      <c r="Q130" s="14">
        <f t="shared" ref="Q130:Q132" si="18">SUM(E130:P130)</f>
        <v>632.90755821189657</v>
      </c>
    </row>
    <row r="131" spans="2:19" x14ac:dyDescent="0.3">
      <c r="B131" s="5">
        <v>63</v>
      </c>
      <c r="C131" s="13" t="s">
        <v>37</v>
      </c>
      <c r="E131" s="14">
        <v>120.42740867024308</v>
      </c>
      <c r="F131" s="14">
        <v>-65.727408190100022</v>
      </c>
      <c r="G131" s="14">
        <v>-1.0645143553100758</v>
      </c>
      <c r="H131" s="14">
        <v>13.618479143506585</v>
      </c>
      <c r="I131" s="14">
        <v>8.0531306816261221</v>
      </c>
      <c r="J131" s="14">
        <v>17.914849244302896</v>
      </c>
      <c r="K131" s="14">
        <v>20.464601450616797</v>
      </c>
      <c r="L131" s="14">
        <v>-8.9870497399240854</v>
      </c>
      <c r="M131" s="14">
        <v>12.93374804624381</v>
      </c>
      <c r="N131" s="14">
        <v>1.427114871184771</v>
      </c>
      <c r="O131" s="14">
        <v>-11.034244446889341</v>
      </c>
      <c r="P131" s="14">
        <v>-5.2901578260398265</v>
      </c>
      <c r="Q131" s="14">
        <f t="shared" si="18"/>
        <v>102.73595754946069</v>
      </c>
    </row>
    <row r="132" spans="2:19" x14ac:dyDescent="0.3">
      <c r="B132" s="5">
        <v>64</v>
      </c>
      <c r="C132" s="13" t="s">
        <v>38</v>
      </c>
      <c r="E132" s="14">
        <v>223.60604939892781</v>
      </c>
      <c r="F132" s="14">
        <v>-57.108432071333148</v>
      </c>
      <c r="G132" s="14">
        <v>36.040305803763843</v>
      </c>
      <c r="H132" s="14">
        <v>54.255153622597881</v>
      </c>
      <c r="I132" s="14">
        <v>-4.8661236590378385</v>
      </c>
      <c r="J132" s="14">
        <v>20.627471822941459</v>
      </c>
      <c r="K132" s="14">
        <v>24.332297078330349</v>
      </c>
      <c r="L132" s="14">
        <v>6.5296709668070472</v>
      </c>
      <c r="M132" s="14">
        <v>17.359163437716042</v>
      </c>
      <c r="N132" s="14">
        <v>20.812821285558293</v>
      </c>
      <c r="O132" s="14">
        <v>10.676589411100759</v>
      </c>
      <c r="P132" s="14">
        <v>59.727669696194809</v>
      </c>
      <c r="Q132" s="14">
        <f t="shared" si="18"/>
        <v>411.99263679356733</v>
      </c>
      <c r="S132" s="29">
        <f>SUM(Q129:Q132)</f>
        <v>-440.81995324655276</v>
      </c>
    </row>
    <row r="133" spans="2:19" s="5" customFormat="1" x14ac:dyDescent="0.3">
      <c r="B133" s="8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</row>
    <row r="134" spans="2:19" x14ac:dyDescent="0.3">
      <c r="C134" s="10" t="s">
        <v>51</v>
      </c>
      <c r="D134" s="9" t="s">
        <v>50</v>
      </c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</row>
    <row r="135" spans="2:19" x14ac:dyDescent="0.3">
      <c r="B135" s="5">
        <v>65</v>
      </c>
      <c r="C135" s="13" t="s">
        <v>35</v>
      </c>
      <c r="E135" s="14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14">
        <v>0</v>
      </c>
      <c r="Q135" s="14">
        <f>SUM(E135:P135)</f>
        <v>0</v>
      </c>
    </row>
    <row r="136" spans="2:19" x14ac:dyDescent="0.3">
      <c r="B136" s="5">
        <v>66</v>
      </c>
      <c r="C136" s="13" t="s">
        <v>36</v>
      </c>
      <c r="E136" s="14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14">
        <v>0</v>
      </c>
      <c r="Q136" s="14">
        <f t="shared" ref="Q136:Q138" si="19">SUM(E136:P136)</f>
        <v>0</v>
      </c>
    </row>
    <row r="137" spans="2:19" x14ac:dyDescent="0.3">
      <c r="B137" s="5">
        <v>67</v>
      </c>
      <c r="C137" s="13" t="s">
        <v>37</v>
      </c>
      <c r="E137" s="14">
        <v>0.33103025768498012</v>
      </c>
      <c r="F137" s="14">
        <v>-0.18067117037876526</v>
      </c>
      <c r="G137" s="14">
        <v>-2.9261317273094121E-3</v>
      </c>
      <c r="H137" s="14">
        <v>3.7434407249405881E-2</v>
      </c>
      <c r="I137" s="14">
        <v>2.2136405276386436E-2</v>
      </c>
      <c r="J137" s="14">
        <v>4.9244247860283953E-2</v>
      </c>
      <c r="K137" s="14">
        <v>5.6252993952297936E-2</v>
      </c>
      <c r="L137" s="14">
        <v>-2.4703557305471652E-2</v>
      </c>
      <c r="M137" s="14">
        <v>3.5552221839334666E-2</v>
      </c>
      <c r="N137" s="14">
        <v>3.9228462089385945E-3</v>
      </c>
      <c r="O137" s="14">
        <v>-3.0330875860782286E-2</v>
      </c>
      <c r="P137" s="14">
        <v>-1.4541559331757756E-2</v>
      </c>
      <c r="Q137" s="14">
        <f t="shared" si="19"/>
        <v>0.2824000854675412</v>
      </c>
    </row>
    <row r="138" spans="2:19" x14ac:dyDescent="0.3">
      <c r="B138" s="5">
        <v>68</v>
      </c>
      <c r="C138" s="13" t="s">
        <v>38</v>
      </c>
      <c r="E138" s="14">
        <v>0.40231229428959775</v>
      </c>
      <c r="F138" s="14">
        <v>-0.1027495651019263</v>
      </c>
      <c r="G138" s="14">
        <v>6.4843764977677132E-2</v>
      </c>
      <c r="H138" s="14">
        <v>9.7615942813784162E-2</v>
      </c>
      <c r="I138" s="14">
        <v>-8.7551360029251169E-3</v>
      </c>
      <c r="J138" s="14">
        <v>3.7112974075563632E-2</v>
      </c>
      <c r="K138" s="14">
        <v>4.3778700483431993E-2</v>
      </c>
      <c r="L138" s="14">
        <v>1.1748192478127631E-2</v>
      </c>
      <c r="M138" s="14">
        <v>3.1232629387034503E-2</v>
      </c>
      <c r="N138" s="14">
        <v>3.7446455069262904E-2</v>
      </c>
      <c r="O138" s="14">
        <v>1.9209333525251969E-2</v>
      </c>
      <c r="P138" s="14">
        <v>0.10746210083600106</v>
      </c>
      <c r="Q138" s="14">
        <f t="shared" si="19"/>
        <v>0.74125768683088145</v>
      </c>
      <c r="S138" s="29">
        <f>SUM(Q135:Q138)</f>
        <v>1.0236577722984226</v>
      </c>
    </row>
    <row r="139" spans="2:19" x14ac:dyDescent="0.3">
      <c r="B139" s="5"/>
      <c r="C139" s="13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</row>
    <row r="140" spans="2:19" x14ac:dyDescent="0.3">
      <c r="B140" s="5"/>
      <c r="C140" s="13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</row>
    <row r="141" spans="2:19" x14ac:dyDescent="0.3">
      <c r="B141" s="5"/>
      <c r="C141" s="13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</row>
    <row r="142" spans="2:19" x14ac:dyDescent="0.3">
      <c r="B142" s="5"/>
      <c r="C142" s="13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</row>
    <row r="143" spans="2:19" ht="15.65" customHeight="1" x14ac:dyDescent="0.3">
      <c r="B143" s="5"/>
      <c r="C143" s="13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</row>
    <row r="144" spans="2:19" x14ac:dyDescent="0.3">
      <c r="B144" s="5"/>
      <c r="C144" s="13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</row>
    <row r="145" spans="2:19" x14ac:dyDescent="0.3">
      <c r="E145" s="35" t="s">
        <v>69</v>
      </c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</row>
    <row r="146" spans="2:19" x14ac:dyDescent="0.3">
      <c r="B146" s="2"/>
      <c r="E146" s="35" t="s">
        <v>1</v>
      </c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</row>
    <row r="147" spans="2:19" x14ac:dyDescent="0.3">
      <c r="B147" s="2"/>
      <c r="E147" s="35" t="s">
        <v>70</v>
      </c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</row>
    <row r="148" spans="2:19" x14ac:dyDescent="0.3"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</row>
    <row r="149" spans="2:19" s="5" customFormat="1" ht="28" x14ac:dyDescent="0.3">
      <c r="B149" s="3" t="s">
        <v>3</v>
      </c>
      <c r="C149" s="20" t="s">
        <v>4</v>
      </c>
      <c r="D149" s="4"/>
      <c r="E149" s="4" t="s">
        <v>5</v>
      </c>
      <c r="F149" s="4" t="s">
        <v>6</v>
      </c>
      <c r="G149" s="4" t="s">
        <v>7</v>
      </c>
      <c r="H149" s="4" t="s">
        <v>8</v>
      </c>
      <c r="I149" s="4" t="s">
        <v>9</v>
      </c>
      <c r="J149" s="4" t="s">
        <v>10</v>
      </c>
      <c r="K149" s="4" t="s">
        <v>11</v>
      </c>
      <c r="L149" s="4" t="s">
        <v>12</v>
      </c>
      <c r="M149" s="4" t="s">
        <v>13</v>
      </c>
      <c r="N149" s="4" t="s">
        <v>14</v>
      </c>
      <c r="O149" s="4" t="s">
        <v>15</v>
      </c>
      <c r="P149" s="4" t="s">
        <v>16</v>
      </c>
      <c r="Q149" s="4" t="s">
        <v>17</v>
      </c>
      <c r="R149" s="4"/>
      <c r="S149" s="3" t="s">
        <v>18</v>
      </c>
    </row>
    <row r="150" spans="2:19" s="5" customFormat="1" x14ac:dyDescent="0.3">
      <c r="B150" s="8"/>
      <c r="E150" s="9" t="s">
        <v>19</v>
      </c>
      <c r="F150" s="9" t="s">
        <v>20</v>
      </c>
      <c r="G150" s="9" t="s">
        <v>21</v>
      </c>
      <c r="H150" s="9" t="s">
        <v>22</v>
      </c>
      <c r="I150" s="9" t="s">
        <v>23</v>
      </c>
      <c r="J150" s="9" t="s">
        <v>24</v>
      </c>
      <c r="K150" s="9" t="s">
        <v>25</v>
      </c>
      <c r="L150" s="9" t="s">
        <v>26</v>
      </c>
      <c r="M150" s="9" t="s">
        <v>27</v>
      </c>
      <c r="N150" s="9" t="s">
        <v>28</v>
      </c>
      <c r="O150" s="9" t="s">
        <v>29</v>
      </c>
      <c r="P150" s="9" t="s">
        <v>30</v>
      </c>
      <c r="Q150" s="9" t="s">
        <v>31</v>
      </c>
      <c r="S150" s="9" t="s">
        <v>32</v>
      </c>
    </row>
    <row r="151" spans="2:19" x14ac:dyDescent="0.3"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</row>
    <row r="152" spans="2:19" x14ac:dyDescent="0.3">
      <c r="C152" s="2" t="s">
        <v>52</v>
      </c>
      <c r="D152" s="23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</row>
    <row r="153" spans="2:19" x14ac:dyDescent="0.3">
      <c r="C153" s="2"/>
      <c r="D153" s="23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</row>
    <row r="154" spans="2:19" x14ac:dyDescent="0.3">
      <c r="C154" s="10" t="s">
        <v>53</v>
      </c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</row>
    <row r="155" spans="2:19" x14ac:dyDescent="0.3">
      <c r="B155" s="5">
        <v>69</v>
      </c>
      <c r="C155" s="13" t="s">
        <v>35</v>
      </c>
      <c r="E155" s="14">
        <f t="shared" ref="E155:P155" si="20">E86+E129</f>
        <v>2448.664619515419</v>
      </c>
      <c r="F155" s="14">
        <f t="shared" si="20"/>
        <v>-4242.1585683504209</v>
      </c>
      <c r="G155" s="14">
        <f t="shared" si="20"/>
        <v>-248.28627014209678</v>
      </c>
      <c r="H155" s="14">
        <f t="shared" si="20"/>
        <v>-1139.3735123941913</v>
      </c>
      <c r="I155" s="14">
        <f t="shared" si="20"/>
        <v>-106.72343362087013</v>
      </c>
      <c r="J155" s="14">
        <f t="shared" si="20"/>
        <v>725.04488596438614</v>
      </c>
      <c r="K155" s="14">
        <f t="shared" si="20"/>
        <v>-406.80074905535855</v>
      </c>
      <c r="L155" s="14">
        <f t="shared" si="20"/>
        <v>-134.87028100875042</v>
      </c>
      <c r="M155" s="14">
        <f t="shared" si="20"/>
        <v>-484.25458910816815</v>
      </c>
      <c r="N155" s="14">
        <f t="shared" si="20"/>
        <v>1205.2987859143259</v>
      </c>
      <c r="O155" s="14">
        <f t="shared" si="20"/>
        <v>-2028.4885626690179</v>
      </c>
      <c r="P155" s="14">
        <f t="shared" si="20"/>
        <v>543.08533050597168</v>
      </c>
      <c r="Q155" s="14">
        <f>SUM(E155:P155)</f>
        <v>-3868.8623444487712</v>
      </c>
      <c r="R155" s="16"/>
    </row>
    <row r="156" spans="2:19" x14ac:dyDescent="0.3">
      <c r="B156" s="5">
        <v>70</v>
      </c>
      <c r="C156" s="13" t="s">
        <v>36</v>
      </c>
      <c r="E156" s="14">
        <f t="shared" ref="E156:P156" si="21">E87+E130</f>
        <v>3466.8287072175722</v>
      </c>
      <c r="F156" s="14">
        <f t="shared" si="21"/>
        <v>-3860.3863358476738</v>
      </c>
      <c r="G156" s="14">
        <f t="shared" si="21"/>
        <v>13.650044302714601</v>
      </c>
      <c r="H156" s="14">
        <f t="shared" si="21"/>
        <v>674.50032120313472</v>
      </c>
      <c r="I156" s="14">
        <f t="shared" si="21"/>
        <v>-255.50593358033771</v>
      </c>
      <c r="J156" s="14">
        <f t="shared" si="21"/>
        <v>331.61112500662222</v>
      </c>
      <c r="K156" s="14">
        <f t="shared" si="21"/>
        <v>-575.45041798819716</v>
      </c>
      <c r="L156" s="14">
        <f t="shared" si="21"/>
        <v>53.658814761981766</v>
      </c>
      <c r="M156" s="14">
        <f t="shared" si="21"/>
        <v>159.9792687972195</v>
      </c>
      <c r="N156" s="14">
        <f t="shared" si="21"/>
        <v>702.84610392886623</v>
      </c>
      <c r="O156" s="14">
        <f t="shared" si="21"/>
        <v>-508.67961379339187</v>
      </c>
      <c r="P156" s="14">
        <f t="shared" si="21"/>
        <v>48.017308499846564</v>
      </c>
      <c r="Q156" s="14">
        <f>SUM(E156:P156)</f>
        <v>251.06939250835725</v>
      </c>
      <c r="R156" s="16"/>
    </row>
    <row r="157" spans="2:19" x14ac:dyDescent="0.3">
      <c r="B157" s="5">
        <v>71</v>
      </c>
      <c r="C157" s="13" t="s">
        <v>37</v>
      </c>
      <c r="E157" s="14">
        <f t="shared" ref="E157:P157" si="22">E88+E131</f>
        <v>1765.6484865141031</v>
      </c>
      <c r="F157" s="14">
        <f t="shared" si="22"/>
        <v>-1669.227959275569</v>
      </c>
      <c r="G157" s="14">
        <f t="shared" si="22"/>
        <v>113.54639517225067</v>
      </c>
      <c r="H157" s="14">
        <f t="shared" si="22"/>
        <v>156.06176051659466</v>
      </c>
      <c r="I157" s="14">
        <f t="shared" si="22"/>
        <v>451.46517375396019</v>
      </c>
      <c r="J157" s="14">
        <f t="shared" si="22"/>
        <v>532.16573716713265</v>
      </c>
      <c r="K157" s="14">
        <f t="shared" si="22"/>
        <v>-108.78871223562068</v>
      </c>
      <c r="L157" s="14">
        <f t="shared" si="22"/>
        <v>-225.2021232266147</v>
      </c>
      <c r="M157" s="14">
        <f t="shared" si="22"/>
        <v>109.00772688775224</v>
      </c>
      <c r="N157" s="14">
        <f t="shared" si="22"/>
        <v>630.00548708464407</v>
      </c>
      <c r="O157" s="14">
        <f t="shared" si="22"/>
        <v>-960.65501875001223</v>
      </c>
      <c r="P157" s="14">
        <f t="shared" si="22"/>
        <v>-11.467533639946645</v>
      </c>
      <c r="Q157" s="14">
        <f>SUM(E157:P157)</f>
        <v>782.55941996867409</v>
      </c>
      <c r="R157" s="16"/>
    </row>
    <row r="158" spans="2:19" x14ac:dyDescent="0.3">
      <c r="B158" s="5">
        <v>72</v>
      </c>
      <c r="C158" s="13" t="s">
        <v>38</v>
      </c>
      <c r="E158" s="14">
        <f t="shared" ref="E158:P158" si="23">E89+E132</f>
        <v>1699.8933574193823</v>
      </c>
      <c r="F158" s="14">
        <f t="shared" si="23"/>
        <v>-523.12013344857951</v>
      </c>
      <c r="G158" s="14">
        <f t="shared" si="23"/>
        <v>-270.8940849627358</v>
      </c>
      <c r="H158" s="14">
        <f t="shared" si="23"/>
        <v>422.87253190605998</v>
      </c>
      <c r="I158" s="14">
        <f t="shared" si="23"/>
        <v>-58.716509183753068</v>
      </c>
      <c r="J158" s="14">
        <f t="shared" si="23"/>
        <v>41.904180433266255</v>
      </c>
      <c r="K158" s="14">
        <f t="shared" si="23"/>
        <v>-105.5979688137094</v>
      </c>
      <c r="L158" s="14">
        <f t="shared" si="23"/>
        <v>-21.785409622673949</v>
      </c>
      <c r="M158" s="14">
        <f t="shared" si="23"/>
        <v>140.92393080944558</v>
      </c>
      <c r="N158" s="14">
        <f t="shared" si="23"/>
        <v>247.1071884032952</v>
      </c>
      <c r="O158" s="14">
        <f t="shared" si="23"/>
        <v>-234.27191007674901</v>
      </c>
      <c r="P158" s="14">
        <f t="shared" si="23"/>
        <v>251.37714950301</v>
      </c>
      <c r="Q158" s="14">
        <f>SUM(E158:P158)</f>
        <v>1589.6923223662584</v>
      </c>
      <c r="R158" s="16"/>
      <c r="S158" s="28">
        <f>SUM(Q155:Q158)</f>
        <v>-1245.5412096054811</v>
      </c>
    </row>
    <row r="159" spans="2:19" x14ac:dyDescent="0.3"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6"/>
    </row>
    <row r="160" spans="2:19" x14ac:dyDescent="0.3">
      <c r="C160" s="10" t="s">
        <v>54</v>
      </c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6"/>
    </row>
    <row r="161" spans="2:19" x14ac:dyDescent="0.3">
      <c r="B161" s="5">
        <v>73</v>
      </c>
      <c r="C161" s="13" t="s">
        <v>35</v>
      </c>
      <c r="E161" s="14">
        <f t="shared" ref="E161:P161" si="24">E92+E135</f>
        <v>362.31154742593628</v>
      </c>
      <c r="F161" s="14">
        <f t="shared" si="24"/>
        <v>-669.73771568971324</v>
      </c>
      <c r="G161" s="14">
        <f t="shared" si="24"/>
        <v>-30.583126679711206</v>
      </c>
      <c r="H161" s="14">
        <f t="shared" si="24"/>
        <v>-192.66105484670422</v>
      </c>
      <c r="I161" s="14">
        <f t="shared" si="24"/>
        <v>-7.3954237991001337</v>
      </c>
      <c r="J161" s="14">
        <f t="shared" si="24"/>
        <v>149.3991716686962</v>
      </c>
      <c r="K161" s="14">
        <f t="shared" si="24"/>
        <v>-64.551651633039683</v>
      </c>
      <c r="L161" s="14">
        <f t="shared" si="24"/>
        <v>-9.8560451961551045</v>
      </c>
      <c r="M161" s="14">
        <f t="shared" si="24"/>
        <v>-69.04496823561972</v>
      </c>
      <c r="N161" s="14">
        <f t="shared" si="24"/>
        <v>257.91778307844743</v>
      </c>
      <c r="O161" s="14">
        <f t="shared" si="24"/>
        <v>-332.69197915051416</v>
      </c>
      <c r="P161" s="14">
        <f t="shared" si="24"/>
        <v>133.06048890347182</v>
      </c>
      <c r="Q161" s="14">
        <f>SUM(E161:P161)</f>
        <v>-473.83297415400574</v>
      </c>
      <c r="R161" s="16"/>
    </row>
    <row r="162" spans="2:19" x14ac:dyDescent="0.3">
      <c r="B162" s="5">
        <v>74</v>
      </c>
      <c r="C162" s="13" t="s">
        <v>36</v>
      </c>
      <c r="E162" s="14">
        <f t="shared" ref="E162:P162" si="25">E93+E136</f>
        <v>521.15822295358237</v>
      </c>
      <c r="F162" s="14">
        <f t="shared" si="25"/>
        <v>-597.67679614777262</v>
      </c>
      <c r="G162" s="14">
        <f t="shared" si="25"/>
        <v>-5.4090973110331966</v>
      </c>
      <c r="H162" s="14">
        <f t="shared" si="25"/>
        <v>82.980073630438881</v>
      </c>
      <c r="I162" s="14">
        <f t="shared" si="25"/>
        <v>-39.240944279263253</v>
      </c>
      <c r="J162" s="14">
        <f t="shared" si="25"/>
        <v>61.903279788812625</v>
      </c>
      <c r="K162" s="14">
        <f t="shared" si="25"/>
        <v>-123.83840708267479</v>
      </c>
      <c r="L162" s="14">
        <f t="shared" si="25"/>
        <v>10.709992654105443</v>
      </c>
      <c r="M162" s="14">
        <f t="shared" si="25"/>
        <v>22.570292278731081</v>
      </c>
      <c r="N162" s="14">
        <f t="shared" si="25"/>
        <v>121.11759024668314</v>
      </c>
      <c r="O162" s="14">
        <f t="shared" si="25"/>
        <v>-118.3536944250298</v>
      </c>
      <c r="P162" s="14">
        <f t="shared" si="25"/>
        <v>-13.125391478821824</v>
      </c>
      <c r="Q162" s="14">
        <f t="shared" ref="Q162:Q164" si="26">SUM(E162:P162)</f>
        <v>-77.204879172241931</v>
      </c>
      <c r="R162" s="16"/>
    </row>
    <row r="163" spans="2:19" x14ac:dyDescent="0.3">
      <c r="B163" s="5">
        <v>75</v>
      </c>
      <c r="C163" s="13" t="s">
        <v>37</v>
      </c>
      <c r="E163" s="14">
        <f t="shared" ref="E163:P163" si="27">E94+E137</f>
        <v>807.70445355745733</v>
      </c>
      <c r="F163" s="14">
        <f t="shared" si="27"/>
        <v>-787.08022322912825</v>
      </c>
      <c r="G163" s="14">
        <f t="shared" si="27"/>
        <v>56.241066617281923</v>
      </c>
      <c r="H163" s="14">
        <f t="shared" si="27"/>
        <v>71.736134905728221</v>
      </c>
      <c r="I163" s="14">
        <f t="shared" si="27"/>
        <v>223.21319861053365</v>
      </c>
      <c r="J163" s="14">
        <f t="shared" si="27"/>
        <v>258.89697675468699</v>
      </c>
      <c r="K163" s="14">
        <f t="shared" si="27"/>
        <v>-65.245692960862371</v>
      </c>
      <c r="L163" s="14">
        <f t="shared" si="27"/>
        <v>-109.26186460772682</v>
      </c>
      <c r="M163" s="14">
        <f t="shared" si="27"/>
        <v>48.574483991139189</v>
      </c>
      <c r="N163" s="14">
        <f t="shared" si="27"/>
        <v>316.30520225230595</v>
      </c>
      <c r="O163" s="14">
        <f t="shared" si="27"/>
        <v>-477.88047517049256</v>
      </c>
      <c r="P163" s="14">
        <f t="shared" si="27"/>
        <v>-3.1230033831621777</v>
      </c>
      <c r="Q163" s="14">
        <f t="shared" si="26"/>
        <v>340.08025733776105</v>
      </c>
      <c r="R163" s="16"/>
    </row>
    <row r="164" spans="2:19" x14ac:dyDescent="0.3">
      <c r="B164" s="5">
        <v>76</v>
      </c>
      <c r="C164" s="13" t="s">
        <v>38</v>
      </c>
      <c r="E164" s="14">
        <f t="shared" ref="E164:P164" si="28">E95+E138</f>
        <v>868.34319792390704</v>
      </c>
      <c r="F164" s="14">
        <f t="shared" si="28"/>
        <v>-274.08099662426309</v>
      </c>
      <c r="G164" s="14">
        <f t="shared" si="28"/>
        <v>-180.3884497807606</v>
      </c>
      <c r="H164" s="14">
        <f t="shared" si="28"/>
        <v>224.27256231479055</v>
      </c>
      <c r="I164" s="14">
        <f t="shared" si="28"/>
        <v>-32.757909132291637</v>
      </c>
      <c r="J164" s="14">
        <f t="shared" si="28"/>
        <v>12.976559925553515</v>
      </c>
      <c r="K164" s="14">
        <f t="shared" si="28"/>
        <v>-79.369710039431851</v>
      </c>
      <c r="L164" s="14">
        <f t="shared" si="28"/>
        <v>-17.29445308498962</v>
      </c>
      <c r="M164" s="14">
        <f t="shared" si="28"/>
        <v>75.554123273500423</v>
      </c>
      <c r="N164" s="14">
        <f t="shared" si="28"/>
        <v>137.60646575521102</v>
      </c>
      <c r="O164" s="14">
        <f t="shared" si="28"/>
        <v>-148.89004228762823</v>
      </c>
      <c r="P164" s="14">
        <f t="shared" si="28"/>
        <v>116.61513890345228</v>
      </c>
      <c r="Q164" s="14">
        <f t="shared" si="26"/>
        <v>702.58648714704975</v>
      </c>
      <c r="R164" s="16"/>
      <c r="S164" s="28">
        <f>SUM(Q161:Q164)</f>
        <v>491.62889115856319</v>
      </c>
    </row>
    <row r="165" spans="2:19" x14ac:dyDescent="0.3">
      <c r="R165" s="16"/>
    </row>
    <row r="166" spans="2:19" x14ac:dyDescent="0.3">
      <c r="C166" s="1" t="s">
        <v>55</v>
      </c>
      <c r="D166" s="9" t="s">
        <v>58</v>
      </c>
    </row>
    <row r="167" spans="2:19" x14ac:dyDescent="0.3">
      <c r="B167" s="5">
        <v>77</v>
      </c>
      <c r="C167" s="13" t="s">
        <v>35</v>
      </c>
      <c r="E167" s="14">
        <v>-88.757777951583975</v>
      </c>
      <c r="F167" s="14">
        <v>-88.757777951583975</v>
      </c>
      <c r="G167" s="14">
        <v>-88.757777951583975</v>
      </c>
      <c r="H167" s="14">
        <v>-88.757777951583975</v>
      </c>
      <c r="I167" s="14">
        <v>-88.757777951583975</v>
      </c>
      <c r="J167" s="14">
        <v>-88.757777951583975</v>
      </c>
      <c r="K167" s="14">
        <v>-88.757777951583975</v>
      </c>
      <c r="L167" s="14">
        <v>-88.757777951583975</v>
      </c>
      <c r="M167" s="14">
        <v>-88.757777951583975</v>
      </c>
      <c r="N167" s="14">
        <v>-88.757777951583975</v>
      </c>
      <c r="O167" s="14">
        <v>-88.757777951583975</v>
      </c>
      <c r="P167" s="14">
        <v>-88.757777951583975</v>
      </c>
      <c r="Q167" s="14">
        <f>SUM(E167:P167)</f>
        <v>-1065.0933354190076</v>
      </c>
    </row>
    <row r="168" spans="2:19" x14ac:dyDescent="0.3">
      <c r="B168" s="5">
        <v>78</v>
      </c>
      <c r="C168" s="13" t="s">
        <v>36</v>
      </c>
      <c r="E168" s="14">
        <v>-102.12556957289398</v>
      </c>
      <c r="F168" s="14">
        <v>-102.12556957289398</v>
      </c>
      <c r="G168" s="14">
        <v>-102.12556957289398</v>
      </c>
      <c r="H168" s="14">
        <v>-102.12556957289398</v>
      </c>
      <c r="I168" s="14">
        <v>-102.12556957289398</v>
      </c>
      <c r="J168" s="14">
        <v>-102.12556957289398</v>
      </c>
      <c r="K168" s="14">
        <v>-102.12556957289398</v>
      </c>
      <c r="L168" s="14">
        <v>-102.12556957289398</v>
      </c>
      <c r="M168" s="14">
        <v>-102.12556957289398</v>
      </c>
      <c r="N168" s="14">
        <v>-102.12556957289398</v>
      </c>
      <c r="O168" s="14">
        <v>-102.12556957289398</v>
      </c>
      <c r="P168" s="14">
        <v>-102.12556957289398</v>
      </c>
      <c r="Q168" s="14">
        <f t="shared" ref="Q168:Q170" si="29">SUM(E168:P168)</f>
        <v>-1225.5068348747275</v>
      </c>
    </row>
    <row r="169" spans="2:19" x14ac:dyDescent="0.3">
      <c r="B169" s="5">
        <v>79</v>
      </c>
      <c r="C169" s="13" t="s">
        <v>37</v>
      </c>
      <c r="E169" s="14">
        <v>-34.992710585655004</v>
      </c>
      <c r="F169" s="14">
        <v>-34.992710585655004</v>
      </c>
      <c r="G169" s="14">
        <v>-34.992710585655004</v>
      </c>
      <c r="H169" s="14">
        <v>-34.992710585655004</v>
      </c>
      <c r="I169" s="14">
        <v>-34.992710585655004</v>
      </c>
      <c r="J169" s="14">
        <v>-34.992710585655004</v>
      </c>
      <c r="K169" s="14">
        <v>-34.992710585655004</v>
      </c>
      <c r="L169" s="14">
        <v>-34.992710585655004</v>
      </c>
      <c r="M169" s="14">
        <v>-34.992710585655004</v>
      </c>
      <c r="N169" s="14">
        <v>-34.992710585655004</v>
      </c>
      <c r="O169" s="14">
        <v>-34.992710585655004</v>
      </c>
      <c r="P169" s="14">
        <v>-34.992710585655004</v>
      </c>
      <c r="Q169" s="14">
        <f t="shared" si="29"/>
        <v>-419.91252702786005</v>
      </c>
    </row>
    <row r="170" spans="2:19" x14ac:dyDescent="0.3">
      <c r="B170" s="5">
        <v>80</v>
      </c>
      <c r="C170" s="13" t="s">
        <v>38</v>
      </c>
      <c r="E170" s="14">
        <v>-15.531332799625872</v>
      </c>
      <c r="F170" s="14">
        <v>-15.531332799625872</v>
      </c>
      <c r="G170" s="14">
        <v>-15.531332799625872</v>
      </c>
      <c r="H170" s="14">
        <v>-15.531332799625872</v>
      </c>
      <c r="I170" s="14">
        <v>-15.531332799625872</v>
      </c>
      <c r="J170" s="14">
        <v>-15.531332799625872</v>
      </c>
      <c r="K170" s="14">
        <v>-15.531332799625872</v>
      </c>
      <c r="L170" s="14">
        <v>-15.531332799625872</v>
      </c>
      <c r="M170" s="14">
        <v>-15.531332799625872</v>
      </c>
      <c r="N170" s="14">
        <v>-15.531332799625872</v>
      </c>
      <c r="O170" s="14">
        <v>-15.531332799625872</v>
      </c>
      <c r="P170" s="14">
        <v>-15.531332799625872</v>
      </c>
      <c r="Q170" s="14">
        <f t="shared" si="29"/>
        <v>-186.37599359551052</v>
      </c>
      <c r="S170" s="29">
        <f>SUM(Q167:Q170)</f>
        <v>-2896.8886909171056</v>
      </c>
    </row>
    <row r="171" spans="2:19" x14ac:dyDescent="0.3">
      <c r="B171" s="5"/>
      <c r="C171" s="13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25"/>
    </row>
    <row r="172" spans="2:19" x14ac:dyDescent="0.3">
      <c r="C172" s="10" t="s">
        <v>57</v>
      </c>
      <c r="D172" s="9" t="s">
        <v>56</v>
      </c>
      <c r="R172" s="16"/>
    </row>
    <row r="173" spans="2:19" x14ac:dyDescent="0.3">
      <c r="B173" s="5">
        <v>81</v>
      </c>
      <c r="C173" s="13" t="s">
        <v>35</v>
      </c>
      <c r="E173" s="14">
        <v>0</v>
      </c>
      <c r="F173" s="14">
        <v>69.716549395045277</v>
      </c>
      <c r="G173" s="14">
        <v>-3.9873041695151028</v>
      </c>
      <c r="H173" s="14">
        <v>-7.5920904222100916</v>
      </c>
      <c r="I173" s="14">
        <v>-5.7455232269829732</v>
      </c>
      <c r="J173" s="14">
        <v>-4.6738208459160253</v>
      </c>
      <c r="K173" s="14">
        <v>-0.56080532794808113</v>
      </c>
      <c r="L173" s="14">
        <v>-9.9638766159696441</v>
      </c>
      <c r="M173" s="14">
        <v>-12.754111632051353</v>
      </c>
      <c r="N173" s="14">
        <v>-14.037824490805205</v>
      </c>
      <c r="O173" s="14">
        <v>10.481912993538106</v>
      </c>
      <c r="P173" s="14">
        <v>-22.113740111538917</v>
      </c>
      <c r="Q173" s="14">
        <f>SUM(E173:P173)</f>
        <v>-1.2306344543540106</v>
      </c>
      <c r="R173" s="16"/>
    </row>
    <row r="174" spans="2:19" x14ac:dyDescent="0.3">
      <c r="B174" s="5">
        <v>82</v>
      </c>
      <c r="C174" s="13" t="s">
        <v>36</v>
      </c>
      <c r="E174" s="14">
        <v>0</v>
      </c>
      <c r="F174" s="14">
        <v>13.557644084507864</v>
      </c>
      <c r="G174" s="14">
        <v>-0.77540341936088253</v>
      </c>
      <c r="H174" s="14">
        <v>-1.4764193106929742</v>
      </c>
      <c r="I174" s="14">
        <v>-1.1173209182989805</v>
      </c>
      <c r="J174" s="14">
        <v>-0.90890900501432903</v>
      </c>
      <c r="K174" s="14">
        <v>-0.10905874004079941</v>
      </c>
      <c r="L174" s="14">
        <v>-1.9376560376762939</v>
      </c>
      <c r="M174" s="14">
        <v>-2.4802677071926769</v>
      </c>
      <c r="N174" s="14">
        <v>-2.729908892775045</v>
      </c>
      <c r="O174" s="14">
        <v>2.0383975816976925</v>
      </c>
      <c r="P174" s="14">
        <v>-4.3004167649016951</v>
      </c>
      <c r="Q174" s="14">
        <f>SUM(E174:P174)</f>
        <v>-0.23931912974812075</v>
      </c>
      <c r="R174" s="16"/>
    </row>
    <row r="175" spans="2:19" x14ac:dyDescent="0.3">
      <c r="B175" s="5">
        <v>83</v>
      </c>
      <c r="C175" s="13" t="s">
        <v>37</v>
      </c>
      <c r="E175" s="14">
        <v>0</v>
      </c>
      <c r="F175" s="14">
        <v>-9.0594724050832873</v>
      </c>
      <c r="G175" s="14">
        <v>0.51813912776587934</v>
      </c>
      <c r="H175" s="14">
        <v>0.9865711122214208</v>
      </c>
      <c r="I175" s="14">
        <v>0.74661482215177721</v>
      </c>
      <c r="J175" s="14">
        <v>0.60735006748467246</v>
      </c>
      <c r="K175" s="14">
        <v>7.2875098341146527E-2</v>
      </c>
      <c r="L175" s="14">
        <v>1.294778155736533</v>
      </c>
      <c r="M175" s="14">
        <v>1.6573614641652468</v>
      </c>
      <c r="N175" s="14">
        <v>1.8241763929138233</v>
      </c>
      <c r="O175" s="14">
        <v>-1.3620955474912135</v>
      </c>
      <c r="P175" s="14">
        <v>2.8736192489743075</v>
      </c>
      <c r="Q175" s="14">
        <f t="shared" ref="Q175:Q176" si="30">SUM(E175:P175)</f>
        <v>0.15991753718030566</v>
      </c>
      <c r="R175" s="16"/>
    </row>
    <row r="176" spans="2:19" x14ac:dyDescent="0.3">
      <c r="B176" s="5">
        <v>84</v>
      </c>
      <c r="C176" s="13" t="s">
        <v>38</v>
      </c>
      <c r="E176" s="14">
        <v>0</v>
      </c>
      <c r="F176" s="14">
        <v>-27.14904133280319</v>
      </c>
      <c r="G176" s="14">
        <v>1.5527372861101099</v>
      </c>
      <c r="H176" s="14">
        <v>2.95651432068165</v>
      </c>
      <c r="I176" s="14">
        <v>2.2374235231301811</v>
      </c>
      <c r="J176" s="14">
        <v>1.8200808334456855</v>
      </c>
      <c r="K176" s="14">
        <v>0.21838899314774118</v>
      </c>
      <c r="L176" s="14">
        <v>3.8801360714094093</v>
      </c>
      <c r="M176" s="14">
        <v>4.9667102985787874</v>
      </c>
      <c r="N176" s="14">
        <v>5.4666141774164307</v>
      </c>
      <c r="O176" s="14">
        <v>-4.0818699659945787</v>
      </c>
      <c r="P176" s="14">
        <v>8.6115398642163115</v>
      </c>
      <c r="Q176" s="14">
        <f t="shared" si="30"/>
        <v>0.4792340693385384</v>
      </c>
      <c r="R176" s="16"/>
      <c r="S176" s="28">
        <f>SUM(Q173:Q176)</f>
        <v>-0.83080197758328733</v>
      </c>
    </row>
    <row r="178" spans="2:19" x14ac:dyDescent="0.3">
      <c r="C178" s="1" t="s">
        <v>59</v>
      </c>
    </row>
    <row r="179" spans="2:19" x14ac:dyDescent="0.3">
      <c r="B179" s="5">
        <v>85</v>
      </c>
      <c r="C179" s="13" t="s">
        <v>35</v>
      </c>
      <c r="E179" s="14">
        <f t="shared" ref="E179:P179" si="31">E155+E161+E173+E167</f>
        <v>2722.218388989771</v>
      </c>
      <c r="F179" s="14">
        <f t="shared" si="31"/>
        <v>-4930.9375125966735</v>
      </c>
      <c r="G179" s="14">
        <f t="shared" si="31"/>
        <v>-371.61447894290706</v>
      </c>
      <c r="H179" s="14">
        <f t="shared" si="31"/>
        <v>-1428.3844356146894</v>
      </c>
      <c r="I179" s="14">
        <f t="shared" si="31"/>
        <v>-208.6221585985372</v>
      </c>
      <c r="J179" s="14">
        <f t="shared" si="31"/>
        <v>781.01245883558238</v>
      </c>
      <c r="K179" s="14">
        <f t="shared" si="31"/>
        <v>-560.67098396793028</v>
      </c>
      <c r="L179" s="14">
        <f t="shared" si="31"/>
        <v>-243.44798077245912</v>
      </c>
      <c r="M179" s="14">
        <f t="shared" si="31"/>
        <v>-654.81144692742328</v>
      </c>
      <c r="N179" s="14">
        <f t="shared" si="31"/>
        <v>1360.4209665503843</v>
      </c>
      <c r="O179" s="14">
        <f t="shared" si="31"/>
        <v>-2439.4564067775782</v>
      </c>
      <c r="P179" s="14">
        <f t="shared" si="31"/>
        <v>565.2743013463205</v>
      </c>
      <c r="Q179" s="14">
        <f>SUM(E179:P179)</f>
        <v>-5409.01928847614</v>
      </c>
    </row>
    <row r="180" spans="2:19" x14ac:dyDescent="0.3">
      <c r="B180" s="5">
        <v>86</v>
      </c>
      <c r="C180" s="13" t="s">
        <v>36</v>
      </c>
      <c r="E180" s="14">
        <f t="shared" ref="E180:P180" si="32">E156+E162+E174+E168</f>
        <v>3885.8613605982605</v>
      </c>
      <c r="F180" s="14">
        <f t="shared" si="32"/>
        <v>-4546.6310574838326</v>
      </c>
      <c r="G180" s="14">
        <f t="shared" si="32"/>
        <v>-94.660026000573453</v>
      </c>
      <c r="H180" s="14">
        <f t="shared" si="32"/>
        <v>653.8784059499867</v>
      </c>
      <c r="I180" s="14">
        <f t="shared" si="32"/>
        <v>-397.9897683507939</v>
      </c>
      <c r="J180" s="14">
        <f t="shared" si="32"/>
        <v>290.47992621752655</v>
      </c>
      <c r="K180" s="14">
        <f t="shared" si="32"/>
        <v>-801.52345338380678</v>
      </c>
      <c r="L180" s="14">
        <f t="shared" si="32"/>
        <v>-39.694418194483063</v>
      </c>
      <c r="M180" s="14">
        <f t="shared" si="32"/>
        <v>77.943723795863932</v>
      </c>
      <c r="N180" s="14">
        <f t="shared" si="32"/>
        <v>719.10821570988037</v>
      </c>
      <c r="O180" s="14">
        <f t="shared" si="32"/>
        <v>-727.12048020961788</v>
      </c>
      <c r="P180" s="14">
        <f t="shared" si="32"/>
        <v>-71.534069316770939</v>
      </c>
      <c r="Q180" s="25">
        <f t="shared" ref="Q180:Q182" si="33">SUM(E180:P180)</f>
        <v>-1051.8816406683604</v>
      </c>
    </row>
    <row r="181" spans="2:19" x14ac:dyDescent="0.3">
      <c r="B181" s="5">
        <v>87</v>
      </c>
      <c r="C181" s="13" t="s">
        <v>37</v>
      </c>
      <c r="E181" s="14">
        <f t="shared" ref="E181:P181" si="34">E157+E163+E175+E169</f>
        <v>2538.3602294859056</v>
      </c>
      <c r="F181" s="14">
        <f t="shared" si="34"/>
        <v>-2500.3603654954359</v>
      </c>
      <c r="G181" s="14">
        <f t="shared" si="34"/>
        <v>135.31289033164347</v>
      </c>
      <c r="H181" s="14">
        <f t="shared" si="34"/>
        <v>193.79175594888929</v>
      </c>
      <c r="I181" s="14">
        <f t="shared" si="34"/>
        <v>640.43227660099058</v>
      </c>
      <c r="J181" s="14">
        <f t="shared" si="34"/>
        <v>756.67735340364925</v>
      </c>
      <c r="K181" s="14">
        <f t="shared" si="34"/>
        <v>-208.95424068379691</v>
      </c>
      <c r="L181" s="14">
        <f t="shared" si="34"/>
        <v>-368.16192026426</v>
      </c>
      <c r="M181" s="14">
        <f t="shared" si="34"/>
        <v>124.24686175740166</v>
      </c>
      <c r="N181" s="14">
        <f t="shared" si="34"/>
        <v>913.1421551442088</v>
      </c>
      <c r="O181" s="14">
        <f t="shared" si="34"/>
        <v>-1474.8903000536511</v>
      </c>
      <c r="P181" s="14">
        <f t="shared" si="34"/>
        <v>-46.709628359789519</v>
      </c>
      <c r="Q181" s="14">
        <f t="shared" si="33"/>
        <v>702.88706781575524</v>
      </c>
    </row>
    <row r="182" spans="2:19" x14ac:dyDescent="0.3">
      <c r="B182" s="5">
        <v>88</v>
      </c>
      <c r="C182" s="13" t="s">
        <v>38</v>
      </c>
      <c r="E182" s="14">
        <f t="shared" ref="E182:P182" si="35">E158+E164+E176+E170</f>
        <v>2552.7052225436632</v>
      </c>
      <c r="F182" s="14">
        <f t="shared" si="35"/>
        <v>-839.88150420527165</v>
      </c>
      <c r="G182" s="14">
        <f t="shared" si="35"/>
        <v>-465.26113025701216</v>
      </c>
      <c r="H182" s="14">
        <f t="shared" si="35"/>
        <v>634.57027574190636</v>
      </c>
      <c r="I182" s="14">
        <f t="shared" si="35"/>
        <v>-104.7683275925404</v>
      </c>
      <c r="J182" s="14">
        <f t="shared" si="35"/>
        <v>41.169488392639586</v>
      </c>
      <c r="K182" s="14">
        <f t="shared" si="35"/>
        <v>-200.28062265961938</v>
      </c>
      <c r="L182" s="14">
        <f t="shared" si="35"/>
        <v>-50.731059435880027</v>
      </c>
      <c r="M182" s="14">
        <f t="shared" si="35"/>
        <v>205.91343158189892</v>
      </c>
      <c r="N182" s="14">
        <f t="shared" si="35"/>
        <v>374.64893553629673</v>
      </c>
      <c r="O182" s="14">
        <f t="shared" si="35"/>
        <v>-402.77515512999776</v>
      </c>
      <c r="P182" s="14">
        <f t="shared" si="35"/>
        <v>361.07249547105272</v>
      </c>
      <c r="Q182" s="14">
        <f t="shared" si="33"/>
        <v>2106.3820499871363</v>
      </c>
      <c r="S182" s="28">
        <f>SUM(Q179:Q182)</f>
        <v>-3651.6318113416082</v>
      </c>
    </row>
    <row r="183" spans="2:19" x14ac:dyDescent="0.3">
      <c r="B183" s="5"/>
      <c r="C183" s="13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</row>
    <row r="184" spans="2:19" x14ac:dyDescent="0.3">
      <c r="C184" s="10" t="s">
        <v>60</v>
      </c>
      <c r="D184" s="9" t="s">
        <v>56</v>
      </c>
      <c r="R184" s="16"/>
    </row>
    <row r="185" spans="2:19" x14ac:dyDescent="0.3">
      <c r="B185" s="5">
        <v>81</v>
      </c>
      <c r="C185" s="13" t="s">
        <v>35</v>
      </c>
      <c r="E185" s="14">
        <v>-24.778452072604928</v>
      </c>
      <c r="F185" s="14">
        <v>1.7881957168300391</v>
      </c>
      <c r="G185" s="14">
        <v>23.440646350420987</v>
      </c>
      <c r="H185" s="14">
        <v>-33.041747404090231</v>
      </c>
      <c r="I185" s="14">
        <v>-33.041747404090231</v>
      </c>
      <c r="J185" s="14">
        <v>-33.041747404090231</v>
      </c>
      <c r="K185" s="14">
        <v>-33.041747404090231</v>
      </c>
      <c r="L185" s="14">
        <v>-33.041747404090231</v>
      </c>
      <c r="M185" s="14">
        <v>-33.041747404090231</v>
      </c>
      <c r="N185" s="14">
        <v>-33.041747404090231</v>
      </c>
      <c r="O185" s="14">
        <v>-33.041747404090231</v>
      </c>
      <c r="P185" s="14">
        <v>-33.041747404090231</v>
      </c>
      <c r="Q185" s="14">
        <f>SUM(E185:P185)</f>
        <v>-296.92533664216603</v>
      </c>
      <c r="R185" s="26"/>
    </row>
    <row r="186" spans="2:19" x14ac:dyDescent="0.3">
      <c r="B186" s="5">
        <v>82</v>
      </c>
      <c r="C186" s="13" t="s">
        <v>36</v>
      </c>
      <c r="E186" s="14">
        <v>-4.8186182058701936</v>
      </c>
      <c r="F186" s="14">
        <v>0.34774700257821517</v>
      </c>
      <c r="G186" s="14">
        <v>4.5584576845452967</v>
      </c>
      <c r="H186" s="14">
        <v>-6.4255654521350118</v>
      </c>
      <c r="I186" s="14">
        <v>-6.4255654521350118</v>
      </c>
      <c r="J186" s="14">
        <v>-6.4255654521350118</v>
      </c>
      <c r="K186" s="14">
        <v>-6.4255654521350118</v>
      </c>
      <c r="L186" s="14">
        <v>-6.4255654521350118</v>
      </c>
      <c r="M186" s="14">
        <v>-6.4255654521350118</v>
      </c>
      <c r="N186" s="14">
        <v>-6.4255654521350118</v>
      </c>
      <c r="O186" s="14">
        <v>-6.4255654521350118</v>
      </c>
      <c r="P186" s="14">
        <v>-6.4255654521350118</v>
      </c>
      <c r="Q186" s="14">
        <f>SUM(E186:P186)</f>
        <v>-57.742502587961788</v>
      </c>
      <c r="R186" s="26"/>
    </row>
    <row r="187" spans="2:19" x14ac:dyDescent="0.3">
      <c r="B187" s="5">
        <v>83</v>
      </c>
      <c r="C187" s="13" t="s">
        <v>37</v>
      </c>
      <c r="E187" s="14">
        <v>3.2198911842357587</v>
      </c>
      <c r="F187" s="14">
        <v>-0.23237107820286354</v>
      </c>
      <c r="G187" s="14">
        <v>-3.0460470377790596</v>
      </c>
      <c r="H187" s="14">
        <v>4.2936835144678263</v>
      </c>
      <c r="I187" s="14">
        <v>4.2936835144678263</v>
      </c>
      <c r="J187" s="14">
        <v>4.2936835144678263</v>
      </c>
      <c r="K187" s="14">
        <v>4.2936835144678263</v>
      </c>
      <c r="L187" s="14">
        <v>4.2936835144678263</v>
      </c>
      <c r="M187" s="14">
        <v>4.2936835144678263</v>
      </c>
      <c r="N187" s="14">
        <v>4.2936835144678263</v>
      </c>
      <c r="O187" s="14">
        <v>4.2936835144678263</v>
      </c>
      <c r="P187" s="14">
        <v>4.2936835144678263</v>
      </c>
      <c r="Q187" s="14">
        <f t="shared" ref="Q187:Q188" si="36">SUM(E187:P187)</f>
        <v>38.584624698464268</v>
      </c>
      <c r="R187" s="26"/>
    </row>
    <row r="188" spans="2:19" x14ac:dyDescent="0.3">
      <c r="B188" s="5">
        <v>84</v>
      </c>
      <c r="C188" s="13" t="s">
        <v>38</v>
      </c>
      <c r="E188" s="14">
        <v>9.6492328624893648</v>
      </c>
      <c r="F188" s="14">
        <v>-0.69635975745538869</v>
      </c>
      <c r="G188" s="14">
        <v>-9.1282641231872219</v>
      </c>
      <c r="H188" s="14">
        <v>12.867128017174087</v>
      </c>
      <c r="I188" s="14">
        <v>12.867128017174087</v>
      </c>
      <c r="J188" s="14">
        <v>12.867128017174087</v>
      </c>
      <c r="K188" s="14">
        <v>12.867128017174087</v>
      </c>
      <c r="L188" s="14">
        <v>12.867128017174087</v>
      </c>
      <c r="M188" s="14">
        <v>12.867128017174087</v>
      </c>
      <c r="N188" s="14">
        <v>12.867128017174087</v>
      </c>
      <c r="O188" s="14">
        <v>12.867128017174087</v>
      </c>
      <c r="P188" s="14">
        <v>12.867128017174087</v>
      </c>
      <c r="Q188" s="14">
        <f t="shared" si="36"/>
        <v>115.62876113641352</v>
      </c>
      <c r="R188" s="26"/>
      <c r="S188" s="29">
        <f>SUM(Q185:Q188)</f>
        <v>-200.45445339525003</v>
      </c>
    </row>
    <row r="189" spans="2:19" x14ac:dyDescent="0.3">
      <c r="B189" s="5"/>
      <c r="C189" s="13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</row>
    <row r="190" spans="2:19" x14ac:dyDescent="0.3">
      <c r="C190" s="1" t="s">
        <v>61</v>
      </c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</row>
    <row r="191" spans="2:19" x14ac:dyDescent="0.3">
      <c r="B191" s="5">
        <v>85</v>
      </c>
      <c r="C191" s="13" t="s">
        <v>35</v>
      </c>
      <c r="E191" s="14">
        <f>E179+E185</f>
        <v>2697.4399369171661</v>
      </c>
      <c r="F191" s="14">
        <f t="shared" ref="F191:O191" si="37">F179+F185</f>
        <v>-4929.1493168798434</v>
      </c>
      <c r="G191" s="14">
        <f t="shared" si="37"/>
        <v>-348.17383259248606</v>
      </c>
      <c r="H191" s="14">
        <f t="shared" si="37"/>
        <v>-1461.4261830187797</v>
      </c>
      <c r="I191" s="14">
        <f t="shared" si="37"/>
        <v>-241.66390600262741</v>
      </c>
      <c r="J191" s="14">
        <f t="shared" si="37"/>
        <v>747.97071143149219</v>
      </c>
      <c r="K191" s="14">
        <f t="shared" si="37"/>
        <v>-593.71273137202047</v>
      </c>
      <c r="L191" s="14">
        <f t="shared" si="37"/>
        <v>-276.48972817654936</v>
      </c>
      <c r="M191" s="14">
        <f t="shared" si="37"/>
        <v>-687.85319433151346</v>
      </c>
      <c r="N191" s="14">
        <f t="shared" si="37"/>
        <v>1327.379219146294</v>
      </c>
      <c r="O191" s="14">
        <f t="shared" si="37"/>
        <v>-2472.4981541816683</v>
      </c>
      <c r="P191" s="14">
        <f>P179+P185</f>
        <v>532.23255394223031</v>
      </c>
      <c r="Q191" s="14">
        <f>SUM(E191:P191)</f>
        <v>-5705.9446251183062</v>
      </c>
    </row>
    <row r="192" spans="2:19" x14ac:dyDescent="0.3">
      <c r="B192" s="5">
        <v>86</v>
      </c>
      <c r="C192" s="13" t="s">
        <v>36</v>
      </c>
      <c r="E192" s="14">
        <f t="shared" ref="E192:P194" si="38">E180+E186</f>
        <v>3881.0427423923902</v>
      </c>
      <c r="F192" s="14">
        <f t="shared" si="38"/>
        <v>-4546.2833104812544</v>
      </c>
      <c r="G192" s="14">
        <f t="shared" si="38"/>
        <v>-90.10156831602815</v>
      </c>
      <c r="H192" s="14">
        <f t="shared" si="38"/>
        <v>647.45284049785164</v>
      </c>
      <c r="I192" s="14">
        <f t="shared" si="38"/>
        <v>-404.4153338029289</v>
      </c>
      <c r="J192" s="14">
        <f t="shared" si="38"/>
        <v>284.05436076539155</v>
      </c>
      <c r="K192" s="14">
        <f t="shared" si="38"/>
        <v>-807.94901883594184</v>
      </c>
      <c r="L192" s="14">
        <f t="shared" si="38"/>
        <v>-46.119983646618074</v>
      </c>
      <c r="M192" s="14">
        <f t="shared" si="38"/>
        <v>71.518158343728913</v>
      </c>
      <c r="N192" s="14">
        <f t="shared" si="38"/>
        <v>712.68265025774531</v>
      </c>
      <c r="O192" s="14">
        <f t="shared" si="38"/>
        <v>-733.54604566175294</v>
      </c>
      <c r="P192" s="14">
        <f t="shared" si="38"/>
        <v>-77.959634768905957</v>
      </c>
      <c r="Q192" s="14">
        <f t="shared" ref="Q192:Q194" si="39">SUM(E192:P192)</f>
        <v>-1109.6241432563227</v>
      </c>
    </row>
    <row r="193" spans="2:19" x14ac:dyDescent="0.3">
      <c r="B193" s="5">
        <v>87</v>
      </c>
      <c r="C193" s="13" t="s">
        <v>37</v>
      </c>
      <c r="E193" s="14">
        <f t="shared" si="38"/>
        <v>2541.5801206701412</v>
      </c>
      <c r="F193" s="14">
        <f t="shared" si="38"/>
        <v>-2500.5927365736388</v>
      </c>
      <c r="G193" s="14">
        <f t="shared" si="38"/>
        <v>132.26684329386441</v>
      </c>
      <c r="H193" s="14">
        <f t="shared" si="38"/>
        <v>198.08543946335712</v>
      </c>
      <c r="I193" s="14">
        <f t="shared" si="38"/>
        <v>644.72596011545841</v>
      </c>
      <c r="J193" s="14">
        <f t="shared" si="38"/>
        <v>760.97103691811708</v>
      </c>
      <c r="K193" s="14">
        <f t="shared" si="38"/>
        <v>-204.66055716932908</v>
      </c>
      <c r="L193" s="14">
        <f t="shared" si="38"/>
        <v>-363.86823674979217</v>
      </c>
      <c r="M193" s="14">
        <f t="shared" si="38"/>
        <v>128.54054527186949</v>
      </c>
      <c r="N193" s="14">
        <f t="shared" si="38"/>
        <v>917.43583865867663</v>
      </c>
      <c r="O193" s="14">
        <f t="shared" si="38"/>
        <v>-1470.5966165391833</v>
      </c>
      <c r="P193" s="14">
        <f t="shared" si="38"/>
        <v>-42.41594484532169</v>
      </c>
      <c r="Q193" s="14">
        <f t="shared" si="39"/>
        <v>741.47169251421906</v>
      </c>
    </row>
    <row r="194" spans="2:19" x14ac:dyDescent="0.3">
      <c r="B194" s="5">
        <v>88</v>
      </c>
      <c r="C194" s="13" t="s">
        <v>38</v>
      </c>
      <c r="E194" s="14">
        <f t="shared" si="38"/>
        <v>2562.3544554061527</v>
      </c>
      <c r="F194" s="14">
        <f t="shared" si="38"/>
        <v>-840.57786396272706</v>
      </c>
      <c r="G194" s="14">
        <f t="shared" si="38"/>
        <v>-474.38939438019941</v>
      </c>
      <c r="H194" s="14">
        <f t="shared" si="38"/>
        <v>647.43740375908044</v>
      </c>
      <c r="I194" s="14">
        <f t="shared" si="38"/>
        <v>-91.90119957536632</v>
      </c>
      <c r="J194" s="14">
        <f t="shared" si="38"/>
        <v>54.036616409813675</v>
      </c>
      <c r="K194" s="14">
        <f t="shared" si="38"/>
        <v>-187.4134946424453</v>
      </c>
      <c r="L194" s="14">
        <f t="shared" si="38"/>
        <v>-37.863931418705938</v>
      </c>
      <c r="M194" s="14">
        <f t="shared" si="38"/>
        <v>218.780559599073</v>
      </c>
      <c r="N194" s="14">
        <f t="shared" si="38"/>
        <v>387.51606355347081</v>
      </c>
      <c r="O194" s="14">
        <f t="shared" si="38"/>
        <v>-389.90802711282367</v>
      </c>
      <c r="P194" s="14">
        <f t="shared" si="38"/>
        <v>373.9396234882268</v>
      </c>
      <c r="Q194" s="14">
        <f t="shared" si="39"/>
        <v>2222.01081112355</v>
      </c>
      <c r="S194" s="28">
        <f>SUM(Q191:Q194)</f>
        <v>-3852.0862647368599</v>
      </c>
    </row>
    <row r="195" spans="2:19" x14ac:dyDescent="0.3">
      <c r="B195" s="5"/>
      <c r="C195" s="13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</row>
    <row r="196" spans="2:19" x14ac:dyDescent="0.3">
      <c r="B196" s="5"/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</row>
    <row r="197" spans="2:19" x14ac:dyDescent="0.3">
      <c r="B197" s="2" t="s">
        <v>62</v>
      </c>
    </row>
    <row r="198" spans="2:19" x14ac:dyDescent="0.3">
      <c r="B198" s="22" t="s">
        <v>44</v>
      </c>
      <c r="C198" s="33" t="s">
        <v>63</v>
      </c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</row>
    <row r="199" spans="2:19" x14ac:dyDescent="0.3">
      <c r="B199" s="9" t="s">
        <v>46</v>
      </c>
      <c r="C199" s="33" t="s">
        <v>64</v>
      </c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</row>
    <row r="200" spans="2:19" x14ac:dyDescent="0.3">
      <c r="B200" s="9" t="s">
        <v>48</v>
      </c>
      <c r="C200" s="33" t="s">
        <v>65</v>
      </c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</row>
    <row r="201" spans="2:19" x14ac:dyDescent="0.3">
      <c r="B201" s="9" t="s">
        <v>50</v>
      </c>
      <c r="C201" s="33" t="s">
        <v>66</v>
      </c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</row>
    <row r="202" spans="2:19" ht="14" customHeight="1" x14ac:dyDescent="0.3">
      <c r="B202" s="9" t="s">
        <v>58</v>
      </c>
      <c r="C202" s="34" t="s">
        <v>67</v>
      </c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</row>
    <row r="203" spans="2:19" x14ac:dyDescent="0.3">
      <c r="B203" s="9" t="s">
        <v>56</v>
      </c>
      <c r="C203" s="33" t="s">
        <v>68</v>
      </c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</row>
  </sheetData>
  <mergeCells count="23">
    <mergeCell ref="E104:Q104"/>
    <mergeCell ref="E2:Q2"/>
    <mergeCell ref="E3:Q3"/>
    <mergeCell ref="E4:Q4"/>
    <mergeCell ref="E5:Q5"/>
    <mergeCell ref="E52:Q52"/>
    <mergeCell ref="E53:Q53"/>
    <mergeCell ref="E54:Q54"/>
    <mergeCell ref="E55:Q55"/>
    <mergeCell ref="E101:Q101"/>
    <mergeCell ref="E102:Q102"/>
    <mergeCell ref="E103:Q103"/>
    <mergeCell ref="C200:Q200"/>
    <mergeCell ref="C201:Q201"/>
    <mergeCell ref="C202:Q202"/>
    <mergeCell ref="C203:Q203"/>
    <mergeCell ref="E145:Q145"/>
    <mergeCell ref="E146:Q146"/>
    <mergeCell ref="E147:Q147"/>
    <mergeCell ref="E148:Q148"/>
    <mergeCell ref="C198:Q198"/>
    <mergeCell ref="C199:Q199"/>
    <mergeCell ref="C196:Q196"/>
  </mergeCells>
  <printOptions horizontalCentered="1"/>
  <pageMargins left="0.25" right="0.25" top="0.75" bottom="0.75" header="0.3" footer="0.3"/>
  <pageSetup scale="53" fitToWidth="4" fitToHeight="4" orientation="landscape" r:id="rId1"/>
  <rowBreaks count="3" manualBreakCount="3">
    <brk id="51" max="16383" man="1"/>
    <brk id="99" max="16383" man="1"/>
    <brk id="144" max="16383" man="1"/>
  </rowBreaks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C02FE380650F43875272FBC864D186" ma:contentTypeVersion="10" ma:contentTypeDescription="Create a new document." ma:contentTypeScope="" ma:versionID="69c678b9bdaea71eba6769e2b8220150">
  <xsd:schema xmlns:xsd="http://www.w3.org/2001/XMLSchema" xmlns:xs="http://www.w3.org/2001/XMLSchema" xmlns:p="http://schemas.microsoft.com/office/2006/metadata/properties" xmlns:ns1="http://schemas.microsoft.com/sharepoint/v3" xmlns:ns2="06aca58b-1623-4a67-af42-5ade9e0c92aa" xmlns:ns3="415e652c-2d24-40d4-88dc-dc2e6e364054" targetNamespace="http://schemas.microsoft.com/office/2006/metadata/properties" ma:root="true" ma:fieldsID="915431bd258abc1046efa1ac0c6ad5d9" ns1:_="" ns2:_="" ns3:_="">
    <xsd:import namespace="http://schemas.microsoft.com/sharepoint/v3"/>
    <xsd:import namespace="06aca58b-1623-4a67-af42-5ade9e0c92aa"/>
    <xsd:import namespace="415e652c-2d24-40d4-88dc-dc2e6e3640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Comment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Interveno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aca58b-1623-4a67-af42-5ade9e0c92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Comment" ma:index="12" nillable="true" ma:displayName="Comment" ma:format="Dropdown" ma:internalName="Comment">
      <xsd:simpleType>
        <xsd:restriction base="dms:Text">
          <xsd:maxLength value="255"/>
        </xsd:restriction>
      </xsd:simpleType>
    </xsd:element>
    <xsd:element name="Intervenor" ma:index="17" nillable="true" ma:displayName="Intervenor" ma:format="Dropdown" ma:internalName="Interveno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5e652c-2d24-40d4-88dc-dc2e6e36405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ntervenor xmlns="06aca58b-1623-4a67-af42-5ade9e0c92aa">FRPO</Intervenor>
    <_ip_UnifiedCompliancePolicyProperties xmlns="http://schemas.microsoft.com/sharepoint/v3" xsi:nil="true"/>
    <Comment xmlns="06aca58b-1623-4a67-af42-5ade9e0c92a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E6BF74D-57E6-4924-BBDC-876652F706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6aca58b-1623-4a67-af42-5ade9e0c92aa"/>
    <ds:schemaRef ds:uri="415e652c-2d24-40d4-88dc-dc2e6e3640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0A33471-74B1-4C7F-B368-76B43BCD7628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415e652c-2d24-40d4-88dc-dc2e6e364054"/>
    <ds:schemaRef ds:uri="http://schemas.microsoft.com/office/2006/metadata/properties"/>
    <ds:schemaRef ds:uri="http://purl.org/dc/elements/1.1/"/>
    <ds:schemaRef ds:uri="http://schemas.microsoft.com/sharepoint/v3"/>
    <ds:schemaRef ds:uri="http://schemas.openxmlformats.org/package/2006/metadata/core-properties"/>
    <ds:schemaRef ds:uri="06aca58b-1623-4a67-af42-5ade9e0c92aa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F40164C-1821-4690-89A4-53765FD797C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Jenna Vanderveen</dc:creator>
  <cp:keywords/>
  <dc:description/>
  <cp:lastModifiedBy>Bonnie Adams</cp:lastModifiedBy>
  <cp:revision/>
  <cp:lastPrinted>2024-09-01T20:37:41Z</cp:lastPrinted>
  <dcterms:created xsi:type="dcterms:W3CDTF">2024-08-19T17:33:24Z</dcterms:created>
  <dcterms:modified xsi:type="dcterms:W3CDTF">2024-09-04T03:09:20Z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b1a6f161-e42b-4c47-8f69-f6a81e023e2d_Enabled">
    <vt:lpwstr>true</vt:lpwstr>
  </property>
  <property fmtid="{D5CDD505-2E9C-101B-9397-08002B2CF9AE}" pid="5" name="MSIP_Label_b1a6f161-e42b-4c47-8f69-f6a81e023e2d_SetDate">
    <vt:lpwstr>2024-08-19T17:41:16Z</vt:lpwstr>
  </property>
  <property fmtid="{D5CDD505-2E9C-101B-9397-08002B2CF9AE}" pid="6" name="MSIP_Label_b1a6f161-e42b-4c47-8f69-f6a81e023e2d_Method">
    <vt:lpwstr>Standard</vt:lpwstr>
  </property>
  <property fmtid="{D5CDD505-2E9C-101B-9397-08002B2CF9AE}" pid="7" name="MSIP_Label_b1a6f161-e42b-4c47-8f69-f6a81e023e2d_Name">
    <vt:lpwstr>b1a6f161-e42b-4c47-8f69-f6a81e023e2d</vt:lpwstr>
  </property>
  <property fmtid="{D5CDD505-2E9C-101B-9397-08002B2CF9AE}" pid="8" name="MSIP_Label_b1a6f161-e42b-4c47-8f69-f6a81e023e2d_SiteId">
    <vt:lpwstr>271df5c2-953a-497b-93ad-7adf7a4b3cd7</vt:lpwstr>
  </property>
  <property fmtid="{D5CDD505-2E9C-101B-9397-08002B2CF9AE}" pid="9" name="MSIP_Label_b1a6f161-e42b-4c47-8f69-f6a81e023e2d_ActionId">
    <vt:lpwstr>a9de6317-9d98-48b7-82d9-8c506994e749</vt:lpwstr>
  </property>
  <property fmtid="{D5CDD505-2E9C-101B-9397-08002B2CF9AE}" pid="10" name="MSIP_Label_b1a6f161-e42b-4c47-8f69-f6a81e023e2d_ContentBits">
    <vt:lpwstr>0</vt:lpwstr>
  </property>
  <property fmtid="{D5CDD505-2E9C-101B-9397-08002B2CF9AE}" pid="11" name="_AdHocReviewCycleID">
    <vt:i4>-101767234</vt:i4>
  </property>
  <property fmtid="{D5CDD505-2E9C-101B-9397-08002B2CF9AE}" pid="12" name="_NewReviewCycle">
    <vt:lpwstr/>
  </property>
  <property fmtid="{D5CDD505-2E9C-101B-9397-08002B2CF9AE}" pid="13" name="_EmailSubject">
    <vt:lpwstr>FRPO-36 Attachment 1 for upload to SharePoint</vt:lpwstr>
  </property>
  <property fmtid="{D5CDD505-2E9C-101B-9397-08002B2CF9AE}" pid="14" name="_AuthorEmail">
    <vt:lpwstr>Jenna.Vanderveen@enbridge.com</vt:lpwstr>
  </property>
  <property fmtid="{D5CDD505-2E9C-101B-9397-08002B2CF9AE}" pid="15" name="_AuthorEmailDisplayName">
    <vt:lpwstr>Jenna Vanderveen</vt:lpwstr>
  </property>
  <property fmtid="{D5CDD505-2E9C-101B-9397-08002B2CF9AE}" pid="16" name="_PreviousAdHocReviewCycleID">
    <vt:i4>1939654464</vt:i4>
  </property>
  <property fmtid="{D5CDD505-2E9C-101B-9397-08002B2CF9AE}" pid="17" name="ContentTypeId">
    <vt:lpwstr>0x01010083C02FE380650F43875272FBC864D186</vt:lpwstr>
  </property>
  <property fmtid="{D5CDD505-2E9C-101B-9397-08002B2CF9AE}" pid="18" name="_ReviewingToolsShownOnce">
    <vt:lpwstr/>
  </property>
</Properties>
</file>