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BoardSec\6- Shelly's Active Cases\$$$$$$$Redaction\1 - Input\"/>
    </mc:Choice>
  </mc:AlternateContent>
  <xr:revisionPtr revIDLastSave="0" documentId="8_{39B42A11-7FB5-4AB9-882A-3BF34C999BE1}" xr6:coauthVersionLast="47" xr6:coauthVersionMax="47" xr10:uidLastSave="{00000000-0000-0000-0000-000000000000}"/>
  <bookViews>
    <workbookView xWindow="-110" yWindow="-110" windowWidth="19420" windowHeight="11620" xr2:uid="{9EC30712-344D-4863-9784-5EEE0FA37FF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3" i="1" l="1"/>
  <c r="C113" i="1"/>
  <c r="C106" i="1"/>
  <c r="C114" i="1" s="1"/>
  <c r="D94" i="1"/>
  <c r="E94" i="1"/>
  <c r="F94" i="1"/>
  <c r="G94" i="1"/>
  <c r="H94" i="1"/>
  <c r="I94" i="1"/>
  <c r="J94" i="1"/>
  <c r="K94" i="1"/>
  <c r="L94" i="1"/>
  <c r="M94" i="1"/>
  <c r="N94" i="1"/>
  <c r="C94" i="1"/>
  <c r="O87" i="1"/>
  <c r="C93" i="1"/>
  <c r="C86" i="1"/>
  <c r="O67" i="1"/>
  <c r="C73" i="1"/>
  <c r="C66" i="1"/>
  <c r="C74" i="1"/>
  <c r="C54" i="1"/>
  <c r="C53" i="1"/>
  <c r="C46" i="1"/>
  <c r="O27" i="1"/>
  <c r="D34" i="1"/>
  <c r="E34" i="1"/>
  <c r="F34" i="1"/>
  <c r="G34" i="1"/>
  <c r="H34" i="1"/>
  <c r="I34" i="1"/>
  <c r="J34" i="1"/>
  <c r="K34" i="1"/>
  <c r="L34" i="1"/>
  <c r="M34" i="1"/>
  <c r="N34" i="1"/>
  <c r="C34" i="1"/>
  <c r="C33" i="1"/>
  <c r="C26" i="1"/>
  <c r="C13" i="1"/>
  <c r="C6" i="1"/>
  <c r="C14" i="1" s="1"/>
  <c r="C108" i="1" l="1"/>
  <c r="D106" i="1" s="1"/>
  <c r="D114" i="1" s="1"/>
  <c r="C116" i="1"/>
  <c r="D113" i="1" s="1"/>
  <c r="D116" i="1" l="1"/>
  <c r="E113" i="1" s="1"/>
  <c r="D108" i="1"/>
  <c r="E106" i="1" s="1"/>
  <c r="E114" i="1" s="1"/>
  <c r="E116" i="1" l="1"/>
  <c r="F113" i="1" s="1"/>
  <c r="E108" i="1"/>
  <c r="F106" i="1" s="1"/>
  <c r="F114" i="1" s="1"/>
  <c r="F108" i="1"/>
  <c r="G106" i="1" s="1"/>
  <c r="F116" i="1" l="1"/>
  <c r="G113" i="1" s="1"/>
  <c r="G114" i="1"/>
  <c r="G108" i="1"/>
  <c r="H106" i="1" s="1"/>
  <c r="G116" i="1" l="1"/>
  <c r="H113" i="1" s="1"/>
  <c r="H114" i="1"/>
  <c r="H108" i="1"/>
  <c r="I106" i="1" s="1"/>
  <c r="H116" i="1" l="1"/>
  <c r="I113" i="1" s="1"/>
  <c r="I114" i="1"/>
  <c r="I108" i="1"/>
  <c r="J106" i="1" s="1"/>
  <c r="I116" i="1" l="1"/>
  <c r="J113" i="1" s="1"/>
  <c r="J114" i="1"/>
  <c r="J108" i="1"/>
  <c r="K106" i="1" s="1"/>
  <c r="J116" i="1"/>
  <c r="K113" i="1" s="1"/>
  <c r="K114" i="1" l="1"/>
  <c r="K108" i="1"/>
  <c r="L106" i="1" s="1"/>
  <c r="K116" i="1"/>
  <c r="L113" i="1" s="1"/>
  <c r="L114" i="1" l="1"/>
  <c r="L116" i="1" s="1"/>
  <c r="M113" i="1" s="1"/>
  <c r="L108" i="1"/>
  <c r="M106" i="1" s="1"/>
  <c r="M114" i="1" l="1"/>
  <c r="M116" i="1" s="1"/>
  <c r="N113" i="1" s="1"/>
  <c r="M108" i="1"/>
  <c r="N106" i="1" s="1"/>
  <c r="N114" i="1" l="1"/>
  <c r="N116" i="1" s="1"/>
  <c r="O113" i="1" s="1"/>
  <c r="N108" i="1"/>
  <c r="O107" i="1" l="1"/>
  <c r="P107" i="1" s="1"/>
  <c r="Q107" i="1" s="1"/>
  <c r="R107" i="1" s="1"/>
  <c r="S107" i="1" s="1"/>
  <c r="T107" i="1" s="1"/>
  <c r="U107" i="1" s="1"/>
  <c r="V107" i="1" s="1"/>
  <c r="W107" i="1" s="1"/>
  <c r="X107" i="1" s="1"/>
  <c r="Y107" i="1" s="1"/>
  <c r="Z107" i="1" s="1"/>
  <c r="O106" i="1"/>
  <c r="O114" i="1" l="1"/>
  <c r="O108" i="1"/>
  <c r="P106" i="1" s="1"/>
  <c r="P114" i="1" l="1"/>
  <c r="P108" i="1"/>
  <c r="Q106" i="1" s="1"/>
  <c r="Q114" i="1" l="1"/>
  <c r="Q108" i="1"/>
  <c r="R106" i="1" s="1"/>
  <c r="R114" i="1" l="1"/>
  <c r="R108" i="1"/>
  <c r="S106" i="1" s="1"/>
  <c r="S114" i="1" l="1"/>
  <c r="S108" i="1"/>
  <c r="T106" i="1" s="1"/>
  <c r="T114" i="1" l="1"/>
  <c r="T108" i="1"/>
  <c r="U106" i="1" s="1"/>
  <c r="U114" i="1" l="1"/>
  <c r="U108" i="1"/>
  <c r="V106" i="1" s="1"/>
  <c r="V114" i="1" l="1"/>
  <c r="V108" i="1"/>
  <c r="W106" i="1" s="1"/>
  <c r="W114" i="1" l="1"/>
  <c r="W108" i="1"/>
  <c r="X106" i="1" s="1"/>
  <c r="X114" i="1" l="1"/>
  <c r="X108" i="1"/>
  <c r="Y106" i="1" s="1"/>
  <c r="Y114" i="1" l="1"/>
  <c r="Y108" i="1"/>
  <c r="Z106" i="1" s="1"/>
  <c r="Z114" i="1" l="1"/>
  <c r="O115" i="1" s="1"/>
  <c r="Z108" i="1"/>
  <c r="P115" i="1" l="1"/>
  <c r="Q115" i="1" s="1"/>
  <c r="R115" i="1" s="1"/>
  <c r="S115" i="1" s="1"/>
  <c r="T115" i="1" s="1"/>
  <c r="U115" i="1" s="1"/>
  <c r="V115" i="1" s="1"/>
  <c r="W115" i="1" s="1"/>
  <c r="X115" i="1" s="1"/>
  <c r="Y115" i="1" s="1"/>
  <c r="Z115" i="1" s="1"/>
  <c r="O116" i="1"/>
  <c r="P113" i="1" s="1"/>
  <c r="P116" i="1" l="1"/>
  <c r="Q113" i="1" s="1"/>
  <c r="Q116" i="1" s="1"/>
  <c r="R113" i="1" s="1"/>
  <c r="R116" i="1" s="1"/>
  <c r="S113" i="1" s="1"/>
  <c r="S116" i="1" s="1"/>
  <c r="T113" i="1" s="1"/>
  <c r="T116" i="1" s="1"/>
  <c r="U113" i="1" s="1"/>
  <c r="U116" i="1" s="1"/>
  <c r="V113" i="1" s="1"/>
  <c r="V116" i="1" s="1"/>
  <c r="W113" i="1" s="1"/>
  <c r="W116" i="1" s="1"/>
  <c r="X113" i="1" s="1"/>
  <c r="X116" i="1" s="1"/>
  <c r="Y113" i="1" s="1"/>
  <c r="Y116" i="1" s="1"/>
  <c r="Z113" i="1" s="1"/>
  <c r="Z116" i="1" s="1"/>
  <c r="C68" i="1" l="1"/>
  <c r="D66" i="1" s="1"/>
  <c r="O47" i="1"/>
  <c r="P47" i="1" s="1"/>
  <c r="Q47" i="1" s="1"/>
  <c r="R47" i="1" s="1"/>
  <c r="S47" i="1" s="1"/>
  <c r="T47" i="1" s="1"/>
  <c r="U47" i="1" s="1"/>
  <c r="V47" i="1" s="1"/>
  <c r="W47" i="1" s="1"/>
  <c r="X47" i="1" s="1"/>
  <c r="Y47" i="1" s="1"/>
  <c r="Z47" i="1" s="1"/>
  <c r="C43" i="1"/>
  <c r="C23" i="1"/>
  <c r="C8" i="1"/>
  <c r="D6" i="1" s="1"/>
  <c r="D14" i="1" s="1"/>
  <c r="D68" i="1" l="1"/>
  <c r="E66" i="1" s="1"/>
  <c r="E74" i="1" s="1"/>
  <c r="D74" i="1"/>
  <c r="C28" i="1"/>
  <c r="D26" i="1" s="1"/>
  <c r="C36" i="1"/>
  <c r="D33" i="1" s="1"/>
  <c r="C16" i="1"/>
  <c r="D13" i="1" s="1"/>
  <c r="D8" i="1"/>
  <c r="E6" i="1" s="1"/>
  <c r="E14" i="1" s="1"/>
  <c r="C56" i="1"/>
  <c r="D53" i="1" s="1"/>
  <c r="C48" i="1"/>
  <c r="D46" i="1" s="1"/>
  <c r="D54" i="1" s="1"/>
  <c r="E68" i="1"/>
  <c r="F66" i="1" s="1"/>
  <c r="F74" i="1" s="1"/>
  <c r="C103" i="1"/>
  <c r="C88" i="1"/>
  <c r="D86" i="1" s="1"/>
  <c r="C76" i="1"/>
  <c r="D73" i="1" s="1"/>
  <c r="D76" i="1" l="1"/>
  <c r="E73" i="1" s="1"/>
  <c r="E76" i="1" s="1"/>
  <c r="F73" i="1" s="1"/>
  <c r="C83" i="1"/>
  <c r="D36" i="1"/>
  <c r="E33" i="1" s="1"/>
  <c r="D28" i="1"/>
  <c r="E26" i="1" s="1"/>
  <c r="E8" i="1"/>
  <c r="F6" i="1" s="1"/>
  <c r="F14" i="1" s="1"/>
  <c r="F68" i="1"/>
  <c r="G66" i="1" s="1"/>
  <c r="G74" i="1" s="1"/>
  <c r="D88" i="1"/>
  <c r="E86" i="1" s="1"/>
  <c r="D16" i="1"/>
  <c r="E13" i="1" s="1"/>
  <c r="E16" i="1" s="1"/>
  <c r="F13" i="1" s="1"/>
  <c r="C96" i="1"/>
  <c r="D93" i="1" s="1"/>
  <c r="D56" i="1"/>
  <c r="E53" i="1" s="1"/>
  <c r="D48" i="1"/>
  <c r="E46" i="1" s="1"/>
  <c r="E54" i="1" s="1"/>
  <c r="C63" i="1"/>
  <c r="D96" i="1" l="1"/>
  <c r="E93" i="1" s="1"/>
  <c r="E36" i="1"/>
  <c r="F33" i="1" s="1"/>
  <c r="E28" i="1"/>
  <c r="F26" i="1" s="1"/>
  <c r="E88" i="1"/>
  <c r="F86" i="1" s="1"/>
  <c r="G68" i="1"/>
  <c r="H66" i="1" s="1"/>
  <c r="H74" i="1" s="1"/>
  <c r="F16" i="1"/>
  <c r="G13" i="1" s="1"/>
  <c r="F8" i="1"/>
  <c r="G6" i="1" s="1"/>
  <c r="G14" i="1" s="1"/>
  <c r="E48" i="1"/>
  <c r="F46" i="1" s="1"/>
  <c r="F54" i="1" s="1"/>
  <c r="F76" i="1"/>
  <c r="G73" i="1" s="1"/>
  <c r="F36" i="1" l="1"/>
  <c r="G33" i="1" s="1"/>
  <c r="F28" i="1"/>
  <c r="G26" i="1" s="1"/>
  <c r="F48" i="1"/>
  <c r="G46" i="1" s="1"/>
  <c r="G54" i="1" s="1"/>
  <c r="H68" i="1"/>
  <c r="I66" i="1" s="1"/>
  <c r="I74" i="1" s="1"/>
  <c r="G76" i="1"/>
  <c r="H73" i="1" s="1"/>
  <c r="F88" i="1"/>
  <c r="G86" i="1" s="1"/>
  <c r="E96" i="1"/>
  <c r="F93" i="1" s="1"/>
  <c r="G16" i="1"/>
  <c r="H13" i="1" s="1"/>
  <c r="G8" i="1"/>
  <c r="H6" i="1" s="1"/>
  <c r="H14" i="1" s="1"/>
  <c r="E56" i="1"/>
  <c r="F53" i="1" s="1"/>
  <c r="F96" i="1" l="1"/>
  <c r="G93" i="1" s="1"/>
  <c r="G28" i="1"/>
  <c r="H26" i="1" s="1"/>
  <c r="G36" i="1"/>
  <c r="H33" i="1" s="1"/>
  <c r="G96" i="1"/>
  <c r="H93" i="1" s="1"/>
  <c r="G88" i="1"/>
  <c r="H86" i="1" s="1"/>
  <c r="G48" i="1"/>
  <c r="H46" i="1" s="1"/>
  <c r="H54" i="1" s="1"/>
  <c r="H76" i="1"/>
  <c r="I73" i="1" s="1"/>
  <c r="F56" i="1"/>
  <c r="G53" i="1" s="1"/>
  <c r="H16" i="1"/>
  <c r="I13" i="1" s="1"/>
  <c r="H8" i="1"/>
  <c r="I6" i="1" s="1"/>
  <c r="I14" i="1" s="1"/>
  <c r="I68" i="1"/>
  <c r="J66" i="1" s="1"/>
  <c r="J74" i="1" s="1"/>
  <c r="H36" i="1" l="1"/>
  <c r="I33" i="1" s="1"/>
  <c r="H28" i="1"/>
  <c r="I26" i="1" s="1"/>
  <c r="J68" i="1"/>
  <c r="K66" i="1" s="1"/>
  <c r="K74" i="1" s="1"/>
  <c r="I16" i="1"/>
  <c r="J13" i="1" s="1"/>
  <c r="I8" i="1"/>
  <c r="J6" i="1" s="1"/>
  <c r="J14" i="1" s="1"/>
  <c r="H96" i="1"/>
  <c r="I93" i="1" s="1"/>
  <c r="H88" i="1"/>
  <c r="I86" i="1" s="1"/>
  <c r="G56" i="1"/>
  <c r="H53" i="1" s="1"/>
  <c r="H48" i="1"/>
  <c r="I46" i="1" s="1"/>
  <c r="I54" i="1" s="1"/>
  <c r="I76" i="1"/>
  <c r="J73" i="1" s="1"/>
  <c r="I28" i="1" l="1"/>
  <c r="J26" i="1" s="1"/>
  <c r="I36" i="1"/>
  <c r="J33" i="1" s="1"/>
  <c r="J76" i="1"/>
  <c r="K73" i="1" s="1"/>
  <c r="I48" i="1"/>
  <c r="J46" i="1" s="1"/>
  <c r="J54" i="1" s="1"/>
  <c r="K76" i="1"/>
  <c r="L73" i="1" s="1"/>
  <c r="K68" i="1"/>
  <c r="L66" i="1" s="1"/>
  <c r="L74" i="1" s="1"/>
  <c r="J16" i="1"/>
  <c r="K13" i="1" s="1"/>
  <c r="J8" i="1"/>
  <c r="K6" i="1" s="1"/>
  <c r="K14" i="1" s="1"/>
  <c r="H56" i="1"/>
  <c r="I53" i="1" s="1"/>
  <c r="I96" i="1"/>
  <c r="J93" i="1" s="1"/>
  <c r="I88" i="1"/>
  <c r="J86" i="1" s="1"/>
  <c r="I56" i="1" l="1"/>
  <c r="J53" i="1" s="1"/>
  <c r="J28" i="1"/>
  <c r="K26" i="1" s="1"/>
  <c r="J36" i="1"/>
  <c r="K33" i="1" s="1"/>
  <c r="K8" i="1"/>
  <c r="L6" i="1" s="1"/>
  <c r="L14" i="1" s="1"/>
  <c r="K16" i="1"/>
  <c r="L13" i="1" s="1"/>
  <c r="J88" i="1"/>
  <c r="K86" i="1" s="1"/>
  <c r="J96" i="1"/>
  <c r="K93" i="1" s="1"/>
  <c r="L68" i="1"/>
  <c r="M66" i="1" s="1"/>
  <c r="M74" i="1" s="1"/>
  <c r="L76" i="1"/>
  <c r="M73" i="1" s="1"/>
  <c r="J56" i="1"/>
  <c r="K53" i="1" s="1"/>
  <c r="J48" i="1"/>
  <c r="K46" i="1" s="1"/>
  <c r="K54" i="1" s="1"/>
  <c r="K28" i="1" l="1"/>
  <c r="L26" i="1" s="1"/>
  <c r="K36" i="1"/>
  <c r="L33" i="1" s="1"/>
  <c r="M68" i="1"/>
  <c r="N66" i="1" s="1"/>
  <c r="N74" i="1" s="1"/>
  <c r="M76" i="1"/>
  <c r="N73" i="1" s="1"/>
  <c r="K56" i="1"/>
  <c r="L53" i="1" s="1"/>
  <c r="K48" i="1"/>
  <c r="L46" i="1" s="1"/>
  <c r="L54" i="1" s="1"/>
  <c r="L16" i="1"/>
  <c r="M13" i="1" s="1"/>
  <c r="K96" i="1"/>
  <c r="L93" i="1" s="1"/>
  <c r="K88" i="1"/>
  <c r="L86" i="1" s="1"/>
  <c r="L8" i="1"/>
  <c r="M6" i="1" s="1"/>
  <c r="M14" i="1" s="1"/>
  <c r="L28" i="1" l="1"/>
  <c r="M26" i="1" s="1"/>
  <c r="L36" i="1"/>
  <c r="M33" i="1" s="1"/>
  <c r="N68" i="1"/>
  <c r="O66" i="1" s="1"/>
  <c r="N76" i="1"/>
  <c r="O73" i="1" s="1"/>
  <c r="P67" i="1"/>
  <c r="Q67" i="1" s="1"/>
  <c r="R67" i="1" s="1"/>
  <c r="S67" i="1" s="1"/>
  <c r="T67" i="1" s="1"/>
  <c r="U67" i="1" s="1"/>
  <c r="V67" i="1" s="1"/>
  <c r="W67" i="1" s="1"/>
  <c r="X67" i="1" s="1"/>
  <c r="Y67" i="1" s="1"/>
  <c r="Z67" i="1" s="1"/>
  <c r="L48" i="1"/>
  <c r="M46" i="1" s="1"/>
  <c r="M54" i="1" s="1"/>
  <c r="L56" i="1"/>
  <c r="M53" i="1" s="1"/>
  <c r="M16" i="1"/>
  <c r="N13" i="1" s="1"/>
  <c r="M8" i="1"/>
  <c r="N6" i="1" s="1"/>
  <c r="N14" i="1" s="1"/>
  <c r="L96" i="1"/>
  <c r="M93" i="1" s="1"/>
  <c r="L88" i="1"/>
  <c r="M86" i="1" s="1"/>
  <c r="M28" i="1" l="1"/>
  <c r="N26" i="1" s="1"/>
  <c r="M36" i="1"/>
  <c r="N33" i="1" s="1"/>
  <c r="M96" i="1"/>
  <c r="N93" i="1" s="1"/>
  <c r="M88" i="1"/>
  <c r="N86" i="1" s="1"/>
  <c r="O68" i="1"/>
  <c r="P66" i="1" s="1"/>
  <c r="O74" i="1"/>
  <c r="N16" i="1"/>
  <c r="N8" i="1"/>
  <c r="M56" i="1"/>
  <c r="N53" i="1" s="1"/>
  <c r="M48" i="1"/>
  <c r="N46" i="1" s="1"/>
  <c r="N54" i="1" s="1"/>
  <c r="O13" i="1" l="1"/>
  <c r="O6" i="1"/>
  <c r="O7" i="1"/>
  <c r="P7" i="1" s="1"/>
  <c r="Q7" i="1" s="1"/>
  <c r="R7" i="1" s="1"/>
  <c r="S7" i="1" s="1"/>
  <c r="T7" i="1" s="1"/>
  <c r="U7" i="1" s="1"/>
  <c r="V7" i="1" s="1"/>
  <c r="W7" i="1" s="1"/>
  <c r="X7" i="1" s="1"/>
  <c r="Y7" i="1" s="1"/>
  <c r="Z7" i="1" s="1"/>
  <c r="N36" i="1"/>
  <c r="O33" i="1" s="1"/>
  <c r="P27" i="1"/>
  <c r="Q27" i="1" s="1"/>
  <c r="R27" i="1" s="1"/>
  <c r="S27" i="1" s="1"/>
  <c r="T27" i="1" s="1"/>
  <c r="U27" i="1" s="1"/>
  <c r="V27" i="1" s="1"/>
  <c r="W27" i="1" s="1"/>
  <c r="X27" i="1" s="1"/>
  <c r="Y27" i="1" s="1"/>
  <c r="Z27" i="1" s="1"/>
  <c r="N28" i="1"/>
  <c r="O26" i="1" s="1"/>
  <c r="N56" i="1"/>
  <c r="O53" i="1" s="1"/>
  <c r="N48" i="1"/>
  <c r="O46" i="1" s="1"/>
  <c r="P74" i="1"/>
  <c r="P68" i="1"/>
  <c r="Q66" i="1" s="1"/>
  <c r="O14" i="1"/>
  <c r="O8" i="1"/>
  <c r="P6" i="1" s="1"/>
  <c r="N96" i="1"/>
  <c r="O93" i="1" s="1"/>
  <c r="N88" i="1"/>
  <c r="O28" i="1" l="1"/>
  <c r="P26" i="1" s="1"/>
  <c r="O34" i="1"/>
  <c r="Q74" i="1"/>
  <c r="Q68" i="1"/>
  <c r="R66" i="1" s="1"/>
  <c r="O54" i="1"/>
  <c r="O48" i="1"/>
  <c r="P46" i="1" s="1"/>
  <c r="O86" i="1"/>
  <c r="P87" i="1"/>
  <c r="Q87" i="1" s="1"/>
  <c r="R87" i="1" s="1"/>
  <c r="S87" i="1" s="1"/>
  <c r="T87" i="1" s="1"/>
  <c r="U87" i="1" s="1"/>
  <c r="V87" i="1" s="1"/>
  <c r="W87" i="1" s="1"/>
  <c r="X87" i="1" s="1"/>
  <c r="Y87" i="1" s="1"/>
  <c r="Z87" i="1" s="1"/>
  <c r="P14" i="1"/>
  <c r="P8" i="1"/>
  <c r="Q6" i="1" s="1"/>
  <c r="P34" i="1" l="1"/>
  <c r="P28" i="1"/>
  <c r="Q26" i="1" s="1"/>
  <c r="P54" i="1"/>
  <c r="P48" i="1"/>
  <c r="Q46" i="1" s="1"/>
  <c r="R74" i="1"/>
  <c r="R68" i="1"/>
  <c r="S66" i="1" s="1"/>
  <c r="O94" i="1"/>
  <c r="O88" i="1"/>
  <c r="P86" i="1" s="1"/>
  <c r="Q14" i="1"/>
  <c r="Q8" i="1"/>
  <c r="R6" i="1" s="1"/>
  <c r="Q34" i="1" l="1"/>
  <c r="Q28" i="1"/>
  <c r="R26" i="1" s="1"/>
  <c r="P94" i="1"/>
  <c r="P88" i="1"/>
  <c r="Q86" i="1" s="1"/>
  <c r="S74" i="1"/>
  <c r="S68" i="1"/>
  <c r="T66" i="1" s="1"/>
  <c r="R14" i="1"/>
  <c r="R8" i="1"/>
  <c r="S6" i="1" s="1"/>
  <c r="Q48" i="1"/>
  <c r="R46" i="1" s="1"/>
  <c r="Q54" i="1"/>
  <c r="R34" i="1" l="1"/>
  <c r="R28" i="1"/>
  <c r="S26" i="1" s="1"/>
  <c r="R48" i="1"/>
  <c r="S46" i="1" s="1"/>
  <c r="R54" i="1"/>
  <c r="S14" i="1"/>
  <c r="S8" i="1"/>
  <c r="T6" i="1" s="1"/>
  <c r="T74" i="1"/>
  <c r="T68" i="1"/>
  <c r="U66" i="1" s="1"/>
  <c r="Q94" i="1"/>
  <c r="Q88" i="1"/>
  <c r="R86" i="1" s="1"/>
  <c r="S34" i="1" l="1"/>
  <c r="S28" i="1"/>
  <c r="T26" i="1" s="1"/>
  <c r="U68" i="1"/>
  <c r="V66" i="1" s="1"/>
  <c r="U74" i="1"/>
  <c r="S54" i="1"/>
  <c r="S48" i="1"/>
  <c r="T46" i="1" s="1"/>
  <c r="T14" i="1"/>
  <c r="T8" i="1"/>
  <c r="U6" i="1" s="1"/>
  <c r="R94" i="1"/>
  <c r="R88" i="1"/>
  <c r="S86" i="1" s="1"/>
  <c r="T34" i="1" l="1"/>
  <c r="T28" i="1"/>
  <c r="U26" i="1" s="1"/>
  <c r="V68" i="1"/>
  <c r="W66" i="1" s="1"/>
  <c r="V74" i="1"/>
  <c r="U14" i="1"/>
  <c r="U8" i="1"/>
  <c r="V6" i="1" s="1"/>
  <c r="T54" i="1"/>
  <c r="T48" i="1"/>
  <c r="U46" i="1" s="1"/>
  <c r="S88" i="1"/>
  <c r="T86" i="1" s="1"/>
  <c r="S94" i="1"/>
  <c r="U34" i="1" l="1"/>
  <c r="U28" i="1"/>
  <c r="V26" i="1" s="1"/>
  <c r="U54" i="1"/>
  <c r="U48" i="1"/>
  <c r="V46" i="1" s="1"/>
  <c r="V14" i="1"/>
  <c r="V8" i="1"/>
  <c r="W6" i="1" s="1"/>
  <c r="T88" i="1"/>
  <c r="U86" i="1" s="1"/>
  <c r="T94" i="1"/>
  <c r="W68" i="1"/>
  <c r="X66" i="1" s="1"/>
  <c r="W74" i="1"/>
  <c r="V28" i="1" l="1"/>
  <c r="W26" i="1" s="1"/>
  <c r="V34" i="1"/>
  <c r="U88" i="1"/>
  <c r="V86" i="1" s="1"/>
  <c r="U94" i="1"/>
  <c r="V54" i="1"/>
  <c r="V48" i="1"/>
  <c r="W46" i="1" s="1"/>
  <c r="W14" i="1"/>
  <c r="W8" i="1"/>
  <c r="X6" i="1" s="1"/>
  <c r="X68" i="1"/>
  <c r="Y66" i="1" s="1"/>
  <c r="X74" i="1"/>
  <c r="W34" i="1" l="1"/>
  <c r="W28" i="1"/>
  <c r="X26" i="1" s="1"/>
  <c r="X14" i="1"/>
  <c r="X8" i="1"/>
  <c r="Y6" i="1" s="1"/>
  <c r="W54" i="1"/>
  <c r="W48" i="1"/>
  <c r="X46" i="1" s="1"/>
  <c r="Y74" i="1"/>
  <c r="Y68" i="1"/>
  <c r="Z66" i="1" s="1"/>
  <c r="V94" i="1"/>
  <c r="V88" i="1"/>
  <c r="W86" i="1" s="1"/>
  <c r="X28" i="1" l="1"/>
  <c r="Y26" i="1" s="1"/>
  <c r="X34" i="1"/>
  <c r="X54" i="1"/>
  <c r="X48" i="1"/>
  <c r="Y46" i="1" s="1"/>
  <c r="Y8" i="1"/>
  <c r="Z6" i="1" s="1"/>
  <c r="Y14" i="1"/>
  <c r="Z74" i="1"/>
  <c r="O75" i="1" s="1"/>
  <c r="Z68" i="1"/>
  <c r="W94" i="1"/>
  <c r="W88" i="1"/>
  <c r="X86" i="1" s="1"/>
  <c r="Y34" i="1" l="1"/>
  <c r="Y28" i="1"/>
  <c r="Z26" i="1" s="1"/>
  <c r="Z14" i="1"/>
  <c r="O15" i="1" s="1"/>
  <c r="Z8" i="1"/>
  <c r="Y48" i="1"/>
  <c r="Z46" i="1" s="1"/>
  <c r="Y54" i="1"/>
  <c r="X94" i="1"/>
  <c r="X88" i="1"/>
  <c r="Y86" i="1" s="1"/>
  <c r="Z28" i="1" l="1"/>
  <c r="Z34" i="1"/>
  <c r="O35" i="1" s="1"/>
  <c r="Y94" i="1"/>
  <c r="Y88" i="1"/>
  <c r="Z86" i="1" s="1"/>
  <c r="Z54" i="1"/>
  <c r="O55" i="1" s="1"/>
  <c r="Z48" i="1"/>
  <c r="Z88" i="1" l="1"/>
  <c r="Z94" i="1"/>
  <c r="O95" i="1" s="1"/>
  <c r="P55" i="1" l="1"/>
  <c r="Q55" i="1" s="1"/>
  <c r="R55" i="1" s="1"/>
  <c r="S55" i="1" s="1"/>
  <c r="T55" i="1" s="1"/>
  <c r="U55" i="1" s="1"/>
  <c r="V55" i="1" s="1"/>
  <c r="W55" i="1" s="1"/>
  <c r="X55" i="1" s="1"/>
  <c r="Y55" i="1" s="1"/>
  <c r="Z55" i="1" s="1"/>
  <c r="O56" i="1"/>
  <c r="P53" i="1" s="1"/>
  <c r="P56" i="1" l="1"/>
  <c r="Q53" i="1" s="1"/>
  <c r="Q56" i="1" s="1"/>
  <c r="R53" i="1" s="1"/>
  <c r="R56" i="1" s="1"/>
  <c r="S53" i="1" s="1"/>
  <c r="S56" i="1" s="1"/>
  <c r="T53" i="1" s="1"/>
  <c r="T56" i="1" s="1"/>
  <c r="U53" i="1" s="1"/>
  <c r="U56" i="1" s="1"/>
  <c r="V53" i="1" s="1"/>
  <c r="V56" i="1" s="1"/>
  <c r="W53" i="1" s="1"/>
  <c r="W56" i="1" s="1"/>
  <c r="X53" i="1" s="1"/>
  <c r="X56" i="1" s="1"/>
  <c r="Y53" i="1" s="1"/>
  <c r="Y56" i="1" s="1"/>
  <c r="Z53" i="1" s="1"/>
  <c r="Z56" i="1" s="1"/>
  <c r="P35" i="1"/>
  <c r="Q35" i="1" s="1"/>
  <c r="R35" i="1" s="1"/>
  <c r="S35" i="1" s="1"/>
  <c r="T35" i="1" s="1"/>
  <c r="U35" i="1" s="1"/>
  <c r="V35" i="1" s="1"/>
  <c r="W35" i="1" s="1"/>
  <c r="X35" i="1" s="1"/>
  <c r="Y35" i="1" s="1"/>
  <c r="Z35" i="1" s="1"/>
  <c r="O36" i="1"/>
  <c r="P33" i="1" s="1"/>
  <c r="P36" i="1" s="1"/>
  <c r="Q33" i="1" s="1"/>
  <c r="Q36" i="1" s="1"/>
  <c r="R33" i="1" s="1"/>
  <c r="R36" i="1" s="1"/>
  <c r="S33" i="1" s="1"/>
  <c r="S36" i="1" s="1"/>
  <c r="T33" i="1" s="1"/>
  <c r="T36" i="1" s="1"/>
  <c r="U33" i="1" s="1"/>
  <c r="U36" i="1" s="1"/>
  <c r="V33" i="1" s="1"/>
  <c r="V36" i="1" s="1"/>
  <c r="W33" i="1" s="1"/>
  <c r="W36" i="1" s="1"/>
  <c r="X33" i="1" s="1"/>
  <c r="X36" i="1" s="1"/>
  <c r="Y33" i="1" s="1"/>
  <c r="Y36" i="1" s="1"/>
  <c r="Z33" i="1" s="1"/>
  <c r="Z36" i="1" s="1"/>
  <c r="P75" i="1" l="1"/>
  <c r="Q75" i="1" s="1"/>
  <c r="R75" i="1" s="1"/>
  <c r="S75" i="1" s="1"/>
  <c r="T75" i="1" s="1"/>
  <c r="U75" i="1" s="1"/>
  <c r="V75" i="1" s="1"/>
  <c r="W75" i="1" s="1"/>
  <c r="X75" i="1" s="1"/>
  <c r="Y75" i="1" s="1"/>
  <c r="Z75" i="1" s="1"/>
  <c r="O76" i="1"/>
  <c r="P73" i="1" s="1"/>
  <c r="P76" i="1" l="1"/>
  <c r="Q73" i="1" s="1"/>
  <c r="Q76" i="1" s="1"/>
  <c r="R73" i="1" s="1"/>
  <c r="R76" i="1" s="1"/>
  <c r="S73" i="1" s="1"/>
  <c r="S76" i="1" s="1"/>
  <c r="T73" i="1" s="1"/>
  <c r="T76" i="1" s="1"/>
  <c r="U73" i="1" s="1"/>
  <c r="U76" i="1" s="1"/>
  <c r="V73" i="1" s="1"/>
  <c r="V76" i="1" s="1"/>
  <c r="W73" i="1" s="1"/>
  <c r="W76" i="1" s="1"/>
  <c r="X73" i="1" s="1"/>
  <c r="X76" i="1" s="1"/>
  <c r="Y73" i="1" s="1"/>
  <c r="Y76" i="1" s="1"/>
  <c r="Z73" i="1" s="1"/>
  <c r="Z76" i="1" s="1"/>
  <c r="P15" i="1"/>
  <c r="Q15" i="1" s="1"/>
  <c r="R15" i="1" s="1"/>
  <c r="S15" i="1" s="1"/>
  <c r="T15" i="1" s="1"/>
  <c r="U15" i="1" s="1"/>
  <c r="V15" i="1" s="1"/>
  <c r="W15" i="1" s="1"/>
  <c r="X15" i="1" s="1"/>
  <c r="Y15" i="1" s="1"/>
  <c r="Z15" i="1" s="1"/>
  <c r="O16" i="1"/>
  <c r="P13" i="1" s="1"/>
  <c r="P16" i="1" l="1"/>
  <c r="Q13" i="1" s="1"/>
  <c r="Q16" i="1" s="1"/>
  <c r="R13" i="1" s="1"/>
  <c r="R16" i="1" s="1"/>
  <c r="S13" i="1" s="1"/>
  <c r="S16" i="1" s="1"/>
  <c r="T13" i="1" s="1"/>
  <c r="T16" i="1" s="1"/>
  <c r="U13" i="1" s="1"/>
  <c r="U16" i="1" s="1"/>
  <c r="V13" i="1" s="1"/>
  <c r="V16" i="1" s="1"/>
  <c r="W13" i="1" s="1"/>
  <c r="W16" i="1" s="1"/>
  <c r="X13" i="1" s="1"/>
  <c r="X16" i="1" s="1"/>
  <c r="Y13" i="1" s="1"/>
  <c r="Y16" i="1" s="1"/>
  <c r="Z13" i="1" s="1"/>
  <c r="Z16" i="1" s="1"/>
  <c r="P95" i="1" l="1"/>
  <c r="Q95" i="1" s="1"/>
  <c r="R95" i="1" s="1"/>
  <c r="S95" i="1" s="1"/>
  <c r="T95" i="1" s="1"/>
  <c r="U95" i="1" s="1"/>
  <c r="V95" i="1" s="1"/>
  <c r="W95" i="1" s="1"/>
  <c r="X95" i="1" s="1"/>
  <c r="Y95" i="1" s="1"/>
  <c r="Z95" i="1" s="1"/>
  <c r="O96" i="1"/>
  <c r="P93" i="1" s="1"/>
  <c r="P96" i="1" l="1"/>
  <c r="Q93" i="1" s="1"/>
  <c r="Q96" i="1" s="1"/>
  <c r="R93" i="1" s="1"/>
  <c r="R96" i="1" s="1"/>
  <c r="S93" i="1" s="1"/>
  <c r="S96" i="1" s="1"/>
  <c r="T93" i="1" s="1"/>
  <c r="T96" i="1" s="1"/>
  <c r="U93" i="1" s="1"/>
  <c r="U96" i="1" s="1"/>
  <c r="V93" i="1" s="1"/>
  <c r="V96" i="1" s="1"/>
  <c r="W93" i="1" s="1"/>
  <c r="W96" i="1" s="1"/>
  <c r="X93" i="1" s="1"/>
  <c r="X96" i="1" s="1"/>
  <c r="Y93" i="1" s="1"/>
  <c r="Y96" i="1" s="1"/>
  <c r="Z93" i="1" s="1"/>
  <c r="Z96" i="1" s="1"/>
</calcChain>
</file>

<file path=xl/sharedStrings.xml><?xml version="1.0" encoding="utf-8"?>
<sst xmlns="http://schemas.openxmlformats.org/spreadsheetml/2006/main" count="93" uniqueCount="23">
  <si>
    <t>Wataynikaneyap Power LP</t>
  </si>
  <si>
    <t>Interest Schedule</t>
  </si>
  <si>
    <t>Construction Periond Interest Cost Variance</t>
  </si>
  <si>
    <t>Opening Principle Balance</t>
  </si>
  <si>
    <t>Principle Recovery</t>
  </si>
  <si>
    <t>Closing Principle Balance</t>
  </si>
  <si>
    <t>OEB Interest Rate</t>
  </si>
  <si>
    <t># of days in month</t>
  </si>
  <si>
    <t>Opening Interest Balance</t>
  </si>
  <si>
    <t>Interest Addition</t>
  </si>
  <si>
    <t>Interest Recovery</t>
  </si>
  <si>
    <t>Closing Interest Balance</t>
  </si>
  <si>
    <t>Principle</t>
  </si>
  <si>
    <t>Interest</t>
  </si>
  <si>
    <t>Per FS</t>
  </si>
  <si>
    <t>Variance</t>
  </si>
  <si>
    <t>Deferred Contingency Deferral Account</t>
  </si>
  <si>
    <t>COVID Construction Cost Deferral Account - 2020</t>
  </si>
  <si>
    <t>In-Service Date Variance Account</t>
  </si>
  <si>
    <t>Distribution System Deferral Account</t>
  </si>
  <si>
    <t>2025 Rate Application Support</t>
  </si>
  <si>
    <t>2023 Audited Balance</t>
  </si>
  <si>
    <t>Construction Period OMA Variance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</si>
</sst>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_-* #,##0_-;\-* #,##0_-;_-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">
    <xf numFmtId="0" fontId="0" fillId="0" borderId="0" xfId="0"/>
    <xf numFmtId="0" fontId="2" fillId="0" borderId="0" xfId="0" applyFont="1"/>
    <xf numFmtId="0" fontId="2" fillId="0" borderId="1" xfId="0" applyFont="1" applyBorder="1"/>
    <xf numFmtId="17" fontId="2" fillId="0" borderId="1" xfId="0" applyNumberFormat="1" applyFont="1" applyBorder="1" applyAlignment="1">
      <alignment horizontal="center"/>
    </xf>
    <xf numFmtId="165" fontId="0" fillId="0" borderId="0" xfId="1" applyNumberFormat="1" applyFont="1"/>
    <xf numFmtId="10" fontId="0" fillId="0" borderId="0" xfId="2" applyNumberFormat="1" applyFont="1"/>
    <xf numFmtId="0" fontId="3" fillId="0" borderId="0" xfId="0" applyFont="1"/>
    <xf numFmtId="164" fontId="0" fillId="0" borderId="0" xfId="0" applyNumberFormat="1"/>
    <xf numFmtId="165" fontId="0" fillId="0" borderId="1" xfId="1" applyNumberFormat="1" applyFont="1" applyBorder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E1D39C-5721-481F-88C3-FBA8B62EB6BE}">
  <dimension ref="A1:Z123"/>
  <sheetViews>
    <sheetView tabSelected="1" topLeftCell="A100" workbookViewId="0">
      <selection activeCell="G132" sqref="G132"/>
    </sheetView>
  </sheetViews>
  <sheetFormatPr defaultRowHeight="14.5" x14ac:dyDescent="0.35"/>
  <cols>
    <col min="1" max="1" width="5" customWidth="1"/>
    <col min="2" max="2" width="44.7265625" bestFit="1" customWidth="1"/>
    <col min="3" max="26" width="13.26953125" bestFit="1" customWidth="1"/>
  </cols>
  <sheetData>
    <row r="1" spans="1:26" x14ac:dyDescent="0.35">
      <c r="A1" s="1" t="s">
        <v>0</v>
      </c>
      <c r="B1" s="1"/>
    </row>
    <row r="2" spans="1:26" x14ac:dyDescent="0.35">
      <c r="A2" s="1" t="s">
        <v>1</v>
      </c>
      <c r="B2" s="1"/>
    </row>
    <row r="3" spans="1:26" x14ac:dyDescent="0.35">
      <c r="A3" s="1" t="s">
        <v>20</v>
      </c>
      <c r="B3" s="1"/>
    </row>
    <row r="5" spans="1:26" x14ac:dyDescent="0.35">
      <c r="B5" s="2" t="s">
        <v>2</v>
      </c>
      <c r="C5" s="3">
        <v>45292</v>
      </c>
      <c r="D5" s="3">
        <v>45323</v>
      </c>
      <c r="E5" s="3">
        <v>45352</v>
      </c>
      <c r="F5" s="3">
        <v>45383</v>
      </c>
      <c r="G5" s="3">
        <v>45413</v>
      </c>
      <c r="H5" s="3">
        <v>45444</v>
      </c>
      <c r="I5" s="3">
        <v>45474</v>
      </c>
      <c r="J5" s="3">
        <v>45505</v>
      </c>
      <c r="K5" s="3">
        <v>45536</v>
      </c>
      <c r="L5" s="3">
        <v>45566</v>
      </c>
      <c r="M5" s="3">
        <v>45597</v>
      </c>
      <c r="N5" s="3">
        <v>45627</v>
      </c>
      <c r="O5" s="3">
        <v>45658</v>
      </c>
      <c r="P5" s="3">
        <v>45689</v>
      </c>
      <c r="Q5" s="3">
        <v>45717</v>
      </c>
      <c r="R5" s="3">
        <v>45748</v>
      </c>
      <c r="S5" s="3">
        <v>45778</v>
      </c>
      <c r="T5" s="3">
        <v>45809</v>
      </c>
      <c r="U5" s="3">
        <v>45839</v>
      </c>
      <c r="V5" s="3">
        <v>45870</v>
      </c>
      <c r="W5" s="3">
        <v>45901</v>
      </c>
      <c r="X5" s="3">
        <v>45931</v>
      </c>
      <c r="Y5" s="3">
        <v>45962</v>
      </c>
      <c r="Z5" s="3">
        <v>45992</v>
      </c>
    </row>
    <row r="6" spans="1:26" x14ac:dyDescent="0.35">
      <c r="B6" t="s">
        <v>3</v>
      </c>
      <c r="C6" s="4">
        <f>+C19</f>
        <v>23252898.459999993</v>
      </c>
      <c r="D6" s="4">
        <f>+C8</f>
        <v>22970966.208333328</v>
      </c>
      <c r="E6" s="4">
        <f t="shared" ref="E6:Z6" si="0">+D8</f>
        <v>22689033.956666663</v>
      </c>
      <c r="F6" s="4">
        <f t="shared" si="0"/>
        <v>22407101.704999998</v>
      </c>
      <c r="G6" s="4">
        <f t="shared" si="0"/>
        <v>22125169.453333333</v>
      </c>
      <c r="H6" s="4">
        <f t="shared" si="0"/>
        <v>21843237.201666668</v>
      </c>
      <c r="I6" s="4">
        <f t="shared" si="0"/>
        <v>21561304.950000003</v>
      </c>
      <c r="J6" s="4">
        <f t="shared" si="0"/>
        <v>21279372.698333338</v>
      </c>
      <c r="K6" s="4">
        <f t="shared" si="0"/>
        <v>20997440.446666673</v>
      </c>
      <c r="L6" s="4">
        <f t="shared" si="0"/>
        <v>20715508.195000008</v>
      </c>
      <c r="M6" s="4">
        <f t="shared" si="0"/>
        <v>20433575.943333343</v>
      </c>
      <c r="N6" s="4">
        <f t="shared" si="0"/>
        <v>20151643.691666678</v>
      </c>
      <c r="O6" s="4">
        <f t="shared" si="0"/>
        <v>19869711.440000013</v>
      </c>
      <c r="P6" s="4">
        <f t="shared" si="0"/>
        <v>18213902.153333344</v>
      </c>
      <c r="Q6" s="4">
        <f t="shared" si="0"/>
        <v>16558092.866666676</v>
      </c>
      <c r="R6" s="4">
        <f t="shared" si="0"/>
        <v>14902283.580000009</v>
      </c>
      <c r="S6" s="4">
        <f t="shared" si="0"/>
        <v>13246474.293333342</v>
      </c>
      <c r="T6" s="4">
        <f t="shared" si="0"/>
        <v>11590665.006666675</v>
      </c>
      <c r="U6" s="4">
        <f t="shared" si="0"/>
        <v>9934855.7200000081</v>
      </c>
      <c r="V6" s="4">
        <f t="shared" si="0"/>
        <v>8279046.4333333401</v>
      </c>
      <c r="W6" s="4">
        <f t="shared" si="0"/>
        <v>6623237.1466666721</v>
      </c>
      <c r="X6" s="4">
        <f t="shared" si="0"/>
        <v>4967427.8600000041</v>
      </c>
      <c r="Y6" s="4">
        <f t="shared" si="0"/>
        <v>3311618.573333336</v>
      </c>
      <c r="Z6" s="4">
        <f t="shared" si="0"/>
        <v>1655809.2866666683</v>
      </c>
    </row>
    <row r="7" spans="1:26" x14ac:dyDescent="0.35">
      <c r="B7" t="s">
        <v>4</v>
      </c>
      <c r="C7" s="4">
        <v>-281932.25166666659</v>
      </c>
      <c r="D7" s="4">
        <v>-281932.25166666659</v>
      </c>
      <c r="E7" s="4">
        <v>-281932.25166666659</v>
      </c>
      <c r="F7" s="4">
        <v>-281932.25166666659</v>
      </c>
      <c r="G7" s="4">
        <v>-281932.25166666659</v>
      </c>
      <c r="H7" s="4">
        <v>-281932.25166666659</v>
      </c>
      <c r="I7" s="4">
        <v>-281932.25166666659</v>
      </c>
      <c r="J7" s="4">
        <v>-281932.25166666659</v>
      </c>
      <c r="K7" s="4">
        <v>-281932.25166666659</v>
      </c>
      <c r="L7" s="4">
        <v>-281932.25166666659</v>
      </c>
      <c r="M7" s="4">
        <v>-281932.25166666659</v>
      </c>
      <c r="N7" s="4">
        <v>-281932.25166666659</v>
      </c>
      <c r="O7" s="4">
        <f>-N8/12</f>
        <v>-1655809.2866666678</v>
      </c>
      <c r="P7" s="4">
        <f>O7</f>
        <v>-1655809.2866666678</v>
      </c>
      <c r="Q7" s="4">
        <f t="shared" ref="Q7:Z7" si="1">P7</f>
        <v>-1655809.2866666678</v>
      </c>
      <c r="R7" s="4">
        <f t="shared" si="1"/>
        <v>-1655809.2866666678</v>
      </c>
      <c r="S7" s="4">
        <f t="shared" si="1"/>
        <v>-1655809.2866666678</v>
      </c>
      <c r="T7" s="4">
        <f t="shared" si="1"/>
        <v>-1655809.2866666678</v>
      </c>
      <c r="U7" s="4">
        <f t="shared" si="1"/>
        <v>-1655809.2866666678</v>
      </c>
      <c r="V7" s="4">
        <f t="shared" si="1"/>
        <v>-1655809.2866666678</v>
      </c>
      <c r="W7" s="4">
        <f t="shared" si="1"/>
        <v>-1655809.2866666678</v>
      </c>
      <c r="X7" s="4">
        <f t="shared" si="1"/>
        <v>-1655809.2866666678</v>
      </c>
      <c r="Y7" s="4">
        <f t="shared" si="1"/>
        <v>-1655809.2866666678</v>
      </c>
      <c r="Z7" s="4">
        <f t="shared" si="1"/>
        <v>-1655809.2866666678</v>
      </c>
    </row>
    <row r="8" spans="1:26" x14ac:dyDescent="0.35">
      <c r="B8" t="s">
        <v>5</v>
      </c>
      <c r="C8" s="4">
        <f>SUM(C6:C7)</f>
        <v>22970966.208333328</v>
      </c>
      <c r="D8" s="4">
        <f t="shared" ref="D8:L8" si="2">SUM(D6:D7)</f>
        <v>22689033.956666663</v>
      </c>
      <c r="E8" s="4">
        <f t="shared" si="2"/>
        <v>22407101.704999998</v>
      </c>
      <c r="F8" s="4">
        <f t="shared" si="2"/>
        <v>22125169.453333333</v>
      </c>
      <c r="G8" s="4">
        <f t="shared" si="2"/>
        <v>21843237.201666668</v>
      </c>
      <c r="H8" s="4">
        <f t="shared" si="2"/>
        <v>21561304.950000003</v>
      </c>
      <c r="I8" s="4">
        <f t="shared" si="2"/>
        <v>21279372.698333338</v>
      </c>
      <c r="J8" s="4">
        <f t="shared" si="2"/>
        <v>20997440.446666673</v>
      </c>
      <c r="K8" s="4">
        <f t="shared" si="2"/>
        <v>20715508.195000008</v>
      </c>
      <c r="L8" s="4">
        <f t="shared" si="2"/>
        <v>20433575.943333343</v>
      </c>
      <c r="M8" s="4">
        <f>SUM(M6:M7)</f>
        <v>20151643.691666678</v>
      </c>
      <c r="N8" s="4">
        <f>SUM(N6:N7)</f>
        <v>19869711.440000013</v>
      </c>
      <c r="O8" s="4">
        <f t="shared" ref="O8:Z8" si="3">SUM(O6:O7)</f>
        <v>18213902.153333344</v>
      </c>
      <c r="P8" s="4">
        <f t="shared" si="3"/>
        <v>16558092.866666676</v>
      </c>
      <c r="Q8" s="4">
        <f t="shared" si="3"/>
        <v>14902283.580000009</v>
      </c>
      <c r="R8" s="4">
        <f t="shared" si="3"/>
        <v>13246474.293333342</v>
      </c>
      <c r="S8" s="4">
        <f t="shared" si="3"/>
        <v>11590665.006666675</v>
      </c>
      <c r="T8" s="4">
        <f t="shared" si="3"/>
        <v>9934855.7200000081</v>
      </c>
      <c r="U8" s="4">
        <f t="shared" si="3"/>
        <v>8279046.4333333401</v>
      </c>
      <c r="V8" s="4">
        <f t="shared" si="3"/>
        <v>6623237.1466666721</v>
      </c>
      <c r="W8" s="4">
        <f t="shared" si="3"/>
        <v>4967427.8600000041</v>
      </c>
      <c r="X8" s="4">
        <f t="shared" si="3"/>
        <v>3311618.573333336</v>
      </c>
      <c r="Y8" s="4">
        <f t="shared" si="3"/>
        <v>1655809.2866666683</v>
      </c>
      <c r="Z8" s="4">
        <f t="shared" si="3"/>
        <v>0</v>
      </c>
    </row>
    <row r="10" spans="1:26" x14ac:dyDescent="0.35">
      <c r="B10" t="s">
        <v>6</v>
      </c>
      <c r="C10" s="5">
        <v>5.4899999999999997E-2</v>
      </c>
      <c r="D10" s="5">
        <v>5.4899999999999997E-2</v>
      </c>
      <c r="E10" s="5">
        <v>5.4899999999999997E-2</v>
      </c>
      <c r="F10" s="5">
        <v>5.4899999999999997E-2</v>
      </c>
      <c r="G10" s="5">
        <v>5.4899999999999997E-2</v>
      </c>
      <c r="H10" s="5">
        <v>5.4899999999999997E-2</v>
      </c>
      <c r="I10" s="5">
        <v>5.1999999999999998E-2</v>
      </c>
      <c r="J10" s="5">
        <v>5.1999999999999998E-2</v>
      </c>
      <c r="K10" s="5">
        <v>5.1999999999999998E-2</v>
      </c>
      <c r="L10" s="5">
        <v>5.1999999999999998E-2</v>
      </c>
      <c r="M10" s="5">
        <v>5.1999999999999998E-2</v>
      </c>
      <c r="N10" s="5">
        <v>5.1999999999999998E-2</v>
      </c>
      <c r="O10" s="5">
        <v>5.1999999999999998E-2</v>
      </c>
      <c r="P10" s="5">
        <v>5.1999999999999998E-2</v>
      </c>
      <c r="Q10" s="5">
        <v>5.1999999999999998E-2</v>
      </c>
      <c r="R10" s="5">
        <v>5.1999999999999998E-2</v>
      </c>
      <c r="S10" s="5">
        <v>5.1999999999999998E-2</v>
      </c>
      <c r="T10" s="5">
        <v>5.1999999999999998E-2</v>
      </c>
      <c r="U10" s="5">
        <v>5.1999999999999998E-2</v>
      </c>
      <c r="V10" s="5">
        <v>5.1999999999999998E-2</v>
      </c>
      <c r="W10" s="5">
        <v>5.1999999999999998E-2</v>
      </c>
      <c r="X10" s="5">
        <v>5.1999999999999998E-2</v>
      </c>
      <c r="Y10" s="5">
        <v>5.1999999999999998E-2</v>
      </c>
      <c r="Z10" s="5">
        <v>5.1999999999999998E-2</v>
      </c>
    </row>
    <row r="11" spans="1:26" x14ac:dyDescent="0.35">
      <c r="B11" t="s">
        <v>7</v>
      </c>
      <c r="C11">
        <v>31</v>
      </c>
      <c r="D11">
        <v>29</v>
      </c>
      <c r="E11">
        <v>31</v>
      </c>
      <c r="F11">
        <v>30</v>
      </c>
      <c r="G11">
        <v>31</v>
      </c>
      <c r="H11" s="6">
        <v>30</v>
      </c>
      <c r="I11" s="6">
        <v>31</v>
      </c>
      <c r="J11" s="6">
        <v>31</v>
      </c>
      <c r="K11" s="6">
        <v>30</v>
      </c>
      <c r="L11" s="6">
        <v>31</v>
      </c>
      <c r="M11" s="6">
        <v>30</v>
      </c>
      <c r="N11" s="6">
        <v>31</v>
      </c>
      <c r="O11" s="6">
        <v>31</v>
      </c>
      <c r="P11" s="6">
        <v>28</v>
      </c>
      <c r="Q11">
        <v>31</v>
      </c>
      <c r="R11">
        <v>30</v>
      </c>
      <c r="S11">
        <v>31</v>
      </c>
      <c r="T11" s="6">
        <v>30</v>
      </c>
      <c r="U11" s="6">
        <v>31</v>
      </c>
      <c r="V11" s="6">
        <v>31</v>
      </c>
      <c r="W11" s="6">
        <v>30</v>
      </c>
      <c r="X11" s="6">
        <v>31</v>
      </c>
      <c r="Y11" s="6">
        <v>30</v>
      </c>
      <c r="Z11" s="6">
        <v>31</v>
      </c>
    </row>
    <row r="13" spans="1:26" x14ac:dyDescent="0.35">
      <c r="B13" t="s">
        <v>8</v>
      </c>
      <c r="C13" s="4">
        <f>+C20</f>
        <v>579873.14</v>
      </c>
      <c r="D13" s="4">
        <f>+C16</f>
        <v>665473.17227443785</v>
      </c>
      <c r="E13" s="4">
        <f t="shared" ref="E13:M13" si="4">+D16</f>
        <v>742870.92971612571</v>
      </c>
      <c r="F13" s="4">
        <f t="shared" si="4"/>
        <v>825848.99205006356</v>
      </c>
      <c r="G13" s="4">
        <f t="shared" si="4"/>
        <v>904155.00415800139</v>
      </c>
      <c r="H13" s="4">
        <f t="shared" si="4"/>
        <v>984511.09655143926</v>
      </c>
      <c r="I13" s="4">
        <f t="shared" si="4"/>
        <v>1060279.7183943773</v>
      </c>
      <c r="J13" s="4">
        <f t="shared" si="4"/>
        <v>1132717.7716806349</v>
      </c>
      <c r="K13" s="4">
        <f t="shared" si="4"/>
        <v>1203914.0905688417</v>
      </c>
      <c r="L13" s="4">
        <f t="shared" si="4"/>
        <v>1270885.4321540066</v>
      </c>
      <c r="M13" s="4">
        <f t="shared" si="4"/>
        <v>1339598.2822461112</v>
      </c>
      <c r="N13" s="4">
        <f>+M16</f>
        <v>1404166.2669318225</v>
      </c>
      <c r="O13" s="4">
        <f t="shared" ref="O13:Z13" si="5">+N16</f>
        <v>1470395.6482278253</v>
      </c>
      <c r="P13" s="4">
        <f t="shared" si="5"/>
        <v>1389164.1561236586</v>
      </c>
      <c r="Q13" s="4">
        <f t="shared" si="5"/>
        <v>1292835.3124961313</v>
      </c>
      <c r="R13" s="4">
        <f t="shared" si="5"/>
        <v>1196978.2611037092</v>
      </c>
      <c r="S13" s="4">
        <f t="shared" si="5"/>
        <v>1091685.3650091863</v>
      </c>
      <c r="T13" s="4">
        <f t="shared" si="5"/>
        <v>981202.75432850828</v>
      </c>
      <c r="U13" s="4">
        <f t="shared" si="5"/>
        <v>861756.09118083492</v>
      </c>
      <c r="V13" s="4">
        <f t="shared" si="5"/>
        <v>736647.92121190124</v>
      </c>
      <c r="W13" s="4">
        <f t="shared" si="5"/>
        <v>604226.97159883974</v>
      </c>
      <c r="X13" s="4">
        <f t="shared" si="5"/>
        <v>463549.65787144029</v>
      </c>
      <c r="Y13" s="4">
        <f t="shared" si="5"/>
        <v>316503.14897012303</v>
      </c>
      <c r="Z13" s="4">
        <f t="shared" si="5"/>
        <v>161672.06818957289</v>
      </c>
    </row>
    <row r="14" spans="1:26" x14ac:dyDescent="0.35">
      <c r="B14" t="s">
        <v>9</v>
      </c>
      <c r="C14" s="4">
        <f>+C6*C10/366*C11</f>
        <v>108125.97783899996</v>
      </c>
      <c r="D14" s="4">
        <f t="shared" ref="D14:N14" si="6">+D6*D10/366*D11</f>
        <v>99923.703006249983</v>
      </c>
      <c r="E14" s="4">
        <f t="shared" si="6"/>
        <v>105504.00789849999</v>
      </c>
      <c r="F14" s="4">
        <f t="shared" si="6"/>
        <v>100831.95767249998</v>
      </c>
      <c r="G14" s="4">
        <f t="shared" si="6"/>
        <v>102882.037958</v>
      </c>
      <c r="H14" s="4">
        <f t="shared" si="6"/>
        <v>98294.567407499999</v>
      </c>
      <c r="I14" s="4">
        <f t="shared" si="6"/>
        <v>94963.998850819684</v>
      </c>
      <c r="J14" s="4">
        <f t="shared" si="6"/>
        <v>93722.264452768693</v>
      </c>
      <c r="K14" s="4">
        <f t="shared" si="6"/>
        <v>89497.287149726792</v>
      </c>
      <c r="L14" s="4">
        <f t="shared" si="6"/>
        <v>91238.795656666698</v>
      </c>
      <c r="M14" s="4">
        <f t="shared" si="6"/>
        <v>87093.930250273275</v>
      </c>
      <c r="N14" s="4">
        <f t="shared" si="6"/>
        <v>88755.326860564703</v>
      </c>
      <c r="O14" s="4">
        <f t="shared" ref="O14:Z14" si="7">+O6*O10/365*O11</f>
        <v>87753.355729534305</v>
      </c>
      <c r="P14" s="4">
        <f t="shared" si="7"/>
        <v>72656.004206173544</v>
      </c>
      <c r="Q14" s="4">
        <f t="shared" si="7"/>
        <v>73127.79644127858</v>
      </c>
      <c r="R14" s="4">
        <f t="shared" si="7"/>
        <v>63691.951739178119</v>
      </c>
      <c r="S14" s="4">
        <f t="shared" si="7"/>
        <v>58502.237153022863</v>
      </c>
      <c r="T14" s="4">
        <f t="shared" si="7"/>
        <v>49538.184686027431</v>
      </c>
      <c r="U14" s="4">
        <f t="shared" si="7"/>
        <v>43876.67786476716</v>
      </c>
      <c r="V14" s="4">
        <f t="shared" si="7"/>
        <v>36563.898220639305</v>
      </c>
      <c r="W14" s="4">
        <f t="shared" si="7"/>
        <v>28307.534106301395</v>
      </c>
      <c r="X14" s="4">
        <f t="shared" si="7"/>
        <v>21938.33893238358</v>
      </c>
      <c r="Y14" s="4">
        <f t="shared" si="7"/>
        <v>14153.767053150697</v>
      </c>
      <c r="Z14" s="4">
        <f t="shared" si="7"/>
        <v>7312.7796441278606</v>
      </c>
    </row>
    <row r="15" spans="1:26" x14ac:dyDescent="0.35">
      <c r="B15" t="s">
        <v>10</v>
      </c>
      <c r="C15" s="4">
        <v>-22525.945564562091</v>
      </c>
      <c r="D15" s="4">
        <v>-22525.945564562091</v>
      </c>
      <c r="E15" s="4">
        <v>-22525.945564562091</v>
      </c>
      <c r="F15" s="4">
        <v>-22525.945564562091</v>
      </c>
      <c r="G15" s="4">
        <v>-22525.945564562091</v>
      </c>
      <c r="H15" s="4">
        <v>-22525.945564562091</v>
      </c>
      <c r="I15" s="4">
        <v>-22525.945564562091</v>
      </c>
      <c r="J15" s="4">
        <v>-22525.945564562091</v>
      </c>
      <c r="K15" s="4">
        <v>-22525.945564562091</v>
      </c>
      <c r="L15" s="4">
        <v>-22525.945564562091</v>
      </c>
      <c r="M15" s="4">
        <v>-22525.945564562091</v>
      </c>
      <c r="N15" s="4">
        <v>-22525.945564562091</v>
      </c>
      <c r="O15" s="4">
        <f>-(N16+SUM(O14:Z14))/12</f>
        <v>-168984.84783370083</v>
      </c>
      <c r="P15" s="4">
        <f>O15</f>
        <v>-168984.84783370083</v>
      </c>
      <c r="Q15" s="4">
        <f t="shared" ref="Q15:Z15" si="8">P15</f>
        <v>-168984.84783370083</v>
      </c>
      <c r="R15" s="4">
        <f t="shared" si="8"/>
        <v>-168984.84783370083</v>
      </c>
      <c r="S15" s="4">
        <f t="shared" si="8"/>
        <v>-168984.84783370083</v>
      </c>
      <c r="T15" s="4">
        <f t="shared" si="8"/>
        <v>-168984.84783370083</v>
      </c>
      <c r="U15" s="4">
        <f t="shared" si="8"/>
        <v>-168984.84783370083</v>
      </c>
      <c r="V15" s="4">
        <f t="shared" si="8"/>
        <v>-168984.84783370083</v>
      </c>
      <c r="W15" s="4">
        <f t="shared" si="8"/>
        <v>-168984.84783370083</v>
      </c>
      <c r="X15" s="4">
        <f t="shared" si="8"/>
        <v>-168984.84783370083</v>
      </c>
      <c r="Y15" s="4">
        <f t="shared" si="8"/>
        <v>-168984.84783370083</v>
      </c>
      <c r="Z15" s="4">
        <f t="shared" si="8"/>
        <v>-168984.84783370083</v>
      </c>
    </row>
    <row r="16" spans="1:26" x14ac:dyDescent="0.35">
      <c r="B16" t="s">
        <v>11</v>
      </c>
      <c r="C16" s="4">
        <f>SUM(C13:C15)</f>
        <v>665473.17227443785</v>
      </c>
      <c r="D16" s="4">
        <f t="shared" ref="D16:M16" si="9">SUM(D13:D15)</f>
        <v>742870.92971612571</v>
      </c>
      <c r="E16" s="4">
        <f t="shared" si="9"/>
        <v>825848.99205006356</v>
      </c>
      <c r="F16" s="4">
        <f t="shared" si="9"/>
        <v>904155.00415800139</v>
      </c>
      <c r="G16" s="4">
        <f t="shared" si="9"/>
        <v>984511.09655143926</v>
      </c>
      <c r="H16" s="4">
        <f t="shared" si="9"/>
        <v>1060279.7183943773</v>
      </c>
      <c r="I16" s="4">
        <f t="shared" si="9"/>
        <v>1132717.7716806349</v>
      </c>
      <c r="J16" s="4">
        <f t="shared" si="9"/>
        <v>1203914.0905688417</v>
      </c>
      <c r="K16" s="4">
        <f t="shared" si="9"/>
        <v>1270885.4321540066</v>
      </c>
      <c r="L16" s="4">
        <f t="shared" si="9"/>
        <v>1339598.2822461112</v>
      </c>
      <c r="M16" s="4">
        <f t="shared" si="9"/>
        <v>1404166.2669318225</v>
      </c>
      <c r="N16" s="4">
        <f>SUM(N13:N15)</f>
        <v>1470395.6482278253</v>
      </c>
      <c r="O16" s="4">
        <f t="shared" ref="O16:Z16" si="10">SUM(O13:O15)</f>
        <v>1389164.1561236586</v>
      </c>
      <c r="P16" s="4">
        <f t="shared" si="10"/>
        <v>1292835.3124961313</v>
      </c>
      <c r="Q16" s="4">
        <f t="shared" si="10"/>
        <v>1196978.2611037092</v>
      </c>
      <c r="R16" s="4">
        <f t="shared" si="10"/>
        <v>1091685.3650091863</v>
      </c>
      <c r="S16" s="4">
        <f t="shared" si="10"/>
        <v>981202.75432850828</v>
      </c>
      <c r="T16" s="4">
        <f t="shared" si="10"/>
        <v>861756.09118083492</v>
      </c>
      <c r="U16" s="4">
        <f t="shared" si="10"/>
        <v>736647.92121190124</v>
      </c>
      <c r="V16" s="4">
        <f t="shared" si="10"/>
        <v>604226.97159883974</v>
      </c>
      <c r="W16" s="4">
        <f t="shared" si="10"/>
        <v>463549.65787144029</v>
      </c>
      <c r="X16" s="4">
        <f t="shared" si="10"/>
        <v>316503.14897012303</v>
      </c>
      <c r="Y16" s="4">
        <f t="shared" si="10"/>
        <v>161672.06818957289</v>
      </c>
      <c r="Z16" s="4">
        <f t="shared" si="10"/>
        <v>0</v>
      </c>
    </row>
    <row r="18" spans="2:26" x14ac:dyDescent="0.35">
      <c r="B18" s="1" t="s">
        <v>21</v>
      </c>
      <c r="O18" s="7"/>
    </row>
    <row r="19" spans="2:26" x14ac:dyDescent="0.35">
      <c r="B19" t="s">
        <v>12</v>
      </c>
      <c r="C19" s="4">
        <v>23252898.459999993</v>
      </c>
      <c r="O19" s="7"/>
    </row>
    <row r="20" spans="2:26" x14ac:dyDescent="0.35">
      <c r="B20" t="s">
        <v>13</v>
      </c>
      <c r="C20" s="8">
        <v>579873.14</v>
      </c>
    </row>
    <row r="21" spans="2:26" x14ac:dyDescent="0.35">
      <c r="C21" s="4">
        <v>23832771.599999994</v>
      </c>
    </row>
    <row r="22" spans="2:26" x14ac:dyDescent="0.35">
      <c r="B22" t="s">
        <v>14</v>
      </c>
      <c r="C22" s="8">
        <v>23832772</v>
      </c>
    </row>
    <row r="23" spans="2:26" x14ac:dyDescent="0.35">
      <c r="B23" t="s">
        <v>15</v>
      </c>
      <c r="C23" s="4">
        <f>ROUND(C21-C22,0)</f>
        <v>0</v>
      </c>
    </row>
    <row r="25" spans="2:26" x14ac:dyDescent="0.35">
      <c r="B25" s="2" t="s">
        <v>16</v>
      </c>
      <c r="C25" s="3">
        <v>45292</v>
      </c>
      <c r="D25" s="3">
        <v>45323</v>
      </c>
      <c r="E25" s="3">
        <v>45352</v>
      </c>
      <c r="F25" s="3">
        <v>45383</v>
      </c>
      <c r="G25" s="3">
        <v>45413</v>
      </c>
      <c r="H25" s="3">
        <v>45444</v>
      </c>
      <c r="I25" s="3">
        <v>45474</v>
      </c>
      <c r="J25" s="3">
        <v>45505</v>
      </c>
      <c r="K25" s="3">
        <v>45536</v>
      </c>
      <c r="L25" s="3">
        <v>45566</v>
      </c>
      <c r="M25" s="3">
        <v>45597</v>
      </c>
      <c r="N25" s="3">
        <v>45627</v>
      </c>
      <c r="O25" s="3">
        <v>45658</v>
      </c>
      <c r="P25" s="3">
        <v>45689</v>
      </c>
      <c r="Q25" s="3">
        <v>45717</v>
      </c>
      <c r="R25" s="3">
        <v>45748</v>
      </c>
      <c r="S25" s="3">
        <v>45778</v>
      </c>
      <c r="T25" s="3">
        <v>45809</v>
      </c>
      <c r="U25" s="3">
        <v>45839</v>
      </c>
      <c r="V25" s="3">
        <v>45870</v>
      </c>
      <c r="W25" s="3">
        <v>45901</v>
      </c>
      <c r="X25" s="3">
        <v>45931</v>
      </c>
      <c r="Y25" s="3">
        <v>45962</v>
      </c>
      <c r="Z25" s="3">
        <v>45992</v>
      </c>
    </row>
    <row r="26" spans="2:26" x14ac:dyDescent="0.35">
      <c r="B26" t="s">
        <v>3</v>
      </c>
      <c r="C26" s="4">
        <f>+C39</f>
        <v>202703.29</v>
      </c>
      <c r="D26" s="4">
        <f>+C28</f>
        <v>200870.44500000001</v>
      </c>
      <c r="E26" s="4">
        <f t="shared" ref="E26:Z26" si="11">+D28</f>
        <v>199037.6</v>
      </c>
      <c r="F26" s="4">
        <f t="shared" si="11"/>
        <v>197204.755</v>
      </c>
      <c r="G26" s="4">
        <f t="shared" si="11"/>
        <v>195371.91</v>
      </c>
      <c r="H26" s="4">
        <f t="shared" si="11"/>
        <v>193539.065</v>
      </c>
      <c r="I26" s="4">
        <f t="shared" si="11"/>
        <v>191706.22</v>
      </c>
      <c r="J26" s="4">
        <f t="shared" si="11"/>
        <v>189873.375</v>
      </c>
      <c r="K26" s="4">
        <f t="shared" si="11"/>
        <v>188040.53</v>
      </c>
      <c r="L26" s="4">
        <f t="shared" si="11"/>
        <v>186207.685</v>
      </c>
      <c r="M26" s="4">
        <f t="shared" si="11"/>
        <v>184374.84</v>
      </c>
      <c r="N26" s="4">
        <f t="shared" si="11"/>
        <v>182541.995</v>
      </c>
      <c r="O26" s="4">
        <f t="shared" si="11"/>
        <v>180709.15</v>
      </c>
      <c r="P26" s="4">
        <f t="shared" si="11"/>
        <v>165650.05416666667</v>
      </c>
      <c r="Q26" s="4">
        <f t="shared" si="11"/>
        <v>150590.95833333334</v>
      </c>
      <c r="R26" s="4">
        <f t="shared" si="11"/>
        <v>135531.86250000002</v>
      </c>
      <c r="S26" s="4">
        <f t="shared" si="11"/>
        <v>120472.76666666669</v>
      </c>
      <c r="T26" s="4">
        <f t="shared" si="11"/>
        <v>105413.67083333337</v>
      </c>
      <c r="U26" s="4">
        <f t="shared" si="11"/>
        <v>90354.575000000041</v>
      </c>
      <c r="V26" s="4">
        <f t="shared" si="11"/>
        <v>75295.479166666715</v>
      </c>
      <c r="W26" s="4">
        <f t="shared" si="11"/>
        <v>60236.383333333382</v>
      </c>
      <c r="X26" s="4">
        <f t="shared" si="11"/>
        <v>45177.287500000049</v>
      </c>
      <c r="Y26" s="4">
        <f t="shared" si="11"/>
        <v>30118.191666666717</v>
      </c>
      <c r="Z26" s="4">
        <f t="shared" si="11"/>
        <v>15059.095833333384</v>
      </c>
    </row>
    <row r="27" spans="2:26" x14ac:dyDescent="0.35">
      <c r="B27" t="s">
        <v>4</v>
      </c>
      <c r="C27" s="4">
        <v>-1832.8449999999998</v>
      </c>
      <c r="D27" s="4">
        <v>-1832.8449999999998</v>
      </c>
      <c r="E27" s="4">
        <v>-1832.8449999999998</v>
      </c>
      <c r="F27" s="4">
        <v>-1832.8449999999998</v>
      </c>
      <c r="G27" s="4">
        <v>-1832.8449999999998</v>
      </c>
      <c r="H27" s="4">
        <v>-1832.8449999999998</v>
      </c>
      <c r="I27" s="4">
        <v>-1832.8449999999998</v>
      </c>
      <c r="J27" s="4">
        <v>-1832.8449999999998</v>
      </c>
      <c r="K27" s="4">
        <v>-1832.8449999999998</v>
      </c>
      <c r="L27" s="4">
        <v>-1832.8449999999998</v>
      </c>
      <c r="M27" s="4">
        <v>-1832.8449999999998</v>
      </c>
      <c r="N27" s="4">
        <v>-1832.8449999999998</v>
      </c>
      <c r="O27" s="4">
        <f>-N28/12</f>
        <v>-15059.095833333333</v>
      </c>
      <c r="P27" s="4">
        <f>O27</f>
        <v>-15059.095833333333</v>
      </c>
      <c r="Q27" s="4">
        <f t="shared" ref="Q27:Z27" si="12">P27</f>
        <v>-15059.095833333333</v>
      </c>
      <c r="R27" s="4">
        <f t="shared" si="12"/>
        <v>-15059.095833333333</v>
      </c>
      <c r="S27" s="4">
        <f t="shared" si="12"/>
        <v>-15059.095833333333</v>
      </c>
      <c r="T27" s="4">
        <f t="shared" si="12"/>
        <v>-15059.095833333333</v>
      </c>
      <c r="U27" s="4">
        <f t="shared" si="12"/>
        <v>-15059.095833333333</v>
      </c>
      <c r="V27" s="4">
        <f t="shared" si="12"/>
        <v>-15059.095833333333</v>
      </c>
      <c r="W27" s="4">
        <f t="shared" si="12"/>
        <v>-15059.095833333333</v>
      </c>
      <c r="X27" s="4">
        <f t="shared" si="12"/>
        <v>-15059.095833333333</v>
      </c>
      <c r="Y27" s="4">
        <f t="shared" si="12"/>
        <v>-15059.095833333333</v>
      </c>
      <c r="Z27" s="4">
        <f t="shared" si="12"/>
        <v>-15059.095833333333</v>
      </c>
    </row>
    <row r="28" spans="2:26" x14ac:dyDescent="0.35">
      <c r="B28" t="s">
        <v>5</v>
      </c>
      <c r="C28" s="4">
        <f>SUM(C26:C27)</f>
        <v>200870.44500000001</v>
      </c>
      <c r="D28" s="4">
        <f t="shared" ref="D28:L28" si="13">SUM(D26:D27)</f>
        <v>199037.6</v>
      </c>
      <c r="E28" s="4">
        <f t="shared" si="13"/>
        <v>197204.755</v>
      </c>
      <c r="F28" s="4">
        <f t="shared" si="13"/>
        <v>195371.91</v>
      </c>
      <c r="G28" s="4">
        <f t="shared" si="13"/>
        <v>193539.065</v>
      </c>
      <c r="H28" s="4">
        <f t="shared" si="13"/>
        <v>191706.22</v>
      </c>
      <c r="I28" s="4">
        <f t="shared" si="13"/>
        <v>189873.375</v>
      </c>
      <c r="J28" s="4">
        <f t="shared" si="13"/>
        <v>188040.53</v>
      </c>
      <c r="K28" s="4">
        <f t="shared" si="13"/>
        <v>186207.685</v>
      </c>
      <c r="L28" s="4">
        <f t="shared" si="13"/>
        <v>184374.84</v>
      </c>
      <c r="M28" s="4">
        <f>SUM(M26:M27)</f>
        <v>182541.995</v>
      </c>
      <c r="N28" s="4">
        <f>SUM(N26:N27)</f>
        <v>180709.15</v>
      </c>
      <c r="O28" s="4">
        <f t="shared" ref="O28:Z28" si="14">SUM(O26:O27)</f>
        <v>165650.05416666667</v>
      </c>
      <c r="P28" s="4">
        <f t="shared" si="14"/>
        <v>150590.95833333334</v>
      </c>
      <c r="Q28" s="4">
        <f t="shared" si="14"/>
        <v>135531.86250000002</v>
      </c>
      <c r="R28" s="4">
        <f t="shared" si="14"/>
        <v>120472.76666666669</v>
      </c>
      <c r="S28" s="4">
        <f t="shared" si="14"/>
        <v>105413.67083333337</v>
      </c>
      <c r="T28" s="4">
        <f t="shared" si="14"/>
        <v>90354.575000000041</v>
      </c>
      <c r="U28" s="4">
        <f t="shared" si="14"/>
        <v>75295.479166666715</v>
      </c>
      <c r="V28" s="4">
        <f t="shared" si="14"/>
        <v>60236.383333333382</v>
      </c>
      <c r="W28" s="4">
        <f t="shared" si="14"/>
        <v>45177.287500000049</v>
      </c>
      <c r="X28" s="4">
        <f t="shared" si="14"/>
        <v>30118.191666666717</v>
      </c>
      <c r="Y28" s="4">
        <f t="shared" si="14"/>
        <v>15059.095833333384</v>
      </c>
      <c r="Z28" s="4">
        <f t="shared" si="14"/>
        <v>5.0931703299283981E-11</v>
      </c>
    </row>
    <row r="30" spans="2:26" x14ac:dyDescent="0.35">
      <c r="B30" t="s">
        <v>6</v>
      </c>
      <c r="C30" s="5">
        <v>5.4899999999999997E-2</v>
      </c>
      <c r="D30" s="5">
        <v>5.4899999999999997E-2</v>
      </c>
      <c r="E30" s="5">
        <v>5.4899999999999997E-2</v>
      </c>
      <c r="F30" s="5">
        <v>5.4899999999999997E-2</v>
      </c>
      <c r="G30" s="5">
        <v>5.4899999999999997E-2</v>
      </c>
      <c r="H30" s="5">
        <v>5.4899999999999997E-2</v>
      </c>
      <c r="I30" s="5">
        <v>5.1999999999999998E-2</v>
      </c>
      <c r="J30" s="5">
        <v>5.1999999999999998E-2</v>
      </c>
      <c r="K30" s="5">
        <v>5.1999999999999998E-2</v>
      </c>
      <c r="L30" s="5">
        <v>5.1999999999999998E-2</v>
      </c>
      <c r="M30" s="5">
        <v>5.1999999999999998E-2</v>
      </c>
      <c r="N30" s="5">
        <v>5.1999999999999998E-2</v>
      </c>
      <c r="O30" s="5">
        <v>5.1999999999999998E-2</v>
      </c>
      <c r="P30" s="5">
        <v>5.1999999999999998E-2</v>
      </c>
      <c r="Q30" s="5">
        <v>5.1999999999999998E-2</v>
      </c>
      <c r="R30" s="5">
        <v>5.1999999999999998E-2</v>
      </c>
      <c r="S30" s="5">
        <v>5.1999999999999998E-2</v>
      </c>
      <c r="T30" s="5">
        <v>5.1999999999999998E-2</v>
      </c>
      <c r="U30" s="5">
        <v>5.1999999999999998E-2</v>
      </c>
      <c r="V30" s="5">
        <v>5.1999999999999998E-2</v>
      </c>
      <c r="W30" s="5">
        <v>5.1999999999999998E-2</v>
      </c>
      <c r="X30" s="5">
        <v>5.1999999999999998E-2</v>
      </c>
      <c r="Y30" s="5">
        <v>5.1999999999999998E-2</v>
      </c>
      <c r="Z30" s="5">
        <v>5.1999999999999998E-2</v>
      </c>
    </row>
    <row r="31" spans="2:26" x14ac:dyDescent="0.35">
      <c r="B31" t="s">
        <v>7</v>
      </c>
      <c r="C31">
        <v>31</v>
      </c>
      <c r="D31">
        <v>29</v>
      </c>
      <c r="E31">
        <v>31</v>
      </c>
      <c r="F31">
        <v>30</v>
      </c>
      <c r="G31">
        <v>31</v>
      </c>
      <c r="H31" s="6">
        <v>30</v>
      </c>
      <c r="I31" s="6">
        <v>31</v>
      </c>
      <c r="J31" s="6">
        <v>31</v>
      </c>
      <c r="K31" s="6">
        <v>30</v>
      </c>
      <c r="L31" s="6">
        <v>31</v>
      </c>
      <c r="M31" s="6">
        <v>30</v>
      </c>
      <c r="N31" s="6">
        <v>31</v>
      </c>
      <c r="O31" s="6">
        <v>31</v>
      </c>
      <c r="P31" s="6">
        <v>28</v>
      </c>
      <c r="Q31">
        <v>31</v>
      </c>
      <c r="R31">
        <v>30</v>
      </c>
      <c r="S31">
        <v>31</v>
      </c>
      <c r="T31" s="6">
        <v>30</v>
      </c>
      <c r="U31" s="6">
        <v>31</v>
      </c>
      <c r="V31" s="6">
        <v>31</v>
      </c>
      <c r="W31" s="6">
        <v>30</v>
      </c>
      <c r="X31" s="6">
        <v>31</v>
      </c>
      <c r="Y31" s="6">
        <v>30</v>
      </c>
      <c r="Z31" s="6">
        <v>31</v>
      </c>
    </row>
    <row r="33" spans="2:26" x14ac:dyDescent="0.35">
      <c r="B33" t="s">
        <v>8</v>
      </c>
      <c r="C33" s="4">
        <f>+C40</f>
        <v>3627.45</v>
      </c>
      <c r="D33" s="4">
        <f>+C36</f>
        <v>4423.1197007890405</v>
      </c>
      <c r="E33" s="4">
        <f t="shared" ref="E33:M33" si="15">+D36</f>
        <v>5150.0055388280816</v>
      </c>
      <c r="F33" s="4">
        <f t="shared" si="15"/>
        <v>5928.6297811171225</v>
      </c>
      <c r="G33" s="4">
        <f t="shared" si="15"/>
        <v>6669.1505809061637</v>
      </c>
      <c r="H33" s="4">
        <f t="shared" si="15"/>
        <v>7430.7293646952048</v>
      </c>
      <c r="I33" s="4">
        <f t="shared" si="15"/>
        <v>8154.754559484245</v>
      </c>
      <c r="J33" s="4">
        <f t="shared" si="15"/>
        <v>8852.1993897514276</v>
      </c>
      <c r="K33" s="4">
        <f t="shared" si="15"/>
        <v>9541.5716895814512</v>
      </c>
      <c r="L33" s="4">
        <f t="shared" si="15"/>
        <v>10196.1553181</v>
      </c>
      <c r="M33" s="4">
        <f t="shared" si="15"/>
        <v>10869.382557055707</v>
      </c>
      <c r="N33" s="4">
        <f>+M36</f>
        <v>11508.34193311524</v>
      </c>
      <c r="O33" s="4">
        <f t="shared" ref="O33:Z33" si="16">+N36</f>
        <v>12165.424111196631</v>
      </c>
      <c r="P33" s="4">
        <f t="shared" si="16"/>
        <v>11527.263503296303</v>
      </c>
      <c r="Q33" s="4">
        <f t="shared" si="16"/>
        <v>10751.796947633418</v>
      </c>
      <c r="R33" s="4">
        <f t="shared" si="16"/>
        <v>9980.6212028381142</v>
      </c>
      <c r="S33" s="4">
        <f t="shared" si="16"/>
        <v>9123.6292406912107</v>
      </c>
      <c r="T33" s="4">
        <f t="shared" si="16"/>
        <v>8219.4383590009293</v>
      </c>
      <c r="U33" s="4">
        <f t="shared" si="16"/>
        <v>7233.7220708266286</v>
      </c>
      <c r="V33" s="4">
        <f t="shared" si="16"/>
        <v>6196.5160522413698</v>
      </c>
      <c r="W33" s="4">
        <f t="shared" si="16"/>
        <v>5092.8024652086224</v>
      </c>
      <c r="X33" s="4">
        <f t="shared" si="16"/>
        <v>3913.999687993226</v>
      </c>
      <c r="Y33" s="4">
        <f t="shared" si="16"/>
        <v>2677.2709640655012</v>
      </c>
      <c r="Z33" s="4">
        <f t="shared" si="16"/>
        <v>1369.7438608227078</v>
      </c>
    </row>
    <row r="34" spans="2:26" x14ac:dyDescent="0.35">
      <c r="B34" t="s">
        <v>9</v>
      </c>
      <c r="C34" s="4">
        <f>+C26*C30/366*C31</f>
        <v>942.57029849999992</v>
      </c>
      <c r="D34" s="4">
        <f t="shared" ref="D34:N34" si="17">+D26*D30/366*D31</f>
        <v>873.78643575000001</v>
      </c>
      <c r="E34" s="4">
        <f t="shared" si="17"/>
        <v>925.52484000000004</v>
      </c>
      <c r="F34" s="4">
        <f t="shared" si="17"/>
        <v>887.42139750000001</v>
      </c>
      <c r="G34" s="4">
        <f t="shared" si="17"/>
        <v>908.47938149999993</v>
      </c>
      <c r="H34" s="4">
        <f t="shared" si="17"/>
        <v>870.92579249999994</v>
      </c>
      <c r="I34" s="4">
        <f t="shared" si="17"/>
        <v>844.34542797814197</v>
      </c>
      <c r="J34" s="4">
        <f t="shared" si="17"/>
        <v>836.27289754098354</v>
      </c>
      <c r="K34" s="4">
        <f t="shared" si="17"/>
        <v>801.48422622950829</v>
      </c>
      <c r="L34" s="4">
        <f t="shared" si="17"/>
        <v>820.12783666666667</v>
      </c>
      <c r="M34" s="4">
        <f t="shared" si="17"/>
        <v>785.85997377049171</v>
      </c>
      <c r="N34" s="4">
        <f t="shared" si="17"/>
        <v>803.98277579234957</v>
      </c>
      <c r="O34" s="4">
        <f t="shared" ref="O34:Z34" si="18">+O26*O30/365*O31</f>
        <v>798.09082136986308</v>
      </c>
      <c r="P34" s="4">
        <f t="shared" si="18"/>
        <v>660.78487360730583</v>
      </c>
      <c r="Q34" s="4">
        <f t="shared" si="18"/>
        <v>665.07568447488597</v>
      </c>
      <c r="R34" s="4">
        <f t="shared" si="18"/>
        <v>579.25946712328766</v>
      </c>
      <c r="S34" s="4">
        <f t="shared" si="18"/>
        <v>532.06054757990876</v>
      </c>
      <c r="T34" s="4">
        <f t="shared" si="18"/>
        <v>450.53514109589054</v>
      </c>
      <c r="U34" s="4">
        <f t="shared" si="18"/>
        <v>399.04541068493165</v>
      </c>
      <c r="V34" s="4">
        <f t="shared" si="18"/>
        <v>332.5378422374431</v>
      </c>
      <c r="W34" s="4">
        <f t="shared" si="18"/>
        <v>257.44865205479471</v>
      </c>
      <c r="X34" s="4">
        <f t="shared" si="18"/>
        <v>199.52270534246597</v>
      </c>
      <c r="Y34" s="4">
        <f t="shared" si="18"/>
        <v>128.72432602739747</v>
      </c>
      <c r="Z34" s="4">
        <f t="shared" si="18"/>
        <v>66.507568447488808</v>
      </c>
    </row>
    <row r="35" spans="2:26" x14ac:dyDescent="0.35">
      <c r="B35" t="s">
        <v>10</v>
      </c>
      <c r="C35" s="4">
        <v>-146.90059771095889</v>
      </c>
      <c r="D35" s="4">
        <v>-146.90059771095889</v>
      </c>
      <c r="E35" s="4">
        <v>-146.90059771095889</v>
      </c>
      <c r="F35" s="4">
        <v>-146.90059771095889</v>
      </c>
      <c r="G35" s="4">
        <v>-146.90059771095889</v>
      </c>
      <c r="H35" s="4">
        <v>-146.90059771095889</v>
      </c>
      <c r="I35" s="4">
        <v>-146.90059771095889</v>
      </c>
      <c r="J35" s="4">
        <v>-146.90059771095889</v>
      </c>
      <c r="K35" s="4">
        <v>-146.90059771095889</v>
      </c>
      <c r="L35" s="4">
        <v>-146.90059771095889</v>
      </c>
      <c r="M35" s="4">
        <v>-146.90059771095889</v>
      </c>
      <c r="N35" s="4">
        <v>-146.90059771095889</v>
      </c>
      <c r="O35" s="4">
        <f>-(N36+SUM(O34:Z34))/12</f>
        <v>-1436.251429270191</v>
      </c>
      <c r="P35" s="4">
        <f>O35</f>
        <v>-1436.251429270191</v>
      </c>
      <c r="Q35" s="4">
        <f t="shared" ref="Q35:Z35" si="19">P35</f>
        <v>-1436.251429270191</v>
      </c>
      <c r="R35" s="4">
        <f t="shared" si="19"/>
        <v>-1436.251429270191</v>
      </c>
      <c r="S35" s="4">
        <f t="shared" si="19"/>
        <v>-1436.251429270191</v>
      </c>
      <c r="T35" s="4">
        <f t="shared" si="19"/>
        <v>-1436.251429270191</v>
      </c>
      <c r="U35" s="4">
        <f t="shared" si="19"/>
        <v>-1436.251429270191</v>
      </c>
      <c r="V35" s="4">
        <f t="shared" si="19"/>
        <v>-1436.251429270191</v>
      </c>
      <c r="W35" s="4">
        <f t="shared" si="19"/>
        <v>-1436.251429270191</v>
      </c>
      <c r="X35" s="4">
        <f t="shared" si="19"/>
        <v>-1436.251429270191</v>
      </c>
      <c r="Y35" s="4">
        <f t="shared" si="19"/>
        <v>-1436.251429270191</v>
      </c>
      <c r="Z35" s="4">
        <f t="shared" si="19"/>
        <v>-1436.251429270191</v>
      </c>
    </row>
    <row r="36" spans="2:26" x14ac:dyDescent="0.35">
      <c r="B36" t="s">
        <v>11</v>
      </c>
      <c r="C36" s="4">
        <f>SUM(C33:C35)</f>
        <v>4423.1197007890405</v>
      </c>
      <c r="D36" s="4">
        <f t="shared" ref="D36:M36" si="20">SUM(D33:D35)</f>
        <v>5150.0055388280816</v>
      </c>
      <c r="E36" s="4">
        <f t="shared" si="20"/>
        <v>5928.6297811171225</v>
      </c>
      <c r="F36" s="4">
        <f t="shared" si="20"/>
        <v>6669.1505809061637</v>
      </c>
      <c r="G36" s="4">
        <f t="shared" si="20"/>
        <v>7430.7293646952048</v>
      </c>
      <c r="H36" s="4">
        <f t="shared" si="20"/>
        <v>8154.754559484245</v>
      </c>
      <c r="I36" s="4">
        <f t="shared" si="20"/>
        <v>8852.1993897514276</v>
      </c>
      <c r="J36" s="4">
        <f t="shared" si="20"/>
        <v>9541.5716895814512</v>
      </c>
      <c r="K36" s="4">
        <f t="shared" si="20"/>
        <v>10196.1553181</v>
      </c>
      <c r="L36" s="4">
        <f t="shared" si="20"/>
        <v>10869.382557055707</v>
      </c>
      <c r="M36" s="4">
        <f t="shared" si="20"/>
        <v>11508.34193311524</v>
      </c>
      <c r="N36" s="4">
        <f>SUM(N33:N35)</f>
        <v>12165.424111196631</v>
      </c>
      <c r="O36" s="4">
        <f t="shared" ref="O36:Z36" si="21">SUM(O33:O35)</f>
        <v>11527.263503296303</v>
      </c>
      <c r="P36" s="4">
        <f t="shared" si="21"/>
        <v>10751.796947633418</v>
      </c>
      <c r="Q36" s="4">
        <f t="shared" si="21"/>
        <v>9980.6212028381142</v>
      </c>
      <c r="R36" s="4">
        <f t="shared" si="21"/>
        <v>9123.6292406912107</v>
      </c>
      <c r="S36" s="4">
        <f t="shared" si="21"/>
        <v>8219.4383590009293</v>
      </c>
      <c r="T36" s="4">
        <f t="shared" si="21"/>
        <v>7233.7220708266286</v>
      </c>
      <c r="U36" s="4">
        <f t="shared" si="21"/>
        <v>6196.5160522413698</v>
      </c>
      <c r="V36" s="4">
        <f t="shared" si="21"/>
        <v>5092.8024652086224</v>
      </c>
      <c r="W36" s="4">
        <f t="shared" si="21"/>
        <v>3913.999687993226</v>
      </c>
      <c r="X36" s="4">
        <f t="shared" si="21"/>
        <v>2677.2709640655012</v>
      </c>
      <c r="Y36" s="4">
        <f t="shared" si="21"/>
        <v>1369.7438608227078</v>
      </c>
      <c r="Z36" s="4">
        <f t="shared" si="21"/>
        <v>5.6843418860808015E-12</v>
      </c>
    </row>
    <row r="38" spans="2:26" x14ac:dyDescent="0.35">
      <c r="B38" s="1" t="s">
        <v>21</v>
      </c>
      <c r="O38" s="7"/>
    </row>
    <row r="39" spans="2:26" x14ac:dyDescent="0.35">
      <c r="B39" t="s">
        <v>12</v>
      </c>
      <c r="C39" s="4">
        <v>202703.29</v>
      </c>
      <c r="O39" s="7"/>
    </row>
    <row r="40" spans="2:26" x14ac:dyDescent="0.35">
      <c r="B40" t="s">
        <v>13</v>
      </c>
      <c r="C40" s="8">
        <v>3627.45</v>
      </c>
    </row>
    <row r="41" spans="2:26" x14ac:dyDescent="0.35">
      <c r="C41" s="4">
        <v>206330.74000000002</v>
      </c>
    </row>
    <row r="42" spans="2:26" x14ac:dyDescent="0.35">
      <c r="B42" t="s">
        <v>14</v>
      </c>
      <c r="C42" s="8">
        <v>206331</v>
      </c>
    </row>
    <row r="43" spans="2:26" x14ac:dyDescent="0.35">
      <c r="B43" t="s">
        <v>15</v>
      </c>
      <c r="C43" s="4">
        <f>ROUND(C41-C42,0)</f>
        <v>0</v>
      </c>
    </row>
    <row r="45" spans="2:26" x14ac:dyDescent="0.35">
      <c r="B45" s="2" t="s">
        <v>17</v>
      </c>
      <c r="C45" s="3">
        <v>45292</v>
      </c>
      <c r="D45" s="3">
        <v>45323</v>
      </c>
      <c r="E45" s="3">
        <v>45352</v>
      </c>
      <c r="F45" s="3">
        <v>45383</v>
      </c>
      <c r="G45" s="3">
        <v>45413</v>
      </c>
      <c r="H45" s="3">
        <v>45444</v>
      </c>
      <c r="I45" s="3">
        <v>45474</v>
      </c>
      <c r="J45" s="3">
        <v>45505</v>
      </c>
      <c r="K45" s="3">
        <v>45536</v>
      </c>
      <c r="L45" s="3">
        <v>45566</v>
      </c>
      <c r="M45" s="3">
        <v>45597</v>
      </c>
      <c r="N45" s="3">
        <v>45627</v>
      </c>
      <c r="O45" s="3">
        <v>45658</v>
      </c>
      <c r="P45" s="3">
        <v>45689</v>
      </c>
      <c r="Q45" s="3">
        <v>45717</v>
      </c>
      <c r="R45" s="3">
        <v>45748</v>
      </c>
      <c r="S45" s="3">
        <v>45778</v>
      </c>
      <c r="T45" s="3">
        <v>45809</v>
      </c>
      <c r="U45" s="3">
        <v>45839</v>
      </c>
      <c r="V45" s="3">
        <v>45870</v>
      </c>
      <c r="W45" s="3">
        <v>45901</v>
      </c>
      <c r="X45" s="3">
        <v>45931</v>
      </c>
      <c r="Y45" s="3">
        <v>45962</v>
      </c>
      <c r="Z45" s="3">
        <v>45992</v>
      </c>
    </row>
    <row r="46" spans="2:26" x14ac:dyDescent="0.35">
      <c r="B46" t="s">
        <v>3</v>
      </c>
      <c r="C46" s="4">
        <f>+C59</f>
        <v>8699826</v>
      </c>
      <c r="D46" s="4">
        <f>+C48</f>
        <v>8337333.25</v>
      </c>
      <c r="E46" s="4">
        <f t="shared" ref="E46:Z46" si="22">+D48</f>
        <v>7974840.5</v>
      </c>
      <c r="F46" s="4">
        <f t="shared" si="22"/>
        <v>7612347.75</v>
      </c>
      <c r="G46" s="4">
        <f t="shared" si="22"/>
        <v>7249855</v>
      </c>
      <c r="H46" s="4">
        <f t="shared" si="22"/>
        <v>6887362.25</v>
      </c>
      <c r="I46" s="4">
        <f t="shared" si="22"/>
        <v>6524869.5</v>
      </c>
      <c r="J46" s="4">
        <f t="shared" si="22"/>
        <v>6162376.75</v>
      </c>
      <c r="K46" s="4">
        <f t="shared" si="22"/>
        <v>5799884</v>
      </c>
      <c r="L46" s="4">
        <f t="shared" si="22"/>
        <v>5437391.25</v>
      </c>
      <c r="M46" s="4">
        <f t="shared" si="22"/>
        <v>5074898.5</v>
      </c>
      <c r="N46" s="4">
        <f t="shared" si="22"/>
        <v>4712405.75</v>
      </c>
      <c r="O46" s="4">
        <f t="shared" si="22"/>
        <v>4349913</v>
      </c>
      <c r="P46" s="4">
        <f t="shared" si="22"/>
        <v>3987420.25</v>
      </c>
      <c r="Q46" s="4">
        <f t="shared" si="22"/>
        <v>3624927.5</v>
      </c>
      <c r="R46" s="4">
        <f t="shared" si="22"/>
        <v>3262434.75</v>
      </c>
      <c r="S46" s="4">
        <f t="shared" si="22"/>
        <v>2899942</v>
      </c>
      <c r="T46" s="4">
        <f t="shared" si="22"/>
        <v>2537449.25</v>
      </c>
      <c r="U46" s="4">
        <f t="shared" si="22"/>
        <v>2174956.5</v>
      </c>
      <c r="V46" s="4">
        <f t="shared" si="22"/>
        <v>1812463.75</v>
      </c>
      <c r="W46" s="4">
        <f t="shared" si="22"/>
        <v>1449971</v>
      </c>
      <c r="X46" s="4">
        <f t="shared" si="22"/>
        <v>1087478.25</v>
      </c>
      <c r="Y46" s="4">
        <f t="shared" si="22"/>
        <v>724985.5</v>
      </c>
      <c r="Z46" s="4">
        <f t="shared" si="22"/>
        <v>362492.75</v>
      </c>
    </row>
    <row r="47" spans="2:26" x14ac:dyDescent="0.35">
      <c r="B47" t="s">
        <v>4</v>
      </c>
      <c r="C47" s="4">
        <v>-362492.75</v>
      </c>
      <c r="D47" s="4">
        <v>-362492.75</v>
      </c>
      <c r="E47" s="4">
        <v>-362492.75</v>
      </c>
      <c r="F47" s="4">
        <v>-362492.75</v>
      </c>
      <c r="G47" s="4">
        <v>-362492.75</v>
      </c>
      <c r="H47" s="4">
        <v>-362492.75</v>
      </c>
      <c r="I47" s="4">
        <v>-362492.75</v>
      </c>
      <c r="J47" s="4">
        <v>-362492.75</v>
      </c>
      <c r="K47" s="4">
        <v>-362492.75</v>
      </c>
      <c r="L47" s="4">
        <v>-362492.75</v>
      </c>
      <c r="M47" s="4">
        <v>-362492.75</v>
      </c>
      <c r="N47" s="4">
        <v>-362492.75</v>
      </c>
      <c r="O47" s="4">
        <f t="shared" ref="O47:Z47" si="23">N47</f>
        <v>-362492.75</v>
      </c>
      <c r="P47" s="4">
        <f t="shared" si="23"/>
        <v>-362492.75</v>
      </c>
      <c r="Q47" s="4">
        <f t="shared" si="23"/>
        <v>-362492.75</v>
      </c>
      <c r="R47" s="4">
        <f t="shared" si="23"/>
        <v>-362492.75</v>
      </c>
      <c r="S47" s="4">
        <f t="shared" si="23"/>
        <v>-362492.75</v>
      </c>
      <c r="T47" s="4">
        <f t="shared" si="23"/>
        <v>-362492.75</v>
      </c>
      <c r="U47" s="4">
        <f t="shared" si="23"/>
        <v>-362492.75</v>
      </c>
      <c r="V47" s="4">
        <f t="shared" si="23"/>
        <v>-362492.75</v>
      </c>
      <c r="W47" s="4">
        <f t="shared" si="23"/>
        <v>-362492.75</v>
      </c>
      <c r="X47" s="4">
        <f t="shared" si="23"/>
        <v>-362492.75</v>
      </c>
      <c r="Y47" s="4">
        <f t="shared" si="23"/>
        <v>-362492.75</v>
      </c>
      <c r="Z47" s="4">
        <f t="shared" si="23"/>
        <v>-362492.75</v>
      </c>
    </row>
    <row r="48" spans="2:26" x14ac:dyDescent="0.35">
      <c r="B48" t="s">
        <v>5</v>
      </c>
      <c r="C48" s="4">
        <f>SUM(C46:C47)</f>
        <v>8337333.25</v>
      </c>
      <c r="D48" s="4">
        <f>SUM(D46:D47)</f>
        <v>7974840.5</v>
      </c>
      <c r="E48" s="4">
        <f>SUM(E46:E47)</f>
        <v>7612347.75</v>
      </c>
      <c r="F48" s="4">
        <f>SUM(F46:F47)</f>
        <v>7249855</v>
      </c>
      <c r="G48" s="4">
        <f t="shared" ref="G48:L48" si="24">SUM(G46:G47)</f>
        <v>6887362.25</v>
      </c>
      <c r="H48" s="4">
        <f t="shared" si="24"/>
        <v>6524869.5</v>
      </c>
      <c r="I48" s="4">
        <f t="shared" si="24"/>
        <v>6162376.75</v>
      </c>
      <c r="J48" s="4">
        <f t="shared" si="24"/>
        <v>5799884</v>
      </c>
      <c r="K48" s="4">
        <f t="shared" si="24"/>
        <v>5437391.25</v>
      </c>
      <c r="L48" s="4">
        <f t="shared" si="24"/>
        <v>5074898.5</v>
      </c>
      <c r="M48" s="4">
        <f>SUM(M46:M47)</f>
        <v>4712405.75</v>
      </c>
      <c r="N48" s="4">
        <f>SUM(N46:N47)</f>
        <v>4349913</v>
      </c>
      <c r="O48" s="4">
        <f t="shared" ref="O48:Z48" si="25">SUM(O46:O47)</f>
        <v>3987420.25</v>
      </c>
      <c r="P48" s="4">
        <f t="shared" si="25"/>
        <v>3624927.5</v>
      </c>
      <c r="Q48" s="4">
        <f t="shared" si="25"/>
        <v>3262434.75</v>
      </c>
      <c r="R48" s="4">
        <f t="shared" si="25"/>
        <v>2899942</v>
      </c>
      <c r="S48" s="4">
        <f t="shared" si="25"/>
        <v>2537449.25</v>
      </c>
      <c r="T48" s="4">
        <f t="shared" si="25"/>
        <v>2174956.5</v>
      </c>
      <c r="U48" s="4">
        <f t="shared" si="25"/>
        <v>1812463.75</v>
      </c>
      <c r="V48" s="4">
        <f t="shared" si="25"/>
        <v>1449971</v>
      </c>
      <c r="W48" s="4">
        <f t="shared" si="25"/>
        <v>1087478.25</v>
      </c>
      <c r="X48" s="4">
        <f t="shared" si="25"/>
        <v>724985.5</v>
      </c>
      <c r="Y48" s="4">
        <f t="shared" si="25"/>
        <v>362492.75</v>
      </c>
      <c r="Z48" s="4">
        <f t="shared" si="25"/>
        <v>0</v>
      </c>
    </row>
    <row r="50" spans="2:26" x14ac:dyDescent="0.35">
      <c r="B50" t="s">
        <v>6</v>
      </c>
      <c r="C50" s="5">
        <v>5.4899999999999997E-2</v>
      </c>
      <c r="D50" s="5">
        <v>5.4899999999999997E-2</v>
      </c>
      <c r="E50" s="5">
        <v>5.4899999999999997E-2</v>
      </c>
      <c r="F50" s="5">
        <v>5.4899999999999997E-2</v>
      </c>
      <c r="G50" s="5">
        <v>5.4899999999999997E-2</v>
      </c>
      <c r="H50" s="5">
        <v>5.4899999999999997E-2</v>
      </c>
      <c r="I50" s="5">
        <v>5.1999999999999998E-2</v>
      </c>
      <c r="J50" s="5">
        <v>5.1999999999999998E-2</v>
      </c>
      <c r="K50" s="5">
        <v>5.1999999999999998E-2</v>
      </c>
      <c r="L50" s="5">
        <v>5.1999999999999998E-2</v>
      </c>
      <c r="M50" s="5">
        <v>5.1999999999999998E-2</v>
      </c>
      <c r="N50" s="5">
        <v>5.1999999999999998E-2</v>
      </c>
      <c r="O50" s="5">
        <v>5.1999999999999998E-2</v>
      </c>
      <c r="P50" s="5">
        <v>5.1999999999999998E-2</v>
      </c>
      <c r="Q50" s="5">
        <v>5.1999999999999998E-2</v>
      </c>
      <c r="R50" s="5">
        <v>5.1999999999999998E-2</v>
      </c>
      <c r="S50" s="5">
        <v>5.1999999999999998E-2</v>
      </c>
      <c r="T50" s="5">
        <v>5.1999999999999998E-2</v>
      </c>
      <c r="U50" s="5">
        <v>5.1999999999999998E-2</v>
      </c>
      <c r="V50" s="5">
        <v>5.1999999999999998E-2</v>
      </c>
      <c r="W50" s="5">
        <v>5.1999999999999998E-2</v>
      </c>
      <c r="X50" s="5">
        <v>5.1999999999999998E-2</v>
      </c>
      <c r="Y50" s="5">
        <v>5.1999999999999998E-2</v>
      </c>
      <c r="Z50" s="5">
        <v>5.1999999999999998E-2</v>
      </c>
    </row>
    <row r="51" spans="2:26" x14ac:dyDescent="0.35">
      <c r="B51" t="s">
        <v>7</v>
      </c>
      <c r="C51">
        <v>31</v>
      </c>
      <c r="D51">
        <v>29</v>
      </c>
      <c r="E51">
        <v>31</v>
      </c>
      <c r="F51">
        <v>30</v>
      </c>
      <c r="G51">
        <v>31</v>
      </c>
      <c r="H51" s="6">
        <v>30</v>
      </c>
      <c r="I51" s="6">
        <v>31</v>
      </c>
      <c r="J51" s="6">
        <v>31</v>
      </c>
      <c r="K51" s="6">
        <v>30</v>
      </c>
      <c r="L51" s="6">
        <v>31</v>
      </c>
      <c r="M51" s="6">
        <v>30</v>
      </c>
      <c r="N51" s="6">
        <v>31</v>
      </c>
      <c r="O51" s="6">
        <v>31</v>
      </c>
      <c r="P51" s="6">
        <v>28</v>
      </c>
      <c r="Q51">
        <v>31</v>
      </c>
      <c r="R51">
        <v>30</v>
      </c>
      <c r="S51">
        <v>31</v>
      </c>
      <c r="T51" s="6">
        <v>30</v>
      </c>
      <c r="U51" s="6">
        <v>31</v>
      </c>
      <c r="V51" s="6">
        <v>31</v>
      </c>
      <c r="W51" s="6">
        <v>30</v>
      </c>
      <c r="X51" s="6">
        <v>31</v>
      </c>
      <c r="Y51" s="6">
        <v>30</v>
      </c>
      <c r="Z51" s="6">
        <v>31</v>
      </c>
    </row>
    <row r="53" spans="2:26" x14ac:dyDescent="0.35">
      <c r="B53" t="s">
        <v>8</v>
      </c>
      <c r="C53" s="4">
        <f>+C60</f>
        <v>946702.8899999999</v>
      </c>
      <c r="D53" s="4">
        <f>+C56</f>
        <v>929403.3814012385</v>
      </c>
      <c r="E53" s="4">
        <f>+D56</f>
        <v>907917.08153997711</v>
      </c>
      <c r="F53" s="4">
        <f t="shared" ref="F53:M53" si="26">+E56</f>
        <v>887246.39036621572</v>
      </c>
      <c r="G53" s="4">
        <f t="shared" si="26"/>
        <v>863748.25574245444</v>
      </c>
      <c r="H53" s="4">
        <f t="shared" si="26"/>
        <v>839706.38199369307</v>
      </c>
      <c r="I53" s="4">
        <f t="shared" si="26"/>
        <v>812945.81261993176</v>
      </c>
      <c r="J53" s="4">
        <f t="shared" si="26"/>
        <v>783930.06294084247</v>
      </c>
      <c r="K53" s="4">
        <f t="shared" si="26"/>
        <v>753317.76049399376</v>
      </c>
      <c r="L53" s="4">
        <f t="shared" si="26"/>
        <v>720284.8780444127</v>
      </c>
      <c r="M53" s="4">
        <f t="shared" si="26"/>
        <v>686479.47006204468</v>
      </c>
      <c r="N53" s="4">
        <f>+M56</f>
        <v>650356.48548131599</v>
      </c>
      <c r="O53" s="4">
        <f t="shared" ref="O53:Z53" si="27">+N56</f>
        <v>613357.97196342889</v>
      </c>
      <c r="P53" s="4">
        <f t="shared" si="27"/>
        <v>571286.60167949018</v>
      </c>
      <c r="Q53" s="4">
        <f t="shared" si="27"/>
        <v>525910.09202020895</v>
      </c>
      <c r="R53" s="4">
        <f t="shared" si="27"/>
        <v>480636.86796640727</v>
      </c>
      <c r="S53" s="4">
        <f t="shared" si="27"/>
        <v>433297.93180301652</v>
      </c>
      <c r="T53" s="4">
        <f t="shared" si="27"/>
        <v>384822.85397935176</v>
      </c>
      <c r="U53" s="4">
        <f t="shared" si="27"/>
        <v>334385.34965157742</v>
      </c>
      <c r="V53" s="4">
        <f t="shared" si="27"/>
        <v>282708.41805804963</v>
      </c>
      <c r="W53" s="4">
        <f t="shared" si="27"/>
        <v>229430.55957959039</v>
      </c>
      <c r="X53" s="4">
        <f t="shared" si="27"/>
        <v>174345.20300524071</v>
      </c>
      <c r="Y53" s="4">
        <f t="shared" si="27"/>
        <v>117865.49075691841</v>
      </c>
      <c r="Z53" s="4">
        <f t="shared" si="27"/>
        <v>59681.566018185171</v>
      </c>
    </row>
    <row r="54" spans="2:26" x14ac:dyDescent="0.35">
      <c r="B54" t="s">
        <v>9</v>
      </c>
      <c r="C54" s="4">
        <f>+C46*C50/366*C51</f>
        <v>40454.190900000001</v>
      </c>
      <c r="D54" s="4">
        <f t="shared" ref="D54:N54" si="28">+D46*D50/366*D51</f>
        <v>36267.399637499999</v>
      </c>
      <c r="E54" s="4">
        <f t="shared" si="28"/>
        <v>37083.008324999995</v>
      </c>
      <c r="F54" s="4">
        <f t="shared" si="28"/>
        <v>34255.564874999996</v>
      </c>
      <c r="G54" s="4">
        <f t="shared" si="28"/>
        <v>33711.825749999996</v>
      </c>
      <c r="H54" s="4">
        <f t="shared" si="28"/>
        <v>30993.130124999996</v>
      </c>
      <c r="I54" s="4">
        <f t="shared" si="28"/>
        <v>28737.949819672129</v>
      </c>
      <c r="J54" s="4">
        <f t="shared" si="28"/>
        <v>27141.397051912565</v>
      </c>
      <c r="K54" s="4">
        <f t="shared" si="28"/>
        <v>24720.817049180325</v>
      </c>
      <c r="L54" s="4">
        <f t="shared" si="28"/>
        <v>23948.291516393441</v>
      </c>
      <c r="M54" s="4">
        <f t="shared" si="28"/>
        <v>21630.714918032787</v>
      </c>
      <c r="N54" s="4">
        <f t="shared" si="28"/>
        <v>20755.185980874314</v>
      </c>
      <c r="O54" s="4">
        <f t="shared" ref="O54:Z54" si="29">+O46*O50/365*O51</f>
        <v>19211.122619178081</v>
      </c>
      <c r="P54" s="4">
        <f t="shared" si="29"/>
        <v>15905.983243835615</v>
      </c>
      <c r="Q54" s="4">
        <f>+Q46*Q50/365*Q51</f>
        <v>16009.268849315065</v>
      </c>
      <c r="R54" s="4">
        <f t="shared" si="29"/>
        <v>13943.556739726027</v>
      </c>
      <c r="S54" s="4">
        <f t="shared" si="29"/>
        <v>12807.415079452056</v>
      </c>
      <c r="T54" s="4">
        <f t="shared" si="29"/>
        <v>10844.988575342466</v>
      </c>
      <c r="U54" s="4">
        <f t="shared" si="29"/>
        <v>9605.5613095890403</v>
      </c>
      <c r="V54" s="4">
        <f t="shared" si="29"/>
        <v>8004.6344246575327</v>
      </c>
      <c r="W54" s="4">
        <f t="shared" si="29"/>
        <v>6197.1363287671238</v>
      </c>
      <c r="X54" s="4">
        <f t="shared" si="29"/>
        <v>4802.7806547945202</v>
      </c>
      <c r="Y54" s="4">
        <f t="shared" si="29"/>
        <v>3098.5681643835619</v>
      </c>
      <c r="Z54" s="4">
        <f t="shared" si="29"/>
        <v>1600.9268849315069</v>
      </c>
    </row>
    <row r="55" spans="2:26" x14ac:dyDescent="0.35">
      <c r="B55" t="s">
        <v>10</v>
      </c>
      <c r="C55" s="4">
        <v>-57753.699498761387</v>
      </c>
      <c r="D55" s="4">
        <v>-57753.699498761387</v>
      </c>
      <c r="E55" s="4">
        <v>-57753.699498761387</v>
      </c>
      <c r="F55" s="4">
        <v>-57753.699498761387</v>
      </c>
      <c r="G55" s="4">
        <v>-57753.699498761387</v>
      </c>
      <c r="H55" s="4">
        <v>-57753.699498761387</v>
      </c>
      <c r="I55" s="4">
        <v>-57753.699498761387</v>
      </c>
      <c r="J55" s="4">
        <v>-57753.699498761387</v>
      </c>
      <c r="K55" s="4">
        <v>-57753.699498761387</v>
      </c>
      <c r="L55" s="4">
        <v>-57753.699498761387</v>
      </c>
      <c r="M55" s="4">
        <v>-57753.699498761387</v>
      </c>
      <c r="N55" s="4">
        <v>-57753.699498761387</v>
      </c>
      <c r="O55" s="4">
        <f>-SUM(N56,O54:Z54)/12</f>
        <v>-61282.492903116799</v>
      </c>
      <c r="P55" s="4">
        <f>O55</f>
        <v>-61282.492903116799</v>
      </c>
      <c r="Q55" s="4">
        <f t="shared" ref="Q55:Z55" si="30">P55</f>
        <v>-61282.492903116799</v>
      </c>
      <c r="R55" s="4">
        <f t="shared" si="30"/>
        <v>-61282.492903116799</v>
      </c>
      <c r="S55" s="4">
        <f t="shared" si="30"/>
        <v>-61282.492903116799</v>
      </c>
      <c r="T55" s="4">
        <f t="shared" si="30"/>
        <v>-61282.492903116799</v>
      </c>
      <c r="U55" s="4">
        <f t="shared" si="30"/>
        <v>-61282.492903116799</v>
      </c>
      <c r="V55" s="4">
        <f t="shared" si="30"/>
        <v>-61282.492903116799</v>
      </c>
      <c r="W55" s="4">
        <f t="shared" si="30"/>
        <v>-61282.492903116799</v>
      </c>
      <c r="X55" s="4">
        <f t="shared" si="30"/>
        <v>-61282.492903116799</v>
      </c>
      <c r="Y55" s="4">
        <f t="shared" si="30"/>
        <v>-61282.492903116799</v>
      </c>
      <c r="Z55" s="4">
        <f t="shared" si="30"/>
        <v>-61282.492903116799</v>
      </c>
    </row>
    <row r="56" spans="2:26" x14ac:dyDescent="0.35">
      <c r="B56" t="s">
        <v>11</v>
      </c>
      <c r="C56" s="4">
        <f>SUM(C53:C55)</f>
        <v>929403.3814012385</v>
      </c>
      <c r="D56" s="4">
        <f t="shared" ref="D56:M56" si="31">SUM(D53:D55)</f>
        <v>907917.08153997711</v>
      </c>
      <c r="E56" s="4">
        <f t="shared" si="31"/>
        <v>887246.39036621572</v>
      </c>
      <c r="F56" s="4">
        <f t="shared" si="31"/>
        <v>863748.25574245444</v>
      </c>
      <c r="G56" s="4">
        <f t="shared" si="31"/>
        <v>839706.38199369307</v>
      </c>
      <c r="H56" s="4">
        <f t="shared" si="31"/>
        <v>812945.81261993176</v>
      </c>
      <c r="I56" s="4">
        <f t="shared" si="31"/>
        <v>783930.06294084247</v>
      </c>
      <c r="J56" s="4">
        <f t="shared" si="31"/>
        <v>753317.76049399376</v>
      </c>
      <c r="K56" s="4">
        <f t="shared" si="31"/>
        <v>720284.8780444127</v>
      </c>
      <c r="L56" s="4">
        <f t="shared" si="31"/>
        <v>686479.47006204468</v>
      </c>
      <c r="M56" s="4">
        <f t="shared" si="31"/>
        <v>650356.48548131599</v>
      </c>
      <c r="N56" s="4">
        <f>SUM(N53:N55)</f>
        <v>613357.97196342889</v>
      </c>
      <c r="O56" s="4">
        <f t="shared" ref="O56:Z56" si="32">SUM(O53:O55)</f>
        <v>571286.60167949018</v>
      </c>
      <c r="P56" s="4">
        <f t="shared" si="32"/>
        <v>525910.09202020895</v>
      </c>
      <c r="Q56" s="4">
        <f t="shared" si="32"/>
        <v>480636.86796640727</v>
      </c>
      <c r="R56" s="4">
        <f t="shared" si="32"/>
        <v>433297.93180301652</v>
      </c>
      <c r="S56" s="4">
        <f t="shared" si="32"/>
        <v>384822.85397935176</v>
      </c>
      <c r="T56" s="4">
        <f t="shared" si="32"/>
        <v>334385.34965157742</v>
      </c>
      <c r="U56" s="4">
        <f t="shared" si="32"/>
        <v>282708.41805804963</v>
      </c>
      <c r="V56" s="4">
        <f t="shared" si="32"/>
        <v>229430.55957959039</v>
      </c>
      <c r="W56" s="4">
        <f t="shared" si="32"/>
        <v>174345.20300524071</v>
      </c>
      <c r="X56" s="4">
        <f t="shared" si="32"/>
        <v>117865.49075691841</v>
      </c>
      <c r="Y56" s="4">
        <f t="shared" si="32"/>
        <v>59681.566018185171</v>
      </c>
      <c r="Z56" s="4">
        <f t="shared" si="32"/>
        <v>-1.2369127944111824E-10</v>
      </c>
    </row>
    <row r="58" spans="2:26" x14ac:dyDescent="0.35">
      <c r="B58" s="1" t="s">
        <v>21</v>
      </c>
      <c r="O58" s="7"/>
    </row>
    <row r="59" spans="2:26" x14ac:dyDescent="0.35">
      <c r="B59" t="s">
        <v>12</v>
      </c>
      <c r="C59" s="4">
        <v>8699826</v>
      </c>
      <c r="O59" s="7"/>
    </row>
    <row r="60" spans="2:26" x14ac:dyDescent="0.35">
      <c r="B60" t="s">
        <v>13</v>
      </c>
      <c r="C60" s="8">
        <v>946702.8899999999</v>
      </c>
    </row>
    <row r="61" spans="2:26" x14ac:dyDescent="0.35">
      <c r="C61" s="4">
        <v>9646528.8900000006</v>
      </c>
    </row>
    <row r="62" spans="2:26" x14ac:dyDescent="0.35">
      <c r="B62" t="s">
        <v>14</v>
      </c>
      <c r="C62" s="8">
        <v>9646529</v>
      </c>
    </row>
    <row r="63" spans="2:26" x14ac:dyDescent="0.35">
      <c r="B63" t="s">
        <v>15</v>
      </c>
      <c r="C63" s="4">
        <f>ROUND(C61-C62,0)</f>
        <v>0</v>
      </c>
    </row>
    <row r="65" spans="2:26" x14ac:dyDescent="0.35">
      <c r="B65" s="2" t="s">
        <v>18</v>
      </c>
      <c r="C65" s="3">
        <v>45292</v>
      </c>
      <c r="D65" s="3">
        <v>45323</v>
      </c>
      <c r="E65" s="3">
        <v>45352</v>
      </c>
      <c r="F65" s="3">
        <v>45383</v>
      </c>
      <c r="G65" s="3">
        <v>45413</v>
      </c>
      <c r="H65" s="3">
        <v>45444</v>
      </c>
      <c r="I65" s="3">
        <v>45474</v>
      </c>
      <c r="J65" s="3">
        <v>45505</v>
      </c>
      <c r="K65" s="3">
        <v>45536</v>
      </c>
      <c r="L65" s="3">
        <v>45566</v>
      </c>
      <c r="M65" s="3">
        <v>45597</v>
      </c>
      <c r="N65" s="3">
        <v>45627</v>
      </c>
      <c r="O65" s="3">
        <v>45658</v>
      </c>
      <c r="P65" s="3">
        <v>45689</v>
      </c>
      <c r="Q65" s="3">
        <v>45717</v>
      </c>
      <c r="R65" s="3">
        <v>45748</v>
      </c>
      <c r="S65" s="3">
        <v>45778</v>
      </c>
      <c r="T65" s="3">
        <v>45809</v>
      </c>
      <c r="U65" s="3">
        <v>45839</v>
      </c>
      <c r="V65" s="3">
        <v>45870</v>
      </c>
      <c r="W65" s="3">
        <v>45901</v>
      </c>
      <c r="X65" s="3">
        <v>45931</v>
      </c>
      <c r="Y65" s="3">
        <v>45962</v>
      </c>
      <c r="Z65" s="3">
        <v>45992</v>
      </c>
    </row>
    <row r="66" spans="2:26" x14ac:dyDescent="0.35">
      <c r="B66" t="s">
        <v>3</v>
      </c>
      <c r="C66" s="4">
        <f>+C79</f>
        <v>-15612200.16</v>
      </c>
      <c r="D66" s="4">
        <f>+C68</f>
        <v>-14361420.949999999</v>
      </c>
      <c r="E66" s="4">
        <f t="shared" ref="E66:Z66" si="33">+D68</f>
        <v>-13110641.739999998</v>
      </c>
      <c r="F66" s="4">
        <f t="shared" si="33"/>
        <v>-11859862.529999997</v>
      </c>
      <c r="G66" s="4">
        <f t="shared" si="33"/>
        <v>-10609083.319999997</v>
      </c>
      <c r="H66" s="4">
        <f t="shared" si="33"/>
        <v>-9358304.1099999957</v>
      </c>
      <c r="I66" s="4">
        <f t="shared" si="33"/>
        <v>-8107524.8999999957</v>
      </c>
      <c r="J66" s="4">
        <f t="shared" si="33"/>
        <v>-6856745.6899999958</v>
      </c>
      <c r="K66" s="4">
        <f t="shared" si="33"/>
        <v>-5605966.4799999958</v>
      </c>
      <c r="L66" s="4">
        <f t="shared" si="33"/>
        <v>-4355187.2699999958</v>
      </c>
      <c r="M66" s="4">
        <f t="shared" si="33"/>
        <v>-3104408.0599999959</v>
      </c>
      <c r="N66" s="4">
        <f t="shared" si="33"/>
        <v>-1853628.8499999959</v>
      </c>
      <c r="O66" s="4">
        <f t="shared" si="33"/>
        <v>-602849.63999999594</v>
      </c>
      <c r="P66" s="4">
        <f t="shared" si="33"/>
        <v>-552612.16999999632</v>
      </c>
      <c r="Q66" s="4">
        <f t="shared" si="33"/>
        <v>-502374.69999999664</v>
      </c>
      <c r="R66" s="4">
        <f t="shared" si="33"/>
        <v>-452137.22999999695</v>
      </c>
      <c r="S66" s="4">
        <f t="shared" si="33"/>
        <v>-401899.75999999727</v>
      </c>
      <c r="T66" s="4">
        <f t="shared" si="33"/>
        <v>-351662.28999999759</v>
      </c>
      <c r="U66" s="4">
        <f t="shared" si="33"/>
        <v>-301424.81999999791</v>
      </c>
      <c r="V66" s="4">
        <f t="shared" si="33"/>
        <v>-251187.34999999826</v>
      </c>
      <c r="W66" s="4">
        <f t="shared" si="33"/>
        <v>-200949.87999999861</v>
      </c>
      <c r="X66" s="4">
        <f t="shared" si="33"/>
        <v>-150712.40999999896</v>
      </c>
      <c r="Y66" s="4">
        <f t="shared" si="33"/>
        <v>-100474.9399999993</v>
      </c>
      <c r="Z66" s="4">
        <f t="shared" si="33"/>
        <v>-50237.469999999645</v>
      </c>
    </row>
    <row r="67" spans="2:26" x14ac:dyDescent="0.35">
      <c r="B67" t="s">
        <v>4</v>
      </c>
      <c r="C67" s="4">
        <v>1250779.21</v>
      </c>
      <c r="D67" s="4">
        <v>1250779.21</v>
      </c>
      <c r="E67" s="4">
        <v>1250779.21</v>
      </c>
      <c r="F67" s="4">
        <v>1250779.21</v>
      </c>
      <c r="G67" s="4">
        <v>1250779.21</v>
      </c>
      <c r="H67" s="4">
        <v>1250779.21</v>
      </c>
      <c r="I67" s="4">
        <v>1250779.21</v>
      </c>
      <c r="J67" s="4">
        <v>1250779.21</v>
      </c>
      <c r="K67" s="4">
        <v>1250779.21</v>
      </c>
      <c r="L67" s="4">
        <v>1250779.21</v>
      </c>
      <c r="M67" s="4">
        <v>1250779.21</v>
      </c>
      <c r="N67" s="4">
        <v>1250779.21</v>
      </c>
      <c r="O67" s="4">
        <f>-N68/12</f>
        <v>50237.469999999659</v>
      </c>
      <c r="P67" s="4">
        <f>O67</f>
        <v>50237.469999999659</v>
      </c>
      <c r="Q67" s="4">
        <f t="shared" ref="Q67:Z67" si="34">P67</f>
        <v>50237.469999999659</v>
      </c>
      <c r="R67" s="4">
        <f t="shared" si="34"/>
        <v>50237.469999999659</v>
      </c>
      <c r="S67" s="4">
        <f t="shared" si="34"/>
        <v>50237.469999999659</v>
      </c>
      <c r="T67" s="4">
        <f t="shared" si="34"/>
        <v>50237.469999999659</v>
      </c>
      <c r="U67" s="4">
        <f t="shared" si="34"/>
        <v>50237.469999999659</v>
      </c>
      <c r="V67" s="4">
        <f t="shared" si="34"/>
        <v>50237.469999999659</v>
      </c>
      <c r="W67" s="4">
        <f t="shared" si="34"/>
        <v>50237.469999999659</v>
      </c>
      <c r="X67" s="4">
        <f t="shared" si="34"/>
        <v>50237.469999999659</v>
      </c>
      <c r="Y67" s="4">
        <f t="shared" si="34"/>
        <v>50237.469999999659</v>
      </c>
      <c r="Z67" s="4">
        <f t="shared" si="34"/>
        <v>50237.469999999659</v>
      </c>
    </row>
    <row r="68" spans="2:26" x14ac:dyDescent="0.35">
      <c r="B68" t="s">
        <v>5</v>
      </c>
      <c r="C68" s="4">
        <f>SUM(C66:C67)</f>
        <v>-14361420.949999999</v>
      </c>
      <c r="D68" s="4">
        <f t="shared" ref="D68:L68" si="35">SUM(D66:D67)</f>
        <v>-13110641.739999998</v>
      </c>
      <c r="E68" s="4">
        <f t="shared" si="35"/>
        <v>-11859862.529999997</v>
      </c>
      <c r="F68" s="4">
        <f t="shared" si="35"/>
        <v>-10609083.319999997</v>
      </c>
      <c r="G68" s="4">
        <f t="shared" si="35"/>
        <v>-9358304.1099999957</v>
      </c>
      <c r="H68" s="4">
        <f t="shared" si="35"/>
        <v>-8107524.8999999957</v>
      </c>
      <c r="I68" s="4">
        <f t="shared" si="35"/>
        <v>-6856745.6899999958</v>
      </c>
      <c r="J68" s="4">
        <f t="shared" si="35"/>
        <v>-5605966.4799999958</v>
      </c>
      <c r="K68" s="4">
        <f t="shared" si="35"/>
        <v>-4355187.2699999958</v>
      </c>
      <c r="L68" s="4">
        <f t="shared" si="35"/>
        <v>-3104408.0599999959</v>
      </c>
      <c r="M68" s="4">
        <f>SUM(M66:M67)</f>
        <v>-1853628.8499999959</v>
      </c>
      <c r="N68" s="4">
        <f>SUM(N66:N67)</f>
        <v>-602849.63999999594</v>
      </c>
      <c r="O68" s="4">
        <f t="shared" ref="O68:Z68" si="36">SUM(O66:O67)</f>
        <v>-552612.16999999632</v>
      </c>
      <c r="P68" s="4">
        <f t="shared" si="36"/>
        <v>-502374.69999999664</v>
      </c>
      <c r="Q68" s="4">
        <f t="shared" si="36"/>
        <v>-452137.22999999695</v>
      </c>
      <c r="R68" s="4">
        <f t="shared" si="36"/>
        <v>-401899.75999999727</v>
      </c>
      <c r="S68" s="4">
        <f t="shared" si="36"/>
        <v>-351662.28999999759</v>
      </c>
      <c r="T68" s="4">
        <f t="shared" si="36"/>
        <v>-301424.81999999791</v>
      </c>
      <c r="U68" s="4">
        <f t="shared" si="36"/>
        <v>-251187.34999999826</v>
      </c>
      <c r="V68" s="4">
        <f t="shared" si="36"/>
        <v>-200949.87999999861</v>
      </c>
      <c r="W68" s="4">
        <f t="shared" si="36"/>
        <v>-150712.40999999896</v>
      </c>
      <c r="X68" s="4">
        <f t="shared" si="36"/>
        <v>-100474.9399999993</v>
      </c>
      <c r="Y68" s="4">
        <f t="shared" si="36"/>
        <v>-50237.469999999645</v>
      </c>
      <c r="Z68" s="4">
        <f t="shared" si="36"/>
        <v>0</v>
      </c>
    </row>
    <row r="70" spans="2:26" x14ac:dyDescent="0.35">
      <c r="B70" t="s">
        <v>6</v>
      </c>
      <c r="C70" s="5">
        <v>5.4899999999999997E-2</v>
      </c>
      <c r="D70" s="5">
        <v>5.4899999999999997E-2</v>
      </c>
      <c r="E70" s="5">
        <v>5.4899999999999997E-2</v>
      </c>
      <c r="F70" s="5">
        <v>5.4899999999999997E-2</v>
      </c>
      <c r="G70" s="5">
        <v>5.4899999999999997E-2</v>
      </c>
      <c r="H70" s="5">
        <v>5.4899999999999997E-2</v>
      </c>
      <c r="I70" s="5">
        <v>5.1999999999999998E-2</v>
      </c>
      <c r="J70" s="5">
        <v>5.1999999999999998E-2</v>
      </c>
      <c r="K70" s="5">
        <v>5.1999999999999998E-2</v>
      </c>
      <c r="L70" s="5">
        <v>5.1999999999999998E-2</v>
      </c>
      <c r="M70" s="5">
        <v>5.1999999999999998E-2</v>
      </c>
      <c r="N70" s="5">
        <v>5.1999999999999998E-2</v>
      </c>
      <c r="O70" s="5">
        <v>5.1999999999999998E-2</v>
      </c>
      <c r="P70" s="5">
        <v>5.1999999999999998E-2</v>
      </c>
      <c r="Q70" s="5">
        <v>5.1999999999999998E-2</v>
      </c>
      <c r="R70" s="5">
        <v>5.1999999999999998E-2</v>
      </c>
      <c r="S70" s="5">
        <v>5.1999999999999998E-2</v>
      </c>
      <c r="T70" s="5">
        <v>5.1999999999999998E-2</v>
      </c>
      <c r="U70" s="5">
        <v>5.1999999999999998E-2</v>
      </c>
      <c r="V70" s="5">
        <v>5.1999999999999998E-2</v>
      </c>
      <c r="W70" s="5">
        <v>5.1999999999999998E-2</v>
      </c>
      <c r="X70" s="5">
        <v>5.1999999999999998E-2</v>
      </c>
      <c r="Y70" s="5">
        <v>5.1999999999999998E-2</v>
      </c>
      <c r="Z70" s="5">
        <v>5.1999999999999998E-2</v>
      </c>
    </row>
    <row r="71" spans="2:26" x14ac:dyDescent="0.35">
      <c r="B71" t="s">
        <v>7</v>
      </c>
      <c r="C71">
        <v>31</v>
      </c>
      <c r="D71">
        <v>29</v>
      </c>
      <c r="E71">
        <v>31</v>
      </c>
      <c r="F71">
        <v>30</v>
      </c>
      <c r="G71">
        <v>31</v>
      </c>
      <c r="H71" s="6">
        <v>30</v>
      </c>
      <c r="I71" s="6">
        <v>31</v>
      </c>
      <c r="J71" s="6">
        <v>31</v>
      </c>
      <c r="K71" s="6">
        <v>30</v>
      </c>
      <c r="L71" s="6">
        <v>31</v>
      </c>
      <c r="M71" s="6">
        <v>30</v>
      </c>
      <c r="N71" s="6">
        <v>31</v>
      </c>
      <c r="O71" s="6">
        <v>31</v>
      </c>
      <c r="P71" s="6">
        <v>28</v>
      </c>
      <c r="Q71">
        <v>31</v>
      </c>
      <c r="R71">
        <v>30</v>
      </c>
      <c r="S71">
        <v>31</v>
      </c>
      <c r="T71" s="6">
        <v>30</v>
      </c>
      <c r="U71" s="6">
        <v>31</v>
      </c>
      <c r="V71" s="6">
        <v>31</v>
      </c>
      <c r="W71" s="6">
        <v>30</v>
      </c>
      <c r="X71" s="6">
        <v>31</v>
      </c>
      <c r="Y71" s="6">
        <v>30</v>
      </c>
      <c r="Z71" s="6">
        <v>31</v>
      </c>
    </row>
    <row r="73" spans="2:26" x14ac:dyDescent="0.35">
      <c r="B73" t="s">
        <v>8</v>
      </c>
      <c r="C73" s="4">
        <f>+C80</f>
        <v>-971327.58000000007</v>
      </c>
      <c r="D73" s="4">
        <f>+C76</f>
        <v>-933154.51172730338</v>
      </c>
      <c r="E73" s="4">
        <f t="shared" ref="E73:M73" si="37">+D76</f>
        <v>-884856.89384310658</v>
      </c>
      <c r="F73" s="4">
        <f t="shared" si="37"/>
        <v>-835051.57891740976</v>
      </c>
      <c r="G73" s="4">
        <f t="shared" si="37"/>
        <v>-777651.16128571297</v>
      </c>
      <c r="H73" s="4">
        <f t="shared" si="37"/>
        <v>-716213.59970701614</v>
      </c>
      <c r="I73" s="4">
        <f t="shared" si="37"/>
        <v>-647556.16918531933</v>
      </c>
      <c r="J73" s="4">
        <f t="shared" si="37"/>
        <v>-572494.92246042588</v>
      </c>
      <c r="K73" s="4">
        <f t="shared" si="37"/>
        <v>-491924.7793242755</v>
      </c>
      <c r="L73" s="4">
        <f t="shared" si="37"/>
        <v>-405049.26366495574</v>
      </c>
      <c r="M73" s="4">
        <f t="shared" si="37"/>
        <v>-313461.32770629169</v>
      </c>
      <c r="N73" s="4">
        <f>+M76</f>
        <v>-215923.43189615227</v>
      </c>
      <c r="O73" s="4">
        <f t="shared" ref="O73:Z73" si="38">+N76</f>
        <v>-113317.70311497459</v>
      </c>
      <c r="P73" s="4">
        <f t="shared" si="38"/>
        <v>-105127.65344270843</v>
      </c>
      <c r="Q73" s="4">
        <f t="shared" si="38"/>
        <v>-96479.548153565556</v>
      </c>
      <c r="R73" s="4">
        <f t="shared" si="38"/>
        <v>-87845.757102450079</v>
      </c>
      <c r="S73" s="4">
        <f t="shared" si="38"/>
        <v>-78925.68129078667</v>
      </c>
      <c r="T73" s="4">
        <f t="shared" si="38"/>
        <v>-69848.148860821879</v>
      </c>
      <c r="U73" s="4">
        <f t="shared" si="38"/>
        <v>-60498.645908336548</v>
      </c>
      <c r="V73" s="4">
        <f t="shared" si="38"/>
        <v>-50977.372099522458</v>
      </c>
      <c r="W73" s="4">
        <f t="shared" si="38"/>
        <v>-41234.22760128371</v>
      </c>
      <c r="X73" s="4">
        <f t="shared" si="38"/>
        <v>-31240.583937565509</v>
      </c>
      <c r="Y73" s="4">
        <f t="shared" si="38"/>
        <v>-21053.698060477447</v>
      </c>
      <c r="Z73" s="4">
        <f t="shared" si="38"/>
        <v>-10630.627255937332</v>
      </c>
    </row>
    <row r="74" spans="2:26" x14ac:dyDescent="0.35">
      <c r="B74" t="s">
        <v>9</v>
      </c>
      <c r="C74" s="4">
        <f>+C66*C70/366*C71</f>
        <v>-72596.730744</v>
      </c>
      <c r="D74" s="4">
        <f t="shared" ref="D74:N74" si="39">+D66*D70/366*D71</f>
        <v>-62472.181132499994</v>
      </c>
      <c r="E74" s="4">
        <f t="shared" si="39"/>
        <v>-60964.484090999984</v>
      </c>
      <c r="F74" s="4">
        <f t="shared" si="39"/>
        <v>-53369.381384999979</v>
      </c>
      <c r="G74" s="4">
        <f t="shared" si="39"/>
        <v>-49332.237437999982</v>
      </c>
      <c r="H74" s="4">
        <f t="shared" si="39"/>
        <v>-42112.368494999981</v>
      </c>
      <c r="I74" s="4">
        <f t="shared" si="39"/>
        <v>-35708.552291803258</v>
      </c>
      <c r="J74" s="4">
        <f t="shared" si="39"/>
        <v>-30199.655880546426</v>
      </c>
      <c r="K74" s="4">
        <f t="shared" si="39"/>
        <v>-23894.283357377033</v>
      </c>
      <c r="L74" s="4">
        <f t="shared" si="39"/>
        <v>-19181.863058032766</v>
      </c>
      <c r="M74" s="4">
        <f t="shared" si="39"/>
        <v>-13231.903206557359</v>
      </c>
      <c r="N74" s="4">
        <f t="shared" si="39"/>
        <v>-8164.0702355191079</v>
      </c>
      <c r="O74" s="4">
        <f t="shared" ref="O74:Z74" si="40">+O66*O70/365*O71</f>
        <v>-2662.4482730958721</v>
      </c>
      <c r="P74" s="4">
        <f t="shared" si="40"/>
        <v>-2204.3926562191632</v>
      </c>
      <c r="Q74" s="4">
        <f t="shared" si="40"/>
        <v>-2218.7068942465603</v>
      </c>
      <c r="R74" s="4">
        <f t="shared" si="40"/>
        <v>-1932.4221336986168</v>
      </c>
      <c r="S74" s="4">
        <f t="shared" si="40"/>
        <v>-1774.9655153972481</v>
      </c>
      <c r="T74" s="4">
        <f t="shared" si="40"/>
        <v>-1502.9949928767019</v>
      </c>
      <c r="U74" s="4">
        <f t="shared" si="40"/>
        <v>-1331.224136547936</v>
      </c>
      <c r="V74" s="4">
        <f t="shared" si="40"/>
        <v>-1109.3534471232799</v>
      </c>
      <c r="W74" s="4">
        <f t="shared" si="40"/>
        <v>-858.85428164382961</v>
      </c>
      <c r="X74" s="4">
        <f t="shared" si="40"/>
        <v>-665.61206827396802</v>
      </c>
      <c r="Y74" s="4">
        <f t="shared" si="40"/>
        <v>-429.4271408219148</v>
      </c>
      <c r="Z74" s="4">
        <f t="shared" si="40"/>
        <v>-221.87068942465598</v>
      </c>
    </row>
    <row r="75" spans="2:26" x14ac:dyDescent="0.35">
      <c r="B75" t="s">
        <v>10</v>
      </c>
      <c r="C75" s="4">
        <v>110769.79901669679</v>
      </c>
      <c r="D75" s="4">
        <v>110769.79901669679</v>
      </c>
      <c r="E75" s="4">
        <v>110769.79901669679</v>
      </c>
      <c r="F75" s="4">
        <v>110769.79901669679</v>
      </c>
      <c r="G75" s="4">
        <v>110769.79901669679</v>
      </c>
      <c r="H75" s="4">
        <v>110769.79901669679</v>
      </c>
      <c r="I75" s="4">
        <v>110769.79901669679</v>
      </c>
      <c r="J75" s="4">
        <v>110769.79901669679</v>
      </c>
      <c r="K75" s="4">
        <v>110769.79901669679</v>
      </c>
      <c r="L75" s="4">
        <v>110769.79901669679</v>
      </c>
      <c r="M75" s="4">
        <v>110769.79901669679</v>
      </c>
      <c r="N75" s="4">
        <v>110769.79901669679</v>
      </c>
      <c r="O75" s="4">
        <f>-SUM(N76,O74:Z74)/12</f>
        <v>10852.497945362029</v>
      </c>
      <c r="P75" s="4">
        <f>O75</f>
        <v>10852.497945362029</v>
      </c>
      <c r="Q75" s="4">
        <f t="shared" ref="Q75:Z75" si="41">P75</f>
        <v>10852.497945362029</v>
      </c>
      <c r="R75" s="4">
        <f t="shared" si="41"/>
        <v>10852.497945362029</v>
      </c>
      <c r="S75" s="4">
        <f t="shared" si="41"/>
        <v>10852.497945362029</v>
      </c>
      <c r="T75" s="4">
        <f t="shared" si="41"/>
        <v>10852.497945362029</v>
      </c>
      <c r="U75" s="4">
        <f t="shared" si="41"/>
        <v>10852.497945362029</v>
      </c>
      <c r="V75" s="4">
        <f t="shared" si="41"/>
        <v>10852.497945362029</v>
      </c>
      <c r="W75" s="4">
        <f t="shared" si="41"/>
        <v>10852.497945362029</v>
      </c>
      <c r="X75" s="4">
        <f t="shared" si="41"/>
        <v>10852.497945362029</v>
      </c>
      <c r="Y75" s="4">
        <f t="shared" si="41"/>
        <v>10852.497945362029</v>
      </c>
      <c r="Z75" s="4">
        <f t="shared" si="41"/>
        <v>10852.497945362029</v>
      </c>
    </row>
    <row r="76" spans="2:26" x14ac:dyDescent="0.35">
      <c r="B76" t="s">
        <v>11</v>
      </c>
      <c r="C76" s="4">
        <f>SUM(C73:C75)</f>
        <v>-933154.51172730338</v>
      </c>
      <c r="D76" s="4">
        <f t="shared" ref="D76:M76" si="42">SUM(D73:D75)</f>
        <v>-884856.89384310658</v>
      </c>
      <c r="E76" s="4">
        <f t="shared" si="42"/>
        <v>-835051.57891740976</v>
      </c>
      <c r="F76" s="4">
        <f t="shared" si="42"/>
        <v>-777651.16128571297</v>
      </c>
      <c r="G76" s="4">
        <f t="shared" si="42"/>
        <v>-716213.59970701614</v>
      </c>
      <c r="H76" s="4">
        <f t="shared" si="42"/>
        <v>-647556.16918531933</v>
      </c>
      <c r="I76" s="4">
        <f t="shared" si="42"/>
        <v>-572494.92246042588</v>
      </c>
      <c r="J76" s="4">
        <f t="shared" si="42"/>
        <v>-491924.7793242755</v>
      </c>
      <c r="K76" s="4">
        <f t="shared" si="42"/>
        <v>-405049.26366495574</v>
      </c>
      <c r="L76" s="4">
        <f t="shared" si="42"/>
        <v>-313461.32770629169</v>
      </c>
      <c r="M76" s="4">
        <f t="shared" si="42"/>
        <v>-215923.43189615227</v>
      </c>
      <c r="N76" s="4">
        <f>SUM(N73:N75)</f>
        <v>-113317.70311497459</v>
      </c>
      <c r="O76" s="4">
        <f t="shared" ref="O76:Z76" si="43">SUM(O73:O75)</f>
        <v>-105127.65344270843</v>
      </c>
      <c r="P76" s="4">
        <f t="shared" si="43"/>
        <v>-96479.548153565556</v>
      </c>
      <c r="Q76" s="4">
        <f t="shared" si="43"/>
        <v>-87845.757102450079</v>
      </c>
      <c r="R76" s="4">
        <f t="shared" si="43"/>
        <v>-78925.68129078667</v>
      </c>
      <c r="S76" s="4">
        <f t="shared" si="43"/>
        <v>-69848.148860821879</v>
      </c>
      <c r="T76" s="4">
        <f t="shared" si="43"/>
        <v>-60498.645908336548</v>
      </c>
      <c r="U76" s="4">
        <f t="shared" si="43"/>
        <v>-50977.372099522458</v>
      </c>
      <c r="V76" s="4">
        <f t="shared" si="43"/>
        <v>-41234.22760128371</v>
      </c>
      <c r="W76" s="4">
        <f t="shared" si="43"/>
        <v>-31240.583937565509</v>
      </c>
      <c r="X76" s="4">
        <f t="shared" si="43"/>
        <v>-21053.698060477447</v>
      </c>
      <c r="Y76" s="4">
        <f t="shared" si="43"/>
        <v>-10630.627255937332</v>
      </c>
      <c r="Z76" s="4">
        <f t="shared" si="43"/>
        <v>4.1836756281554699E-11</v>
      </c>
    </row>
    <row r="78" spans="2:26" x14ac:dyDescent="0.35">
      <c r="B78" s="1" t="s">
        <v>21</v>
      </c>
      <c r="O78" s="7"/>
    </row>
    <row r="79" spans="2:26" x14ac:dyDescent="0.35">
      <c r="B79" t="s">
        <v>12</v>
      </c>
      <c r="C79" s="4">
        <v>-15612200.16</v>
      </c>
      <c r="O79" s="7"/>
    </row>
    <row r="80" spans="2:26" x14ac:dyDescent="0.35">
      <c r="B80" t="s">
        <v>13</v>
      </c>
      <c r="C80" s="8">
        <v>-971327.58000000007</v>
      </c>
    </row>
    <row r="81" spans="2:26" x14ac:dyDescent="0.35">
      <c r="C81" s="4">
        <v>-16583527.74</v>
      </c>
    </row>
    <row r="82" spans="2:26" x14ac:dyDescent="0.35">
      <c r="B82" t="s">
        <v>14</v>
      </c>
      <c r="C82" s="8">
        <v>-16583528</v>
      </c>
    </row>
    <row r="83" spans="2:26" x14ac:dyDescent="0.35">
      <c r="B83" t="s">
        <v>15</v>
      </c>
      <c r="C83" s="4">
        <f>ROUND(C81-C82,0)</f>
        <v>0</v>
      </c>
    </row>
    <row r="85" spans="2:26" x14ac:dyDescent="0.35">
      <c r="B85" s="2" t="s">
        <v>19</v>
      </c>
      <c r="C85" s="3">
        <v>45292</v>
      </c>
      <c r="D85" s="3">
        <v>45323</v>
      </c>
      <c r="E85" s="3">
        <v>45352</v>
      </c>
      <c r="F85" s="3">
        <v>45383</v>
      </c>
      <c r="G85" s="3">
        <v>45413</v>
      </c>
      <c r="H85" s="3">
        <v>45444</v>
      </c>
      <c r="I85" s="3">
        <v>45474</v>
      </c>
      <c r="J85" s="3">
        <v>45505</v>
      </c>
      <c r="K85" s="3">
        <v>45536</v>
      </c>
      <c r="L85" s="3">
        <v>45566</v>
      </c>
      <c r="M85" s="3">
        <v>45597</v>
      </c>
      <c r="N85" s="3">
        <v>45627</v>
      </c>
      <c r="O85" s="3">
        <v>45658</v>
      </c>
      <c r="P85" s="3">
        <v>45689</v>
      </c>
      <c r="Q85" s="3">
        <v>45717</v>
      </c>
      <c r="R85" s="3">
        <v>45748</v>
      </c>
      <c r="S85" s="3">
        <v>45778</v>
      </c>
      <c r="T85" s="3">
        <v>45809</v>
      </c>
      <c r="U85" s="3">
        <v>45839</v>
      </c>
      <c r="V85" s="3">
        <v>45870</v>
      </c>
      <c r="W85" s="3">
        <v>45901</v>
      </c>
      <c r="X85" s="3">
        <v>45931</v>
      </c>
      <c r="Y85" s="3">
        <v>45962</v>
      </c>
      <c r="Z85" s="3">
        <v>45992</v>
      </c>
    </row>
    <row r="86" spans="2:26" x14ac:dyDescent="0.35">
      <c r="B86" t="s">
        <v>3</v>
      </c>
      <c r="C86" s="4">
        <f>+C99</f>
        <v>2312477.69</v>
      </c>
      <c r="D86" s="4">
        <f>+C88</f>
        <v>2172604.87</v>
      </c>
      <c r="E86" s="4">
        <f t="shared" ref="E86:Z86" si="44">+D88</f>
        <v>2032732.0500000003</v>
      </c>
      <c r="F86" s="4">
        <f t="shared" si="44"/>
        <v>1892859.2300000004</v>
      </c>
      <c r="G86" s="4">
        <f t="shared" si="44"/>
        <v>1752986.4100000006</v>
      </c>
      <c r="H86" s="4">
        <f t="shared" si="44"/>
        <v>1613113.5900000008</v>
      </c>
      <c r="I86" s="4">
        <f t="shared" si="44"/>
        <v>1473240.7700000009</v>
      </c>
      <c r="J86" s="4">
        <f t="shared" si="44"/>
        <v>1333367.9500000011</v>
      </c>
      <c r="K86" s="4">
        <f t="shared" si="44"/>
        <v>1193495.1300000013</v>
      </c>
      <c r="L86" s="4">
        <f t="shared" si="44"/>
        <v>1053622.3100000015</v>
      </c>
      <c r="M86" s="4">
        <f t="shared" si="44"/>
        <v>913749.4900000015</v>
      </c>
      <c r="N86" s="4">
        <f t="shared" si="44"/>
        <v>773876.67000000156</v>
      </c>
      <c r="O86" s="4">
        <f t="shared" si="44"/>
        <v>634003.85000000161</v>
      </c>
      <c r="P86" s="4">
        <f t="shared" si="44"/>
        <v>581170.19583333482</v>
      </c>
      <c r="Q86" s="4">
        <f t="shared" si="44"/>
        <v>528336.54166666802</v>
      </c>
      <c r="R86" s="4">
        <f t="shared" si="44"/>
        <v>475502.88750000123</v>
      </c>
      <c r="S86" s="4">
        <f t="shared" si="44"/>
        <v>422669.23333333444</v>
      </c>
      <c r="T86" s="4">
        <f t="shared" si="44"/>
        <v>369835.57916666765</v>
      </c>
      <c r="U86" s="4">
        <f t="shared" si="44"/>
        <v>317001.92500000086</v>
      </c>
      <c r="V86" s="4">
        <f t="shared" si="44"/>
        <v>264168.27083333407</v>
      </c>
      <c r="W86" s="4">
        <f t="shared" si="44"/>
        <v>211334.61666666728</v>
      </c>
      <c r="X86" s="4">
        <f t="shared" si="44"/>
        <v>158500.96250000049</v>
      </c>
      <c r="Y86" s="4">
        <f t="shared" si="44"/>
        <v>105667.3083333337</v>
      </c>
      <c r="Z86" s="4">
        <f t="shared" si="44"/>
        <v>52833.6541666669</v>
      </c>
    </row>
    <row r="87" spans="2:26" x14ac:dyDescent="0.35">
      <c r="B87" t="s">
        <v>4</v>
      </c>
      <c r="C87" s="4">
        <v>-139872.81999999995</v>
      </c>
      <c r="D87" s="4">
        <v>-139872.81999999995</v>
      </c>
      <c r="E87" s="4">
        <v>-139872.81999999995</v>
      </c>
      <c r="F87" s="4">
        <v>-139872.81999999995</v>
      </c>
      <c r="G87" s="4">
        <v>-139872.81999999995</v>
      </c>
      <c r="H87" s="4">
        <v>-139872.81999999995</v>
      </c>
      <c r="I87" s="4">
        <v>-139872.81999999995</v>
      </c>
      <c r="J87" s="4">
        <v>-139872.81999999995</v>
      </c>
      <c r="K87" s="4">
        <v>-139872.81999999995</v>
      </c>
      <c r="L87" s="4">
        <v>-139872.81999999995</v>
      </c>
      <c r="M87" s="4">
        <v>-139872.81999999995</v>
      </c>
      <c r="N87" s="4">
        <v>-139872.81999999995</v>
      </c>
      <c r="O87" s="4">
        <f>-N88/12</f>
        <v>-52833.654166666798</v>
      </c>
      <c r="P87" s="4">
        <f>O87</f>
        <v>-52833.654166666798</v>
      </c>
      <c r="Q87" s="4">
        <f t="shared" ref="Q87:Z87" si="45">P87</f>
        <v>-52833.654166666798</v>
      </c>
      <c r="R87" s="4">
        <f t="shared" si="45"/>
        <v>-52833.654166666798</v>
      </c>
      <c r="S87" s="4">
        <f t="shared" si="45"/>
        <v>-52833.654166666798</v>
      </c>
      <c r="T87" s="4">
        <f t="shared" si="45"/>
        <v>-52833.654166666798</v>
      </c>
      <c r="U87" s="4">
        <f t="shared" si="45"/>
        <v>-52833.654166666798</v>
      </c>
      <c r="V87" s="4">
        <f t="shared" si="45"/>
        <v>-52833.654166666798</v>
      </c>
      <c r="W87" s="4">
        <f t="shared" si="45"/>
        <v>-52833.654166666798</v>
      </c>
      <c r="X87" s="4">
        <f t="shared" si="45"/>
        <v>-52833.654166666798</v>
      </c>
      <c r="Y87" s="4">
        <f t="shared" si="45"/>
        <v>-52833.654166666798</v>
      </c>
      <c r="Z87" s="4">
        <f t="shared" si="45"/>
        <v>-52833.654166666798</v>
      </c>
    </row>
    <row r="88" spans="2:26" x14ac:dyDescent="0.35">
      <c r="B88" t="s">
        <v>5</v>
      </c>
      <c r="C88" s="4">
        <f>SUM(C86:C87)</f>
        <v>2172604.87</v>
      </c>
      <c r="D88" s="4">
        <f t="shared" ref="D88:L88" si="46">SUM(D86:D87)</f>
        <v>2032732.0500000003</v>
      </c>
      <c r="E88" s="4">
        <f t="shared" si="46"/>
        <v>1892859.2300000004</v>
      </c>
      <c r="F88" s="4">
        <f t="shared" si="46"/>
        <v>1752986.4100000006</v>
      </c>
      <c r="G88" s="4">
        <f t="shared" si="46"/>
        <v>1613113.5900000008</v>
      </c>
      <c r="H88" s="4">
        <f t="shared" si="46"/>
        <v>1473240.7700000009</v>
      </c>
      <c r="I88" s="4">
        <f t="shared" si="46"/>
        <v>1333367.9500000011</v>
      </c>
      <c r="J88" s="4">
        <f t="shared" si="46"/>
        <v>1193495.1300000013</v>
      </c>
      <c r="K88" s="4">
        <f t="shared" si="46"/>
        <v>1053622.3100000015</v>
      </c>
      <c r="L88" s="4">
        <f t="shared" si="46"/>
        <v>913749.4900000015</v>
      </c>
      <c r="M88" s="4">
        <f>SUM(M86:M87)</f>
        <v>773876.67000000156</v>
      </c>
      <c r="N88" s="4">
        <f>SUM(N86:N87)</f>
        <v>634003.85000000161</v>
      </c>
      <c r="O88" s="4">
        <f t="shared" ref="O88:Z88" si="47">SUM(O86:O87)</f>
        <v>581170.19583333482</v>
      </c>
      <c r="P88" s="4">
        <f t="shared" si="47"/>
        <v>528336.54166666802</v>
      </c>
      <c r="Q88" s="4">
        <f t="shared" si="47"/>
        <v>475502.88750000123</v>
      </c>
      <c r="R88" s="4">
        <f t="shared" si="47"/>
        <v>422669.23333333444</v>
      </c>
      <c r="S88" s="4">
        <f t="shared" si="47"/>
        <v>369835.57916666765</v>
      </c>
      <c r="T88" s="4">
        <f t="shared" si="47"/>
        <v>317001.92500000086</v>
      </c>
      <c r="U88" s="4">
        <f t="shared" si="47"/>
        <v>264168.27083333407</v>
      </c>
      <c r="V88" s="4">
        <f t="shared" si="47"/>
        <v>211334.61666666728</v>
      </c>
      <c r="W88" s="4">
        <f t="shared" si="47"/>
        <v>158500.96250000049</v>
      </c>
      <c r="X88" s="4">
        <f t="shared" si="47"/>
        <v>105667.3083333337</v>
      </c>
      <c r="Y88" s="4">
        <f t="shared" si="47"/>
        <v>52833.6541666669</v>
      </c>
      <c r="Z88" s="4">
        <f t="shared" si="47"/>
        <v>1.0186340659856796E-10</v>
      </c>
    </row>
    <row r="90" spans="2:26" x14ac:dyDescent="0.35">
      <c r="B90" t="s">
        <v>6</v>
      </c>
      <c r="C90" s="5">
        <v>5.4899999999999997E-2</v>
      </c>
      <c r="D90" s="5">
        <v>5.4899999999999997E-2</v>
      </c>
      <c r="E90" s="5">
        <v>5.4899999999999997E-2</v>
      </c>
      <c r="F90" s="5">
        <v>5.4899999999999997E-2</v>
      </c>
      <c r="G90" s="5">
        <v>5.4899999999999997E-2</v>
      </c>
      <c r="H90" s="5">
        <v>5.4899999999999997E-2</v>
      </c>
      <c r="I90" s="5">
        <v>5.1999999999999998E-2</v>
      </c>
      <c r="J90" s="5">
        <v>5.1999999999999998E-2</v>
      </c>
      <c r="K90" s="5">
        <v>5.1999999999999998E-2</v>
      </c>
      <c r="L90" s="5">
        <v>5.1999999999999998E-2</v>
      </c>
      <c r="M90" s="5">
        <v>5.1999999999999998E-2</v>
      </c>
      <c r="N90" s="5">
        <v>5.1999999999999998E-2</v>
      </c>
      <c r="O90" s="5">
        <v>5.1999999999999998E-2</v>
      </c>
      <c r="P90" s="5">
        <v>5.1999999999999998E-2</v>
      </c>
      <c r="Q90" s="5">
        <v>5.1999999999999998E-2</v>
      </c>
      <c r="R90" s="5">
        <v>5.1999999999999998E-2</v>
      </c>
      <c r="S90" s="5">
        <v>5.1999999999999998E-2</v>
      </c>
      <c r="T90" s="5">
        <v>5.1999999999999998E-2</v>
      </c>
      <c r="U90" s="5">
        <v>5.1999999999999998E-2</v>
      </c>
      <c r="V90" s="5">
        <v>5.1999999999999998E-2</v>
      </c>
      <c r="W90" s="5">
        <v>5.1999999999999998E-2</v>
      </c>
      <c r="X90" s="5">
        <v>5.1999999999999998E-2</v>
      </c>
      <c r="Y90" s="5">
        <v>5.1999999999999998E-2</v>
      </c>
      <c r="Z90" s="5">
        <v>5.1999999999999998E-2</v>
      </c>
    </row>
    <row r="91" spans="2:26" x14ac:dyDescent="0.35">
      <c r="B91" t="s">
        <v>7</v>
      </c>
      <c r="C91">
        <v>31</v>
      </c>
      <c r="D91">
        <v>29</v>
      </c>
      <c r="E91">
        <v>31</v>
      </c>
      <c r="F91">
        <v>30</v>
      </c>
      <c r="G91">
        <v>31</v>
      </c>
      <c r="H91" s="6">
        <v>30</v>
      </c>
      <c r="I91" s="6">
        <v>31</v>
      </c>
      <c r="J91" s="6">
        <v>31</v>
      </c>
      <c r="K91" s="6">
        <v>30</v>
      </c>
      <c r="L91" s="6">
        <v>31</v>
      </c>
      <c r="M91" s="6">
        <v>30</v>
      </c>
      <c r="N91" s="6">
        <v>31</v>
      </c>
      <c r="O91" s="6">
        <v>31</v>
      </c>
      <c r="P91" s="6">
        <v>28</v>
      </c>
      <c r="Q91">
        <v>31</v>
      </c>
      <c r="R91">
        <v>30</v>
      </c>
      <c r="S91">
        <v>31</v>
      </c>
      <c r="T91" s="6">
        <v>30</v>
      </c>
      <c r="U91" s="6">
        <v>31</v>
      </c>
      <c r="V91" s="6">
        <v>31</v>
      </c>
      <c r="W91" s="6">
        <v>30</v>
      </c>
      <c r="X91" s="6">
        <v>31</v>
      </c>
      <c r="Y91" s="6">
        <v>30</v>
      </c>
      <c r="Z91" s="6">
        <v>31</v>
      </c>
    </row>
    <row r="93" spans="2:26" x14ac:dyDescent="0.35">
      <c r="B93" t="s">
        <v>8</v>
      </c>
      <c r="C93" s="4">
        <f>+C100</f>
        <v>199245.45</v>
      </c>
      <c r="D93" s="4">
        <f>+C96</f>
        <v>191560.08708747762</v>
      </c>
      <c r="E93" s="4">
        <f t="shared" ref="E93:M93" si="48">+D96</f>
        <v>182572.53410095524</v>
      </c>
      <c r="F93" s="4">
        <f t="shared" si="48"/>
        <v>173586.35396243286</v>
      </c>
      <c r="G93" s="4">
        <f t="shared" si="48"/>
        <v>163665.83632641047</v>
      </c>
      <c r="H93" s="4">
        <f t="shared" si="48"/>
        <v>153378.83896188808</v>
      </c>
      <c r="I93" s="4">
        <f t="shared" si="48"/>
        <v>142199.4659458657</v>
      </c>
      <c r="J93" s="4">
        <f t="shared" si="48"/>
        <v>130249.78155965205</v>
      </c>
      <c r="K93" s="4">
        <f t="shared" si="48"/>
        <v>117684.04529955865</v>
      </c>
      <c r="L93" s="4">
        <f t="shared" si="48"/>
        <v>104332.6895514871</v>
      </c>
      <c r="M93" s="4">
        <f t="shared" si="48"/>
        <v>90534.849543634118</v>
      </c>
      <c r="N93" s="4">
        <f>+M96</f>
        <v>75991.1353299888</v>
      </c>
      <c r="O93" s="4">
        <f t="shared" ref="O93:Z93" si="49">+N96</f>
        <v>60961.191574376266</v>
      </c>
      <c r="P93" s="4">
        <f t="shared" si="49"/>
        <v>57198.942136104422</v>
      </c>
      <c r="Q93" s="4">
        <f t="shared" si="49"/>
        <v>52954.965571622532</v>
      </c>
      <c r="R93" s="4">
        <f t="shared" si="49"/>
        <v>48726.042979834703</v>
      </c>
      <c r="S93" s="4">
        <f t="shared" si="49"/>
        <v>44196.040934165598</v>
      </c>
      <c r="T93" s="4">
        <f t="shared" si="49"/>
        <v>39500.445188861791</v>
      </c>
      <c r="U93" s="4">
        <f t="shared" si="49"/>
        <v>34518.82396237077</v>
      </c>
      <c r="V93" s="4">
        <f t="shared" si="49"/>
        <v>29356.555063550983</v>
      </c>
      <c r="W93" s="4">
        <f t="shared" si="49"/>
        <v>23960.949587973202</v>
      </c>
      <c r="X93" s="4">
        <f t="shared" si="49"/>
        <v>18301.899590249304</v>
      </c>
      <c r="Y93" s="4">
        <f t="shared" si="49"/>
        <v>12439.620961155542</v>
      </c>
      <c r="Z93" s="4">
        <f t="shared" si="49"/>
        <v>6328.9517826097244</v>
      </c>
    </row>
    <row r="94" spans="2:26" x14ac:dyDescent="0.35">
      <c r="B94" t="s">
        <v>9</v>
      </c>
      <c r="C94" s="4">
        <f>+C86*C90/366*C91</f>
        <v>10753.021258499999</v>
      </c>
      <c r="D94" s="4">
        <f t="shared" ref="D94:N94" si="50">+D86*D90/366*D91</f>
        <v>9450.8311845000007</v>
      </c>
      <c r="E94" s="4">
        <f t="shared" si="50"/>
        <v>9452.2040324999998</v>
      </c>
      <c r="F94" s="4">
        <f t="shared" si="50"/>
        <v>8517.8665350000028</v>
      </c>
      <c r="G94" s="4">
        <f t="shared" si="50"/>
        <v>8151.3868065000024</v>
      </c>
      <c r="H94" s="4">
        <f t="shared" si="50"/>
        <v>7259.0111550000038</v>
      </c>
      <c r="I94" s="4">
        <f t="shared" si="50"/>
        <v>6488.6997848087476</v>
      </c>
      <c r="J94" s="4">
        <f t="shared" si="50"/>
        <v>5872.6479109289658</v>
      </c>
      <c r="K94" s="4">
        <f t="shared" si="50"/>
        <v>5087.0284229508252</v>
      </c>
      <c r="L94" s="4">
        <f t="shared" si="50"/>
        <v>4640.5441631694048</v>
      </c>
      <c r="M94" s="4">
        <f t="shared" si="50"/>
        <v>3894.6699573770552</v>
      </c>
      <c r="N94" s="4">
        <f t="shared" si="50"/>
        <v>3408.4404154098424</v>
      </c>
      <c r="O94" s="4">
        <f>+O86*O90/365*O91</f>
        <v>2800.038921095897</v>
      </c>
      <c r="P94" s="4">
        <f t="shared" ref="P94:Z94" si="51">+P86*P90/365*P91</f>
        <v>2318.3117948858503</v>
      </c>
      <c r="Q94" s="4">
        <f t="shared" si="51"/>
        <v>2333.365767579915</v>
      </c>
      <c r="R94" s="4">
        <f t="shared" si="51"/>
        <v>2032.2863136986352</v>
      </c>
      <c r="S94" s="4">
        <f t="shared" si="51"/>
        <v>1866.6926140639316</v>
      </c>
      <c r="T94" s="4">
        <f t="shared" si="51"/>
        <v>1580.6671328767166</v>
      </c>
      <c r="U94" s="4">
        <f t="shared" si="51"/>
        <v>1400.0194605479487</v>
      </c>
      <c r="V94" s="4">
        <f t="shared" si="51"/>
        <v>1166.6828837899575</v>
      </c>
      <c r="W94" s="4">
        <f t="shared" si="51"/>
        <v>903.23836164383829</v>
      </c>
      <c r="X94" s="4">
        <f t="shared" si="51"/>
        <v>700.0097302739747</v>
      </c>
      <c r="Y94" s="4">
        <f t="shared" si="51"/>
        <v>451.61918082191931</v>
      </c>
      <c r="Z94" s="4">
        <f t="shared" si="51"/>
        <v>233.33657675799188</v>
      </c>
    </row>
    <row r="95" spans="2:26" x14ac:dyDescent="0.35">
      <c r="B95" t="s">
        <v>10</v>
      </c>
      <c r="C95" s="4">
        <v>-18438.384171022382</v>
      </c>
      <c r="D95" s="4">
        <v>-18438.384171022382</v>
      </c>
      <c r="E95" s="4">
        <v>-18438.384171022382</v>
      </c>
      <c r="F95" s="4">
        <v>-18438.384171022382</v>
      </c>
      <c r="G95" s="4">
        <v>-18438.384171022382</v>
      </c>
      <c r="H95" s="4">
        <v>-18438.384171022382</v>
      </c>
      <c r="I95" s="4">
        <v>-18438.384171022382</v>
      </c>
      <c r="J95" s="4">
        <v>-18438.384171022382</v>
      </c>
      <c r="K95" s="4">
        <v>-18438.384171022382</v>
      </c>
      <c r="L95" s="4">
        <v>-18438.384171022382</v>
      </c>
      <c r="M95" s="4">
        <v>-18438.384171022382</v>
      </c>
      <c r="N95" s="4">
        <v>-18438.384171022382</v>
      </c>
      <c r="O95" s="4">
        <f>-SUM(O94:Z94,N96)/12</f>
        <v>-6562.288359367737</v>
      </c>
      <c r="P95" s="4">
        <f>O95</f>
        <v>-6562.288359367737</v>
      </c>
      <c r="Q95" s="4">
        <f t="shared" ref="Q95:Z95" si="52">P95</f>
        <v>-6562.288359367737</v>
      </c>
      <c r="R95" s="4">
        <f t="shared" si="52"/>
        <v>-6562.288359367737</v>
      </c>
      <c r="S95" s="4">
        <f t="shared" si="52"/>
        <v>-6562.288359367737</v>
      </c>
      <c r="T95" s="4">
        <f t="shared" si="52"/>
        <v>-6562.288359367737</v>
      </c>
      <c r="U95" s="4">
        <f t="shared" si="52"/>
        <v>-6562.288359367737</v>
      </c>
      <c r="V95" s="4">
        <f t="shared" si="52"/>
        <v>-6562.288359367737</v>
      </c>
      <c r="W95" s="4">
        <f t="shared" si="52"/>
        <v>-6562.288359367737</v>
      </c>
      <c r="X95" s="4">
        <f t="shared" si="52"/>
        <v>-6562.288359367737</v>
      </c>
      <c r="Y95" s="4">
        <f t="shared" si="52"/>
        <v>-6562.288359367737</v>
      </c>
      <c r="Z95" s="4">
        <f t="shared" si="52"/>
        <v>-6562.288359367737</v>
      </c>
    </row>
    <row r="96" spans="2:26" x14ac:dyDescent="0.35">
      <c r="B96" t="s">
        <v>11</v>
      </c>
      <c r="C96" s="4">
        <f>SUM(C93:C95)</f>
        <v>191560.08708747762</v>
      </c>
      <c r="D96" s="4">
        <f t="shared" ref="D96:M96" si="53">SUM(D93:D95)</f>
        <v>182572.53410095524</v>
      </c>
      <c r="E96" s="4">
        <f t="shared" si="53"/>
        <v>173586.35396243286</v>
      </c>
      <c r="F96" s="4">
        <f t="shared" si="53"/>
        <v>163665.83632641047</v>
      </c>
      <c r="G96" s="4">
        <f t="shared" si="53"/>
        <v>153378.83896188808</v>
      </c>
      <c r="H96" s="4">
        <f t="shared" si="53"/>
        <v>142199.4659458657</v>
      </c>
      <c r="I96" s="4">
        <f t="shared" si="53"/>
        <v>130249.78155965205</v>
      </c>
      <c r="J96" s="4">
        <f t="shared" si="53"/>
        <v>117684.04529955865</v>
      </c>
      <c r="K96" s="4">
        <f t="shared" si="53"/>
        <v>104332.6895514871</v>
      </c>
      <c r="L96" s="4">
        <f t="shared" si="53"/>
        <v>90534.849543634118</v>
      </c>
      <c r="M96" s="4">
        <f t="shared" si="53"/>
        <v>75991.1353299888</v>
      </c>
      <c r="N96" s="4">
        <f>SUM(N93:N95)</f>
        <v>60961.191574376266</v>
      </c>
      <c r="O96" s="4">
        <f t="shared" ref="O96:Z96" si="54">SUM(O93:O95)</f>
        <v>57198.942136104422</v>
      </c>
      <c r="P96" s="4">
        <f t="shared" si="54"/>
        <v>52954.965571622532</v>
      </c>
      <c r="Q96" s="4">
        <f t="shared" si="54"/>
        <v>48726.042979834703</v>
      </c>
      <c r="R96" s="4">
        <f t="shared" si="54"/>
        <v>44196.040934165598</v>
      </c>
      <c r="S96" s="4">
        <f t="shared" si="54"/>
        <v>39500.445188861791</v>
      </c>
      <c r="T96" s="4">
        <f t="shared" si="54"/>
        <v>34518.82396237077</v>
      </c>
      <c r="U96" s="4">
        <f t="shared" si="54"/>
        <v>29356.555063550983</v>
      </c>
      <c r="V96" s="4">
        <f t="shared" si="54"/>
        <v>23960.949587973202</v>
      </c>
      <c r="W96" s="4">
        <f t="shared" si="54"/>
        <v>18301.899590249304</v>
      </c>
      <c r="X96" s="4">
        <f t="shared" si="54"/>
        <v>12439.620961155542</v>
      </c>
      <c r="Y96" s="4">
        <f t="shared" si="54"/>
        <v>6328.9517826097244</v>
      </c>
      <c r="Z96" s="4">
        <f t="shared" si="54"/>
        <v>-2.0918378140777349E-11</v>
      </c>
    </row>
    <row r="98" spans="2:26" x14ac:dyDescent="0.35">
      <c r="B98" s="1" t="s">
        <v>21</v>
      </c>
      <c r="O98" s="7"/>
    </row>
    <row r="99" spans="2:26" x14ac:dyDescent="0.35">
      <c r="B99" t="s">
        <v>12</v>
      </c>
      <c r="C99" s="4">
        <v>2312477.69</v>
      </c>
      <c r="O99" s="7"/>
    </row>
    <row r="100" spans="2:26" x14ac:dyDescent="0.35">
      <c r="B100" t="s">
        <v>13</v>
      </c>
      <c r="C100" s="8">
        <v>199245.45</v>
      </c>
    </row>
    <row r="101" spans="2:26" x14ac:dyDescent="0.35">
      <c r="C101" s="4">
        <v>2511723.14</v>
      </c>
    </row>
    <row r="102" spans="2:26" x14ac:dyDescent="0.35">
      <c r="B102" t="s">
        <v>14</v>
      </c>
      <c r="C102" s="8">
        <v>2511723</v>
      </c>
    </row>
    <row r="103" spans="2:26" x14ac:dyDescent="0.35">
      <c r="B103" t="s">
        <v>15</v>
      </c>
      <c r="C103" s="4">
        <f>ROUND(C101-C102,0)</f>
        <v>0</v>
      </c>
    </row>
    <row r="105" spans="2:26" x14ac:dyDescent="0.35">
      <c r="B105" s="2" t="s">
        <v>22</v>
      </c>
      <c r="C105" s="3">
        <v>45292</v>
      </c>
      <c r="D105" s="3">
        <v>45323</v>
      </c>
      <c r="E105" s="3">
        <v>45352</v>
      </c>
      <c r="F105" s="3">
        <v>45383</v>
      </c>
      <c r="G105" s="3">
        <v>45413</v>
      </c>
      <c r="H105" s="3">
        <v>45444</v>
      </c>
      <c r="I105" s="3">
        <v>45474</v>
      </c>
      <c r="J105" s="3">
        <v>45505</v>
      </c>
      <c r="K105" s="3">
        <v>45536</v>
      </c>
      <c r="L105" s="3">
        <v>45566</v>
      </c>
      <c r="M105" s="3">
        <v>45597</v>
      </c>
      <c r="N105" s="3">
        <v>45627</v>
      </c>
      <c r="O105" s="3">
        <v>45658</v>
      </c>
      <c r="P105" s="3">
        <v>45689</v>
      </c>
      <c r="Q105" s="3">
        <v>45717</v>
      </c>
      <c r="R105" s="3">
        <v>45748</v>
      </c>
      <c r="S105" s="3">
        <v>45778</v>
      </c>
      <c r="T105" s="3">
        <v>45809</v>
      </c>
      <c r="U105" s="3">
        <v>45839</v>
      </c>
      <c r="V105" s="3">
        <v>45870</v>
      </c>
      <c r="W105" s="3">
        <v>45901</v>
      </c>
      <c r="X105" s="3">
        <v>45931</v>
      </c>
      <c r="Y105" s="3">
        <v>45962</v>
      </c>
      <c r="Z105" s="3">
        <v>45992</v>
      </c>
    </row>
    <row r="106" spans="2:26" x14ac:dyDescent="0.35">
      <c r="B106" t="s">
        <v>3</v>
      </c>
      <c r="C106" s="4">
        <f>+C119</f>
        <v>-5330204.16</v>
      </c>
      <c r="D106" s="4">
        <f>+C108</f>
        <v>-5330204.16</v>
      </c>
      <c r="E106" s="4">
        <f t="shared" ref="E106" si="55">+D108</f>
        <v>-5330204.16</v>
      </c>
      <c r="F106" s="4">
        <f t="shared" ref="F106" si="56">+E108</f>
        <v>-5330204.16</v>
      </c>
      <c r="G106" s="4">
        <f t="shared" ref="G106" si="57">+F108</f>
        <v>-5330204.16</v>
      </c>
      <c r="H106" s="4">
        <f t="shared" ref="H106" si="58">+G108</f>
        <v>-5330204.16</v>
      </c>
      <c r="I106" s="4">
        <f t="shared" ref="I106" si="59">+H108</f>
        <v>-5330204.16</v>
      </c>
      <c r="J106" s="4">
        <f t="shared" ref="J106" si="60">+I108</f>
        <v>-5330204.16</v>
      </c>
      <c r="K106" s="4">
        <f t="shared" ref="K106" si="61">+J108</f>
        <v>-5330204.16</v>
      </c>
      <c r="L106" s="4">
        <f t="shared" ref="L106" si="62">+K108</f>
        <v>-5330204.16</v>
      </c>
      <c r="M106" s="4">
        <f t="shared" ref="M106" si="63">+L108</f>
        <v>-5330204.16</v>
      </c>
      <c r="N106" s="4">
        <f t="shared" ref="N106" si="64">+M108</f>
        <v>-5330204.16</v>
      </c>
      <c r="O106" s="4">
        <f t="shared" ref="O106" si="65">+N108</f>
        <v>-5330204.16</v>
      </c>
      <c r="P106" s="4">
        <f t="shared" ref="P106" si="66">+O108</f>
        <v>-4886020.4800000004</v>
      </c>
      <c r="Q106" s="4">
        <f t="shared" ref="Q106" si="67">+P108</f>
        <v>-4441836.8000000007</v>
      </c>
      <c r="R106" s="4">
        <f t="shared" ref="R106" si="68">+Q108</f>
        <v>-3997653.1200000006</v>
      </c>
      <c r="S106" s="4">
        <f t="shared" ref="S106" si="69">+R108</f>
        <v>-3553469.4400000004</v>
      </c>
      <c r="T106" s="4">
        <f t="shared" ref="T106" si="70">+S108</f>
        <v>-3109285.7600000002</v>
      </c>
      <c r="U106" s="4">
        <f t="shared" ref="U106" si="71">+T108</f>
        <v>-2665102.08</v>
      </c>
      <c r="V106" s="4">
        <f t="shared" ref="V106" si="72">+U108</f>
        <v>-2220918.4</v>
      </c>
      <c r="W106" s="4">
        <f t="shared" ref="W106" si="73">+V108</f>
        <v>-1776734.72</v>
      </c>
      <c r="X106" s="4">
        <f t="shared" ref="X106" si="74">+W108</f>
        <v>-1332551.04</v>
      </c>
      <c r="Y106" s="4">
        <f t="shared" ref="Y106" si="75">+X108</f>
        <v>-888367.3600000001</v>
      </c>
      <c r="Z106" s="4">
        <f t="shared" ref="Z106" si="76">+Y108</f>
        <v>-444183.68000000011</v>
      </c>
    </row>
    <row r="107" spans="2:26" x14ac:dyDescent="0.35">
      <c r="B107" t="s">
        <v>4</v>
      </c>
      <c r="C107" s="4">
        <v>0</v>
      </c>
      <c r="D107" s="4">
        <v>0</v>
      </c>
      <c r="E107" s="4">
        <v>0</v>
      </c>
      <c r="F107" s="4">
        <v>0</v>
      </c>
      <c r="G107" s="4">
        <v>0</v>
      </c>
      <c r="H107" s="4">
        <v>0</v>
      </c>
      <c r="I107" s="4">
        <v>0</v>
      </c>
      <c r="J107" s="4">
        <v>0</v>
      </c>
      <c r="K107" s="4">
        <v>0</v>
      </c>
      <c r="L107" s="4">
        <v>0</v>
      </c>
      <c r="M107" s="4">
        <v>0</v>
      </c>
      <c r="N107" s="4">
        <v>0</v>
      </c>
      <c r="O107" s="4">
        <f>-N108/12</f>
        <v>444183.68</v>
      </c>
      <c r="P107" s="4">
        <f>O107</f>
        <v>444183.68</v>
      </c>
      <c r="Q107" s="4">
        <f t="shared" ref="Q107" si="77">P107</f>
        <v>444183.68</v>
      </c>
      <c r="R107" s="4">
        <f t="shared" ref="R107" si="78">Q107</f>
        <v>444183.68</v>
      </c>
      <c r="S107" s="4">
        <f t="shared" ref="S107" si="79">R107</f>
        <v>444183.68</v>
      </c>
      <c r="T107" s="4">
        <f t="shared" ref="T107" si="80">S107</f>
        <v>444183.68</v>
      </c>
      <c r="U107" s="4">
        <f t="shared" ref="U107" si="81">T107</f>
        <v>444183.68</v>
      </c>
      <c r="V107" s="4">
        <f t="shared" ref="V107" si="82">U107</f>
        <v>444183.68</v>
      </c>
      <c r="W107" s="4">
        <f t="shared" ref="W107" si="83">V107</f>
        <v>444183.68</v>
      </c>
      <c r="X107" s="4">
        <f t="shared" ref="X107" si="84">W107</f>
        <v>444183.68</v>
      </c>
      <c r="Y107" s="4">
        <f t="shared" ref="Y107" si="85">X107</f>
        <v>444183.68</v>
      </c>
      <c r="Z107" s="4">
        <f t="shared" ref="Z107" si="86">Y107</f>
        <v>444183.68</v>
      </c>
    </row>
    <row r="108" spans="2:26" x14ac:dyDescent="0.35">
      <c r="B108" t="s">
        <v>5</v>
      </c>
      <c r="C108" s="4">
        <f>SUM(C106:C107)</f>
        <v>-5330204.16</v>
      </c>
      <c r="D108" s="4">
        <f t="shared" ref="D108:L108" si="87">SUM(D106:D107)</f>
        <v>-5330204.16</v>
      </c>
      <c r="E108" s="4">
        <f t="shared" si="87"/>
        <v>-5330204.16</v>
      </c>
      <c r="F108" s="4">
        <f t="shared" si="87"/>
        <v>-5330204.16</v>
      </c>
      <c r="G108" s="4">
        <f t="shared" si="87"/>
        <v>-5330204.16</v>
      </c>
      <c r="H108" s="4">
        <f t="shared" si="87"/>
        <v>-5330204.16</v>
      </c>
      <c r="I108" s="4">
        <f t="shared" si="87"/>
        <v>-5330204.16</v>
      </c>
      <c r="J108" s="4">
        <f t="shared" si="87"/>
        <v>-5330204.16</v>
      </c>
      <c r="K108" s="4">
        <f t="shared" si="87"/>
        <v>-5330204.16</v>
      </c>
      <c r="L108" s="4">
        <f t="shared" si="87"/>
        <v>-5330204.16</v>
      </c>
      <c r="M108" s="4">
        <f>SUM(M106:M107)</f>
        <v>-5330204.16</v>
      </c>
      <c r="N108" s="4">
        <f>SUM(N106:N107)</f>
        <v>-5330204.16</v>
      </c>
      <c r="O108" s="4">
        <f t="shared" ref="O108:Z108" si="88">SUM(O106:O107)</f>
        <v>-4886020.4800000004</v>
      </c>
      <c r="P108" s="4">
        <f t="shared" si="88"/>
        <v>-4441836.8000000007</v>
      </c>
      <c r="Q108" s="4">
        <f t="shared" si="88"/>
        <v>-3997653.1200000006</v>
      </c>
      <c r="R108" s="4">
        <f t="shared" si="88"/>
        <v>-3553469.4400000004</v>
      </c>
      <c r="S108" s="4">
        <f t="shared" si="88"/>
        <v>-3109285.7600000002</v>
      </c>
      <c r="T108" s="4">
        <f t="shared" si="88"/>
        <v>-2665102.08</v>
      </c>
      <c r="U108" s="4">
        <f t="shared" si="88"/>
        <v>-2220918.4</v>
      </c>
      <c r="V108" s="4">
        <f t="shared" si="88"/>
        <v>-1776734.72</v>
      </c>
      <c r="W108" s="4">
        <f t="shared" si="88"/>
        <v>-1332551.04</v>
      </c>
      <c r="X108" s="4">
        <f t="shared" si="88"/>
        <v>-888367.3600000001</v>
      </c>
      <c r="Y108" s="4">
        <f t="shared" si="88"/>
        <v>-444183.68000000011</v>
      </c>
      <c r="Z108" s="4">
        <f t="shared" si="88"/>
        <v>0</v>
      </c>
    </row>
    <row r="110" spans="2:26" x14ac:dyDescent="0.35">
      <c r="B110" t="s">
        <v>6</v>
      </c>
      <c r="C110" s="5">
        <v>5.4899999999999997E-2</v>
      </c>
      <c r="D110" s="5">
        <v>5.4899999999999997E-2</v>
      </c>
      <c r="E110" s="5">
        <v>5.4899999999999997E-2</v>
      </c>
      <c r="F110" s="5">
        <v>5.4899999999999997E-2</v>
      </c>
      <c r="G110" s="5">
        <v>5.4899999999999997E-2</v>
      </c>
      <c r="H110" s="5">
        <v>5.4899999999999997E-2</v>
      </c>
      <c r="I110" s="5">
        <v>5.1999999999999998E-2</v>
      </c>
      <c r="J110" s="5">
        <v>5.1999999999999998E-2</v>
      </c>
      <c r="K110" s="5">
        <v>5.1999999999999998E-2</v>
      </c>
      <c r="L110" s="5">
        <v>5.1999999999999998E-2</v>
      </c>
      <c r="M110" s="5">
        <v>5.1999999999999998E-2</v>
      </c>
      <c r="N110" s="5">
        <v>5.1999999999999998E-2</v>
      </c>
      <c r="O110" s="5">
        <v>5.1999999999999998E-2</v>
      </c>
      <c r="P110" s="5">
        <v>5.1999999999999998E-2</v>
      </c>
      <c r="Q110" s="5">
        <v>5.1999999999999998E-2</v>
      </c>
      <c r="R110" s="5">
        <v>5.1999999999999998E-2</v>
      </c>
      <c r="S110" s="5">
        <v>5.1999999999999998E-2</v>
      </c>
      <c r="T110" s="5">
        <v>5.1999999999999998E-2</v>
      </c>
      <c r="U110" s="5">
        <v>5.1999999999999998E-2</v>
      </c>
      <c r="V110" s="5">
        <v>5.1999999999999998E-2</v>
      </c>
      <c r="W110" s="5">
        <v>5.1999999999999998E-2</v>
      </c>
      <c r="X110" s="5">
        <v>5.1999999999999998E-2</v>
      </c>
      <c r="Y110" s="5">
        <v>5.1999999999999998E-2</v>
      </c>
      <c r="Z110" s="5">
        <v>5.1999999999999998E-2</v>
      </c>
    </row>
    <row r="111" spans="2:26" x14ac:dyDescent="0.35">
      <c r="B111" t="s">
        <v>7</v>
      </c>
      <c r="C111">
        <v>31</v>
      </c>
      <c r="D111">
        <v>29</v>
      </c>
      <c r="E111">
        <v>31</v>
      </c>
      <c r="F111">
        <v>30</v>
      </c>
      <c r="G111">
        <v>31</v>
      </c>
      <c r="H111" s="6">
        <v>30</v>
      </c>
      <c r="I111" s="6">
        <v>31</v>
      </c>
      <c r="J111" s="6">
        <v>31</v>
      </c>
      <c r="K111" s="6">
        <v>30</v>
      </c>
      <c r="L111" s="6">
        <v>31</v>
      </c>
      <c r="M111" s="6">
        <v>30</v>
      </c>
      <c r="N111" s="6">
        <v>31</v>
      </c>
      <c r="O111" s="6">
        <v>31</v>
      </c>
      <c r="P111" s="6">
        <v>28</v>
      </c>
      <c r="Q111">
        <v>31</v>
      </c>
      <c r="R111">
        <v>30</v>
      </c>
      <c r="S111">
        <v>31</v>
      </c>
      <c r="T111" s="6">
        <v>30</v>
      </c>
      <c r="U111" s="6">
        <v>31</v>
      </c>
      <c r="V111" s="6">
        <v>31</v>
      </c>
      <c r="W111" s="6">
        <v>30</v>
      </c>
      <c r="X111" s="6">
        <v>31</v>
      </c>
      <c r="Y111" s="6">
        <v>30</v>
      </c>
      <c r="Z111" s="6">
        <v>31</v>
      </c>
    </row>
    <row r="113" spans="2:26" x14ac:dyDescent="0.35">
      <c r="B113" t="s">
        <v>8</v>
      </c>
      <c r="C113" s="4">
        <f>+C120</f>
        <v>0</v>
      </c>
      <c r="D113" s="4">
        <f>+C116</f>
        <v>-24785.449344000001</v>
      </c>
      <c r="E113" s="4">
        <f t="shared" ref="E113" si="89">+D116</f>
        <v>-47971.837440000003</v>
      </c>
      <c r="F113" s="4">
        <f t="shared" ref="F113" si="90">+E116</f>
        <v>-72757.286783999996</v>
      </c>
      <c r="G113" s="4">
        <f t="shared" ref="G113" si="91">+F116</f>
        <v>-96743.205503999998</v>
      </c>
      <c r="H113" s="4">
        <f t="shared" ref="H113" si="92">+G116</f>
        <v>-121528.65484800001</v>
      </c>
      <c r="I113" s="4">
        <f t="shared" ref="I113" si="93">+H116</f>
        <v>-145514.57356799999</v>
      </c>
      <c r="J113" s="4">
        <f t="shared" ref="J113" si="94">+I116</f>
        <v>-168990.77331095081</v>
      </c>
      <c r="K113" s="4">
        <f t="shared" ref="K113" si="95">+J116</f>
        <v>-192466.97305390163</v>
      </c>
      <c r="L113" s="4">
        <f t="shared" ref="L113" si="96">+K116</f>
        <v>-215185.87603095081</v>
      </c>
      <c r="M113" s="4">
        <f t="shared" ref="M113" si="97">+L116</f>
        <v>-238662.07577390163</v>
      </c>
      <c r="N113" s="4">
        <f>+M116</f>
        <v>-261380.9787509508</v>
      </c>
      <c r="O113" s="4">
        <f t="shared" ref="O113" si="98">+N116</f>
        <v>-284857.17849390162</v>
      </c>
      <c r="P113" s="4">
        <f t="shared" ref="P113" si="99">+O116</f>
        <v>-272198.52215990296</v>
      </c>
      <c r="Q113" s="4">
        <f t="shared" ref="Q113" si="100">+P116</f>
        <v>-255489.88421757557</v>
      </c>
      <c r="R113" s="4">
        <f t="shared" ref="R113" si="101">+Q116</f>
        <v>-238907.80820050844</v>
      </c>
      <c r="S113" s="4">
        <f t="shared" ref="S113" si="102">+R116</f>
        <v>-219794.49367823583</v>
      </c>
      <c r="T113" s="4">
        <f t="shared" ref="T113" si="103">+S116</f>
        <v>-199288.9979781002</v>
      </c>
      <c r="U113" s="4">
        <f t="shared" ref="U113" si="104">+T116</f>
        <v>-176378.82569801935</v>
      </c>
      <c r="V113" s="4">
        <f t="shared" ref="V113" si="105">+U116</f>
        <v>-151949.91031481524</v>
      </c>
      <c r="W113" s="4">
        <f t="shared" ref="W113" si="106">+V116</f>
        <v>-125559.28509007685</v>
      </c>
      <c r="X113" s="4">
        <f t="shared" ref="X113" si="107">+W116</f>
        <v>-96953.826173283684</v>
      </c>
      <c r="Y113" s="4">
        <f t="shared" ref="Y113" si="108">+X116</f>
        <v>-66639.78126547682</v>
      </c>
      <c r="Z113" s="4">
        <f t="shared" ref="Z113" si="109">+Y116</f>
        <v>-34237.464590875432</v>
      </c>
    </row>
    <row r="114" spans="2:26" x14ac:dyDescent="0.35">
      <c r="B114" t="s">
        <v>9</v>
      </c>
      <c r="C114" s="4">
        <f>+C106*C110/366*C111</f>
        <v>-24785.449344000001</v>
      </c>
      <c r="D114" s="4">
        <f t="shared" ref="D114:N114" si="110">+D106*D110/366*D111</f>
        <v>-23186.388095999999</v>
      </c>
      <c r="E114" s="4">
        <f t="shared" si="110"/>
        <v>-24785.449344000001</v>
      </c>
      <c r="F114" s="4">
        <f t="shared" si="110"/>
        <v>-23985.918720000001</v>
      </c>
      <c r="G114" s="4">
        <f t="shared" si="110"/>
        <v>-24785.449344000001</v>
      </c>
      <c r="H114" s="4">
        <f t="shared" si="110"/>
        <v>-23985.918720000001</v>
      </c>
      <c r="I114" s="4">
        <f t="shared" si="110"/>
        <v>-23476.199742950816</v>
      </c>
      <c r="J114" s="4">
        <f t="shared" si="110"/>
        <v>-23476.199742950816</v>
      </c>
      <c r="K114" s="4">
        <f t="shared" si="110"/>
        <v>-22718.902977049176</v>
      </c>
      <c r="L114" s="4">
        <f t="shared" si="110"/>
        <v>-23476.199742950816</v>
      </c>
      <c r="M114" s="4">
        <f t="shared" si="110"/>
        <v>-22718.902977049176</v>
      </c>
      <c r="N114" s="4">
        <f t="shared" si="110"/>
        <v>-23476.199742950816</v>
      </c>
      <c r="O114" s="4">
        <f>+O106*O110/365*O111</f>
        <v>-23540.518098410957</v>
      </c>
      <c r="P114" s="4">
        <f t="shared" ref="P114:Z114" si="111">+P106*P110/365*P111</f>
        <v>-19490.536490082191</v>
      </c>
      <c r="Q114" s="4">
        <f t="shared" si="111"/>
        <v>-19617.098415342469</v>
      </c>
      <c r="R114" s="4">
        <f t="shared" si="111"/>
        <v>-17085.859910136987</v>
      </c>
      <c r="S114" s="4">
        <f t="shared" si="111"/>
        <v>-15693.678732273973</v>
      </c>
      <c r="T114" s="4">
        <f t="shared" si="111"/>
        <v>-13289.002152328767</v>
      </c>
      <c r="U114" s="4">
        <f t="shared" si="111"/>
        <v>-11770.259049205479</v>
      </c>
      <c r="V114" s="4">
        <f t="shared" si="111"/>
        <v>-9808.5492076712326</v>
      </c>
      <c r="W114" s="4">
        <f t="shared" si="111"/>
        <v>-7593.7155156164381</v>
      </c>
      <c r="X114" s="4">
        <f t="shared" si="111"/>
        <v>-5885.1295246027394</v>
      </c>
      <c r="Y114" s="4">
        <f t="shared" si="111"/>
        <v>-3796.8577578082195</v>
      </c>
      <c r="Z114" s="4">
        <f t="shared" si="111"/>
        <v>-1961.7098415342468</v>
      </c>
    </row>
    <row r="115" spans="2:26" x14ac:dyDescent="0.35">
      <c r="B115" t="s">
        <v>10</v>
      </c>
      <c r="C115" s="4">
        <v>0</v>
      </c>
      <c r="D115" s="4">
        <v>0</v>
      </c>
      <c r="E115" s="4">
        <v>0</v>
      </c>
      <c r="F115" s="4">
        <v>0</v>
      </c>
      <c r="G115" s="4">
        <v>0</v>
      </c>
      <c r="H115" s="4">
        <v>0</v>
      </c>
      <c r="I115" s="4">
        <v>0</v>
      </c>
      <c r="J115" s="4">
        <v>0</v>
      </c>
      <c r="K115" s="4">
        <v>0</v>
      </c>
      <c r="L115" s="4">
        <v>0</v>
      </c>
      <c r="M115" s="4">
        <v>0</v>
      </c>
      <c r="N115" s="4">
        <v>0</v>
      </c>
      <c r="O115" s="4">
        <f>-SUM(O114:Z114,N116)/12</f>
        <v>36199.174432409607</v>
      </c>
      <c r="P115" s="4">
        <f>O115</f>
        <v>36199.174432409607</v>
      </c>
      <c r="Q115" s="4">
        <f t="shared" ref="Q115" si="112">P115</f>
        <v>36199.174432409607</v>
      </c>
      <c r="R115" s="4">
        <f t="shared" ref="R115" si="113">Q115</f>
        <v>36199.174432409607</v>
      </c>
      <c r="S115" s="4">
        <f t="shared" ref="S115" si="114">R115</f>
        <v>36199.174432409607</v>
      </c>
      <c r="T115" s="4">
        <f t="shared" ref="T115" si="115">S115</f>
        <v>36199.174432409607</v>
      </c>
      <c r="U115" s="4">
        <f t="shared" ref="U115" si="116">T115</f>
        <v>36199.174432409607</v>
      </c>
      <c r="V115" s="4">
        <f t="shared" ref="V115" si="117">U115</f>
        <v>36199.174432409607</v>
      </c>
      <c r="W115" s="4">
        <f t="shared" ref="W115" si="118">V115</f>
        <v>36199.174432409607</v>
      </c>
      <c r="X115" s="4">
        <f t="shared" ref="X115" si="119">W115</f>
        <v>36199.174432409607</v>
      </c>
      <c r="Y115" s="4">
        <f t="shared" ref="Y115" si="120">X115</f>
        <v>36199.174432409607</v>
      </c>
      <c r="Z115" s="4">
        <f t="shared" ref="Z115" si="121">Y115</f>
        <v>36199.174432409607</v>
      </c>
    </row>
    <row r="116" spans="2:26" x14ac:dyDescent="0.35">
      <c r="B116" t="s">
        <v>11</v>
      </c>
      <c r="C116" s="4">
        <f>SUM(C113:C115)</f>
        <v>-24785.449344000001</v>
      </c>
      <c r="D116" s="4">
        <f t="shared" ref="D116:M116" si="122">SUM(D113:D115)</f>
        <v>-47971.837440000003</v>
      </c>
      <c r="E116" s="4">
        <f t="shared" si="122"/>
        <v>-72757.286783999996</v>
      </c>
      <c r="F116" s="4">
        <f t="shared" si="122"/>
        <v>-96743.205503999998</v>
      </c>
      <c r="G116" s="4">
        <f t="shared" si="122"/>
        <v>-121528.65484800001</v>
      </c>
      <c r="H116" s="4">
        <f t="shared" si="122"/>
        <v>-145514.57356799999</v>
      </c>
      <c r="I116" s="4">
        <f t="shared" si="122"/>
        <v>-168990.77331095081</v>
      </c>
      <c r="J116" s="4">
        <f t="shared" si="122"/>
        <v>-192466.97305390163</v>
      </c>
      <c r="K116" s="4">
        <f t="shared" si="122"/>
        <v>-215185.87603095081</v>
      </c>
      <c r="L116" s="4">
        <f t="shared" si="122"/>
        <v>-238662.07577390163</v>
      </c>
      <c r="M116" s="4">
        <f t="shared" si="122"/>
        <v>-261380.9787509508</v>
      </c>
      <c r="N116" s="4">
        <f>SUM(N113:N115)</f>
        <v>-284857.17849390162</v>
      </c>
      <c r="O116" s="4">
        <f t="shared" ref="O116:Z116" si="123">SUM(O113:O115)</f>
        <v>-272198.52215990296</v>
      </c>
      <c r="P116" s="4">
        <f t="shared" si="123"/>
        <v>-255489.88421757557</v>
      </c>
      <c r="Q116" s="4">
        <f t="shared" si="123"/>
        <v>-238907.80820050844</v>
      </c>
      <c r="R116" s="4">
        <f t="shared" si="123"/>
        <v>-219794.49367823583</v>
      </c>
      <c r="S116" s="4">
        <f t="shared" si="123"/>
        <v>-199288.9979781002</v>
      </c>
      <c r="T116" s="4">
        <f t="shared" si="123"/>
        <v>-176378.82569801935</v>
      </c>
      <c r="U116" s="4">
        <f t="shared" si="123"/>
        <v>-151949.91031481524</v>
      </c>
      <c r="V116" s="4">
        <f t="shared" si="123"/>
        <v>-125559.28509007685</v>
      </c>
      <c r="W116" s="4">
        <f t="shared" si="123"/>
        <v>-96953.826173283684</v>
      </c>
      <c r="X116" s="4">
        <f t="shared" si="123"/>
        <v>-66639.78126547682</v>
      </c>
      <c r="Y116" s="4">
        <f t="shared" si="123"/>
        <v>-34237.464590875432</v>
      </c>
      <c r="Z116" s="4">
        <f t="shared" si="123"/>
        <v>-7.2759576141834259E-11</v>
      </c>
    </row>
    <row r="118" spans="2:26" x14ac:dyDescent="0.35">
      <c r="B118" s="1" t="s">
        <v>21</v>
      </c>
      <c r="O118" s="7"/>
    </row>
    <row r="119" spans="2:26" x14ac:dyDescent="0.35">
      <c r="B119" t="s">
        <v>12</v>
      </c>
      <c r="C119" s="4">
        <v>-5330204.16</v>
      </c>
      <c r="O119" s="7"/>
    </row>
    <row r="120" spans="2:26" x14ac:dyDescent="0.35">
      <c r="B120" t="s">
        <v>13</v>
      </c>
      <c r="C120" s="8">
        <v>0</v>
      </c>
    </row>
    <row r="121" spans="2:26" x14ac:dyDescent="0.35">
      <c r="C121" s="4">
        <v>-5330204.16</v>
      </c>
    </row>
    <row r="122" spans="2:26" x14ac:dyDescent="0.35">
      <c r="B122" t="s">
        <v>14</v>
      </c>
      <c r="C122" s="8">
        <v>-5330204.16</v>
      </c>
    </row>
    <row r="123" spans="2:26" x14ac:dyDescent="0.35">
      <c r="B123" t="s">
        <v>15</v>
      </c>
      <c r="C123" s="4">
        <f>ROUND(C121-C122,0)</f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Sitch, Doug</dc:creator>
  <cp:lastModifiedBy>Shelly-Anne Connell</cp:lastModifiedBy>
  <dcterms:created xsi:type="dcterms:W3CDTF">2023-05-14T22:01:04Z</dcterms:created>
  <dcterms:modified xsi:type="dcterms:W3CDTF">2024-09-27T19:16:56Z</dcterms:modified>
</cp:coreProperties>
</file>