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2"/>
  <workbookPr/>
  <mc:AlternateContent xmlns:mc="http://schemas.openxmlformats.org/markup-compatibility/2006">
    <mc:Choice Requires="x15">
      <x15ac:absPath xmlns:x15ac="http://schemas.microsoft.com/office/spreadsheetml/2010/11/ac" url="https://ceadvisors.sharepoint.com/sites/Projects-OntarioEnergyAssoc/Shared Documents/100568 - OEA 2024 Cost of Capital/Analysis/"/>
    </mc:Choice>
  </mc:AlternateContent>
  <xr:revisionPtr revIDLastSave="56" documentId="13_ncr:1_{2A85A9E9-33E3-404C-920E-87C556C33CAC}" xr6:coauthVersionLast="47" xr6:coauthVersionMax="47" xr10:uidLastSave="{20B341B7-566D-437E-8F0D-A4DF5BBCA696}"/>
  <bookViews>
    <workbookView xWindow="-98" yWindow="-98" windowWidth="21795" windowHeight="13875" xr2:uid="{8F7900F5-F96E-431A-879E-BDB769DC3078}"/>
  </bookViews>
  <sheets>
    <sheet name="Recast Using CEA Adj Factors" sheetId="3" r:id="rId1"/>
  </sheet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8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" i="3" l="1"/>
  <c r="K8" i="3" s="1"/>
  <c r="K11" i="3"/>
  <c r="K13" i="3"/>
  <c r="K15" i="3"/>
  <c r="K16" i="3"/>
  <c r="K17" i="3"/>
  <c r="K18" i="3"/>
  <c r="K19" i="3"/>
  <c r="K20" i="3"/>
  <c r="K6" i="3"/>
  <c r="L20" i="3"/>
  <c r="M20" i="3"/>
  <c r="M5" i="3"/>
  <c r="L5" i="3"/>
  <c r="M7" i="3"/>
  <c r="K7" i="3" s="1"/>
  <c r="M8" i="3"/>
  <c r="M9" i="3"/>
  <c r="M10" i="3"/>
  <c r="M11" i="3"/>
  <c r="M12" i="3"/>
  <c r="M13" i="3"/>
  <c r="M14" i="3"/>
  <c r="M15" i="3"/>
  <c r="M16" i="3"/>
  <c r="M17" i="3"/>
  <c r="M18" i="3"/>
  <c r="M19" i="3"/>
  <c r="M6" i="3"/>
  <c r="J7" i="3"/>
  <c r="J8" i="3"/>
  <c r="J9" i="3"/>
  <c r="J10" i="3"/>
  <c r="J11" i="3"/>
  <c r="J12" i="3"/>
  <c r="J13" i="3"/>
  <c r="J14" i="3"/>
  <c r="J15" i="3"/>
  <c r="J16" i="3"/>
  <c r="J17" i="3"/>
  <c r="J18" i="3"/>
  <c r="J19" i="3"/>
  <c r="J20" i="3"/>
  <c r="J6" i="3"/>
  <c r="J5" i="3"/>
  <c r="F20" i="3"/>
  <c r="F19" i="3"/>
  <c r="L19" i="3" s="1"/>
  <c r="F18" i="3"/>
  <c r="L18" i="3" s="1"/>
  <c r="F17" i="3"/>
  <c r="L17" i="3" s="1"/>
  <c r="F16" i="3"/>
  <c r="L16" i="3" s="1"/>
  <c r="F15" i="3"/>
  <c r="L15" i="3" s="1"/>
  <c r="F14" i="3"/>
  <c r="L14" i="3" s="1"/>
  <c r="F13" i="3"/>
  <c r="L13" i="3" s="1"/>
  <c r="F12" i="3"/>
  <c r="L12" i="3" s="1"/>
  <c r="F11" i="3"/>
  <c r="L11" i="3" s="1"/>
  <c r="F10" i="3"/>
  <c r="L10" i="3" s="1"/>
  <c r="F9" i="3"/>
  <c r="L9" i="3" s="1"/>
  <c r="F8" i="3"/>
  <c r="L8" i="3" s="1"/>
  <c r="F7" i="3"/>
  <c r="L7" i="3" s="1"/>
  <c r="F6" i="3"/>
  <c r="K14" i="3" l="1"/>
  <c r="K12" i="3"/>
  <c r="K10" i="3"/>
  <c r="K9" i="3"/>
  <c r="L6" i="3"/>
</calcChain>
</file>

<file path=xl/sharedStrings.xml><?xml version="1.0" encoding="utf-8"?>
<sst xmlns="http://schemas.openxmlformats.org/spreadsheetml/2006/main" count="13" uniqueCount="10">
  <si>
    <t>Base 2009 30 yr Canada Bond rate</t>
  </si>
  <si>
    <t>Base 2009 Utility 30 yr Bond Spread vs. 30 yr. gov't</t>
  </si>
  <si>
    <t>Recast Using Concentric-Recommended Adj. Factors Only (Everything the Same, Except Use 0.40 LCBF Adj. Factor and 0.33 Util Bond Spread Adj. Factor)</t>
  </si>
  <si>
    <t>Base</t>
  </si>
  <si>
    <t>Current OEB Formula ROE</t>
  </si>
  <si>
    <t>ROE Formula Recast Using Concentric-Recommended Adj. Factors</t>
  </si>
  <si>
    <t>30 year GoC Bond Forecast</t>
  </si>
  <si>
    <t>A-30 yr Utility Bond Yield spread vs 30 Yr GoC Bond</t>
  </si>
  <si>
    <t>10 year GoC Bond Forecast</t>
  </si>
  <si>
    <t>10/30 yr GoC Bond spread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</si>
</sst>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sz val="11"/>
      <color rgb="FF0070C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10" fontId="0" fillId="0" borderId="0" xfId="0" applyNumberFormat="1"/>
    <xf numFmtId="0" fontId="1" fillId="0" borderId="1" xfId="0" applyFont="1" applyBorder="1"/>
    <xf numFmtId="10" fontId="1" fillId="0" borderId="2" xfId="0" applyNumberFormat="1" applyFont="1" applyBorder="1"/>
    <xf numFmtId="10" fontId="1" fillId="0" borderId="3" xfId="0" applyNumberFormat="1" applyFont="1" applyBorder="1"/>
    <xf numFmtId="0" fontId="0" fillId="0" borderId="0" xfId="0" applyAlignment="1">
      <alignment wrapText="1"/>
    </xf>
    <xf numFmtId="0" fontId="1" fillId="0" borderId="0" xfId="0" applyFont="1" applyAlignment="1">
      <alignment horizontal="center" wrapText="1"/>
    </xf>
    <xf numFmtId="10" fontId="3" fillId="2" borderId="0" xfId="0" applyNumberFormat="1" applyFont="1" applyFill="1"/>
    <xf numFmtId="0" fontId="2" fillId="0" borderId="0" xfId="0" applyFont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Current OEB ROE Formula vs Formula</a:t>
            </a:r>
            <a:r>
              <a:rPr lang="en-US" baseline="0"/>
              <a:t> Recast Using Concentric-Recommended Adj. Factors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'Recast Using CEA Adj Factors'!$J$4</c:f>
              <c:strCache>
                <c:ptCount val="1"/>
                <c:pt idx="0">
                  <c:v>Current OEB Formula ROE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1.8229166666666668E-2"/>
                  <c:y val="9.6385542168674704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49F-473E-B0BC-A055ADDC1E5E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D49F-473E-B0BC-A055ADDC1E5E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D49F-473E-B0BC-A055ADDC1E5E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D49F-473E-B0BC-A055ADDC1E5E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D49F-473E-B0BC-A055ADDC1E5E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D49F-473E-B0BC-A055ADDC1E5E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D49F-473E-B0BC-A055ADDC1E5E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D49F-473E-B0BC-A055ADDC1E5E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D49F-473E-B0BC-A055ADDC1E5E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D49F-473E-B0BC-A055ADDC1E5E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D49F-473E-B0BC-A055ADDC1E5E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D49F-473E-B0BC-A055ADDC1E5E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D49F-473E-B0BC-A055ADDC1E5E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D49F-473E-B0BC-A055ADDC1E5E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D49F-473E-B0BC-A055ADDC1E5E}"/>
                </c:ext>
              </c:extLst>
            </c:dLbl>
            <c:dLbl>
              <c:idx val="15"/>
              <c:layout>
                <c:manualLayout>
                  <c:x val="-1.3020833333333334E-2"/>
                  <c:y val="0.19678714859437751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49F-473E-B0BC-A055ADDC1E5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'Recast Using CEA Adj Factors'!$I$5:$I$20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'Recast Using CEA Adj Factors'!$J$5:$J$20</c:f>
              <c:numCache>
                <c:formatCode>0.00%</c:formatCode>
                <c:ptCount val="16"/>
                <c:pt idx="0">
                  <c:v>9.7500000000000003E-2</c:v>
                </c:pt>
                <c:pt idx="1">
                  <c:v>9.8500000000000004E-2</c:v>
                </c:pt>
                <c:pt idx="2">
                  <c:v>9.5799999999999996E-2</c:v>
                </c:pt>
                <c:pt idx="3">
                  <c:v>9.1200000000000003E-2</c:v>
                </c:pt>
                <c:pt idx="4">
                  <c:v>8.9800000000000005E-2</c:v>
                </c:pt>
                <c:pt idx="5">
                  <c:v>9.3600000000000003E-2</c:v>
                </c:pt>
                <c:pt idx="6">
                  <c:v>9.2999999999999999E-2</c:v>
                </c:pt>
                <c:pt idx="7">
                  <c:v>9.1899999999999996E-2</c:v>
                </c:pt>
                <c:pt idx="8">
                  <c:v>8.7800000000000003E-2</c:v>
                </c:pt>
                <c:pt idx="9">
                  <c:v>0.09</c:v>
                </c:pt>
                <c:pt idx="10">
                  <c:v>8.9800000000000005E-2</c:v>
                </c:pt>
                <c:pt idx="11">
                  <c:v>8.5199999999999998E-2</c:v>
                </c:pt>
                <c:pt idx="12">
                  <c:v>8.3400000000000002E-2</c:v>
                </c:pt>
                <c:pt idx="13">
                  <c:v>8.6599999999999996E-2</c:v>
                </c:pt>
                <c:pt idx="14">
                  <c:v>9.3600000000000003E-2</c:v>
                </c:pt>
                <c:pt idx="15">
                  <c:v>9.2100000000000001E-2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9F-473E-B0BC-A055ADDC1E5E}"/>
            </c:ext>
          </c:extLst>
        </c:ser>
        <c:ser>
          <c:idx val="1"/>
          <c:order val="1"/>
          <c:tx>
            <c:strRef>
              <c:f>'Recast Using CEA Adj Factors'!$K$4</c:f>
              <c:strCache>
                <c:ptCount val="1"/>
                <c:pt idx="0">
                  <c:v>ROE Formula Recast Using Concentric-Recommended Adj. Factors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2.34375E-2"/>
                  <c:y val="0.18875502008032127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49F-473E-B0BC-A055ADDC1E5E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49F-473E-B0BC-A055ADDC1E5E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49F-473E-B0BC-A055ADDC1E5E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49F-473E-B0BC-A055ADDC1E5E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49F-473E-B0BC-A055ADDC1E5E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49F-473E-B0BC-A055ADDC1E5E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49F-473E-B0BC-A055ADDC1E5E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D49F-473E-B0BC-A055ADDC1E5E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49F-473E-B0BC-A055ADDC1E5E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49F-473E-B0BC-A055ADDC1E5E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D49F-473E-B0BC-A055ADDC1E5E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D49F-473E-B0BC-A055ADDC1E5E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D49F-473E-B0BC-A055ADDC1E5E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D49F-473E-B0BC-A055ADDC1E5E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D49F-473E-B0BC-A055ADDC1E5E}"/>
                </c:ext>
              </c:extLst>
            </c:dLbl>
            <c:dLbl>
              <c:idx val="15"/>
              <c:layout>
                <c:manualLayout>
                  <c:x val="-5.9895833333333336E-2"/>
                  <c:y val="-0.1044176706827309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49F-473E-B0BC-A055ADDC1E5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'Recast Using CEA Adj Factors'!$I$5:$I$20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'Recast Using CEA Adj Factors'!$K$5:$K$20</c:f>
              <c:numCache>
                <c:formatCode>0.00%</c:formatCode>
                <c:ptCount val="16"/>
                <c:pt idx="0">
                  <c:v>9.7500000000000003E-2</c:v>
                </c:pt>
                <c:pt idx="1">
                  <c:v>9.8326300000000005E-2</c:v>
                </c:pt>
                <c:pt idx="2">
                  <c:v>9.6144099999999996E-2</c:v>
                </c:pt>
                <c:pt idx="3">
                  <c:v>9.2435199999999995E-2</c:v>
                </c:pt>
                <c:pt idx="4">
                  <c:v>9.1336399999999998E-2</c:v>
                </c:pt>
                <c:pt idx="5">
                  <c:v>9.4308400000000001E-2</c:v>
                </c:pt>
                <c:pt idx="6">
                  <c:v>9.3924300000000002E-2</c:v>
                </c:pt>
                <c:pt idx="7">
                  <c:v>9.2696799999999996E-2</c:v>
                </c:pt>
                <c:pt idx="8">
                  <c:v>8.9522500000000005E-2</c:v>
                </c:pt>
                <c:pt idx="9">
                  <c:v>9.1482000000000008E-2</c:v>
                </c:pt>
                <c:pt idx="10">
                  <c:v>9.13553E-2</c:v>
                </c:pt>
                <c:pt idx="11">
                  <c:v>8.7617299999999995E-2</c:v>
                </c:pt>
                <c:pt idx="12">
                  <c:v>8.6196599999999998E-2</c:v>
                </c:pt>
                <c:pt idx="13">
                  <c:v>8.8845499999999994E-2</c:v>
                </c:pt>
                <c:pt idx="14">
                  <c:v>9.4205400000000009E-2</c:v>
                </c:pt>
                <c:pt idx="15">
                  <c:v>9.3079000000000009E-2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9F-473E-B0BC-A055ADDC1E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7570472"/>
        <c:axId val="487569032"/>
      </c:lineChart>
      <c:catAx>
        <c:axId val="4875704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7569032"/>
        <c:crosses val="autoZero"/>
        <c:auto val="1"/>
        <c:lblAlgn val="ctr"/>
        <c:lblOffset val="100"/>
        <c:noMultiLvlLbl val="0"/>
      </c:catAx>
      <c:valAx>
        <c:axId val="4875690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75704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114300</xdr:colOff>
      <xdr:row>24</xdr:row>
      <xdr:rowOff>76200</xdr:rowOff>
    </xdr:from>
    <xdr:to>
      <xdr:col>25</xdr:col>
      <xdr:colOff>27289</xdr:colOff>
      <xdr:row>64</xdr:row>
      <xdr:rowOff>180057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68EE07EE-BE5E-46E8-A90B-C62CF830E3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77175" y="6410325"/>
          <a:ext cx="9704689" cy="7342857"/>
        </a:xfrm>
        <a:prstGeom prst="rect">
          <a:avLst/>
        </a:prstGeom>
      </xdr:spPr>
    </xdr:pic>
    <xdr:clientData/>
  </xdr:twoCellAnchor>
  <xdr:twoCellAnchor>
    <xdr:from>
      <xdr:col>14</xdr:col>
      <xdr:colOff>333375</xdr:colOff>
      <xdr:row>3</xdr:row>
      <xdr:rowOff>695325</xdr:rowOff>
    </xdr:from>
    <xdr:to>
      <xdr:col>22</xdr:col>
      <xdr:colOff>28575</xdr:colOff>
      <xdr:row>14</xdr:row>
      <xdr:rowOff>57150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E51217D1-D199-4FEA-B32F-660C0608A9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4D5B5F-23CF-4A8E-99C2-4A11DB8AFDA4}">
  <dimension ref="B1:M20"/>
  <sheetViews>
    <sheetView tabSelected="1" topLeftCell="H1" zoomScaleNormal="100" workbookViewId="0">
      <selection activeCell="Y4" sqref="Y4"/>
    </sheetView>
  </sheetViews>
  <sheetFormatPr defaultRowHeight="14.25"/>
  <cols>
    <col min="3" max="3" width="9" bestFit="1" customWidth="1"/>
    <col min="4" max="4" width="11.7109375" bestFit="1" customWidth="1"/>
    <col min="5" max="5" width="14.5703125" bestFit="1" customWidth="1"/>
    <col min="6" max="6" width="11.7109375" bestFit="1" customWidth="1"/>
    <col min="7" max="7" width="14.140625" bestFit="1" customWidth="1"/>
    <col min="10" max="10" width="11" customWidth="1"/>
    <col min="11" max="11" width="10.140625" customWidth="1"/>
    <col min="12" max="12" width="9.7109375" customWidth="1"/>
    <col min="13" max="13" width="8.28515625" customWidth="1"/>
  </cols>
  <sheetData>
    <row r="1" spans="2:13" ht="57">
      <c r="D1" s="5" t="s">
        <v>0</v>
      </c>
      <c r="E1" s="5" t="s">
        <v>1</v>
      </c>
      <c r="I1" s="8" t="s">
        <v>2</v>
      </c>
      <c r="J1" s="8"/>
      <c r="K1" s="8"/>
      <c r="L1" s="8"/>
      <c r="M1" s="8"/>
    </row>
    <row r="2" spans="2:13" s="5" customFormat="1"/>
    <row r="3" spans="2:13">
      <c r="B3" s="2" t="s">
        <v>3</v>
      </c>
      <c r="C3" s="3">
        <v>9.7500000000000003E-2</v>
      </c>
      <c r="D3" s="3">
        <v>4.2500000000000003E-2</v>
      </c>
      <c r="E3" s="4">
        <v>1.4149999999999999E-2</v>
      </c>
      <c r="F3" s="1"/>
      <c r="J3" s="1"/>
      <c r="K3" s="1"/>
      <c r="L3" s="1"/>
      <c r="M3" s="1"/>
    </row>
    <row r="4" spans="2:13" ht="114">
      <c r="I4" s="6"/>
      <c r="J4" s="6" t="s">
        <v>4</v>
      </c>
      <c r="K4" s="6" t="s">
        <v>5</v>
      </c>
      <c r="L4" s="6" t="s">
        <v>6</v>
      </c>
      <c r="M4" s="6" t="s">
        <v>7</v>
      </c>
    </row>
    <row r="5" spans="2:13" ht="57">
      <c r="C5" s="6" t="s">
        <v>4</v>
      </c>
      <c r="D5" s="6" t="s">
        <v>8</v>
      </c>
      <c r="E5" s="6" t="s">
        <v>9</v>
      </c>
      <c r="F5" s="6" t="s">
        <v>6</v>
      </c>
      <c r="G5" s="6" t="s">
        <v>7</v>
      </c>
      <c r="I5">
        <v>2009</v>
      </c>
      <c r="J5" s="1">
        <f>C3</f>
        <v>9.7500000000000003E-2</v>
      </c>
      <c r="K5" s="7">
        <f>C3</f>
        <v>9.7500000000000003E-2</v>
      </c>
      <c r="L5" s="7">
        <f>D3</f>
        <v>4.2500000000000003E-2</v>
      </c>
      <c r="M5" s="7">
        <f>E3</f>
        <v>1.4149999999999999E-2</v>
      </c>
    </row>
    <row r="6" spans="2:13">
      <c r="B6">
        <v>2010</v>
      </c>
      <c r="C6" s="1">
        <v>9.8500000000000004E-2</v>
      </c>
      <c r="D6" s="1">
        <v>3.9E-2</v>
      </c>
      <c r="E6" s="1">
        <v>5.64E-3</v>
      </c>
      <c r="F6" s="1">
        <f>D6+E6</f>
        <v>4.4639999999999999E-2</v>
      </c>
      <c r="G6" s="1">
        <v>1.406E-2</v>
      </c>
      <c r="I6">
        <v>2010</v>
      </c>
      <c r="J6" s="1">
        <f>C6</f>
        <v>9.8500000000000004E-2</v>
      </c>
      <c r="K6" s="1">
        <f>$K$5+0.4*(L6-$L$5)+0.33*(M6-$M$5)</f>
        <v>9.8326300000000005E-2</v>
      </c>
      <c r="L6" s="1">
        <f>F6</f>
        <v>4.4639999999999999E-2</v>
      </c>
      <c r="M6" s="1">
        <f>G6</f>
        <v>1.406E-2</v>
      </c>
    </row>
    <row r="7" spans="2:13">
      <c r="B7">
        <v>2011</v>
      </c>
      <c r="C7" s="1">
        <v>9.5799999999999996E-2</v>
      </c>
      <c r="D7" s="1">
        <v>3.5000000000000003E-2</v>
      </c>
      <c r="E7" s="1">
        <v>4.3E-3</v>
      </c>
      <c r="F7" s="1">
        <f t="shared" ref="F7:F20" si="0">D7+E7</f>
        <v>3.9300000000000002E-2</v>
      </c>
      <c r="G7" s="1">
        <v>1.392E-2</v>
      </c>
      <c r="I7">
        <v>2011</v>
      </c>
      <c r="J7" s="1">
        <f t="shared" ref="J7:J20" si="1">C7</f>
        <v>9.5799999999999996E-2</v>
      </c>
      <c r="K7" s="1">
        <f t="shared" ref="K7:K20" si="2">$K$5+0.4*(L7-$L$5)+0.33*(M7-$M$5)</f>
        <v>9.6144099999999996E-2</v>
      </c>
      <c r="L7" s="1">
        <f t="shared" ref="L7:L19" si="3">F7</f>
        <v>3.9300000000000002E-2</v>
      </c>
      <c r="M7" s="1">
        <f t="shared" ref="M7:M19" si="4">G7</f>
        <v>1.392E-2</v>
      </c>
    </row>
    <row r="8" spans="2:13">
      <c r="B8">
        <v>2012</v>
      </c>
      <c r="C8" s="1">
        <v>9.1200000000000003E-2</v>
      </c>
      <c r="D8" s="1">
        <v>2.35E-2</v>
      </c>
      <c r="E8" s="1">
        <v>5.8100000000000001E-3</v>
      </c>
      <c r="F8" s="1">
        <f t="shared" si="0"/>
        <v>2.9309999999999999E-2</v>
      </c>
      <c r="G8" s="1">
        <v>1.4789999999999999E-2</v>
      </c>
      <c r="I8">
        <v>2012</v>
      </c>
      <c r="J8" s="1">
        <f t="shared" si="1"/>
        <v>9.1200000000000003E-2</v>
      </c>
      <c r="K8" s="1">
        <f t="shared" si="2"/>
        <v>9.2435199999999995E-2</v>
      </c>
      <c r="L8" s="1">
        <f t="shared" si="3"/>
        <v>2.9309999999999999E-2</v>
      </c>
      <c r="M8" s="1">
        <f t="shared" si="4"/>
        <v>1.4789999999999999E-2</v>
      </c>
    </row>
    <row r="9" spans="2:13">
      <c r="B9">
        <v>2013</v>
      </c>
      <c r="C9" s="1">
        <v>8.9800000000000005E-2</v>
      </c>
      <c r="D9" s="1">
        <v>2.1499999999999998E-2</v>
      </c>
      <c r="E9" s="1">
        <v>5.6899999999999997E-3</v>
      </c>
      <c r="F9" s="1">
        <f t="shared" si="0"/>
        <v>2.7189999999999999E-2</v>
      </c>
      <c r="G9" s="1">
        <v>1.4030000000000001E-2</v>
      </c>
      <c r="I9">
        <v>2013</v>
      </c>
      <c r="J9" s="1">
        <f t="shared" si="1"/>
        <v>8.9800000000000005E-2</v>
      </c>
      <c r="K9" s="1">
        <f t="shared" si="2"/>
        <v>9.1336399999999998E-2</v>
      </c>
      <c r="L9" s="1">
        <f t="shared" si="3"/>
        <v>2.7189999999999999E-2</v>
      </c>
      <c r="M9" s="1">
        <f t="shared" si="4"/>
        <v>1.4030000000000001E-2</v>
      </c>
    </row>
    <row r="10" spans="2:13">
      <c r="B10">
        <v>2014</v>
      </c>
      <c r="C10" s="1">
        <v>9.3600000000000003E-2</v>
      </c>
      <c r="D10" s="1">
        <v>2.9000000000000001E-2</v>
      </c>
      <c r="E10" s="1">
        <v>4.96E-3</v>
      </c>
      <c r="F10" s="1">
        <f t="shared" si="0"/>
        <v>3.3960000000000004E-2</v>
      </c>
      <c r="G10" s="1">
        <v>1.4829999999999999E-2</v>
      </c>
      <c r="I10">
        <v>2014</v>
      </c>
      <c r="J10" s="1">
        <f t="shared" si="1"/>
        <v>9.3600000000000003E-2</v>
      </c>
      <c r="K10" s="1">
        <f t="shared" si="2"/>
        <v>9.4308400000000001E-2</v>
      </c>
      <c r="L10" s="1">
        <f t="shared" si="3"/>
        <v>3.3960000000000004E-2</v>
      </c>
      <c r="M10" s="1">
        <f t="shared" si="4"/>
        <v>1.4829999999999999E-2</v>
      </c>
    </row>
    <row r="11" spans="2:13">
      <c r="B11">
        <v>2015</v>
      </c>
      <c r="C11" s="1">
        <v>9.2999999999999999E-2</v>
      </c>
      <c r="D11" s="1">
        <v>2.8500000000000001E-2</v>
      </c>
      <c r="E11" s="1">
        <v>5.3E-3</v>
      </c>
      <c r="F11" s="1">
        <f t="shared" si="0"/>
        <v>3.3800000000000004E-2</v>
      </c>
      <c r="G11" s="1">
        <v>1.3860000000000001E-2</v>
      </c>
      <c r="I11">
        <v>2015</v>
      </c>
      <c r="J11" s="1">
        <f t="shared" si="1"/>
        <v>9.2999999999999999E-2</v>
      </c>
      <c r="K11" s="1">
        <f t="shared" si="2"/>
        <v>9.3924300000000002E-2</v>
      </c>
      <c r="L11" s="1">
        <f t="shared" si="3"/>
        <v>3.3800000000000004E-2</v>
      </c>
      <c r="M11" s="1">
        <f t="shared" si="4"/>
        <v>1.3860000000000001E-2</v>
      </c>
    </row>
    <row r="12" spans="2:13">
      <c r="B12">
        <v>2016</v>
      </c>
      <c r="C12" s="1">
        <v>9.1899999999999996E-2</v>
      </c>
      <c r="D12" s="1">
        <v>1.95E-2</v>
      </c>
      <c r="E12" s="1">
        <v>7.5599999999999999E-3</v>
      </c>
      <c r="F12" s="1">
        <f t="shared" si="0"/>
        <v>2.7060000000000001E-2</v>
      </c>
      <c r="G12" s="1">
        <v>1.831E-2</v>
      </c>
      <c r="I12">
        <v>2016</v>
      </c>
      <c r="J12" s="1">
        <f t="shared" si="1"/>
        <v>9.1899999999999996E-2</v>
      </c>
      <c r="K12" s="1">
        <f t="shared" si="2"/>
        <v>9.2696799999999996E-2</v>
      </c>
      <c r="L12" s="1">
        <f t="shared" si="3"/>
        <v>2.7060000000000001E-2</v>
      </c>
      <c r="M12" s="1">
        <f t="shared" si="4"/>
        <v>1.831E-2</v>
      </c>
    </row>
    <row r="13" spans="2:13">
      <c r="B13">
        <v>2017</v>
      </c>
      <c r="C13" s="1">
        <v>8.7800000000000003E-2</v>
      </c>
      <c r="D13" s="1">
        <v>1.4E-2</v>
      </c>
      <c r="E13" s="1">
        <v>6.3699999999999998E-3</v>
      </c>
      <c r="F13" s="1">
        <f t="shared" si="0"/>
        <v>2.0369999999999999E-2</v>
      </c>
      <c r="G13" s="1">
        <v>1.6799999999999999E-2</v>
      </c>
      <c r="I13">
        <v>2017</v>
      </c>
      <c r="J13" s="1">
        <f t="shared" si="1"/>
        <v>8.7800000000000003E-2</v>
      </c>
      <c r="K13" s="1">
        <f t="shared" si="2"/>
        <v>8.9522500000000005E-2</v>
      </c>
      <c r="L13" s="1">
        <f t="shared" si="3"/>
        <v>2.0369999999999999E-2</v>
      </c>
      <c r="M13" s="1">
        <f t="shared" si="4"/>
        <v>1.6799999999999999E-2</v>
      </c>
    </row>
    <row r="14" spans="2:13">
      <c r="B14">
        <v>2018</v>
      </c>
      <c r="C14" s="1">
        <v>0.09</v>
      </c>
      <c r="D14" s="1">
        <v>2.4E-2</v>
      </c>
      <c r="E14" s="1">
        <v>3.62E-3</v>
      </c>
      <c r="F14" s="1">
        <f t="shared" si="0"/>
        <v>2.7619999999999999E-2</v>
      </c>
      <c r="G14" s="1">
        <v>1.3950000000000001E-2</v>
      </c>
      <c r="I14">
        <v>2018</v>
      </c>
      <c r="J14" s="1">
        <f t="shared" si="1"/>
        <v>0.09</v>
      </c>
      <c r="K14" s="1">
        <f t="shared" si="2"/>
        <v>9.1482000000000008E-2</v>
      </c>
      <c r="L14" s="1">
        <f t="shared" si="3"/>
        <v>2.7619999999999999E-2</v>
      </c>
      <c r="M14" s="1">
        <f t="shared" si="4"/>
        <v>1.3950000000000001E-2</v>
      </c>
    </row>
    <row r="15" spans="2:13">
      <c r="B15">
        <v>2019</v>
      </c>
      <c r="C15" s="1">
        <v>8.9800000000000005E-2</v>
      </c>
      <c r="D15" s="1">
        <v>2.7E-2</v>
      </c>
      <c r="E15" s="1">
        <v>1.2999999999999999E-4</v>
      </c>
      <c r="F15" s="1">
        <f t="shared" si="0"/>
        <v>2.7130000000000001E-2</v>
      </c>
      <c r="G15" s="1">
        <v>1.4160000000000001E-2</v>
      </c>
      <c r="I15">
        <v>2019</v>
      </c>
      <c r="J15" s="1">
        <f t="shared" si="1"/>
        <v>8.9800000000000005E-2</v>
      </c>
      <c r="K15" s="1">
        <f t="shared" si="2"/>
        <v>9.13553E-2</v>
      </c>
      <c r="L15" s="1">
        <f t="shared" si="3"/>
        <v>2.7130000000000001E-2</v>
      </c>
      <c r="M15" s="1">
        <f t="shared" si="4"/>
        <v>1.4160000000000001E-2</v>
      </c>
    </row>
    <row r="16" spans="2:13">
      <c r="B16">
        <v>2020</v>
      </c>
      <c r="C16" s="1">
        <v>8.5199999999999998E-2</v>
      </c>
      <c r="D16" s="1">
        <v>1.4999999999999999E-2</v>
      </c>
      <c r="E16" s="1">
        <v>1.9599999999999999E-3</v>
      </c>
      <c r="F16" s="1">
        <f t="shared" si="0"/>
        <v>1.6959999999999999E-2</v>
      </c>
      <c r="G16" s="1">
        <v>1.516E-2</v>
      </c>
      <c r="I16">
        <v>2020</v>
      </c>
      <c r="J16" s="1">
        <f t="shared" si="1"/>
        <v>8.5199999999999998E-2</v>
      </c>
      <c r="K16" s="1">
        <f t="shared" si="2"/>
        <v>8.7617299999999995E-2</v>
      </c>
      <c r="L16" s="1">
        <f t="shared" si="3"/>
        <v>1.6959999999999999E-2</v>
      </c>
      <c r="M16" s="1">
        <f t="shared" si="4"/>
        <v>1.516E-2</v>
      </c>
    </row>
    <row r="17" spans="2:13">
      <c r="B17">
        <v>2021</v>
      </c>
      <c r="C17" s="1">
        <v>8.3400000000000002E-2</v>
      </c>
      <c r="D17" s="1">
        <v>8.5000000000000006E-3</v>
      </c>
      <c r="E17" s="1">
        <v>5.2300000000000003E-3</v>
      </c>
      <c r="F17" s="1">
        <f t="shared" si="0"/>
        <v>1.3730000000000001E-2</v>
      </c>
      <c r="G17" s="1">
        <v>1.477E-2</v>
      </c>
      <c r="I17">
        <v>2021</v>
      </c>
      <c r="J17" s="1">
        <f t="shared" si="1"/>
        <v>8.3400000000000002E-2</v>
      </c>
      <c r="K17" s="1">
        <f t="shared" si="2"/>
        <v>8.6196599999999998E-2</v>
      </c>
      <c r="L17" s="1">
        <f t="shared" si="3"/>
        <v>1.3730000000000001E-2</v>
      </c>
      <c r="M17" s="1">
        <f t="shared" si="4"/>
        <v>1.477E-2</v>
      </c>
    </row>
    <row r="18" spans="2:13">
      <c r="B18">
        <v>2022</v>
      </c>
      <c r="C18" s="1">
        <v>8.6599999999999996E-2</v>
      </c>
      <c r="D18" s="1">
        <v>1.6E-2</v>
      </c>
      <c r="E18" s="1">
        <v>5.4000000000000003E-3</v>
      </c>
      <c r="F18" s="1">
        <f t="shared" si="0"/>
        <v>2.1400000000000002E-2</v>
      </c>
      <c r="G18" s="1">
        <v>1.35E-2</v>
      </c>
      <c r="I18">
        <v>2022</v>
      </c>
      <c r="J18" s="1">
        <f t="shared" si="1"/>
        <v>8.6599999999999996E-2</v>
      </c>
      <c r="K18" s="1">
        <f t="shared" si="2"/>
        <v>8.8845499999999994E-2</v>
      </c>
      <c r="L18" s="1">
        <f t="shared" si="3"/>
        <v>2.1400000000000002E-2</v>
      </c>
      <c r="M18" s="1">
        <f t="shared" si="4"/>
        <v>1.35E-2</v>
      </c>
    </row>
    <row r="19" spans="2:13">
      <c r="B19">
        <v>2023</v>
      </c>
      <c r="C19" s="1">
        <v>9.3600000000000003E-2</v>
      </c>
      <c r="D19" s="1">
        <v>3.3000000000000002E-2</v>
      </c>
      <c r="E19" s="1">
        <v>-6.9999999999999999E-4</v>
      </c>
      <c r="F19" s="1">
        <f t="shared" si="0"/>
        <v>3.2300000000000002E-2</v>
      </c>
      <c r="G19" s="1">
        <v>1.653E-2</v>
      </c>
      <c r="I19">
        <v>2023</v>
      </c>
      <c r="J19" s="1">
        <f t="shared" si="1"/>
        <v>9.3600000000000003E-2</v>
      </c>
      <c r="K19" s="1">
        <f t="shared" si="2"/>
        <v>9.4205400000000009E-2</v>
      </c>
      <c r="L19" s="1">
        <f t="shared" si="3"/>
        <v>3.2300000000000002E-2</v>
      </c>
      <c r="M19" s="1">
        <f t="shared" si="4"/>
        <v>1.653E-2</v>
      </c>
    </row>
    <row r="20" spans="2:13">
      <c r="B20">
        <v>2024</v>
      </c>
      <c r="C20" s="1">
        <v>9.2100000000000001E-2</v>
      </c>
      <c r="D20" s="1">
        <v>3.2500000000000001E-2</v>
      </c>
      <c r="E20" s="1">
        <v>-1.9599999999999999E-3</v>
      </c>
      <c r="F20" s="1">
        <f t="shared" si="0"/>
        <v>3.0540000000000001E-2</v>
      </c>
      <c r="G20" s="1">
        <v>1.525E-2</v>
      </c>
      <c r="I20">
        <v>2024</v>
      </c>
      <c r="J20" s="1">
        <f t="shared" si="1"/>
        <v>9.2100000000000001E-2</v>
      </c>
      <c r="K20" s="1">
        <f t="shared" si="2"/>
        <v>9.3079000000000009E-2</v>
      </c>
      <c r="L20" s="1">
        <f t="shared" ref="L20" si="5">F20</f>
        <v>3.0540000000000001E-2</v>
      </c>
      <c r="M20" s="1">
        <f t="shared" ref="M20" si="6">G20</f>
        <v>1.525E-2</v>
      </c>
    </row>
  </sheetData>
  <mergeCells count="1">
    <mergeCell ref="I1:M1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SharedContentType xmlns="Microsoft.SharePoint.Taxonomy.ContentTypeSync" SourceId="6f1b9f00-8d2c-4c36-af1d-c0006bf6acbf" ContentTypeId="0x0101" PreviousValue="false" LastSyncTimeStamp="2023-05-18T09:52:25.73Z"/>
</file>

<file path=customXml/item2.xml><?xml version="1.0" encoding="utf-8"?>
<?mso-contentType ?>
<spe:Receivers xmlns:spe="http://schemas.microsoft.com/sharepoint/events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31430233A46584FB15788597374F1B4" ma:contentTypeVersion="4" ma:contentTypeDescription="Create a new document." ma:contentTypeScope="" ma:versionID="2b3f1eb0d6cd8e91bee5d1bf071fb43d">
  <xsd:schema xmlns:xsd="http://www.w3.org/2001/XMLSchema" xmlns:xs="http://www.w3.org/2001/XMLSchema" xmlns:p="http://schemas.microsoft.com/office/2006/metadata/properties" xmlns:ns2="a5538768-3d78-43e9-a45f-a2180521e8cf" xmlns:ns3="8d75b178-561e-4791-abdf-0ca6755f23fd" targetNamespace="http://schemas.microsoft.com/office/2006/metadata/properties" ma:root="true" ma:fieldsID="97e211c3b58786da6ada4b0374432bfc" ns2:_="" ns3:_="">
    <xsd:import namespace="a5538768-3d78-43e9-a45f-a2180521e8cf"/>
    <xsd:import namespace="8d75b178-561e-4791-abdf-0ca6755f23fd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538768-3d78-43e9-a45f-a2180521e8cf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75b178-561e-4791-abdf-0ca6755f23f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0FB84E5-E3C9-4B0A-A1A3-45050BD42C29}"/>
</file>

<file path=customXml/itemProps2.xml><?xml version="1.0" encoding="utf-8"?>
<ds:datastoreItem xmlns:ds="http://schemas.openxmlformats.org/officeDocument/2006/customXml" ds:itemID="{551D5DC8-E3EB-4E18-88B4-923F94C3BC46}"/>
</file>

<file path=customXml/itemProps3.xml><?xml version="1.0" encoding="utf-8"?>
<ds:datastoreItem xmlns:ds="http://schemas.openxmlformats.org/officeDocument/2006/customXml" ds:itemID="{6FE22700-98C8-472E-9C87-881525CEC8C5}"/>
</file>

<file path=customXml/itemProps4.xml><?xml version="1.0" encoding="utf-8"?>
<ds:datastoreItem xmlns:ds="http://schemas.openxmlformats.org/officeDocument/2006/customXml" ds:itemID="{96B82DE1-503E-4651-A2D5-65B37410248B}"/>
</file>

<file path=customXml/itemProps5.xml><?xml version="1.0" encoding="utf-8"?>
<ds:datastoreItem xmlns:ds="http://schemas.openxmlformats.org/officeDocument/2006/customXml" ds:itemID="{B43AE79E-2496-43E0-95DD-DE77705A03A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Warren Reinisch</dc:creator>
  <cp:keywords/>
  <dc:description/>
  <cp:lastModifiedBy>Angela Monforton</cp:lastModifiedBy>
  <cp:revision/>
  <dcterms:created xsi:type="dcterms:W3CDTF">2024-09-11T17:31:22Z</dcterms:created>
  <dcterms:modified xsi:type="dcterms:W3CDTF">2024-09-27T13:37:40Z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1a6f161-e42b-4c47-8f69-f6a81e023e2d_Enabled">
    <vt:lpwstr>true</vt:lpwstr>
  </property>
  <property fmtid="{D5CDD505-2E9C-101B-9397-08002B2CF9AE}" pid="3" name="MSIP_Label_b1a6f161-e42b-4c47-8f69-f6a81e023e2d_SetDate">
    <vt:lpwstr>2024-09-11T17:43:14Z</vt:lpwstr>
  </property>
  <property fmtid="{D5CDD505-2E9C-101B-9397-08002B2CF9AE}" pid="4" name="MSIP_Label_b1a6f161-e42b-4c47-8f69-f6a81e023e2d_Method">
    <vt:lpwstr>Standard</vt:lpwstr>
  </property>
  <property fmtid="{D5CDD505-2E9C-101B-9397-08002B2CF9AE}" pid="5" name="MSIP_Label_b1a6f161-e42b-4c47-8f69-f6a81e023e2d_Name">
    <vt:lpwstr>b1a6f161-e42b-4c47-8f69-f6a81e023e2d</vt:lpwstr>
  </property>
  <property fmtid="{D5CDD505-2E9C-101B-9397-08002B2CF9AE}" pid="6" name="MSIP_Label_b1a6f161-e42b-4c47-8f69-f6a81e023e2d_SiteId">
    <vt:lpwstr>271df5c2-953a-497b-93ad-7adf7a4b3cd7</vt:lpwstr>
  </property>
  <property fmtid="{D5CDD505-2E9C-101B-9397-08002B2CF9AE}" pid="7" name="MSIP_Label_b1a6f161-e42b-4c47-8f69-f6a81e023e2d_ActionId">
    <vt:lpwstr>335ee7c9-e430-4af5-bbd7-d1b1ac7c2fa0</vt:lpwstr>
  </property>
  <property fmtid="{D5CDD505-2E9C-101B-9397-08002B2CF9AE}" pid="8" name="MSIP_Label_b1a6f161-e42b-4c47-8f69-f6a81e023e2d_ContentBits">
    <vt:lpwstr>0</vt:lpwstr>
  </property>
  <property fmtid="{D5CDD505-2E9C-101B-9397-08002B2CF9AE}" pid="9" name="_NewReviewCycle">
    <vt:lpwstr/>
  </property>
  <property fmtid="{D5CDD505-2E9C-101B-9397-08002B2CF9AE}" pid="10" name="{A44787D4-0540-4523-9961-78E4036D8C6D}">
    <vt:lpwstr>{C2419EF1-66DC-43BC-85E1-CF35CAEDF9C1}</vt:lpwstr>
  </property>
  <property fmtid="{D5CDD505-2E9C-101B-9397-08002B2CF9AE}" pid="11" name="ContentTypeId">
    <vt:lpwstr>0x010100531430233A46584FB15788597374F1B4</vt:lpwstr>
  </property>
  <property fmtid="{D5CDD505-2E9C-101B-9397-08002B2CF9AE}" pid="12" name="_AdHocReviewCycleID">
    <vt:i4>-1647455084</vt:i4>
  </property>
  <property fmtid="{D5CDD505-2E9C-101B-9397-08002B2CF9AE}" pid="13" name="_EmailSubject">
    <vt:lpwstr>Ontario Energy Association (OEA) - EB-2024-0063 Cost of Capital - Undertaking Responses</vt:lpwstr>
  </property>
  <property fmtid="{D5CDD505-2E9C-101B-9397-08002B2CF9AE}" pid="14" name="_AuthorEmail">
    <vt:lpwstr>angela.monforton@enbridge.com</vt:lpwstr>
  </property>
  <property fmtid="{D5CDD505-2E9C-101B-9397-08002B2CF9AE}" pid="15" name="_AuthorEmailDisplayName">
    <vt:lpwstr>Angela Monforton</vt:lpwstr>
  </property>
</Properties>
</file>