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4-0063-CostofCapital/Undertakings/"/>
    </mc:Choice>
  </mc:AlternateContent>
  <xr:revisionPtr revIDLastSave="0" documentId="8_{32C42814-15FA-4C89-A531-49A94C44D282}" xr6:coauthVersionLast="47" xr6:coauthVersionMax="47" xr10:uidLastSave="{00000000-0000-0000-0000-000000000000}"/>
  <bookViews>
    <workbookView xWindow="-120" yWindow="-120" windowWidth="29040" windowHeight="15840" xr2:uid="{8F7900F5-F96E-431A-879E-BDB769DC3078}"/>
  </bookViews>
  <sheets>
    <sheet name="Backcast - Cleary &amp; CEA Recomm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M5" i="3"/>
  <c r="P5" i="3" s="1"/>
  <c r="M7" i="3"/>
  <c r="P7" i="3" s="1"/>
  <c r="M8" i="3"/>
  <c r="P8" i="3" s="1"/>
  <c r="M9" i="3"/>
  <c r="P9" i="3" s="1"/>
  <c r="M10" i="3"/>
  <c r="P10" i="3" s="1"/>
  <c r="M11" i="3"/>
  <c r="P11" i="3" s="1"/>
  <c r="M12" i="3"/>
  <c r="P12" i="3" s="1"/>
  <c r="M13" i="3"/>
  <c r="P13" i="3" s="1"/>
  <c r="M14" i="3"/>
  <c r="P14" i="3" s="1"/>
  <c r="M15" i="3"/>
  <c r="P15" i="3" s="1"/>
  <c r="M16" i="3"/>
  <c r="P16" i="3" s="1"/>
  <c r="M17" i="3"/>
  <c r="P17" i="3" s="1"/>
  <c r="M18" i="3"/>
  <c r="P18" i="3" s="1"/>
  <c r="M19" i="3"/>
  <c r="P19" i="3" s="1"/>
  <c r="M6" i="3"/>
  <c r="P6" i="3" s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L19" i="3" s="1"/>
  <c r="O19" i="3" s="1"/>
  <c r="F18" i="3"/>
  <c r="L18" i="3" s="1"/>
  <c r="O18" i="3" s="1"/>
  <c r="F17" i="3"/>
  <c r="L17" i="3" s="1"/>
  <c r="O17" i="3" s="1"/>
  <c r="F16" i="3"/>
  <c r="L16" i="3" s="1"/>
  <c r="O16" i="3" s="1"/>
  <c r="F15" i="3"/>
  <c r="L15" i="3" s="1"/>
  <c r="O15" i="3" s="1"/>
  <c r="N15" i="3" s="1"/>
  <c r="F14" i="3"/>
  <c r="L14" i="3" s="1"/>
  <c r="O14" i="3" s="1"/>
  <c r="N14" i="3" s="1"/>
  <c r="F13" i="3"/>
  <c r="L13" i="3" s="1"/>
  <c r="F12" i="3"/>
  <c r="L12" i="3" s="1"/>
  <c r="O12" i="3" s="1"/>
  <c r="F11" i="3"/>
  <c r="L11" i="3" s="1"/>
  <c r="O11" i="3" s="1"/>
  <c r="F10" i="3"/>
  <c r="L10" i="3" s="1"/>
  <c r="O10" i="3" s="1"/>
  <c r="F9" i="3"/>
  <c r="L9" i="3" s="1"/>
  <c r="O9" i="3" s="1"/>
  <c r="F8" i="3"/>
  <c r="L8" i="3" s="1"/>
  <c r="O8" i="3" s="1"/>
  <c r="F7" i="3"/>
  <c r="L7" i="3" s="1"/>
  <c r="O7" i="3" s="1"/>
  <c r="N7" i="3" s="1"/>
  <c r="F6" i="3"/>
  <c r="L5" i="3"/>
  <c r="O5" i="3" s="1"/>
  <c r="N8" i="3" l="1"/>
  <c r="N10" i="3"/>
  <c r="N11" i="3"/>
  <c r="N18" i="3"/>
  <c r="N19" i="3"/>
  <c r="N13" i="3"/>
  <c r="N5" i="3"/>
  <c r="N16" i="3"/>
  <c r="N17" i="3"/>
  <c r="N9" i="3"/>
  <c r="N12" i="3"/>
  <c r="K12" i="3"/>
  <c r="K5" i="3"/>
  <c r="K11" i="3"/>
  <c r="K18" i="3"/>
  <c r="K10" i="3"/>
  <c r="K9" i="3"/>
  <c r="K16" i="3"/>
  <c r="K8" i="3"/>
  <c r="K19" i="3"/>
  <c r="K15" i="3"/>
  <c r="K7" i="3"/>
  <c r="K17" i="3"/>
  <c r="K14" i="3"/>
  <c r="K13" i="3"/>
  <c r="L6" i="3"/>
  <c r="O6" i="3" s="1"/>
  <c r="N6" i="3" s="1"/>
  <c r="K6" i="3" l="1"/>
</calcChain>
</file>

<file path=xl/sharedStrings.xml><?xml version="1.0" encoding="utf-8"?>
<sst xmlns="http://schemas.openxmlformats.org/spreadsheetml/2006/main" count="17" uniqueCount="12">
  <si>
    <t>Base 2009 30 yr Canada Bond rate</t>
  </si>
  <si>
    <t>Base 2009 Utility 30 yr Bond Spread vs. 30 yr. gov't</t>
  </si>
  <si>
    <t>Backcast Using Cleary Formula Recommendation (7.05% ROE in 2024, 0.75 Adjustment Factors, 3.30% Base LCBF, &amp; 1.38% Base Util Bond Spread)</t>
  </si>
  <si>
    <t>Backcast Using Concentric Formula Recommendation (10.00% ROE in 2024, 0.40 LCBF Adj. Factor, 0.33 Util Bond Spread Adj. Factor, 3.36% Base LCBF, &amp; 1.371% Base Util Bond Spread)</t>
  </si>
  <si>
    <t>Base</t>
  </si>
  <si>
    <t>Current OEB Formula ROE</t>
  </si>
  <si>
    <t>ROE Formula Backcast Using Cleary Recomm. Formula</t>
  </si>
  <si>
    <t>30 year GoC Bond Forecast</t>
  </si>
  <si>
    <t>A-30 yr Utility Bond Yield spread vs 30 Yr GoC Bond</t>
  </si>
  <si>
    <t>ROE Formula Backcast Using Concentric Recomm. Formula</t>
  </si>
  <si>
    <t>10 year GoC Bond Forecast</t>
  </si>
  <si>
    <t>10/30 yr GoC Bond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</si>
</sst>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OEB ROE Formula vs Formula</a:t>
            </a:r>
            <a:r>
              <a:rPr lang="en-US" baseline="0"/>
              <a:t> Backcast Using Cleary- and Concentric-Recommended Parameters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'Backcast - Cleary &amp; CEA Recomms'!$J$4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41666666666669E-2"/>
                  <c:y val="7.22891566265059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9F-473E-B0BC-A055ADDC1E5E}"/>
                </c:ext>
              </c:extLst>
            </c:dLbl>
            <c:dLbl>
              <c:idx val="15"/>
              <c:layout>
                <c:manualLayout>
                  <c:x val="-1.8229166666666761E-2"/>
                  <c:y val="9.23694779116465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- Cleary &amp; CEA Recomms'!$I$5:$I$20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- Cleary &amp; CEA Recomms'!$J$5:$J$20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9.8500000000000004E-2</c:v>
                </c:pt>
                <c:pt idx="2">
                  <c:v>9.5799999999999996E-2</c:v>
                </c:pt>
                <c:pt idx="3">
                  <c:v>9.1200000000000003E-2</c:v>
                </c:pt>
                <c:pt idx="4">
                  <c:v>8.9800000000000005E-2</c:v>
                </c:pt>
                <c:pt idx="5">
                  <c:v>9.3600000000000003E-2</c:v>
                </c:pt>
                <c:pt idx="6">
                  <c:v>9.2999999999999999E-2</c:v>
                </c:pt>
                <c:pt idx="7">
                  <c:v>9.1899999999999996E-2</c:v>
                </c:pt>
                <c:pt idx="8">
                  <c:v>8.7800000000000003E-2</c:v>
                </c:pt>
                <c:pt idx="9">
                  <c:v>0.09</c:v>
                </c:pt>
                <c:pt idx="10">
                  <c:v>8.9800000000000005E-2</c:v>
                </c:pt>
                <c:pt idx="11">
                  <c:v>8.5199999999999998E-2</c:v>
                </c:pt>
                <c:pt idx="12">
                  <c:v>8.3400000000000002E-2</c:v>
                </c:pt>
                <c:pt idx="13">
                  <c:v>8.6599999999999996E-2</c:v>
                </c:pt>
                <c:pt idx="14">
                  <c:v>9.3600000000000003E-2</c:v>
                </c:pt>
                <c:pt idx="15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73E-B0BC-A055ADDC1E5E}"/>
            </c:ext>
          </c:extLst>
        </c:ser>
        <c:ser>
          <c:idx val="1"/>
          <c:order val="1"/>
          <c:tx>
            <c:strRef>
              <c:f>'Backcast - Cleary &amp; CEA Recomms'!$K$4</c:f>
              <c:strCache>
                <c:ptCount val="1"/>
                <c:pt idx="0">
                  <c:v>ROE Formula Backcast Using Cleary Recomm. Formula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dLbls>
            <c:dLbl>
              <c:idx val="0"/>
              <c:layout>
                <c:manualLayout>
                  <c:x val="-7.8125000000000243E-3"/>
                  <c:y val="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F-473E-B0BC-A055ADDC1E5E}"/>
                </c:ext>
              </c:extLst>
            </c:dLbl>
            <c:dLbl>
              <c:idx val="12"/>
              <c:layout>
                <c:manualLayout>
                  <c:x val="-0.22395833333333334"/>
                  <c:y val="-1.4725398833372522E-1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9F-473E-B0BC-A055ADDC1E5E}"/>
                </c:ext>
              </c:extLst>
            </c:dLbl>
            <c:dLbl>
              <c:idx val="15"/>
              <c:layout>
                <c:manualLayout>
                  <c:x val="-2.6041666666666665E-3"/>
                  <c:y val="9.23694779116465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- Cleary &amp; CEA Recomms'!$I$5:$I$20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- Cleary &amp; CEA Recomms'!$K$5:$K$20</c:f>
              <c:numCache>
                <c:formatCode>0.00%</c:formatCode>
                <c:ptCount val="16"/>
                <c:pt idx="0">
                  <c:v>7.7887499999999998E-2</c:v>
                </c:pt>
                <c:pt idx="1">
                  <c:v>7.9424999999999996E-2</c:v>
                </c:pt>
                <c:pt idx="2">
                  <c:v>7.5314999999999993E-2</c:v>
                </c:pt>
                <c:pt idx="3">
                  <c:v>6.847499999999998E-2</c:v>
                </c:pt>
                <c:pt idx="4">
                  <c:v>6.6314999999999999E-2</c:v>
                </c:pt>
                <c:pt idx="5">
                  <c:v>7.1992499999999987E-2</c:v>
                </c:pt>
                <c:pt idx="6">
                  <c:v>7.1145E-2</c:v>
                </c:pt>
                <c:pt idx="7">
                  <c:v>6.9427499999999989E-2</c:v>
                </c:pt>
                <c:pt idx="8">
                  <c:v>6.3277499999999987E-2</c:v>
                </c:pt>
                <c:pt idx="9">
                  <c:v>6.6577499999999998E-2</c:v>
                </c:pt>
                <c:pt idx="10">
                  <c:v>6.6367499999999996E-2</c:v>
                </c:pt>
                <c:pt idx="11">
                  <c:v>5.9489999999999994E-2</c:v>
                </c:pt>
                <c:pt idx="12">
                  <c:v>5.6774999999999992E-2</c:v>
                </c:pt>
                <c:pt idx="13">
                  <c:v>6.1574999999999991E-2</c:v>
                </c:pt>
                <c:pt idx="14">
                  <c:v>7.2022499999999989E-2</c:v>
                </c:pt>
                <c:pt idx="15">
                  <c:v>7.0499999999999993E-2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73E-B0BC-A055ADDC1E5E}"/>
            </c:ext>
          </c:extLst>
        </c:ser>
        <c:ser>
          <c:idx val="2"/>
          <c:order val="2"/>
          <c:tx>
            <c:strRef>
              <c:f>'Backcast - Cleary &amp; CEA Recomms'!$N$4</c:f>
              <c:strCache>
                <c:ptCount val="1"/>
                <c:pt idx="0">
                  <c:v>ROE Formula Backcast Using Concentric Recomm. Formula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dLbl>
              <c:idx val="0"/>
              <c:layout>
                <c:manualLayout>
                  <c:x val="1.9954273293963255E-2"/>
                  <c:y val="-6.623501881541915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AA-496E-9E9F-E02252F452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AA-496E-9E9F-E02252F452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AA-496E-9E9F-E02252F452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AA-496E-9E9F-E02252F452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AA-496E-9E9F-E02252F452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A-496E-9E9F-E02252F452B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AA-496E-9E9F-E02252F452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AA-496E-9E9F-E02252F452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AA-496E-9E9F-E02252F452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AA-496E-9E9F-E02252F452B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AA-496E-9E9F-E02252F452B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AA-496E-9E9F-E02252F452B4}"/>
                </c:ext>
              </c:extLst>
            </c:dLbl>
            <c:dLbl>
              <c:idx val="12"/>
              <c:layout>
                <c:manualLayout>
                  <c:x val="-0.23192072670603675"/>
                  <c:y val="-0.1264759826708408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AA-496E-9E9F-E02252F452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AA-496E-9E9F-E02252F452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AA-496E-9E9F-E02252F452B4}"/>
                </c:ext>
              </c:extLst>
            </c:dLbl>
            <c:dLbl>
              <c:idx val="15"/>
              <c:layout>
                <c:manualLayout>
                  <c:x val="-3.125E-2"/>
                  <c:y val="-5.820289030136293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AA-496E-9E9F-E02252F452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- Cleary &amp; CEA Recomms'!$I$5:$I$20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- Cleary &amp; CEA Recomms'!$N$5:$N$20</c:f>
              <c:numCache>
                <c:formatCode>0.00%</c:formatCode>
                <c:ptCount val="16"/>
                <c:pt idx="0">
                  <c:v>0.10370520000000001</c:v>
                </c:pt>
                <c:pt idx="1">
                  <c:v>0.10453150000000001</c:v>
                </c:pt>
                <c:pt idx="2">
                  <c:v>0.1023493</c:v>
                </c:pt>
                <c:pt idx="3">
                  <c:v>9.8640400000000017E-2</c:v>
                </c:pt>
                <c:pt idx="4">
                  <c:v>9.7541600000000006E-2</c:v>
                </c:pt>
                <c:pt idx="5">
                  <c:v>0.10051360000000001</c:v>
                </c:pt>
                <c:pt idx="6">
                  <c:v>0.1001295</c:v>
                </c:pt>
                <c:pt idx="7">
                  <c:v>9.8902000000000018E-2</c:v>
                </c:pt>
                <c:pt idx="8">
                  <c:v>9.5727699999999999E-2</c:v>
                </c:pt>
                <c:pt idx="9">
                  <c:v>9.7687200000000002E-2</c:v>
                </c:pt>
                <c:pt idx="10">
                  <c:v>9.7560500000000008E-2</c:v>
                </c:pt>
                <c:pt idx="11">
                  <c:v>9.3822500000000017E-2</c:v>
                </c:pt>
                <c:pt idx="12">
                  <c:v>9.2401800000000006E-2</c:v>
                </c:pt>
                <c:pt idx="13">
                  <c:v>9.5050700000000016E-2</c:v>
                </c:pt>
                <c:pt idx="14">
                  <c:v>0.10041060000000002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A-496E-9E9F-E02252F4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70472"/>
        <c:axId val="487569032"/>
      </c:lineChart>
      <c:catAx>
        <c:axId val="4875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69032"/>
        <c:crosses val="autoZero"/>
        <c:auto val="1"/>
        <c:lblAlgn val="ctr"/>
        <c:lblOffset val="100"/>
        <c:noMultiLvlLbl val="0"/>
      </c:catAx>
      <c:valAx>
        <c:axId val="487569032"/>
        <c:scaling>
          <c:orientation val="minMax"/>
          <c:max val="0.11500000000000002"/>
          <c:min val="5.5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24</xdr:row>
      <xdr:rowOff>28575</xdr:rowOff>
    </xdr:from>
    <xdr:to>
      <xdr:col>9</xdr:col>
      <xdr:colOff>437240</xdr:colOff>
      <xdr:row>61</xdr:row>
      <xdr:rowOff>37262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AD01A2-9364-4EFC-B575-E24E9779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62700"/>
          <a:ext cx="6876140" cy="67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523876</xdr:colOff>
      <xdr:row>23</xdr:row>
      <xdr:rowOff>142875</xdr:rowOff>
    </xdr:from>
    <xdr:to>
      <xdr:col>32</xdr:col>
      <xdr:colOff>508302</xdr:colOff>
      <xdr:row>64</xdr:row>
      <xdr:rowOff>65757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E07EE-BE5E-46E8-A90B-C62CF830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0451" y="6657975"/>
          <a:ext cx="9699926" cy="7342857"/>
        </a:xfrm>
        <a:prstGeom prst="rect">
          <a:avLst/>
        </a:prstGeom>
      </xdr:spPr>
    </xdr:pic>
    <xdr:clientData/>
  </xdr:twoCellAnchor>
  <xdr:twoCellAnchor>
    <xdr:from>
      <xdr:col>17</xdr:col>
      <xdr:colOff>333375</xdr:colOff>
      <xdr:row>3</xdr:row>
      <xdr:rowOff>695325</xdr:rowOff>
    </xdr:from>
    <xdr:to>
      <xdr:col>25</xdr:col>
      <xdr:colOff>28575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1217D1-D199-4FEA-B32F-660C0608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576262</xdr:colOff>
      <xdr:row>25</xdr:row>
      <xdr:rowOff>76200</xdr:rowOff>
    </xdr:from>
    <xdr:to>
      <xdr:col>20</xdr:col>
      <xdr:colOff>376237</xdr:colOff>
      <xdr:row>37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EC47FB-CD85-7EAE-80C0-C4A80BEB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24850" y="6953250"/>
          <a:ext cx="6419850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dimension ref="B1:P20"/>
  <sheetViews>
    <sheetView tabSelected="1" zoomScaleNormal="100" workbookViewId="0">
      <selection sqref="A1:P20"/>
    </sheetView>
  </sheetViews>
  <sheetFormatPr defaultRowHeight="14.25"/>
  <cols>
    <col min="3" max="3" width="9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140625" bestFit="1" customWidth="1"/>
    <col min="10" max="10" width="11" customWidth="1"/>
    <col min="11" max="11" width="10.140625" customWidth="1"/>
    <col min="12" max="12" width="9.7109375" customWidth="1"/>
    <col min="13" max="13" width="8.28515625" customWidth="1"/>
    <col min="14" max="14" width="10.140625" customWidth="1"/>
    <col min="15" max="15" width="9.7109375" customWidth="1"/>
    <col min="16" max="16" width="8.28515625" customWidth="1"/>
  </cols>
  <sheetData>
    <row r="1" spans="2:16" ht="57" customHeight="1">
      <c r="D1" s="5" t="s">
        <v>0</v>
      </c>
      <c r="E1" s="5" t="s">
        <v>1</v>
      </c>
      <c r="J1" s="8"/>
      <c r="K1" s="12" t="s">
        <v>2</v>
      </c>
      <c r="L1" s="12"/>
      <c r="M1" s="12"/>
      <c r="N1" s="12" t="s">
        <v>3</v>
      </c>
      <c r="O1" s="12"/>
      <c r="P1" s="12"/>
    </row>
    <row r="2" spans="2:16" s="5" customFormat="1"/>
    <row r="3" spans="2:16" ht="15">
      <c r="B3" s="2" t="s">
        <v>4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  <c r="N3" s="1"/>
      <c r="O3" s="1"/>
      <c r="P3" s="1"/>
    </row>
    <row r="4" spans="2:16" ht="120">
      <c r="I4" s="6"/>
      <c r="J4" s="9" t="s">
        <v>5</v>
      </c>
      <c r="K4" s="10" t="s">
        <v>6</v>
      </c>
      <c r="L4" s="6" t="s">
        <v>7</v>
      </c>
      <c r="M4" s="6" t="s">
        <v>8</v>
      </c>
      <c r="N4" s="11" t="s">
        <v>9</v>
      </c>
      <c r="O4" s="6" t="s">
        <v>7</v>
      </c>
      <c r="P4" s="6" t="s">
        <v>8</v>
      </c>
    </row>
    <row r="5" spans="2:16" ht="60">
      <c r="C5" s="6" t="s">
        <v>5</v>
      </c>
      <c r="D5" s="6" t="s">
        <v>10</v>
      </c>
      <c r="E5" s="6" t="s">
        <v>11</v>
      </c>
      <c r="F5" s="6" t="s">
        <v>7</v>
      </c>
      <c r="G5" s="6" t="s">
        <v>8</v>
      </c>
      <c r="I5">
        <v>2009</v>
      </c>
      <c r="J5" s="1">
        <f>C3</f>
        <v>9.7500000000000003E-2</v>
      </c>
      <c r="K5" s="1">
        <f t="shared" ref="K5:K19" si="0">$K$20+0.75*(L5-$L$20)+0.75*(M5-$M$20)</f>
        <v>7.7887499999999998E-2</v>
      </c>
      <c r="L5" s="1">
        <f>D3</f>
        <v>4.2500000000000003E-2</v>
      </c>
      <c r="M5" s="1">
        <f>E3</f>
        <v>1.4149999999999999E-2</v>
      </c>
      <c r="N5" s="1">
        <f t="shared" ref="N5:N18" si="1">$N$20+0.4*(O5-$O$20)+0.33*(P5-$P$20)</f>
        <v>0.10370520000000001</v>
      </c>
      <c r="O5" s="1">
        <f>L5</f>
        <v>4.2500000000000003E-2</v>
      </c>
      <c r="P5" s="1">
        <f>M5</f>
        <v>1.4149999999999999E-2</v>
      </c>
    </row>
    <row r="6" spans="2:16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">
        <f t="shared" si="0"/>
        <v>7.9424999999999996E-2</v>
      </c>
      <c r="L6" s="1">
        <f t="shared" ref="L6:L19" si="2">F6</f>
        <v>4.4639999999999999E-2</v>
      </c>
      <c r="M6" s="1">
        <f t="shared" ref="M6:M19" si="3">G6</f>
        <v>1.406E-2</v>
      </c>
      <c r="N6" s="1">
        <f t="shared" si="1"/>
        <v>0.10453150000000001</v>
      </c>
      <c r="O6" s="1">
        <f t="shared" ref="O6:O19" si="4">L6</f>
        <v>4.4639999999999999E-2</v>
      </c>
      <c r="P6" s="1">
        <f t="shared" ref="P6:P19" si="5">M6</f>
        <v>1.406E-2</v>
      </c>
    </row>
    <row r="7" spans="2:16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6">D7+E7</f>
        <v>3.9300000000000002E-2</v>
      </c>
      <c r="G7" s="1">
        <v>1.392E-2</v>
      </c>
      <c r="I7">
        <v>2011</v>
      </c>
      <c r="J7" s="1">
        <f t="shared" ref="J7:J20" si="7">C7</f>
        <v>9.5799999999999996E-2</v>
      </c>
      <c r="K7" s="1">
        <f t="shared" si="0"/>
        <v>7.5314999999999993E-2</v>
      </c>
      <c r="L7" s="1">
        <f t="shared" si="2"/>
        <v>3.9300000000000002E-2</v>
      </c>
      <c r="M7" s="1">
        <f t="shared" si="3"/>
        <v>1.392E-2</v>
      </c>
      <c r="N7" s="1">
        <f t="shared" si="1"/>
        <v>0.1023493</v>
      </c>
      <c r="O7" s="1">
        <f t="shared" si="4"/>
        <v>3.9300000000000002E-2</v>
      </c>
      <c r="P7" s="1">
        <f t="shared" si="5"/>
        <v>1.392E-2</v>
      </c>
    </row>
    <row r="8" spans="2:16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6"/>
        <v>2.9309999999999999E-2</v>
      </c>
      <c r="G8" s="1">
        <v>1.4789999999999999E-2</v>
      </c>
      <c r="I8">
        <v>2012</v>
      </c>
      <c r="J8" s="1">
        <f t="shared" si="7"/>
        <v>9.1200000000000003E-2</v>
      </c>
      <c r="K8" s="1">
        <f t="shared" si="0"/>
        <v>6.847499999999998E-2</v>
      </c>
      <c r="L8" s="1">
        <f t="shared" si="2"/>
        <v>2.9309999999999999E-2</v>
      </c>
      <c r="M8" s="1">
        <f t="shared" si="3"/>
        <v>1.4789999999999999E-2</v>
      </c>
      <c r="N8" s="1">
        <f t="shared" si="1"/>
        <v>9.8640400000000017E-2</v>
      </c>
      <c r="O8" s="1">
        <f t="shared" si="4"/>
        <v>2.9309999999999999E-2</v>
      </c>
      <c r="P8" s="1">
        <f t="shared" si="5"/>
        <v>1.4789999999999999E-2</v>
      </c>
    </row>
    <row r="9" spans="2:16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6"/>
        <v>2.7189999999999999E-2</v>
      </c>
      <c r="G9" s="1">
        <v>1.4030000000000001E-2</v>
      </c>
      <c r="I9">
        <v>2013</v>
      </c>
      <c r="J9" s="1">
        <f t="shared" si="7"/>
        <v>8.9800000000000005E-2</v>
      </c>
      <c r="K9" s="1">
        <f t="shared" si="0"/>
        <v>6.6314999999999999E-2</v>
      </c>
      <c r="L9" s="1">
        <f t="shared" si="2"/>
        <v>2.7189999999999999E-2</v>
      </c>
      <c r="M9" s="1">
        <f t="shared" si="3"/>
        <v>1.4030000000000001E-2</v>
      </c>
      <c r="N9" s="1">
        <f t="shared" si="1"/>
        <v>9.7541600000000006E-2</v>
      </c>
      <c r="O9" s="1">
        <f t="shared" si="4"/>
        <v>2.7189999999999999E-2</v>
      </c>
      <c r="P9" s="1">
        <f t="shared" si="5"/>
        <v>1.4030000000000001E-2</v>
      </c>
    </row>
    <row r="10" spans="2:16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6"/>
        <v>3.3960000000000004E-2</v>
      </c>
      <c r="G10" s="1">
        <v>1.4829999999999999E-2</v>
      </c>
      <c r="I10">
        <v>2014</v>
      </c>
      <c r="J10" s="1">
        <f t="shared" si="7"/>
        <v>9.3600000000000003E-2</v>
      </c>
      <c r="K10" s="1">
        <f t="shared" si="0"/>
        <v>7.1992499999999987E-2</v>
      </c>
      <c r="L10" s="1">
        <f t="shared" si="2"/>
        <v>3.3960000000000004E-2</v>
      </c>
      <c r="M10" s="1">
        <f t="shared" si="3"/>
        <v>1.4829999999999999E-2</v>
      </c>
      <c r="N10" s="1">
        <f t="shared" si="1"/>
        <v>0.10051360000000001</v>
      </c>
      <c r="O10" s="1">
        <f t="shared" si="4"/>
        <v>3.3960000000000004E-2</v>
      </c>
      <c r="P10" s="1">
        <f t="shared" si="5"/>
        <v>1.4829999999999999E-2</v>
      </c>
    </row>
    <row r="11" spans="2:16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6"/>
        <v>3.3800000000000004E-2</v>
      </c>
      <c r="G11" s="1">
        <v>1.3860000000000001E-2</v>
      </c>
      <c r="I11">
        <v>2015</v>
      </c>
      <c r="J11" s="1">
        <f t="shared" si="7"/>
        <v>9.2999999999999999E-2</v>
      </c>
      <c r="K11" s="1">
        <f t="shared" si="0"/>
        <v>7.1145E-2</v>
      </c>
      <c r="L11" s="1">
        <f t="shared" si="2"/>
        <v>3.3800000000000004E-2</v>
      </c>
      <c r="M11" s="1">
        <f t="shared" si="3"/>
        <v>1.3860000000000001E-2</v>
      </c>
      <c r="N11" s="1">
        <f t="shared" si="1"/>
        <v>0.1001295</v>
      </c>
      <c r="O11" s="1">
        <f t="shared" si="4"/>
        <v>3.3800000000000004E-2</v>
      </c>
      <c r="P11" s="1">
        <f t="shared" si="5"/>
        <v>1.3860000000000001E-2</v>
      </c>
    </row>
    <row r="12" spans="2:16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6"/>
        <v>2.7060000000000001E-2</v>
      </c>
      <c r="G12" s="1">
        <v>1.831E-2</v>
      </c>
      <c r="I12">
        <v>2016</v>
      </c>
      <c r="J12" s="1">
        <f t="shared" si="7"/>
        <v>9.1899999999999996E-2</v>
      </c>
      <c r="K12" s="1">
        <f t="shared" si="0"/>
        <v>6.9427499999999989E-2</v>
      </c>
      <c r="L12" s="1">
        <f t="shared" si="2"/>
        <v>2.7060000000000001E-2</v>
      </c>
      <c r="M12" s="1">
        <f t="shared" si="3"/>
        <v>1.831E-2</v>
      </c>
      <c r="N12" s="1">
        <f t="shared" si="1"/>
        <v>9.8902000000000018E-2</v>
      </c>
      <c r="O12" s="1">
        <f t="shared" si="4"/>
        <v>2.7060000000000001E-2</v>
      </c>
      <c r="P12" s="1">
        <f t="shared" si="5"/>
        <v>1.831E-2</v>
      </c>
    </row>
    <row r="13" spans="2:16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6"/>
        <v>2.0369999999999999E-2</v>
      </c>
      <c r="G13" s="1">
        <v>1.6799999999999999E-2</v>
      </c>
      <c r="I13">
        <v>2017</v>
      </c>
      <c r="J13" s="1">
        <f t="shared" si="7"/>
        <v>8.7800000000000003E-2</v>
      </c>
      <c r="K13" s="1">
        <f t="shared" si="0"/>
        <v>6.3277499999999987E-2</v>
      </c>
      <c r="L13" s="1">
        <f t="shared" si="2"/>
        <v>2.0369999999999999E-2</v>
      </c>
      <c r="M13" s="1">
        <f t="shared" si="3"/>
        <v>1.6799999999999999E-2</v>
      </c>
      <c r="N13" s="1">
        <f t="shared" si="1"/>
        <v>9.5727699999999999E-2</v>
      </c>
      <c r="O13" s="1">
        <f t="shared" si="4"/>
        <v>2.0369999999999999E-2</v>
      </c>
      <c r="P13" s="1">
        <f t="shared" si="5"/>
        <v>1.6799999999999999E-2</v>
      </c>
    </row>
    <row r="14" spans="2:16">
      <c r="B14">
        <v>2018</v>
      </c>
      <c r="C14" s="1">
        <v>0.09</v>
      </c>
      <c r="D14" s="1">
        <v>2.4E-2</v>
      </c>
      <c r="E14" s="1">
        <v>3.62E-3</v>
      </c>
      <c r="F14" s="1">
        <f t="shared" si="6"/>
        <v>2.7619999999999999E-2</v>
      </c>
      <c r="G14" s="1">
        <v>1.3950000000000001E-2</v>
      </c>
      <c r="I14">
        <v>2018</v>
      </c>
      <c r="J14" s="1">
        <f t="shared" si="7"/>
        <v>0.09</v>
      </c>
      <c r="K14" s="1">
        <f t="shared" si="0"/>
        <v>6.6577499999999998E-2</v>
      </c>
      <c r="L14" s="1">
        <f t="shared" si="2"/>
        <v>2.7619999999999999E-2</v>
      </c>
      <c r="M14" s="1">
        <f t="shared" si="3"/>
        <v>1.3950000000000001E-2</v>
      </c>
      <c r="N14" s="1">
        <f t="shared" si="1"/>
        <v>9.7687200000000002E-2</v>
      </c>
      <c r="O14" s="1">
        <f t="shared" si="4"/>
        <v>2.7619999999999999E-2</v>
      </c>
      <c r="P14" s="1">
        <f t="shared" si="5"/>
        <v>1.3950000000000001E-2</v>
      </c>
    </row>
    <row r="15" spans="2:16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6"/>
        <v>2.7130000000000001E-2</v>
      </c>
      <c r="G15" s="1">
        <v>1.4160000000000001E-2</v>
      </c>
      <c r="I15">
        <v>2019</v>
      </c>
      <c r="J15" s="1">
        <f t="shared" si="7"/>
        <v>8.9800000000000005E-2</v>
      </c>
      <c r="K15" s="1">
        <f t="shared" si="0"/>
        <v>6.6367499999999996E-2</v>
      </c>
      <c r="L15" s="1">
        <f t="shared" si="2"/>
        <v>2.7130000000000001E-2</v>
      </c>
      <c r="M15" s="1">
        <f t="shared" si="3"/>
        <v>1.4160000000000001E-2</v>
      </c>
      <c r="N15" s="1">
        <f t="shared" si="1"/>
        <v>9.7560500000000008E-2</v>
      </c>
      <c r="O15" s="1">
        <f t="shared" si="4"/>
        <v>2.7130000000000001E-2</v>
      </c>
      <c r="P15" s="1">
        <f t="shared" si="5"/>
        <v>1.4160000000000001E-2</v>
      </c>
    </row>
    <row r="16" spans="2:16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6"/>
        <v>1.6959999999999999E-2</v>
      </c>
      <c r="G16" s="1">
        <v>1.516E-2</v>
      </c>
      <c r="I16">
        <v>2020</v>
      </c>
      <c r="J16" s="1">
        <f t="shared" si="7"/>
        <v>8.5199999999999998E-2</v>
      </c>
      <c r="K16" s="1">
        <f t="shared" si="0"/>
        <v>5.9489999999999994E-2</v>
      </c>
      <c r="L16" s="1">
        <f t="shared" si="2"/>
        <v>1.6959999999999999E-2</v>
      </c>
      <c r="M16" s="1">
        <f t="shared" si="3"/>
        <v>1.516E-2</v>
      </c>
      <c r="N16" s="1">
        <f t="shared" si="1"/>
        <v>9.3822500000000017E-2</v>
      </c>
      <c r="O16" s="1">
        <f t="shared" si="4"/>
        <v>1.6959999999999999E-2</v>
      </c>
      <c r="P16" s="1">
        <f t="shared" si="5"/>
        <v>1.516E-2</v>
      </c>
    </row>
    <row r="17" spans="2:16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6"/>
        <v>1.3730000000000001E-2</v>
      </c>
      <c r="G17" s="1">
        <v>1.477E-2</v>
      </c>
      <c r="I17">
        <v>2021</v>
      </c>
      <c r="J17" s="1">
        <f t="shared" si="7"/>
        <v>8.3400000000000002E-2</v>
      </c>
      <c r="K17" s="1">
        <f t="shared" si="0"/>
        <v>5.6774999999999992E-2</v>
      </c>
      <c r="L17" s="1">
        <f t="shared" si="2"/>
        <v>1.3730000000000001E-2</v>
      </c>
      <c r="M17" s="1">
        <f t="shared" si="3"/>
        <v>1.477E-2</v>
      </c>
      <c r="N17" s="1">
        <f t="shared" si="1"/>
        <v>9.2401800000000006E-2</v>
      </c>
      <c r="O17" s="1">
        <f t="shared" si="4"/>
        <v>1.3730000000000001E-2</v>
      </c>
      <c r="P17" s="1">
        <f t="shared" si="5"/>
        <v>1.477E-2</v>
      </c>
    </row>
    <row r="18" spans="2:16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6"/>
        <v>2.1400000000000002E-2</v>
      </c>
      <c r="G18" s="1">
        <v>1.35E-2</v>
      </c>
      <c r="I18">
        <v>2022</v>
      </c>
      <c r="J18" s="1">
        <f t="shared" si="7"/>
        <v>8.6599999999999996E-2</v>
      </c>
      <c r="K18" s="1">
        <f t="shared" si="0"/>
        <v>6.1574999999999991E-2</v>
      </c>
      <c r="L18" s="1">
        <f t="shared" si="2"/>
        <v>2.1400000000000002E-2</v>
      </c>
      <c r="M18" s="1">
        <f t="shared" si="3"/>
        <v>1.35E-2</v>
      </c>
      <c r="N18" s="1">
        <f t="shared" si="1"/>
        <v>9.5050700000000016E-2</v>
      </c>
      <c r="O18" s="1">
        <f t="shared" si="4"/>
        <v>2.1400000000000002E-2</v>
      </c>
      <c r="P18" s="1">
        <f t="shared" si="5"/>
        <v>1.35E-2</v>
      </c>
    </row>
    <row r="19" spans="2:16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6"/>
        <v>3.2300000000000002E-2</v>
      </c>
      <c r="G19" s="1">
        <v>1.653E-2</v>
      </c>
      <c r="I19">
        <v>2023</v>
      </c>
      <c r="J19" s="1">
        <f t="shared" si="7"/>
        <v>9.3600000000000003E-2</v>
      </c>
      <c r="K19" s="1">
        <f t="shared" si="0"/>
        <v>7.2022499999999989E-2</v>
      </c>
      <c r="L19" s="1">
        <f t="shared" si="2"/>
        <v>3.2300000000000002E-2</v>
      </c>
      <c r="M19" s="1">
        <f t="shared" si="3"/>
        <v>1.653E-2</v>
      </c>
      <c r="N19" s="1">
        <f>$N$20+0.4*(O19-$O$20)+0.33*(P19-$P$20)</f>
        <v>0.10041060000000002</v>
      </c>
      <c r="O19" s="1">
        <f t="shared" si="4"/>
        <v>3.2300000000000002E-2</v>
      </c>
      <c r="P19" s="1">
        <f t="shared" si="5"/>
        <v>1.653E-2</v>
      </c>
    </row>
    <row r="20" spans="2:16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6"/>
        <v>3.0540000000000001E-2</v>
      </c>
      <c r="G20" s="1">
        <v>1.525E-2</v>
      </c>
      <c r="I20">
        <v>2024</v>
      </c>
      <c r="J20" s="1">
        <f t="shared" si="7"/>
        <v>9.2100000000000001E-2</v>
      </c>
      <c r="K20" s="7">
        <v>7.0499999999999993E-2</v>
      </c>
      <c r="L20" s="7">
        <v>3.3000000000000002E-2</v>
      </c>
      <c r="M20" s="7">
        <v>1.38E-2</v>
      </c>
      <c r="N20" s="7">
        <v>0.1</v>
      </c>
      <c r="O20" s="7">
        <v>3.3599999999999998E-2</v>
      </c>
      <c r="P20" s="7">
        <v>1.371E-2</v>
      </c>
    </row>
  </sheetData>
  <mergeCells count="2">
    <mergeCell ref="K1:M1"/>
    <mergeCell ref="N1:P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80E22C-90A9-4A44-BC03-9D0A28FF7D9A}"/>
</file>

<file path=customXml/itemProps2.xml><?xml version="1.0" encoding="utf-8"?>
<ds:datastoreItem xmlns:ds="http://schemas.openxmlformats.org/officeDocument/2006/customXml" ds:itemID="{E0DD4007-D12B-4333-9B79-AB1E08FD7529}"/>
</file>

<file path=customXml/itemProps3.xml><?xml version="1.0" encoding="utf-8"?>
<ds:datastoreItem xmlns:ds="http://schemas.openxmlformats.org/officeDocument/2006/customXml" ds:itemID="{017F4C52-3CA1-4B29-943D-F4BB5A3DE37E}"/>
</file>

<file path=customXml/itemProps4.xml><?xml version="1.0" encoding="utf-8"?>
<ds:datastoreItem xmlns:ds="http://schemas.openxmlformats.org/officeDocument/2006/customXml" ds:itemID="{6FE22700-98C8-472E-9C87-881525CEC8C5}"/>
</file>

<file path=customXml/itemProps5.xml><?xml version="1.0" encoding="utf-8"?>
<ds:datastoreItem xmlns:ds="http://schemas.openxmlformats.org/officeDocument/2006/customXml" ds:itemID="{B43AE79E-2496-43E0-95DD-DE77705A0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Angela Monforton</cp:lastModifiedBy>
  <cp:revision/>
  <dcterms:created xsi:type="dcterms:W3CDTF">2024-09-11T17:31:22Z</dcterms:created>
  <dcterms:modified xsi:type="dcterms:W3CDTF">2024-10-07T15:02:37Z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</Properties>
</file>