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vortex-ho1\regfinance\Rate Applications\10 - Annual updates\2025 Annual Update-DX\Submitted\"/>
    </mc:Choice>
  </mc:AlternateContent>
  <xr:revisionPtr revIDLastSave="0" documentId="8_{EDCCB583-6EA8-4B14-B2E7-2479C53150EE}" xr6:coauthVersionLast="47" xr6:coauthVersionMax="47" xr10:uidLastSave="{00000000-0000-0000-0000-000000000000}"/>
  <bookViews>
    <workbookView xWindow="2280" yWindow="-16320" windowWidth="29040" windowHeight="15840" xr2:uid="{FC37E5B2-4987-4FBB-B704-A2A280B9C7A1}"/>
  </bookViews>
  <sheets>
    <sheet name="2. Continuity Schedule (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p">#REF!</definedName>
    <definedName name="\s">#REF!</definedName>
    <definedName name="____________N4">#REF!</definedName>
    <definedName name="____________N6">#REF!</definedName>
    <definedName name="____________SUM3">#REF!</definedName>
    <definedName name="___________SUM2">#REF!</definedName>
    <definedName name="__________SUM1">#N/A</definedName>
    <definedName name="_________N4">'[2]Revenue Forecast_Chg'!#REF!</definedName>
    <definedName name="_________N6">'[2]Revenue Forecast_Old'!#REF!</definedName>
    <definedName name="_________SUM1">#N/A</definedName>
    <definedName name="_________SUM2">#REF!</definedName>
    <definedName name="_________SUM3">[3]OPEB!$A$1:$G$45</definedName>
    <definedName name="________N4">'[2]Revenue Forecast_Chg'!#REF!</definedName>
    <definedName name="________N6">'[2]Revenue Forecast_Old'!#REF!</definedName>
    <definedName name="________SUM1">#N/A</definedName>
    <definedName name="________SUM2">#REF!</definedName>
    <definedName name="________SUM3">[3]OPEB!$A$1:$G$45</definedName>
    <definedName name="_______N4">#REF!</definedName>
    <definedName name="_______N6">#REF!</definedName>
    <definedName name="_______SUM1">#N/A</definedName>
    <definedName name="_______SUM2">#REF!</definedName>
    <definedName name="_______SUM3">[4]OPEB!$A$1:$G$45</definedName>
    <definedName name="______N4">#REF!</definedName>
    <definedName name="______N6">#REF!</definedName>
    <definedName name="______PT1">#REF!</definedName>
    <definedName name="______SUM1">#N/A</definedName>
    <definedName name="______SUM2">#REF!</definedName>
    <definedName name="______SUM3">#REF!</definedName>
    <definedName name="_____N4">#REF!</definedName>
    <definedName name="_____N6">#REF!</definedName>
    <definedName name="_____PT1">#REF!</definedName>
    <definedName name="_____PT2">#REF!</definedName>
    <definedName name="_____SUM1">#N/A</definedName>
    <definedName name="_____SUM2">#REF!</definedName>
    <definedName name="_____SUM3">#REF!</definedName>
    <definedName name="____N4">#REF!</definedName>
    <definedName name="____N6">#REF!</definedName>
    <definedName name="____PT1">#REF!</definedName>
    <definedName name="____PT2">#REF!</definedName>
    <definedName name="____PT3">#REF!</definedName>
    <definedName name="____SUM1">#N/A</definedName>
    <definedName name="____SUM2">#REF!</definedName>
    <definedName name="____SUM3">#REF!</definedName>
    <definedName name="___N4">#REF!</definedName>
    <definedName name="___N6">#REF!</definedName>
    <definedName name="___PT1">#REF!</definedName>
    <definedName name="___PT2">#REF!</definedName>
    <definedName name="___PT3">#REF!</definedName>
    <definedName name="___Reg210">#REF!</definedName>
    <definedName name="___SUM1">#N/A</definedName>
    <definedName name="___SUM2">#REF!</definedName>
    <definedName name="___SUM3">#REF!</definedName>
    <definedName name="__123Graph_A" hidden="1">#REF!</definedName>
    <definedName name="__123Graph_C" hidden="1">#REF!</definedName>
    <definedName name="__123Graph_D" hidden="1">#REF!</definedName>
    <definedName name="__FDS_HYPERLINK_TOGGLE_STATE__">"ON"</definedName>
    <definedName name="__LYN1">#REF!</definedName>
    <definedName name="__N4">#REF!</definedName>
    <definedName name="__N6">#REF!</definedName>
    <definedName name="__PT1">#REF!</definedName>
    <definedName name="__PT2">#REF!</definedName>
    <definedName name="__PT3">#REF!</definedName>
    <definedName name="__Reg210">#REF!</definedName>
    <definedName name="__SUM1">#N/A</definedName>
    <definedName name="__SUM2">#REF!</definedName>
    <definedName name="__SUM3">#REF!</definedName>
    <definedName name="_1_PMO">#REF!</definedName>
    <definedName name="_10_Head_end_Systems">#REF!</definedName>
    <definedName name="_11_Integration">#REF!</definedName>
    <definedName name="_12_Billing___Customer_Care">#REF!</definedName>
    <definedName name="_1SkillT">#REF!</definedName>
    <definedName name="_1st__250_KWH">#REF!</definedName>
    <definedName name="_2_Meter_Installation___Field_Services">#REF!</definedName>
    <definedName name="_2004_BUDGET">#REF!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xlnm._FilterDatabase" hidden="1">#REF!</definedName>
    <definedName name="_Jurisdiction">#REF!</definedName>
    <definedName name="_Key1" hidden="1">#REF!</definedName>
    <definedName name="_Key2" hidden="1">#REF!</definedName>
    <definedName name="_LYN1">#REF!</definedName>
    <definedName name="_MAN10">#N/A</definedName>
    <definedName name="_MAN11">#N/A</definedName>
    <definedName name="_MAN12">#N/A</definedName>
    <definedName name="_MAN13">#N/A</definedName>
    <definedName name="_MAN2">#N/A</definedName>
    <definedName name="_MAN3">#N/A</definedName>
    <definedName name="_MAN4">#N/A</definedName>
    <definedName name="_MAN5">#N/A</definedName>
    <definedName name="_MAN6">#N/A</definedName>
    <definedName name="_MAN7">#N/A</definedName>
    <definedName name="_MAN8">#N/A</definedName>
    <definedName name="_MAN9">#N/A</definedName>
    <definedName name="_N4">#REF!</definedName>
    <definedName name="_N6">#REF!</definedName>
    <definedName name="_Order1">0</definedName>
    <definedName name="_Order2" hidden="1">255</definedName>
    <definedName name="_PG10">#N/A</definedName>
    <definedName name="_PG11">#N/A</definedName>
    <definedName name="_PG12">#N/A</definedName>
    <definedName name="_PG2">#N/A</definedName>
    <definedName name="_PG3">#N/A</definedName>
    <definedName name="_PG4">#N/A</definedName>
    <definedName name="_PG5">#N/A</definedName>
    <definedName name="_PG6">#N/A</definedName>
    <definedName name="_PG7">#N/A</definedName>
    <definedName name="_PG8">#N/A</definedName>
    <definedName name="_PG9">#N/A</definedName>
    <definedName name="_PT1">#REF!</definedName>
    <definedName name="_PT2">#REF!</definedName>
    <definedName name="_PT3">#REF!</definedName>
    <definedName name="_Reg210">#REF!</definedName>
    <definedName name="_Regression_Int">1</definedName>
    <definedName name="_Sort" hidden="1">#REF!</definedName>
    <definedName name="_SUM1">#N/A</definedName>
    <definedName name="_SUM2">#REF!</definedName>
    <definedName name="_SUM3">#REF!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ountDescription">#REF!</definedName>
    <definedName name="AccountKey">#REF!</definedName>
    <definedName name="Accounts">#REF!</definedName>
    <definedName name="accrange">#REF!</definedName>
    <definedName name="acct_name">#REF!</definedName>
    <definedName name="acct_num">#REF!</definedName>
    <definedName name="ACCT_TABLE">#REF!</definedName>
    <definedName name="accum_depr">#REF!</definedName>
    <definedName name="Accural_by_Customer_Class">#REF!</definedName>
    <definedName name="ACQ.COST">#REF!</definedName>
    <definedName name="act_2008">#REF!</definedName>
    <definedName name="act_2009">#REF!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#REF!</definedName>
    <definedName name="ActiveGLI_Cumactualtotal">#REF!</definedName>
    <definedName name="ActiveGLI_Cumpayment">#REF!</definedName>
    <definedName name="ActiveOrgs">#REF!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Aug">#REF!</definedName>
    <definedName name="Actual_Jul">#REF!</definedName>
    <definedName name="Actual_Jun">#REF!</definedName>
    <definedName name="Actual_May">#REF!</definedName>
    <definedName name="Actual_Points">#REF!</definedName>
    <definedName name="Actual_units">#REF!</definedName>
    <definedName name="Actual_Vs_Budget_Aug">#REF!</definedName>
    <definedName name="Actual_Vs_Budget_Jul">#REF!</definedName>
    <definedName name="Actual_Vs_Budget_Jun">#REF!</definedName>
    <definedName name="Actual_Vs_Budget_May">#REF!</definedName>
    <definedName name="ActualOH">#REF!</definedName>
    <definedName name="Actuals">#REF!</definedName>
    <definedName name="ActualYears">#REF!</definedName>
    <definedName name="adapters">#REF!</definedName>
    <definedName name="adfadsfe">#REF!</definedName>
    <definedName name="adfasdfsdfsd">#REF!</definedName>
    <definedName name="adjust">#REF!</definedName>
    <definedName name="afds">#REF!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#REF!</definedName>
    <definedName name="ALLX">#N/A</definedName>
    <definedName name="am">#REF!</definedName>
    <definedName name="AM_ACDEPN_CONT_SCHED">#REF!</definedName>
    <definedName name="am_cost_cont_sched">#REF!</definedName>
    <definedName name="am_cost_cont_sched_TXDX">#REF!</definedName>
    <definedName name="Amounts">#REF!</definedName>
    <definedName name="ANALYSIS_TYPES">#REF!</definedName>
    <definedName name="ANEP_LOOKUP">#REF!</definedName>
    <definedName name="Angela_Suh___METS1_2">#REF!</definedName>
    <definedName name="AOS_Serv_Cat">#REF!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RP">#REF!</definedName>
    <definedName name="ARPAc">#REF!</definedName>
    <definedName name="as">#REF!</definedName>
    <definedName name="AS2DocOpenMode">"AS2DocumentEdit"</definedName>
    <definedName name="ASD">#REF!</definedName>
    <definedName name="asdfadfsdfsdfassdfdsf">#REF!</definedName>
    <definedName name="ASOFDATE">#REF!</definedName>
    <definedName name="ass_liab">#REF!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AUTO">#N/A</definedName>
    <definedName name="AUTO10">#N/A</definedName>
    <definedName name="AUTO11">#N/A</definedName>
    <definedName name="AUTO12">#N/A</definedName>
    <definedName name="AUTO13">#N/A</definedName>
    <definedName name="AUTO2">#N/A</definedName>
    <definedName name="AUTO3">#N/A</definedName>
    <definedName name="AUTO4">#N/A</definedName>
    <definedName name="AUTO5">#N/A</definedName>
    <definedName name="AUTO6">#N/A</definedName>
    <definedName name="AUTO7">#N/A</definedName>
    <definedName name="AUTO8">#N/A</definedName>
    <definedName name="AUTO9">#N/A</definedName>
    <definedName name="AvailHours">#REF!</definedName>
    <definedName name="AvgSeverance">#REF!</definedName>
    <definedName name="b">#REF!,#REF!</definedName>
    <definedName name="B2MAsOf">#REF!</definedName>
    <definedName name="B2MTrending">#REF!</definedName>
    <definedName name="Backlog_Rollup">#REF!</definedName>
    <definedName name="Backlog_Spread">#REF!</definedName>
    <definedName name="balance">#REF!</definedName>
    <definedName name="Base">#REF!</definedName>
    <definedName name="baseyr">#REF!</definedName>
    <definedName name="baseyr1">#REF!</definedName>
    <definedName name="bbbb">#REF!</definedName>
    <definedName name="bbbbb">#REF!</definedName>
    <definedName name="BCol">#REF!</definedName>
    <definedName name="BEGIN">#N/A</definedName>
    <definedName name="BFORM">#N/A</definedName>
    <definedName name="BI_LDCLIST">#REF!</definedName>
    <definedName name="BLPH1" hidden="1">#REF!</definedName>
    <definedName name="bmhgjgjg">#REF!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#REF!</definedName>
    <definedName name="BPE_Red_Ratio_Yr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RAMPTON_GLBAL_LOOKUP">#REF!</definedName>
    <definedName name="BridgeYear">#REF!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#REF!</definedName>
    <definedName name="budget" hidden="1">{#N/A,#N/A,FALSE,"Aging Summary";#N/A,#N/A,FALSE,"Ratio Analysis";#N/A,#N/A,FALSE,"Test 120 Day Accts";#N/A,#N/A,FALSE,"Tickmarks"}</definedName>
    <definedName name="Budget_Inflation">#REF!</definedName>
    <definedName name="Budget_Points">#REF!</definedName>
    <definedName name="Budget_units">#REF!</definedName>
    <definedName name="BudgetCLA">#REF!</definedName>
    <definedName name="BudgetRefTaxes">#REF!</definedName>
    <definedName name="budgetrev">#REF!</definedName>
    <definedName name="BudRev">#REF!</definedName>
    <definedName name="Bus_Proc_and_Qlty_Assurance">#REF!</definedName>
    <definedName name="Buses">#REF!</definedName>
    <definedName name="BUSINESS_UNIT">#REF!,#REF!</definedName>
    <definedName name="BUV">#REF!</definedName>
    <definedName name="bvnvnv">#REF!</definedName>
    <definedName name="CAD">#REF!</definedName>
    <definedName name="capex_inserv_print">#REF!</definedName>
    <definedName name="capex_lookup">#REF!</definedName>
    <definedName name="CAPEX_OPA_ADJ">#REF!</definedName>
    <definedName name="Capex_QAP_Distribution">#REF!</definedName>
    <definedName name="Capex_Quarter_check">#REF!</definedName>
    <definedName name="CapitalizedPensionOPEB">#REF!</definedName>
    <definedName name="CarryingChargeyear">[5]CarryingCharges!$Q$149:$Q$156</definedName>
    <definedName name="Case">#REF!</definedName>
    <definedName name="CaseSelect">#REF!</definedName>
    <definedName name="cate">#REF!</definedName>
    <definedName name="Categ">#REF!</definedName>
    <definedName name="Categories">#REF!</definedName>
    <definedName name="Category">#REF!</definedName>
    <definedName name="CC">#REF!</definedName>
    <definedName name="cccc">#REF!</definedName>
    <definedName name="ccccc">#REF!</definedName>
    <definedName name="CCRefund_zrn_zro">#REF!</definedName>
    <definedName name="cd">#REF!</definedName>
    <definedName name="CGA">#REF!</definedName>
    <definedName name="CGAS">#REF!</definedName>
    <definedName name="CGE">#REF!</definedName>
    <definedName name="CGEY_Inflation">#REF!</definedName>
    <definedName name="CGSPL">#N/A</definedName>
    <definedName name="CGSPLA">#N/A</definedName>
    <definedName name="Chart_Data">#REF!</definedName>
    <definedName name="check">#REF!</definedName>
    <definedName name="checks_bal_fa_grp">#REF!</definedName>
    <definedName name="CIP">#REF!</definedName>
    <definedName name="CIP_CA">#REF!</definedName>
    <definedName name="CIP_CONTROL_CLSFY">#REF!</definedName>
    <definedName name="CIP_LTD_GLBAL">#REF!</definedName>
    <definedName name="CIP_OPA_ADJ">#REF!</definedName>
    <definedName name="CIP_OTHER_LOOKUP">#REF!</definedName>
    <definedName name="CIP_SUSP_CLSFY">#REF!</definedName>
    <definedName name="CIPPMYTD_TARGET">#REF!</definedName>
    <definedName name="CIQWBGuid">"099de4d7-8cd5-44af-9805-857947de0081"</definedName>
    <definedName name="CircBrk">#REF!</definedName>
    <definedName name="CL">#REF!</definedName>
    <definedName name="class">#REF!</definedName>
    <definedName name="Cmonths">#REF!</definedName>
    <definedName name="CMYTDDATA">#REF!</definedName>
    <definedName name="CN">#REF!</definedName>
    <definedName name="cntl_mgr">#REF!</definedName>
    <definedName name="code_lookup">#REF!</definedName>
    <definedName name="COLA_1">#REF!</definedName>
    <definedName name="COLA_2">#REF!</definedName>
    <definedName name="COLA_5.1">#REF!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mpanyId">#REF!</definedName>
    <definedName name="Cons_CapEx">#REF!</definedName>
    <definedName name="Consolidated">#REF!</definedName>
    <definedName name="cont_sched_fa_grp">#REF!</definedName>
    <definedName name="contactf">#REF!</definedName>
    <definedName name="ContingencyIn">#REF!</definedName>
    <definedName name="CONTINUITY">#REF!</definedName>
    <definedName name="COS_RES_CUSTOMERS">#REF!</definedName>
    <definedName name="COS_RES_KWH">#REF!</definedName>
    <definedName name="COSTINTG1SL">#REF!</definedName>
    <definedName name="COSTINTG2OTHER">#REF!</definedName>
    <definedName name="COSTINTG3SL">#REF!</definedName>
    <definedName name="COSTINTG4OTHER">#REF!</definedName>
    <definedName name="COSTMENU">#N/A</definedName>
    <definedName name="Costs_Distribution">#REF!</definedName>
    <definedName name="COSTS_PMYTD">#REF!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#REF!</definedName>
    <definedName name="CPI_03">#REF!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crit_01">#REF!</definedName>
    <definedName name="_xlnm.Criteria">#REF!</definedName>
    <definedName name="CritSystems">#REF!</definedName>
    <definedName name="CRStatus">#REF!</definedName>
    <definedName name="CRStatusOld">#REF!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_bal">#REF!</definedName>
    <definedName name="Cur_mth_trans">#REF!</definedName>
    <definedName name="cur_mth_transactions">#REF!</definedName>
    <definedName name="Current_1">#REF!</definedName>
    <definedName name="Current_2">#REF!</definedName>
    <definedName name="Current_3">#REF!</definedName>
    <definedName name="Current_Yr_LTD">#REF!</definedName>
    <definedName name="Cust3a">#REF!</definedName>
    <definedName name="CustomerAdministration">#REF!</definedName>
    <definedName name="cxl_lookup">#REF!</definedName>
    <definedName name="CXL_XCC_LOOKUP">#REF!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027returntotop">#REF!</definedName>
    <definedName name="d027z1">#REF!</definedName>
    <definedName name="d027z2">#REF!</definedName>
    <definedName name="d027z3a">#REF!</definedName>
    <definedName name="d027z3b">#REF!</definedName>
    <definedName name="d027z4">#REF!</definedName>
    <definedName name="d027z5">#REF!</definedName>
    <definedName name="d027z6">#REF!</definedName>
    <definedName name="d027z7">#REF!</definedName>
    <definedName name="d043returntotop">#REF!</definedName>
    <definedName name="d043zone1">#REF!</definedName>
    <definedName name="d043zone2">#REF!</definedName>
    <definedName name="d043zone3a">#REF!</definedName>
    <definedName name="d043zone3b">#REF!</definedName>
    <definedName name="d043zone4">#REF!</definedName>
    <definedName name="d043zone5">#REF!</definedName>
    <definedName name="d043zone6">#REF!</definedName>
    <definedName name="d043zone7">#REF!</definedName>
    <definedName name="d044returntotop">#REF!</definedName>
    <definedName name="d044upreturntotop">#REF!</definedName>
    <definedName name="d044zone1">#REF!</definedName>
    <definedName name="d044zone2">#REF!</definedName>
    <definedName name="d044zone3a">#REF!</definedName>
    <definedName name="d044zone3b">#REF!</definedName>
    <definedName name="d044zone4">#REF!</definedName>
    <definedName name="d044zone5">#REF!</definedName>
    <definedName name="d044zone6">#REF!</definedName>
    <definedName name="d044zone7">#REF!</definedName>
    <definedName name="D045returntotop">#REF!</definedName>
    <definedName name="d045zone1">#REF!</definedName>
    <definedName name="d045zone2">#REF!</definedName>
    <definedName name="d045zone3a">#REF!</definedName>
    <definedName name="d045zone3b">#REF!</definedName>
    <definedName name="d045zone4">#REF!</definedName>
    <definedName name="d045zone5">#REF!</definedName>
    <definedName name="d045zone6">#REF!</definedName>
    <definedName name="d045zone7">#REF!</definedName>
    <definedName name="d046returntotop">#REF!</definedName>
    <definedName name="d046zone1">#REF!</definedName>
    <definedName name="d046zone2">#REF!</definedName>
    <definedName name="d046zone3a">#REF!</definedName>
    <definedName name="d046zone3b">#REF!</definedName>
    <definedName name="d046zone4">#REF!</definedName>
    <definedName name="d046zone5">#REF!</definedName>
    <definedName name="d046zone6">#REF!</definedName>
    <definedName name="d046zone7">#REF!</definedName>
    <definedName name="D046zone8">#REF!</definedName>
    <definedName name="d047zon8">#REF!</definedName>
    <definedName name="d070returntotop">#REF!</definedName>
    <definedName name="d070zone1">#REF!</definedName>
    <definedName name="d070zone2">#REF!</definedName>
    <definedName name="d070zone3a">#REF!</definedName>
    <definedName name="d070zone3b">#REF!</definedName>
    <definedName name="d070zone4">#REF!</definedName>
    <definedName name="d070zone5">#REF!</definedName>
    <definedName name="d070zone6">#REF!</definedName>
    <definedName name="d070zone7">#REF!</definedName>
    <definedName name="d093returntotop">#REF!</definedName>
    <definedName name="d093zone1">#REF!</definedName>
    <definedName name="d093zone2">#REF!</definedName>
    <definedName name="d093zone3a">#REF!</definedName>
    <definedName name="d093zone3b">#REF!</definedName>
    <definedName name="d093zone4">#REF!</definedName>
    <definedName name="d093zone5">#REF!</definedName>
    <definedName name="d093zone6">#REF!</definedName>
    <definedName name="d093zone7">#REF!</definedName>
    <definedName name="d27zone1">#REF!</definedName>
    <definedName name="d27zone2">#REF!</definedName>
    <definedName name="d27zone3">#REF!</definedName>
    <definedName name="d27zone3a">#REF!</definedName>
    <definedName name="d27zone4">#REF!</definedName>
    <definedName name="d27zone5">#REF!</definedName>
    <definedName name="d27zone6">#REF!</definedName>
    <definedName name="d27zone7">#REF!</definedName>
    <definedName name="d433one8">#REF!</definedName>
    <definedName name="d43returntotop">#REF!</definedName>
    <definedName name="d43zone1">#REF!</definedName>
    <definedName name="d43zone2">#REF!</definedName>
    <definedName name="d43zone3a">#REF!</definedName>
    <definedName name="d43zone3b">#REF!</definedName>
    <definedName name="d43zone4">#REF!</definedName>
    <definedName name="d43zone5">#REF!</definedName>
    <definedName name="d43zone6">#REF!</definedName>
    <definedName name="d43zone7">#REF!</definedName>
    <definedName name="d43zone8">#REF!</definedName>
    <definedName name="d44zone1">#REF!</definedName>
    <definedName name="d44zone2">#REF!</definedName>
    <definedName name="d44zone3a">#REF!</definedName>
    <definedName name="d44zone3b">#REF!</definedName>
    <definedName name="d44zone4">#REF!</definedName>
    <definedName name="d44zone5">#REF!</definedName>
    <definedName name="d44zone6">#REF!</definedName>
    <definedName name="d44zone7">#REF!</definedName>
    <definedName name="dad">#REF!</definedName>
    <definedName name="dasdfeeferfer">#REF!,#REF!,#REF!,#REF!,#REF!</definedName>
    <definedName name="DASH">""</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Choice">#REF!</definedName>
    <definedName name="DataTable">OFFSET(#REF!,0,0,COUNTA(#REF!),35)</definedName>
    <definedName name="datazero">#REF!</definedName>
    <definedName name="date">#REF!</definedName>
    <definedName name="DATEINC">#REF!</definedName>
    <definedName name="DateTable">#REF!</definedName>
    <definedName name="DC_L">#REF!</definedName>
    <definedName name="DCCommon">#REF!</definedName>
    <definedName name="DCDevelopment">#REF!</definedName>
    <definedName name="DCOperating">#REF!</definedName>
    <definedName name="DCSustainment">#REF!</definedName>
    <definedName name="DD">"07"</definedName>
    <definedName name="ddd">#REF!</definedName>
    <definedName name="dddd">#REF!</definedName>
    <definedName name="ddddd">39969.400462963</definedName>
    <definedName name="de">0.00154386574286036</definedName>
    <definedName name="dealview">#REF!</definedName>
    <definedName name="dealview1">#REF!</definedName>
    <definedName name="Debt_Financing">#REF!</definedName>
    <definedName name="debt_ratedBBB" hidden="1">{#N/A,#N/A,FALSE,"Aging Summary";#N/A,#N/A,FALSE,"Ratio Analysis";#N/A,#N/A,FALSE,"Test 120 Day Accts";#N/A,#N/A,FALSE,"Tickmarks"}</definedName>
    <definedName name="DEC">#REF!</definedName>
    <definedName name="Dec_02_Actual">#REF!</definedName>
    <definedName name="DECASSETS">#REF!</definedName>
    <definedName name="DECLIAB">#REF!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esc">#REF!</definedName>
    <definedName name="Descr">#REF!</definedName>
    <definedName name="dfdf">#REF!</definedName>
    <definedName name="dfdfdf">#REF!</definedName>
    <definedName name="dfe">37350.4474895833</definedName>
    <definedName name="dferererer">#REF!</definedName>
    <definedName name="dfjkldsk">#REF!</definedName>
    <definedName name="DirectLoad">#REF!</definedName>
    <definedName name="Director_Provincial_Lines">#REF!</definedName>
    <definedName name="DirectRate">#REF!</definedName>
    <definedName name="DisallowA">#REF!</definedName>
    <definedName name="DisallowR">#REF!</definedName>
    <definedName name="Disc_Rate">#REF!</definedName>
    <definedName name="DistRates">[5]Rates!$A$40:$L$51</definedName>
    <definedName name="DistRatesTable">[5]Rates!$B$7:$C$18</definedName>
    <definedName name="dkfopw">#REF!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#REF!</definedName>
    <definedName name="DMSustainment">#REF!</definedName>
    <definedName name="DollarFormat">#REF!</definedName>
    <definedName name="DollarFormat_Area">#REF!</definedName>
    <definedName name="download">#REF!</definedName>
    <definedName name="DRC">#REF!</definedName>
    <definedName name="Driver_owners">#REF!</definedName>
    <definedName name="drop_zone">#REF!</definedName>
    <definedName name="dsa">"V920"</definedName>
    <definedName name="DVNAM">"QSYSPRT"</definedName>
    <definedName name="DVTYP">"PRINTER"</definedName>
    <definedName name="DxActualDep">#REF!</definedName>
    <definedName name="DxAsOf">#REF!</definedName>
    <definedName name="DxBase">#REF!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NUMBER">#REF!</definedName>
    <definedName name="EBTAdjStartRow">#REF!</definedName>
    <definedName name="ed">#REF!</definedName>
    <definedName name="edbor">#REF!</definedName>
    <definedName name="ee">#REF!</definedName>
    <definedName name="eee">#REF!</definedName>
    <definedName name="eeeeee">#REF!</definedName>
    <definedName name="EFT">#REF!</definedName>
    <definedName name="eLDC_1505">#REF!</definedName>
    <definedName name="ELDCLoad">#REF!</definedName>
    <definedName name="ELDCRate">#REF!</definedName>
    <definedName name="EmpClass">#REF!</definedName>
    <definedName name="Energy_Source__OPA">#REF!</definedName>
    <definedName name="eng">#REF!</definedName>
    <definedName name="EngName">#REF!</definedName>
    <definedName name="Entegrus_S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#REF!</definedName>
    <definedName name="Escalation_Status">#REF!</definedName>
    <definedName name="escape">#REF!</definedName>
    <definedName name="ESPCAhours">2080</definedName>
    <definedName name="ESPCAot">5.4655%</definedName>
    <definedName name="est">#REF!</definedName>
    <definedName name="ETR">#REF!</definedName>
    <definedName name="ETS_Taxable">#REF!</definedName>
    <definedName name="etswork0405">#REF!</definedName>
    <definedName name="etswork0408">#REF!</definedName>
    <definedName name="etswork0408b">#REF!</definedName>
    <definedName name="etswork0408c">#REF!</definedName>
    <definedName name="etsworkAll">#REF!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#REF!</definedName>
    <definedName name="f">#REF!</definedName>
    <definedName name="FA_AccDep_Reconciliations_CA">#REF!</definedName>
    <definedName name="FA_CA">#REF!</definedName>
    <definedName name="FA_CURRENT_YEAR">#REF!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_lookup">#REF!</definedName>
    <definedName name="FebActRetail">#REF!</definedName>
    <definedName name="ff">#REF!</definedName>
    <definedName name="fff">#REF!</definedName>
    <definedName name="ffff">#REF!</definedName>
    <definedName name="Field_Administrative_Services">#REF!</definedName>
    <definedName name="Field_Meter_Services_Manager">#REF!</definedName>
    <definedName name="Fields">#REF!</definedName>
    <definedName name="figures">#REF!</definedName>
    <definedName name="Final_Budget_Print">#REF!</definedName>
    <definedName name="financials">#REF!</definedName>
    <definedName name="first">#REF!</definedName>
    <definedName name="First_Page">#REF!</definedName>
    <definedName name="firstTimeRunReport">0</definedName>
    <definedName name="FiscalYR">#REF!</definedName>
    <definedName name="FITA_Data">#REF!</definedName>
    <definedName name="FITA_LOAD">#REF!</definedName>
    <definedName name="fixed_assets">#REF!</definedName>
    <definedName name="FLAG">#N/A</definedName>
    <definedName name="FLAG1">#N/A</definedName>
    <definedName name="FLAG2">#N/A</definedName>
    <definedName name="FLAG3">#N/A</definedName>
    <definedName name="FLAG5">#N/A</definedName>
    <definedName name="FLAG6">#N/A</definedName>
    <definedName name="FMTYP">"SP1"</definedName>
    <definedName name="Footer">#REF!</definedName>
    <definedName name="ForCumOU">#REF!</definedName>
    <definedName name="fore_2009">#REF!</definedName>
    <definedName name="fore_2010">#REF!</definedName>
    <definedName name="Forecast">#REF!</definedName>
    <definedName name="Forecast_ECS">#REF!</definedName>
    <definedName name="Forecast_Points">#REF!</definedName>
    <definedName name="Forecast_Units">#REF!</definedName>
    <definedName name="forecast_wholesale_lineplus">#REF!</definedName>
    <definedName name="forecast_wholesale_network">#REF!</definedName>
    <definedName name="Forestry_Director">#REF!</definedName>
    <definedName name="Forestry_Operations_Eastern">#REF!</definedName>
    <definedName name="Forestry_Operations_Northern">#REF!</definedName>
    <definedName name="Forestry_Operations_Southern">#REF!</definedName>
    <definedName name="Forestry_Technicians">#REF!</definedName>
    <definedName name="FORMB">#N/A</definedName>
    <definedName name="Formulas">#REF!</definedName>
    <definedName name="ForYEOU">#REF!</definedName>
    <definedName name="Fringe_Rate">#REF!</definedName>
    <definedName name="Fringes">#REF!</definedName>
    <definedName name="FSSubTeams">#REF!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1LD">#REF!</definedName>
    <definedName name="G1LDCBR">#REF!</definedName>
    <definedName name="ga_peak_dem_amt">'[6]Sch 09 - GA-PEAK'!$C$37</definedName>
    <definedName name="ga_peak_total">'[7]Sch 09 - GA-PEAK'!$C$36</definedName>
    <definedName name="GAP">#N/A</definedName>
    <definedName name="GATOT">#N/A</definedName>
    <definedName name="GENADM">#N/A</definedName>
    <definedName name="GENADM2">#N/A</definedName>
    <definedName name="GeneralLedgerA">#REF!</definedName>
    <definedName name="GeneralLedgerC">#REF!</definedName>
    <definedName name="GeneralLedgerR">#REF!</definedName>
    <definedName name="ggg">#REF!</definedName>
    <definedName name="gggg">#REF!</definedName>
    <definedName name="GL">#REF!</definedName>
    <definedName name="GL_412010">#REF!</definedName>
    <definedName name="GL_412011">#REF!</definedName>
    <definedName name="GL_412018">#REF!</definedName>
    <definedName name="GL_412019">#REF!</definedName>
    <definedName name="GL_ACCDEPN_LOOKUP">#REF!</definedName>
    <definedName name="gl_acdepn_susp">#REF!</definedName>
    <definedName name="GL_bal">#REF!</definedName>
    <definedName name="GL_BAL_ALLBU_LOOKUP">#REF!</definedName>
    <definedName name="GL_Bal_summary">#REF!</definedName>
    <definedName name="GL_CAPEX_LOOKUP">#REF!</definedName>
    <definedName name="GL_COLUMN_NBR">#REF!</definedName>
    <definedName name="GL_cost_susp">#REF!</definedName>
    <definedName name="GL_Prior_Year">#REF!</definedName>
    <definedName name="gl_summary">'[8]4.  GL Summary'!$B$43:$S$84</definedName>
    <definedName name="gl_tb_lookup">#REF!</definedName>
    <definedName name="gl_txdx_amort_bal">#REF!</definedName>
    <definedName name="GL_TXDX_BAL">#REF!</definedName>
    <definedName name="glbal">#REF!</definedName>
    <definedName name="glbal_accdep">#REF!</definedName>
    <definedName name="glbal_cip">#REF!</definedName>
    <definedName name="glbal_fixedassets">#REF!</definedName>
    <definedName name="GLBAL_LOOKUP">#REF!</definedName>
    <definedName name="Goodwill">#REF!</definedName>
    <definedName name="GPSUM">#N/A</definedName>
    <definedName name="Grade_Levels">#REF!</definedName>
    <definedName name="Group">#REF!</definedName>
    <definedName name="Group1Desposing">#REF!</definedName>
    <definedName name="GSITable">#REF!</definedName>
    <definedName name="h">#REF!</definedName>
    <definedName name="H1_consol">#REF!</definedName>
    <definedName name="H1_dx">#REF!</definedName>
    <definedName name="H1_networks">#REF!</definedName>
    <definedName name="H1_other">#REF!</definedName>
    <definedName name="H1_tx">#REF!</definedName>
    <definedName name="HEADER1">"WORK ORDER ANALYSIS DETAIL  GAAP"</definedName>
    <definedName name="HEADER2">"2294"</definedName>
    <definedName name="HEADER3">"START DATE: JAN 2012     END DATE: FEB 2012"</definedName>
    <definedName name="HEADER4">""</definedName>
    <definedName name="HEADING">#N/A</definedName>
    <definedName name="Heads">#REF!</definedName>
    <definedName name="Health_Esc_02">#REF!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#REF!</definedName>
    <definedName name="hhhh">#REF!</definedName>
    <definedName name="histdate">#REF!</definedName>
    <definedName name="hn.ExtDb" hidden="1">FALSE</definedName>
    <definedName name="hn.ModelType" hidden="1">"DEAL"</definedName>
    <definedName name="hn.ModelVersion" hidden="1">1</definedName>
    <definedName name="hn.NoUpload" hidden="1">0</definedName>
    <definedName name="HOB_Reg_Assets">#REF!</definedName>
    <definedName name="HOI_HONI_">#REF!</definedName>
    <definedName name="HOI_HONI_Prior_Year">#REF!</definedName>
    <definedName name="HOLIDAYS">#N/A</definedName>
    <definedName name="HON_1505">#REF!</definedName>
    <definedName name="HONI_Budget_By_Investment">#REF!</definedName>
    <definedName name="Hours">#REF!</definedName>
    <definedName name="HTCSwitch">#REF!</definedName>
    <definedName name="HTML_CodePage" hidden="1">1252</definedName>
    <definedName name="HTML_Control" hidden="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uh?_BIT">{"'2003 05 15'!$W$11:$AI$18","'2003 05 15'!$A$1:$V$30"}</definedName>
    <definedName name="Hydro_One">#REF!</definedName>
    <definedName name="Hydro_One_Brampton_Inc.">#REF!</definedName>
    <definedName name="Hydro_One_Remote_Communities_Inc.">#REF!</definedName>
    <definedName name="Hydro_One_Telecom_Inc.">#REF!</definedName>
    <definedName name="HydroOne_SA">#REF!</definedName>
    <definedName name="i">#REF!</definedName>
    <definedName name="IFRSTB">#REF!</definedName>
    <definedName name="ii">#REF!</definedName>
    <definedName name="iii">#REF!</definedName>
    <definedName name="iiiiii">#REF!</definedName>
    <definedName name="Imported">#REF!</definedName>
    <definedName name="IN_SERVICE_ADDS">#REF!</definedName>
    <definedName name="IncluDR3?">#REF!</definedName>
    <definedName name="Incr2000">#REF!</definedName>
    <definedName name="InergiTitle">#REF!</definedName>
    <definedName name="Inflation">#REF!</definedName>
    <definedName name="Input">#REF!</definedName>
    <definedName name="INSERV_LOOKUP">#REF!</definedName>
    <definedName name="inservice_lookup">#REF!</definedName>
    <definedName name="INSTALL">#N/A</definedName>
    <definedName name="Intangible_Costs_Distribution">#REF!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#REF!</definedName>
    <definedName name="jjj">#REF!</definedName>
    <definedName name="jjjj">#REF!</definedName>
    <definedName name="jtemp">#REF!</definedName>
    <definedName name="JUL">#REF!</definedName>
    <definedName name="JUN">#REF!</definedName>
    <definedName name="June_02">#REF!</definedName>
    <definedName name="June_MEUs_Embedded_Variance">'[9]Jun-02 p2'!$A$51:$E$53</definedName>
    <definedName name="June_Retail_Variance">'[9]Jun-02 p2'!$A$9:$IV$50</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nguage">#REF!</definedName>
    <definedName name="LAST">#N/A</definedName>
    <definedName name="Last_Year">#REF!</definedName>
    <definedName name="LDC">#REF!</definedName>
    <definedName name="LDCkWh">#REF!</definedName>
    <definedName name="LDCkWh2">#REF!</definedName>
    <definedName name="LDCkWh3">#REF!</definedName>
    <definedName name="LDCList">OFFSET(#REF!,0,0,COUNTA(#REF!),1)</definedName>
    <definedName name="LDCLoads">#REF!</definedName>
    <definedName name="LDCRates">#REF!</definedName>
    <definedName name="LDCRates2">#REF!</definedName>
    <definedName name="LEDGER">#REF!</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i">'[10]Revenue Forecast_Old'!#REF!</definedName>
    <definedName name="Levels">#REF!</definedName>
    <definedName name="Leveraged_Discount_Rate">#REF!</definedName>
    <definedName name="LIAB">#REF!</definedName>
    <definedName name="LIABJAN09">#REF!</definedName>
    <definedName name="LIMIT">#REF!</definedName>
    <definedName name="Lines_Technical_Services">#REF!</definedName>
    <definedName name="Lines_Zone_1">#REF!</definedName>
    <definedName name="Lines_Zone_2">#REF!</definedName>
    <definedName name="Lines_Zone_3A">#REF!</definedName>
    <definedName name="Lines_Zone_3B">#REF!</definedName>
    <definedName name="Lines_Zone_4">#REF!</definedName>
    <definedName name="Lines_Zone_5">#REF!</definedName>
    <definedName name="Lines_Zone_6">#REF!</definedName>
    <definedName name="Lines_Zone_7">#REF!</definedName>
    <definedName name="Lines_Zone_8">#REF!</definedName>
    <definedName name="Links_Page">#REF!</definedName>
    <definedName name="listdata">#REF!</definedName>
    <definedName name="ListOffset">1</definedName>
    <definedName name="ll">#REF!</definedName>
    <definedName name="llll">#REF!</definedName>
    <definedName name="LNPG1">#N/A</definedName>
    <definedName name="LNPG10">#N/A</definedName>
    <definedName name="LNPG11">#N/A</definedName>
    <definedName name="LNPG12">#N/A</definedName>
    <definedName name="LNPG13">#N/A</definedName>
    <definedName name="LNPG2">#N/A</definedName>
    <definedName name="LoadForecast">#REF!</definedName>
    <definedName name="Loads">#REF!</definedName>
    <definedName name="LOB">#REF!</definedName>
    <definedName name="Location">#REF!</definedName>
    <definedName name="LOOKUP">#REF!</definedName>
    <definedName name="lookup_1110190">#REF!</definedName>
    <definedName name="lookup_bu">#REF!</definedName>
    <definedName name="lookup_class">#REF!</definedName>
    <definedName name="lookup_table">#REF!</definedName>
    <definedName name="LOOPM">#N/A</definedName>
    <definedName name="LOOPX">#N/A</definedName>
    <definedName name="LossFactors">#REF!</definedName>
    <definedName name="LPK">#REF!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#REF!</definedName>
    <definedName name="Manual_Prior_Year">#REF!</definedName>
    <definedName name="mapcss">#REF!</definedName>
    <definedName name="mapdss">#REF!</definedName>
    <definedName name="mapping">#REF!</definedName>
    <definedName name="MAR">#REF!</definedName>
    <definedName name="march">#REF!</definedName>
    <definedName name="MARCOS">#REF!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AY">#REF!</definedName>
    <definedName name="May_02">#REF!</definedName>
    <definedName name="May_2010">#REF!</definedName>
    <definedName name="MBRR">#REF!</definedName>
    <definedName name="meter_costs">#REF!</definedName>
    <definedName name="meter_installation_costs_by_type">#REF!</definedName>
    <definedName name="Meter_Readers_Zone_1">#REF!</definedName>
    <definedName name="Meter_Readers_Zone_2">#REF!</definedName>
    <definedName name="Meter_Readers_Zone_3">#REF!</definedName>
    <definedName name="Meter_Readers_Zone_4">#REF!</definedName>
    <definedName name="Meter_Readers_Zone_5">#REF!</definedName>
    <definedName name="Meter_Readers_Zone_6">#REF!</definedName>
    <definedName name="Meter_Readers_Zone_7">#REF!</definedName>
    <definedName name="Meter_Reading_Hiring_Hall">#REF!</definedName>
    <definedName name="meter_targets_by_program">#REF!</definedName>
    <definedName name="METS1_2___Rebate_Effective_Dates">#REF!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FA_BU_CATG_LOOKUP">#REF!</definedName>
    <definedName name="MFA_Feed">#REF!</definedName>
    <definedName name="mgr">#REF!</definedName>
    <definedName name="MidPeak">#REF!</definedName>
    <definedName name="mil">#REF!</definedName>
    <definedName name="million">#REF!</definedName>
    <definedName name="milner" hidden="1">{#N/A,#N/A,FALSE,"Aging Summary";#N/A,#N/A,FALSE,"Ratio Analysis";#N/A,#N/A,FALSE,"Test 120 Day Accts";#N/A,#N/A,FALSE,"Tickmarks"}</definedName>
    <definedName name="MIN">"28"</definedName>
    <definedName name="MINOR_CONT_AM_LOOKUP">#REF!</definedName>
    <definedName name="misc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_Prior">#REF!</definedName>
    <definedName name="MonthDates">#REF!</definedName>
    <definedName name="MONTHS">#REF!</definedName>
    <definedName name="mrr">#REF!</definedName>
    <definedName name="MSRates">#REF!</definedName>
    <definedName name="mwd">#REF!</definedName>
    <definedName name="mwdbor">#REF!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#REF!</definedName>
    <definedName name="nmbmbm">"V2002-03-29"</definedName>
    <definedName name="nnbbmb">#REF!,#REF!,#REF!,#REF!</definedName>
    <definedName name="NNELDCkWhs">#REF!</definedName>
    <definedName name="nnnn">#REF!</definedName>
    <definedName name="nnnnn">#REF!</definedName>
    <definedName name="NON_Pensioners_ABO">#REF!</definedName>
    <definedName name="Non_Pensioners_PBO">#REF!</definedName>
    <definedName name="NonPayment">#REF!</definedName>
    <definedName name="nonzero">#REF!</definedName>
    <definedName name="NOPREC">#N/A</definedName>
    <definedName name="NoteStartRow">#REF!</definedName>
    <definedName name="NOV">#REF!</definedName>
    <definedName name="NOVASSETS">#REF!</definedName>
    <definedName name="NOVLIAB">#REF!</definedName>
    <definedName name="NP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#REF!</definedName>
    <definedName name="OCT">#REF!</definedName>
    <definedName name="OCTASSETS">#REF!</definedName>
    <definedName name="OCTLIAB">#REF!</definedName>
    <definedName name="October">#REF!</definedName>
    <definedName name="OEB">'[11]Input - Rates'!$C$3</definedName>
    <definedName name="OffPeak">#REF!</definedName>
    <definedName name="OFFSTAFFX">#N/A</definedName>
    <definedName name="OFPRDB01.OFPROD">#REF!</definedName>
    <definedName name="OH">#REF!</definedName>
    <definedName name="oh_wo">#REF!</definedName>
    <definedName name="OHSC_GC_S_BOARD_OF_DIRECTORS">#REF!</definedName>
    <definedName name="Old_Print_Area_A">#REF!</definedName>
    <definedName name="OLOL">#REF!</definedName>
    <definedName name="OMA">#REF!</definedName>
    <definedName name="OnPeak">#REF!</definedName>
    <definedName name="ont_total_MW">'[7]Sch 09 - GA-PEAK'!$C$37</definedName>
    <definedName name="oo">#REF!</definedName>
    <definedName name="ooo">#REF!</definedName>
    <definedName name="oooooo">#REF!</definedName>
    <definedName name="OPRB_Cum_Plan">#REF!</definedName>
    <definedName name="OPRB_Plan">#REF!</definedName>
    <definedName name="OPSUM">#N/A</definedName>
    <definedName name="OQLIB">"QUSRSYS"</definedName>
    <definedName name="OQNAM">"COMPLEO"</definedName>
    <definedName name="Order">#REF!</definedName>
    <definedName name="OrgTable">#REF!</definedName>
    <definedName name="origin_1d">#REF!</definedName>
    <definedName name="origin_id">#REF!</definedName>
    <definedName name="O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#REF!</definedName>
    <definedName name="OTHMENU">#N/A</definedName>
    <definedName name="othNYbud">#REF!</definedName>
    <definedName name="othPYACT">#REF!</definedName>
    <definedName name="OTHSTART">#REF!</definedName>
    <definedName name="overhead">#REF!</definedName>
    <definedName name="p">#REF!</definedName>
    <definedName name="Page_Count">#REF!</definedName>
    <definedName name="PAGE1">#REF!</definedName>
    <definedName name="PAGE10">#N/A</definedName>
    <definedName name="PAGE11">#N/A</definedName>
    <definedName name="PAGE12">#N/A</definedName>
    <definedName name="PAGE13">#N/A</definedName>
    <definedName name="PAGE2">#N/A</definedName>
    <definedName name="PAGE3">#N/A</definedName>
    <definedName name="PAGE4">#N/A</definedName>
    <definedName name="PAGE5">#N/A</definedName>
    <definedName name="PAGE6">#N/A</definedName>
    <definedName name="PAGE7">#N/A</definedName>
    <definedName name="PAGE8">#N/A</definedName>
    <definedName name="PAGE9">#N/A</definedName>
    <definedName name="PAGEW">"132"</definedName>
    <definedName name="PAOrgs">#REF!</definedName>
    <definedName name="PARAM1">#N/A</definedName>
    <definedName name="PAT" hidden="1">#REF!</definedName>
    <definedName name="PATQ" hidden="1">#REF!</definedName>
    <definedName name="PC">#REF!</definedName>
    <definedName name="PC_CAP_PROJ_LTD_LOOKUP">#REF!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#REF!</definedName>
    <definedName name="PensionOPEBrate">#REF!</definedName>
    <definedName name="PER">#REF!</definedName>
    <definedName name="Percent_Area">#REF!,#REF!,#REF!,#REF!</definedName>
    <definedName name="pid_check">#REF!</definedName>
    <definedName name="PipeLine___CGA_Spread">#REF!</definedName>
    <definedName name="PipeLine___Hagler_Spread">#REF!</definedName>
    <definedName name="pivot">#REF!</definedName>
    <definedName name="pivot_110190">#REF!</definedName>
    <definedName name="pivot_174090">#REF!</definedName>
    <definedName name="PIVOT3_Green">{"'2003 05 15'!$W$11:$AI$18","'2003 05 15'!$A$1:$V$30"}</definedName>
    <definedName name="PLCGS">#N/A</definedName>
    <definedName name="PNL">#REF!</definedName>
    <definedName name="popoiuo">"V900"</definedName>
    <definedName name="pp">#REF!</definedName>
    <definedName name="PPI_factor_table">#REF!</definedName>
    <definedName name="ppp">#REF!</definedName>
    <definedName name="pppppp">#REF!</definedName>
    <definedName name="Price">OFFSET(#REF!,1,0,COUNT(#REF!),1)</definedName>
    <definedName name="_xlnm.Print_Area">#REF!</definedName>
    <definedName name="Print_Area_MI">#REF!</definedName>
    <definedName name="Print_Area2">#REF!</definedName>
    <definedName name="PRINT_BDCOMMSEC">#REF!</definedName>
    <definedName name="Print_Budget">#REF!</definedName>
    <definedName name="Print_Budget_PNL">#REF!</definedName>
    <definedName name="PRINT_DIRECTORATE">#REF!</definedName>
    <definedName name="print_end">#REF!</definedName>
    <definedName name="Print_EO_Consolid">#REF!</definedName>
    <definedName name="PRINT_EXEC.SUPP.">#REF!</definedName>
    <definedName name="Print_Fcst">#REF!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Print_VPs_Monthlyflows">#REF!</definedName>
    <definedName name="PRINTMENU">#N/A</definedName>
    <definedName name="PRIOR">" 5"</definedName>
    <definedName name="prior_mth">'[12]SAP Analysis May 16'!$B$8</definedName>
    <definedName name="processor_lookup">'[13]2.0 processor lookup '!$A:$D</definedName>
    <definedName name="Proj">#REF!</definedName>
    <definedName name="PROJECT_ID">#REF!</definedName>
    <definedName name="projectinfo0409">#REF!</definedName>
    <definedName name="projectinfo0502">#REF!</definedName>
    <definedName name="projectinfo0502a">#REF!</definedName>
    <definedName name="ProjectName">#REF!</definedName>
    <definedName name="ProjectPhase">#REF!</definedName>
    <definedName name="Projects">#REF!</definedName>
    <definedName name="ProjectStartDate">#REF!</definedName>
    <definedName name="ProrationBase">#REF!</definedName>
    <definedName name="Prudential_2002">#REF!</definedName>
    <definedName name="Prudential_2003">#REF!</definedName>
    <definedName name="PT_CCCE">#REF!,#REF!</definedName>
    <definedName name="PV_Rate">#REF!</definedName>
    <definedName name="PVModel_Rates_8.5percent">#REF!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51_PC_354_Compare_with_AR_Flat_File_Credit_only">#REF!</definedName>
    <definedName name="QAP_EXTRACT_CA">#REF!</definedName>
    <definedName name="qq">#REF!</definedName>
    <definedName name="qqq">#REF!</definedName>
    <definedName name="qqqq">#REF!</definedName>
    <definedName name="qqqqqq">#REF!</definedName>
    <definedName name="Query1">#REF!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nge_name__Subledger_bal_by_bu___a9_to_f33">#REF!</definedName>
    <definedName name="RATE_CLASSES">#REF!</definedName>
    <definedName name="ratebase">#REF!</definedName>
    <definedName name="ratedescription">#REF!</definedName>
    <definedName name="RateLookup">#REF!</definedName>
    <definedName name="RateRecStartRow">#REF!</definedName>
    <definedName name="RatesScenarios">#REF!</definedName>
    <definedName name="rawdata">#REF!</definedName>
    <definedName name="RBN">#REF!</definedName>
    <definedName name="RBU">#REF!</definedName>
    <definedName name="rDeptCode">#REF!</definedName>
    <definedName name="rDeptYrly">#REF!</definedName>
    <definedName name="re">#REF!</definedName>
    <definedName name="RebaseYear">#REF!</definedName>
    <definedName name="Recalculation_Flag">#REF!</definedName>
    <definedName name="RecdTbl">#REF!</definedName>
    <definedName name="RECNOP">#N/A</definedName>
    <definedName name="RECRUITING">#N/A</definedName>
    <definedName name="REFLAG">#N/A</definedName>
    <definedName name="reg_act">#REF!</definedName>
    <definedName name="reg_bud">#REF!</definedName>
    <definedName name="Reg_Interest_Data_Input">#REF!</definedName>
    <definedName name="Reg_Summary">#REF!</definedName>
    <definedName name="regasset">#REF!</definedName>
    <definedName name="RegAssLiab">#REF!</definedName>
    <definedName name="region1">#REF!</definedName>
    <definedName name="regionx">#REF!</definedName>
    <definedName name="REGRateRecStartRow">#REF!</definedName>
    <definedName name="REGTaxCreditStartRow">#REF!</definedName>
    <definedName name="REGTDStartRow">#REF!</definedName>
    <definedName name="REPORT_DATA">#REF!</definedName>
    <definedName name="Report_Date">#REF!</definedName>
    <definedName name="Report_Month">#REF!</definedName>
    <definedName name="Reporting_Month_Accomp">#REF!</definedName>
    <definedName name="REPORTMENU">#N/A</definedName>
    <definedName name="RES_CAT">#REF!</definedName>
    <definedName name="RES_SUB_CAT">#REF!</definedName>
    <definedName name="RES_TYPE">#REF!</definedName>
    <definedName name="ResourceTypes">#REF!</definedName>
    <definedName name="ResultsData">#REF!</definedName>
    <definedName name="resultsyear">'[5]2011 OPA final results'!$B$4</definedName>
    <definedName name="Resultsyears">'[5]LRAMVA Register'!$O$118:$O$122</definedName>
    <definedName name="resultyear">'[5]2015 IESO final results'!$B$4</definedName>
    <definedName name="Retailers_1505">#REF!</definedName>
    <definedName name="RetailRates">#REF!</definedName>
    <definedName name="Return_to_Index">#REF!</definedName>
    <definedName name="REVERSAL_VAL">#REF!</definedName>
    <definedName name="Revised_PV_Rates">#REF!</definedName>
    <definedName name="rfff">#REF!</definedName>
    <definedName name="rFunc">#REF!</definedName>
    <definedName name="rfwejojkr">#REF!</definedName>
    <definedName name="rg">#REF!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llup_code">#REF!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#REF!</definedName>
    <definedName name="sACCOMP">#REF!</definedName>
    <definedName name="Salary">#REF!</definedName>
    <definedName name="SALBENF">#REF!</definedName>
    <definedName name="SALCTL">#N/A</definedName>
    <definedName name="SALFUTR">#N/A</definedName>
    <definedName name="salreg">#REF!</definedName>
    <definedName name="SALREGF">#REF!</definedName>
    <definedName name="SALSTAFF">#N/A</definedName>
    <definedName name="SALTEMP">#N/A</definedName>
    <definedName name="Savings_Factor">#REF!</definedName>
    <definedName name="sCC">#REF!</definedName>
    <definedName name="SCD">#REF!</definedName>
    <definedName name="SCH9SCS">#REF!</definedName>
    <definedName name="Schedule">#REF!</definedName>
    <definedName name="SCN">#REF!</definedName>
    <definedName name="Scope">#REF!</definedName>
    <definedName name="Scope_Inflation">#REF!</definedName>
    <definedName name="SD">#REF!</definedName>
    <definedName name="SDBOR">#REF!</definedName>
    <definedName name="sdrtyhjr">#REF!</definedName>
    <definedName name="Seg220ProrationBase">#REF!</definedName>
    <definedName name="Seg222ProrationBase">#REF!</definedName>
    <definedName name="SELLING">#N/A</definedName>
    <definedName name="SensBreak">#REF!</definedName>
    <definedName name="SEP">#REF!</definedName>
    <definedName name="Serv_Cat">#REF!</definedName>
    <definedName name="servco_switch">#REF!</definedName>
    <definedName name="Service">#REF!</definedName>
    <definedName name="ServiceLines">#REF!</definedName>
    <definedName name="set_hdr_date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#REF!</definedName>
    <definedName name="sINSERADD">#REF!</definedName>
    <definedName name="Skill_LOB">#REF!</definedName>
    <definedName name="Skill_Type">#REF!</definedName>
    <definedName name="SkillLOBs">#REF!</definedName>
    <definedName name="SkillTypes">#REF!</definedName>
    <definedName name="SKIP">#N/A</definedName>
    <definedName name="SKIP3">#N/A</definedName>
    <definedName name="SKIP4">#N/A</definedName>
    <definedName name="SLD">#REF!</definedName>
    <definedName name="sNet">#REF!</definedName>
    <definedName name="Sorted">#REF!</definedName>
    <definedName name="source">#REF!</definedName>
    <definedName name="source1">#REF!</definedName>
    <definedName name="source2">#REF!</definedName>
    <definedName name="source3">#REF!</definedName>
    <definedName name="source4">#REF!</definedName>
    <definedName name="source5">#REF!</definedName>
    <definedName name="source6">#REF!</definedName>
    <definedName name="source7">#REF!</definedName>
    <definedName name="source8">#REF!</definedName>
    <definedName name="SOW">#REF!</definedName>
    <definedName name="SPATH">"S1042357:\QUSRSYS\COMPLEO"</definedName>
    <definedName name="SPDAT">"3/7/2012"</definedName>
    <definedName name="SPDAY">"07"</definedName>
    <definedName name="SPDT2">"20120307"</definedName>
    <definedName name="SPEED">#N/A</definedName>
    <definedName name="SPEEDX">#N/A</definedName>
    <definedName name="SPEEDZ">#N/A</definedName>
    <definedName name="Split_kWh_First___Balance_040212b_Summary_Query">#REF!</definedName>
    <definedName name="SPMON">"03"</definedName>
    <definedName name="SPNAM">"QSYSPRT"</definedName>
    <definedName name="SPNMB">"1"</definedName>
    <definedName name="SPS_Active">#REF!</definedName>
    <definedName name="SPTIM">"12:28:01"</definedName>
    <definedName name="SPTM2">"122839"</definedName>
    <definedName name="SPYEA">"2012"</definedName>
    <definedName name="sRemoval">#REF!</definedName>
    <definedName name="ss">{"'2003 05 15'!$W$11:$AI$18","'2003 05 15'!$A$1:$V$30"}</definedName>
    <definedName name="sss">#REF!</definedName>
    <definedName name="ssss">#REF!</definedName>
    <definedName name="staff">#REF!</definedName>
    <definedName name="START_YR">#REF!</definedName>
    <definedName name="StartEnd">#REF!</definedName>
    <definedName name="STAT_CODE">#REF!</definedName>
    <definedName name="STATE">"*READY"</definedName>
    <definedName name="Status">[14]Board!$A$26:$A$29</definedName>
    <definedName name="STD_TEXT_LOOKUP">#REF!</definedName>
    <definedName name="StreamAcronym">#REF!</definedName>
    <definedName name="STRIP">#N/A</definedName>
    <definedName name="STRIPK">#N/A</definedName>
    <definedName name="STRIPL">#N/A</definedName>
    <definedName name="STRIPM">#N/A</definedName>
    <definedName name="STRIPN">#N/A</definedName>
    <definedName name="STRIPP">#N/A</definedName>
    <definedName name="STRIPQ">#N/A</definedName>
    <definedName name="STRIPR">#N/A</definedName>
    <definedName name="STRIPS">#N/A</definedName>
    <definedName name="STRIPT">#N/A</definedName>
    <definedName name="STRIPU">#N/A</definedName>
    <definedName name="STRIPV">#N/A</definedName>
    <definedName name="STRIPW">#N/A</definedName>
    <definedName name="STRIPX">#N/A</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#REF!</definedName>
    <definedName name="Sum_of_Sum_Amount">#REF!</definedName>
    <definedName name="Summary">#REF!</definedName>
    <definedName name="Summary_Forestry">#REF!</definedName>
    <definedName name="Summary_Meter_Readers">#REF!</definedName>
    <definedName name="Summary_Provincial_Lines">#REF!</definedName>
    <definedName name="susp_name">#REF!</definedName>
    <definedName name="t">#REF!</definedName>
    <definedName name="t258areturntotop">#REF!</definedName>
    <definedName name="t258azone1">#REF!</definedName>
    <definedName name="t258azone2">#REF!</definedName>
    <definedName name="t258azone3a">#REF!</definedName>
    <definedName name="t258azone3b">#REF!</definedName>
    <definedName name="t258azone4">#REF!</definedName>
    <definedName name="t258azone5">#REF!</definedName>
    <definedName name="t258azone6">#REF!</definedName>
    <definedName name="t258azone7">#REF!</definedName>
    <definedName name="t258breturntotop">#REF!</definedName>
    <definedName name="t258bzone1">#REF!</definedName>
    <definedName name="t258bzone2">#REF!</definedName>
    <definedName name="t258bzone3a">#REF!</definedName>
    <definedName name="t258bzone3b">#REF!</definedName>
    <definedName name="t258bzone5">#REF!</definedName>
    <definedName name="t258bzone6">#REF!</definedName>
    <definedName name="t258bzone7">#REF!</definedName>
    <definedName name="t258zone4">#REF!</definedName>
    <definedName name="Table_1_b.__Annual_LRAMVA_Breakdown_by_Year_and_Rate_Class">#REF!</definedName>
    <definedName name="Targets">#REF!</definedName>
    <definedName name="Tax">#REF!</definedName>
    <definedName name="Tax_Class">#REF!</definedName>
    <definedName name="Tax_Provision">#REF!</definedName>
    <definedName name="TaxCreditStartRow">#REF!</definedName>
    <definedName name="Taxesbudref">#REF!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data">#REF!</definedName>
    <definedName name="tb_data_dec_04">#REF!</definedName>
    <definedName name="tb_data_dec_05">#REF!</definedName>
    <definedName name="tb_data_mar_06">#REF!</definedName>
    <definedName name="tb_data_sep_05">#REF!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202PrintArea">#REF!</definedName>
    <definedName name="TC212PrintArea">#REF!</definedName>
    <definedName name="TCCommon">#REF!</definedName>
    <definedName name="TCDevelopment">#REF!</definedName>
    <definedName name="TCOperating">#REF!</definedName>
    <definedName name="TCSustainment">#REF!</definedName>
    <definedName name="TDStartRow">#REF!</definedName>
    <definedName name="team10">#REF!</definedName>
    <definedName name="team11">#REF!</definedName>
    <definedName name="team12">#REF!</definedName>
    <definedName name="team2">#REF!</definedName>
    <definedName name="team3">#REF!</definedName>
    <definedName name="team4">#REF!</definedName>
    <definedName name="team5">#REF!</definedName>
    <definedName name="team6">#REF!</definedName>
    <definedName name="team7">#REF!</definedName>
    <definedName name="team8">#REF!</definedName>
    <definedName name="team9">#REF!</definedName>
    <definedName name="TECHAMS">#N/A</definedName>
    <definedName name="temp">#REF!</definedName>
    <definedName name="TEMPA">#REF!</definedName>
    <definedName name="Temps">#REF!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stYear">#REF!</definedName>
    <definedName name="TextRefCopyRangeCount">38</definedName>
    <definedName name="This_Year">#REF!</definedName>
    <definedName name="thou">#REF!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otalBudCapOH">#REF!</definedName>
    <definedName name="TOTPG">"1"</definedName>
    <definedName name="TPATH">"C:\Documents and Settings\All Users\Application Data\Symtrax\Compleo Suite 4\Temp\e28ba150-e788-403e-a1b0-986113841a4f"</definedName>
    <definedName name="Trade_Month">#REF!</definedName>
    <definedName name="TRANBUD">#REF!</definedName>
    <definedName name="TRANEND">#REF!</definedName>
    <definedName name="trans_clsfy_110190">#REF!</definedName>
    <definedName name="transportation_costs">#REF!</definedName>
    <definedName name="TRANSTART">#REF!</definedName>
    <definedName name="Trend">#REF!</definedName>
    <definedName name="TrendName">#REF!</definedName>
    <definedName name="TRENDS">#N/A</definedName>
    <definedName name="trendy">#REF!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t">#REF!</definedName>
    <definedName name="ttt">#REF!</definedName>
    <definedName name="tttttt">#REF!</definedName>
    <definedName name="ttype_lookup">#REF!</definedName>
    <definedName name="TWE_adds__fr_MFA_worksheet">#REF!</definedName>
    <definedName name="TxAsOf">#REF!</definedName>
    <definedName name="TxBase">#REF!</definedName>
    <definedName name="TxCriteria">#REF!</definedName>
    <definedName name="TxDx">#REF!</definedName>
    <definedName name="txdx_acdepn_cont_sched">#REF!+#REF!:#REF!</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assigned">#REF!</definedName>
    <definedName name="Union">#REF!</definedName>
    <definedName name="unit_bud">#REF!</definedName>
    <definedName name="unit_fcs">#REF!</definedName>
    <definedName name="Units1">#REF!</definedName>
    <definedName name="Units2">#REF!</definedName>
    <definedName name="Untitled">#REF!</definedName>
    <definedName name="UPDATE">#N/A</definedName>
    <definedName name="Update_Date">#REF!</definedName>
    <definedName name="USDAT">"GRWO19B_1"</definedName>
    <definedName name="usdcad">#REF!</definedName>
    <definedName name="USNAM">"SPRESSEAUL"</definedName>
    <definedName name="usofa">#REF!</definedName>
    <definedName name="Utility">#REF!</definedName>
    <definedName name="utitliy1">#REF!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OFFSET(#REF!,1,0,COUNT(#REF!),1)</definedName>
    <definedName name="vvvv">#REF!</definedName>
    <definedName name="vvvvv">#REF!</definedName>
    <definedName name="w">#REF!</definedName>
    <definedName name="WAGBENF">#REF!</definedName>
    <definedName name="wagdob">#REF!</definedName>
    <definedName name="wagdobf">#REF!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agreg">#REF!</definedName>
    <definedName name="wagregf">#REF!</definedName>
    <definedName name="WANG">#N/A</definedName>
    <definedName name="wbs">#REF!</definedName>
    <definedName name="WBSA">#REF!</definedName>
    <definedName name="WBSR">#REF!</definedName>
    <definedName name="we">#REF!,#REF!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#REF!</definedName>
    <definedName name="WIPEOUT">#N/A</definedName>
    <definedName name="WNMENU">#N/A</definedName>
    <definedName name="wo_check">#REF!</definedName>
    <definedName name="Work_Force_Deployment">#REF!</definedName>
    <definedName name="Workforce_Acquisition">#REF!</definedName>
    <definedName name="WorkstreamNames">#REF!</definedName>
    <definedName name="wrn.Aging._.and._.Trend._.Analysis." hidden="1">{#N/A,#N/A,FALSE,"Aging Summary";#N/A,#N/A,FALSE,"Ratio Analysis";#N/A,#N/A,FALSE,"Test 120 Day Accts";#N/A,#N/A,FALSE,"Tickmarks"}</definedName>
    <definedName name="wrn.All._.Total._.Costsl." hidden="1">{"Help Desk",#N/A,FALSE,"Total Costs";"Server Management",#N/A,FALSE,"Total Costs";"Application Management",#N/A,FALSE,"Total Costs"}</definedName>
    <definedName name="wrn.Application._.Management._.Total._.Costs." hidden="1">{"Application Management",#N/A,FALSE,"Total Costs"}</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hidden="1">{"fdb1_Rapport_Report",#N/A,FALSE,"Report"}</definedName>
    <definedName name="wrn.fdb2_print_rpt." hidden="1">{"fdb2_print",#N/A,FALSE,"Report"}</definedName>
    <definedName name="wrn.FREELANCER." hidden="1">{#N/A,#N/A,FALSE,"712";#N/A,#N/A,FALSE,"_718";#N/A,#N/A,FALSE,"724";#N/A,#N/A,FALSE,"_751";#N/A,#N/A,FALSE,"_752";#N/A,#N/A,FALSE,"753";#N/A,#N/A,FALSE,"754";#N/A,#N/A,FALSE,"758";#N/A,#N/A,FALSE,"_761";#N/A,#N/A,FALSE,"_769"}</definedName>
    <definedName name="wrn.Help._.Desk._.Total._.Costs." hidden="1">{"Help Desk",#N/A,FALSE,"Total Costs"}</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Server._.Management._.Total._.Costs." hidden="1">{"Server Management",#N/A,FALSE,"Total Costs"}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#REF!</definedName>
    <definedName name="wwww">#REF!</definedName>
    <definedName name="wwwwww">#REF!</definedName>
    <definedName name="x">#REF!</definedName>
    <definedName name="XCSEDRAW">#N/A</definedName>
    <definedName name="xcvbc">#REF!</definedName>
    <definedName name="XLOAD">#N/A</definedName>
    <definedName name="XPSSBONUS">#N/A</definedName>
    <definedName name="XPSSDRAW">#N/A</definedName>
    <definedName name="xx">#REF!</definedName>
    <definedName name="xxxx">#REF!</definedName>
    <definedName name="xxxxx">#REF!</definedName>
    <definedName name="y">#REF!</definedName>
    <definedName name="Y1_p1a">#REF!</definedName>
    <definedName name="Y1_p2a">#REF!</definedName>
    <definedName name="y2_p1">#REF!</definedName>
    <definedName name="Y2p2">#REF!</definedName>
    <definedName name="Year">#REF!</definedName>
    <definedName name="Year98">#REF!</definedName>
    <definedName name="Year99">!$Z$8:$AN$540</definedName>
    <definedName name="YEB2MAsOf">#REF!</definedName>
    <definedName name="YEB2MTrend">#REF!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RS_LEFT">#REF!</definedName>
    <definedName name="YTD">#REF!</definedName>
    <definedName name="Ytd_620260_620264_in_BMO_tapes">#REF!</definedName>
    <definedName name="YTDBI">#REF!</definedName>
    <definedName name="yy">#REF!</definedName>
    <definedName name="yyy">#REF!</definedName>
    <definedName name="YYYY">"2012"</definedName>
    <definedName name="yyyyyy">#REF!</definedName>
    <definedName name="z">#REF!</definedName>
    <definedName name="ZLOAD">#N/A</definedName>
    <definedName name="zone1">#REF!</definedName>
    <definedName name="zxzxz">#REF!</definedName>
    <definedName name="zz">#REF!</definedName>
    <definedName name="zzzz">#REF!</definedName>
    <definedName name="zz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 l="1"/>
  <c r="AD46" i="1"/>
  <c r="V43" i="1"/>
  <c r="U43" i="1"/>
  <c r="K43" i="1"/>
  <c r="J43" i="1"/>
  <c r="I43" i="1"/>
  <c r="F43" i="1"/>
  <c r="E43" i="1"/>
  <c r="D43" i="1"/>
  <c r="K42" i="1"/>
  <c r="J42" i="1"/>
  <c r="I42" i="1"/>
  <c r="F42" i="1"/>
  <c r="V41" i="1"/>
  <c r="V42" i="1" s="1"/>
  <c r="U41" i="1"/>
  <c r="U42" i="1" s="1"/>
  <c r="K41" i="1"/>
  <c r="J41" i="1"/>
  <c r="I41" i="1"/>
  <c r="F41" i="1"/>
  <c r="E41" i="1"/>
  <c r="E42" i="1" s="1"/>
  <c r="D41" i="1"/>
  <c r="D42" i="1" s="1"/>
  <c r="M37" i="1"/>
  <c r="S37" i="1" s="1"/>
  <c r="W37" i="1" s="1"/>
  <c r="AA37" i="1" s="1"/>
  <c r="AC37" i="1" s="1"/>
  <c r="H37" i="1"/>
  <c r="N37" i="1" s="1"/>
  <c r="R37" i="1" s="1"/>
  <c r="S36" i="1"/>
  <c r="W36" i="1" s="1"/>
  <c r="AA36" i="1" s="1"/>
  <c r="AC36" i="1" s="1"/>
  <c r="M36" i="1"/>
  <c r="H36" i="1"/>
  <c r="N36" i="1" s="1"/>
  <c r="R36" i="1" s="1"/>
  <c r="M35" i="1"/>
  <c r="S35" i="1" s="1"/>
  <c r="W35" i="1" s="1"/>
  <c r="AA35" i="1" s="1"/>
  <c r="AC35" i="1" s="1"/>
  <c r="H35" i="1"/>
  <c r="N35" i="1" s="1"/>
  <c r="R35" i="1" s="1"/>
  <c r="R31" i="1"/>
  <c r="N31" i="1"/>
  <c r="M31" i="1"/>
  <c r="S31" i="1" s="1"/>
  <c r="W31" i="1" s="1"/>
  <c r="H31" i="1"/>
  <c r="M30" i="1"/>
  <c r="S30" i="1" s="1"/>
  <c r="W30" i="1" s="1"/>
  <c r="AA30" i="1" s="1"/>
  <c r="H30" i="1"/>
  <c r="N30" i="1" s="1"/>
  <c r="M29" i="1"/>
  <c r="S29" i="1" s="1"/>
  <c r="W29" i="1" s="1"/>
  <c r="AA29" i="1" s="1"/>
  <c r="H29" i="1"/>
  <c r="N29" i="1" s="1"/>
  <c r="R29" i="1" s="1"/>
  <c r="M28" i="1"/>
  <c r="S28" i="1" s="1"/>
  <c r="W28" i="1" s="1"/>
  <c r="AA28" i="1" s="1"/>
  <c r="H28" i="1"/>
  <c r="N28" i="1" s="1"/>
  <c r="R28" i="1" s="1"/>
  <c r="M27" i="1"/>
  <c r="S27" i="1" s="1"/>
  <c r="W27" i="1" s="1"/>
  <c r="AA27" i="1" s="1"/>
  <c r="H27" i="1"/>
  <c r="N27" i="1" s="1"/>
  <c r="R27" i="1" s="1"/>
  <c r="M26" i="1"/>
  <c r="S26" i="1" s="1"/>
  <c r="W26" i="1" s="1"/>
  <c r="AA26" i="1" s="1"/>
  <c r="H26" i="1"/>
  <c r="N26" i="1" s="1"/>
  <c r="R26" i="1" s="1"/>
  <c r="M25" i="1"/>
  <c r="S25" i="1" s="1"/>
  <c r="W25" i="1" s="1"/>
  <c r="AA25" i="1" s="1"/>
  <c r="H25" i="1"/>
  <c r="N25" i="1" s="1"/>
  <c r="R25" i="1" s="1"/>
  <c r="M24" i="1"/>
  <c r="S24" i="1" s="1"/>
  <c r="W24" i="1" s="1"/>
  <c r="AA24" i="1" s="1"/>
  <c r="H24" i="1"/>
  <c r="N24" i="1" s="1"/>
  <c r="R24" i="1" s="1"/>
  <c r="M23" i="1"/>
  <c r="S23" i="1" s="1"/>
  <c r="W23" i="1" s="1"/>
  <c r="AA23" i="1" s="1"/>
  <c r="H23" i="1"/>
  <c r="N23" i="1" s="1"/>
  <c r="R23" i="1" s="1"/>
  <c r="M22" i="1"/>
  <c r="S22" i="1" s="1"/>
  <c r="W22" i="1" s="1"/>
  <c r="AA22" i="1" s="1"/>
  <c r="H22" i="1"/>
  <c r="N22" i="1" s="1"/>
  <c r="R22" i="1" s="1"/>
  <c r="M21" i="1"/>
  <c r="S21" i="1" s="1"/>
  <c r="W21" i="1" s="1"/>
  <c r="AA21" i="1" s="1"/>
  <c r="H21" i="1"/>
  <c r="N21" i="1" s="1"/>
  <c r="R21" i="1" s="1"/>
  <c r="M20" i="1"/>
  <c r="S20" i="1" s="1"/>
  <c r="W20" i="1" s="1"/>
  <c r="AA20" i="1" s="1"/>
  <c r="H20" i="1"/>
  <c r="N20" i="1" s="1"/>
  <c r="R20" i="1" s="1"/>
  <c r="S19" i="1"/>
  <c r="W19" i="1" s="1"/>
  <c r="AA19" i="1" s="1"/>
  <c r="M19" i="1"/>
  <c r="H19" i="1"/>
  <c r="N19" i="1" s="1"/>
  <c r="R19" i="1" s="1"/>
  <c r="M18" i="1"/>
  <c r="S18" i="1" s="1"/>
  <c r="W18" i="1" s="1"/>
  <c r="AA18" i="1" s="1"/>
  <c r="H18" i="1"/>
  <c r="N18" i="1" s="1"/>
  <c r="R18" i="1" s="1"/>
  <c r="M17" i="1"/>
  <c r="S17" i="1" s="1"/>
  <c r="W17" i="1" s="1"/>
  <c r="AA17" i="1" s="1"/>
  <c r="H17" i="1"/>
  <c r="N17" i="1" s="1"/>
  <c r="R17" i="1" s="1"/>
  <c r="Y43" i="1"/>
  <c r="X43" i="1"/>
  <c r="T43" i="1"/>
  <c r="Q43" i="1"/>
  <c r="P43" i="1"/>
  <c r="O43" i="1"/>
  <c r="M16" i="1"/>
  <c r="H16" i="1"/>
  <c r="Q41" i="1"/>
  <c r="Q42" i="1" s="1"/>
  <c r="M15" i="1"/>
  <c r="S15" i="1" s="1"/>
  <c r="W15" i="1" s="1"/>
  <c r="AA15" i="1" s="1"/>
  <c r="H15" i="1"/>
  <c r="N15" i="1" s="1"/>
  <c r="R15" i="1" s="1"/>
  <c r="M14" i="1"/>
  <c r="S14" i="1" s="1"/>
  <c r="W14" i="1" s="1"/>
  <c r="AA14" i="1" s="1"/>
  <c r="H14" i="1"/>
  <c r="N14" i="1" s="1"/>
  <c r="R14" i="1" s="1"/>
  <c r="M13" i="1"/>
  <c r="S13" i="1" s="1"/>
  <c r="W13" i="1" s="1"/>
  <c r="AA13" i="1" s="1"/>
  <c r="H13" i="1"/>
  <c r="N13" i="1" s="1"/>
  <c r="R13" i="1" s="1"/>
  <c r="M12" i="1"/>
  <c r="S12" i="1" s="1"/>
  <c r="W12" i="1" s="1"/>
  <c r="AA12" i="1" s="1"/>
  <c r="H12" i="1"/>
  <c r="N12" i="1" s="1"/>
  <c r="R12" i="1" s="1"/>
  <c r="M11" i="1"/>
  <c r="S11" i="1" s="1"/>
  <c r="W11" i="1" s="1"/>
  <c r="AA11" i="1" s="1"/>
  <c r="H11" i="1"/>
  <c r="N11" i="1" s="1"/>
  <c r="R11" i="1" s="1"/>
  <c r="M10" i="1"/>
  <c r="S10" i="1" s="1"/>
  <c r="W10" i="1" s="1"/>
  <c r="AA10" i="1" s="1"/>
  <c r="H10" i="1"/>
  <c r="N10" i="1" s="1"/>
  <c r="R10" i="1" s="1"/>
  <c r="M9" i="1"/>
  <c r="S9" i="1" s="1"/>
  <c r="W9" i="1" s="1"/>
  <c r="AA9" i="1" s="1"/>
  <c r="H9" i="1"/>
  <c r="N9" i="1" s="1"/>
  <c r="R9" i="1" s="1"/>
  <c r="Y41" i="1"/>
  <c r="Y42" i="1" s="1"/>
  <c r="X41" i="1"/>
  <c r="X42" i="1" s="1"/>
  <c r="T41" i="1"/>
  <c r="T42" i="1" s="1"/>
  <c r="P41" i="1"/>
  <c r="P42" i="1" s="1"/>
  <c r="O41" i="1"/>
  <c r="O42" i="1" s="1"/>
  <c r="M8" i="1"/>
  <c r="H8" i="1"/>
  <c r="R30" i="1" l="1"/>
  <c r="H43" i="1"/>
  <c r="N16" i="1"/>
  <c r="AF28" i="1"/>
  <c r="AG28" i="1" s="1"/>
  <c r="Z28" i="1"/>
  <c r="AB28" i="1" s="1"/>
  <c r="AC28" i="1" s="1"/>
  <c r="AG35" i="1"/>
  <c r="Z35" i="1"/>
  <c r="AD35" i="1" s="1"/>
  <c r="AF25" i="1"/>
  <c r="AG25" i="1" s="1"/>
  <c r="Z25" i="1"/>
  <c r="AG36" i="1"/>
  <c r="Z36" i="1"/>
  <c r="AD36" i="1" s="1"/>
  <c r="AF24" i="1"/>
  <c r="AG24" i="1" s="1"/>
  <c r="Z24" i="1"/>
  <c r="AF29" i="1"/>
  <c r="AG29" i="1" s="1"/>
  <c r="Z29" i="1"/>
  <c r="AB29" i="1" s="1"/>
  <c r="AC29" i="1" s="1"/>
  <c r="H41" i="1"/>
  <c r="H42" i="1" s="1"/>
  <c r="N8" i="1"/>
  <c r="M41" i="1"/>
  <c r="M42" i="1" s="1"/>
  <c r="S8" i="1"/>
  <c r="Z37" i="1"/>
  <c r="AD37" i="1" s="1"/>
  <c r="AG37" i="1"/>
  <c r="AF17" i="1"/>
  <c r="AG17" i="1" s="1"/>
  <c r="Z17" i="1"/>
  <c r="AF18" i="1"/>
  <c r="AG18" i="1" s="1"/>
  <c r="Z18" i="1"/>
  <c r="AF30" i="1"/>
  <c r="AG30" i="1" s="1"/>
  <c r="Z30" i="1"/>
  <c r="AB30" i="1" s="1"/>
  <c r="AC30" i="1" s="1"/>
  <c r="AF12" i="1"/>
  <c r="AG12" i="1" s="1"/>
  <c r="Z12" i="1"/>
  <c r="AB12" i="1" s="1"/>
  <c r="AC12" i="1" s="1"/>
  <c r="AF22" i="1"/>
  <c r="AG22" i="1" s="1"/>
  <c r="Z22" i="1"/>
  <c r="AF21" i="1"/>
  <c r="AG21" i="1" s="1"/>
  <c r="Z21" i="1"/>
  <c r="AB21" i="1" s="1"/>
  <c r="AC21" i="1" s="1"/>
  <c r="AF26" i="1"/>
  <c r="AG26" i="1" s="1"/>
  <c r="Z26" i="1"/>
  <c r="AB26" i="1" s="1"/>
  <c r="AC26" i="1" s="1"/>
  <c r="AF19" i="1"/>
  <c r="AG19" i="1" s="1"/>
  <c r="AB19" i="1"/>
  <c r="AC19" i="1" s="1"/>
  <c r="Z19" i="1"/>
  <c r="AF27" i="1"/>
  <c r="AG27" i="1" s="1"/>
  <c r="Z27" i="1"/>
  <c r="AB27" i="1" s="1"/>
  <c r="AC27" i="1" s="1"/>
  <c r="S16" i="1"/>
  <c r="M43" i="1"/>
  <c r="Z13" i="1"/>
  <c r="AB13" i="1" s="1"/>
  <c r="AC13" i="1" s="1"/>
  <c r="AF13" i="1"/>
  <c r="AG13" i="1" s="1"/>
  <c r="Z9" i="1"/>
  <c r="AB9" i="1" s="1"/>
  <c r="AC9" i="1" s="1"/>
  <c r="AF9" i="1"/>
  <c r="AG9" i="1" s="1"/>
  <c r="AF23" i="1"/>
  <c r="AG23" i="1" s="1"/>
  <c r="Z23" i="1"/>
  <c r="AF10" i="1"/>
  <c r="AG10" i="1" s="1"/>
  <c r="Z10" i="1"/>
  <c r="AB10" i="1" s="1"/>
  <c r="AC10" i="1" s="1"/>
  <c r="AF15" i="1"/>
  <c r="AG15" i="1" s="1"/>
  <c r="Z15" i="1"/>
  <c r="AF11" i="1"/>
  <c r="AG11" i="1" s="1"/>
  <c r="Z11" i="1"/>
  <c r="AB11" i="1" s="1"/>
  <c r="AC11" i="1" s="1"/>
  <c r="Z14" i="1"/>
  <c r="AF14" i="1"/>
  <c r="AG14" i="1" s="1"/>
  <c r="AF20" i="1"/>
  <c r="AG20" i="1" s="1"/>
  <c r="Z20" i="1"/>
  <c r="AB20" i="1" s="1"/>
  <c r="AC20" i="1" s="1"/>
  <c r="AA31" i="1"/>
  <c r="AG31" i="1"/>
  <c r="L43" i="1"/>
  <c r="G41" i="1"/>
  <c r="L41" i="1"/>
  <c r="L42" i="1" s="1"/>
  <c r="G43" i="1"/>
  <c r="Z31" i="1"/>
  <c r="AB31" i="1" s="1"/>
  <c r="W8" i="1" l="1"/>
  <c r="S41" i="1"/>
  <c r="S42" i="1" s="1"/>
  <c r="AD19" i="1"/>
  <c r="Z46" i="1"/>
  <c r="AB23" i="1"/>
  <c r="AC23" i="1" s="1"/>
  <c r="AD23" i="1" s="1"/>
  <c r="AB25" i="1"/>
  <c r="N41" i="1"/>
  <c r="N42" i="1" s="1"/>
  <c r="R8" i="1"/>
  <c r="AB18" i="1"/>
  <c r="AC18" i="1" s="1"/>
  <c r="AD18" i="1" s="1"/>
  <c r="AD11" i="1"/>
  <c r="AD9" i="1"/>
  <c r="G50" i="1"/>
  <c r="G42" i="1"/>
  <c r="AC31" i="1"/>
  <c r="AD13" i="1"/>
  <c r="AB15" i="1"/>
  <c r="AC15" i="1" s="1"/>
  <c r="AD15" i="1" s="1"/>
  <c r="AB22" i="1"/>
  <c r="AC22" i="1" s="1"/>
  <c r="AD22" i="1" s="1"/>
  <c r="AB17" i="1"/>
  <c r="AC17" i="1" s="1"/>
  <c r="AD17" i="1" s="1"/>
  <c r="AA46" i="1"/>
  <c r="AD20" i="1"/>
  <c r="W16" i="1"/>
  <c r="S43" i="1"/>
  <c r="AD10" i="1"/>
  <c r="AD12" i="1"/>
  <c r="AB24" i="1"/>
  <c r="AC24" i="1" s="1"/>
  <c r="AD24" i="1" s="1"/>
  <c r="R16" i="1"/>
  <c r="N43" i="1"/>
  <c r="AB14" i="1"/>
  <c r="AC14" i="1" s="1"/>
  <c r="AD14" i="1" s="1"/>
  <c r="Z8" i="1" l="1"/>
  <c r="AF8" i="1"/>
  <c r="AG8" i="1" s="1"/>
  <c r="R41" i="1"/>
  <c r="R42" i="1" s="1"/>
  <c r="AB46" i="1"/>
  <c r="AC25" i="1"/>
  <c r="AC46" i="1" s="1"/>
  <c r="AA16" i="1"/>
  <c r="W43" i="1"/>
  <c r="Z16" i="1"/>
  <c r="AF16" i="1"/>
  <c r="AG16" i="1" s="1"/>
  <c r="R43" i="1"/>
  <c r="AA8" i="1"/>
  <c r="W41" i="1"/>
  <c r="W42" i="1" s="1"/>
  <c r="AA41" i="1" l="1"/>
  <c r="AA42" i="1" s="1"/>
  <c r="AA45" i="1"/>
  <c r="Z43" i="1"/>
  <c r="AB16" i="1"/>
  <c r="AB43" i="1" s="1"/>
  <c r="AA43" i="1"/>
  <c r="Z41" i="1"/>
  <c r="Z42" i="1" s="1"/>
  <c r="Z45" i="1"/>
  <c r="AB8" i="1"/>
  <c r="AC16" i="1" l="1"/>
  <c r="AB41" i="1"/>
  <c r="AB42" i="1" s="1"/>
  <c r="AB45" i="1"/>
  <c r="AC8" i="1"/>
  <c r="AC41" i="1" l="1"/>
  <c r="AC42" i="1" s="1"/>
  <c r="AC45" i="1"/>
  <c r="AD8" i="1"/>
  <c r="AC43" i="1"/>
  <c r="AD16" i="1"/>
  <c r="AD43" i="1" s="1"/>
  <c r="AD41" i="1" l="1"/>
  <c r="AD42" i="1" s="1"/>
  <c r="AD45" i="1"/>
</calcChain>
</file>

<file path=xl/sharedStrings.xml><?xml version="1.0" encoding="utf-8"?>
<sst xmlns="http://schemas.openxmlformats.org/spreadsheetml/2006/main" count="98" uniqueCount="73">
  <si>
    <t>Projected Interest on Dec-31-23 Balances</t>
  </si>
  <si>
    <t>2.1.7 RRR</t>
  </si>
  <si>
    <t>Account Descriptions</t>
  </si>
  <si>
    <t>Account Number</t>
  </si>
  <si>
    <t>Opening Principal Amounts as of Jan-1-22</t>
  </si>
  <si>
    <t>Transactions(1) Debit / (Credit) during 2022</t>
  </si>
  <si>
    <t>OEB-Approved Disposition during 2022</t>
  </si>
  <si>
    <t>Principal Adjustments during 2022</t>
  </si>
  <si>
    <t>Closing Principal Balance as of Dec-31-22</t>
  </si>
  <si>
    <t>Opening Interest Amounts as of Jan-1-22</t>
  </si>
  <si>
    <t>Interest Jan-1 to Dec-31-22</t>
  </si>
  <si>
    <t>Interest Adjustments(1) during 2022</t>
  </si>
  <si>
    <t>Closing Interest Amounts as of Dec-31-22</t>
  </si>
  <si>
    <t>Opening Principal Amounts as of Jan-1-23</t>
  </si>
  <si>
    <t>Transactions Debit / (Credit) during 2023</t>
  </si>
  <si>
    <t>OEB-Approved Disposition during 2023</t>
  </si>
  <si>
    <t>Principal Adjustments(1) for 2023</t>
  </si>
  <si>
    <t>Closing Principal Balance as of Dec-31-23</t>
  </si>
  <si>
    <t>Opening Interest Amounts as of Jan-1-23</t>
  </si>
  <si>
    <t>Interest Jan-1 to Dec-31-23</t>
  </si>
  <si>
    <t>Interest Adjustments(1) during 2023</t>
  </si>
  <si>
    <t>Closing Interest Amounts as of Dec-31-23</t>
  </si>
  <si>
    <t>Principal Disposition during 2024 - instructed by  OEB</t>
  </si>
  <si>
    <t>Interest Disposition during 2024- instructed by  OEB</t>
  </si>
  <si>
    <t>Closing Principal Balances as of Dec 31-23 Adjusted for Dispositions during 2024</t>
  </si>
  <si>
    <t>Closing Interest Balances as of Dec 31-23 Adjusted for Dispositions during 2024</t>
  </si>
  <si>
    <t>Projected Interest  from Jan 1, 2024 to December 31, 2024 on  Dec 31-23 balance adjusted for disposition during 2024 (2)</t>
  </si>
  <si>
    <t>Total Interest</t>
  </si>
  <si>
    <t>Total Claim</t>
  </si>
  <si>
    <t>Accounts To Dispose
Yes/No</t>
  </si>
  <si>
    <t>As of Dec 31-23</t>
  </si>
  <si>
    <t>Variance                           RRR vs. 2023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</si>
  <si>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</si>
  <si>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</si>
  <si>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</si>
  <si>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</si>
  <si>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</si>
  <si>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</si>
  <si>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</si>
  <si>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</si>
  <si>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</si>
  <si>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</si>
  <si>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</si>
  <si>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</si>
  <si>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t xml:space="preserve">RSVA - Global Adjustment </t>
    </r>
    <r>
      <rPr>
        <vertAlign val="superscript"/>
        <sz val="11"/>
        <rFont val="Arial"/>
        <family val="2"/>
      </rPr>
      <t>4</t>
    </r>
  </si>
  <si>
    <r>
      <t>Disposition and Recovery/Refund of Regulatory Balances (2015)</t>
    </r>
    <r>
      <rPr>
        <vertAlign val="superscript"/>
        <sz val="11"/>
        <rFont val="Arial"/>
        <family val="2"/>
      </rPr>
      <t>3</t>
    </r>
  </si>
  <si>
    <t>Disposition and Recovery/Refund of Regulatory Balances (2016)</t>
  </si>
  <si>
    <t>Disposition and Recovery/Refund of Regulatory Balances (2017)-Haldimand</t>
  </si>
  <si>
    <t xml:space="preserve">Disposition and Recovery/Refund of Regulatory Balances (2018) </t>
  </si>
  <si>
    <t>Disposition and Recovery/Refund of Regulatory Balances (2019) - HONI</t>
  </si>
  <si>
    <t>Disposition and Recovery/Refund of Regulatory Balances (2020)</t>
  </si>
  <si>
    <t xml:space="preserve">Disposition and Recovery/Refund of Regulatory Balances (2021) - HONI and Acquired LDCs </t>
  </si>
  <si>
    <t>Disposition and Recovery/Refund of Regulatory Balances (2021) - OPDC PDI</t>
  </si>
  <si>
    <t>Disposition and Recovery/Refund of Regulatory Balances (2021) - DTA -HONI</t>
  </si>
  <si>
    <t>Disposition and Recovery/Refund of Regulatory Balances (2022)-Acquired LDCs Group 2</t>
  </si>
  <si>
    <t>Disposition and Recovery/Refund of Regulatory Balances (2022)-Acquired LDCs LRAMVA</t>
  </si>
  <si>
    <t>Disposition and Recovery/Refund of Regulatory Balances (2022)-CGAAP-Woodstock</t>
  </si>
  <si>
    <t>Disposition and Recovery/Refund of Regulatory Balances (2022) CGAAP-OPDC</t>
  </si>
  <si>
    <t>Disposition and Recovery/Refund of Regulatory Balances (2023) HONI and LDCs</t>
  </si>
  <si>
    <t>Disposition and Recovery/Refund of Regulatory Balances (2023) OPDC PDI</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</si>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</sst>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quot;$&quot;#,##0;[Red]\-&quot;$&quot;#,##0"/>
    <numFmt numFmtId="166" formatCode="&quot;$&quot;#,##0.00;[Red]\-&quot;$&quot;#,##0.00"/>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sz val="10"/>
      <name val="Book Antiqua"/>
      <family val="1"/>
    </font>
    <font>
      <b/>
      <sz val="18"/>
      <name val="Arial"/>
      <family val="2"/>
    </font>
    <font>
      <sz val="11"/>
      <name val="Arial"/>
      <family val="2"/>
    </font>
    <font>
      <b/>
      <sz val="11"/>
      <color theme="1"/>
      <name val="Arial"/>
      <family val="2"/>
    </font>
    <font>
      <vertAlign val="superscript"/>
      <sz val="11"/>
      <name val="Arial"/>
      <family val="2"/>
    </font>
    <font>
      <i/>
      <sz val="11"/>
      <color rgb="FFFF0000"/>
      <name val="Arial"/>
      <family val="2"/>
    </font>
    <font>
      <b/>
      <sz val="10"/>
      <color rgb="FFFF0000"/>
      <name val="Arial"/>
      <family val="2"/>
    </font>
    <font>
      <sz val="11"/>
      <color rgb="FFFF0000"/>
      <name val="Arial"/>
      <family val="2"/>
    </font>
    <font>
      <b/>
      <sz val="10"/>
      <name val="Arial"/>
      <family val="2"/>
    </font>
  </fonts>
  <fills count="5">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medium">
        <color indexed="64"/>
      </left>
      <right style="medium">
        <color indexed="64"/>
      </right>
      <top/>
      <bottom/>
      <diagonal/>
    </border>
    <border>
      <left style="thin">
        <color auto="1"/>
      </left>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style="medium">
        <color indexed="64"/>
      </right>
      <top/>
      <bottom style="medium">
        <color indexed="12"/>
      </bottom>
      <diagonal/>
    </border>
    <border>
      <left style="medium">
        <color indexed="64"/>
      </left>
      <right style="medium">
        <color indexed="64"/>
      </right>
      <top/>
      <bottom style="medium">
        <color indexed="12"/>
      </bottom>
      <diagonal/>
    </border>
    <border>
      <left style="medium">
        <color indexed="64"/>
      </left>
      <right style="medium">
        <color indexed="64"/>
      </right>
      <top/>
      <bottom style="medium">
        <color indexed="39"/>
      </bottom>
      <diagonal/>
    </border>
    <border>
      <left style="thin">
        <color auto="1"/>
      </left>
      <right/>
      <top style="medium">
        <color indexed="12"/>
      </top>
      <bottom/>
      <diagonal/>
    </border>
    <border>
      <left/>
      <right style="medium">
        <color indexed="64"/>
      </right>
      <top style="medium">
        <color indexed="12"/>
      </top>
      <bottom/>
      <diagonal/>
    </border>
    <border>
      <left style="thin">
        <color indexed="64"/>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style="medium">
        <color indexed="64"/>
      </left>
      <right/>
      <top style="thin">
        <color theme="0"/>
      </top>
      <bottom style="thin">
        <color theme="0"/>
      </bottom>
      <diagonal/>
    </border>
    <border>
      <left style="medium">
        <color indexed="9"/>
      </left>
      <right style="medium">
        <color indexed="9"/>
      </right>
      <top style="medium">
        <color indexed="9"/>
      </top>
      <bottom/>
      <diagonal/>
    </border>
    <border>
      <left style="thin">
        <color indexed="64"/>
      </left>
      <right style="medium">
        <color indexed="9"/>
      </right>
      <top style="medium">
        <color indexed="9"/>
      </top>
      <bottom style="medium">
        <color indexed="9"/>
      </bottom>
      <diagonal/>
    </border>
    <border>
      <left style="medium">
        <color indexed="64"/>
      </left>
      <right style="medium">
        <color indexed="64"/>
      </right>
      <top style="medium">
        <color indexed="9"/>
      </top>
      <bottom/>
      <diagonal/>
    </border>
    <border>
      <left/>
      <right style="medium">
        <color indexed="9"/>
      </right>
      <top style="medium">
        <color indexed="9"/>
      </top>
      <bottom style="medium">
        <color indexed="9"/>
      </bottom>
      <diagonal/>
    </border>
    <border>
      <left style="medium">
        <color indexed="64"/>
      </left>
      <right/>
      <top/>
      <bottom style="medium">
        <color indexed="64"/>
      </bottom>
      <diagonal/>
    </border>
    <border>
      <left/>
      <right style="medium">
        <color indexed="64"/>
      </right>
      <top/>
      <bottom style="medium">
        <color auto="1"/>
      </bottom>
      <diagonal/>
    </border>
    <border>
      <left style="thin">
        <color indexed="64"/>
      </left>
      <right/>
      <top style="medium">
        <color indexed="9"/>
      </top>
      <bottom style="medium">
        <color auto="1"/>
      </bottom>
      <diagonal/>
    </border>
    <border>
      <left/>
      <right/>
      <top/>
      <bottom style="medium">
        <color auto="1"/>
      </bottom>
      <diagonal/>
    </border>
    <border>
      <left style="medium">
        <color indexed="64"/>
      </left>
      <right/>
      <top style="medium">
        <color indexed="9"/>
      </top>
      <bottom style="medium">
        <color indexed="64"/>
      </bottom>
      <diagonal/>
    </border>
    <border>
      <left style="medium">
        <color indexed="64"/>
      </left>
      <right style="medium">
        <color indexed="64"/>
      </right>
      <top style="medium">
        <color indexed="9"/>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cellStyleXfs>
  <cellXfs count="158">
    <xf numFmtId="0" fontId="0" fillId="0" borderId="0" xfId="0"/>
    <xf numFmtId="164" fontId="0" fillId="0" borderId="0" xfId="0" applyNumberFormat="1"/>
    <xf numFmtId="165" fontId="0" fillId="0" borderId="0" xfId="0" applyNumberFormat="1"/>
    <xf numFmtId="43" fontId="0" fillId="0" borderId="0" xfId="0" applyNumberFormat="1"/>
    <xf numFmtId="0" fontId="4" fillId="0" borderId="0" xfId="2" applyFont="1"/>
    <xf numFmtId="0" fontId="5" fillId="0" borderId="0" xfId="2" applyFont="1" applyAlignment="1">
      <alignment wrapText="1"/>
    </xf>
    <xf numFmtId="0" fontId="6" fillId="0" borderId="1"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7" fillId="0" borderId="2" xfId="2" applyFont="1" applyBorder="1" applyAlignment="1">
      <alignment horizontal="center" wrapText="1"/>
    </xf>
    <xf numFmtId="0" fontId="7" fillId="0" borderId="3" xfId="2" applyFont="1" applyBorder="1" applyAlignment="1">
      <alignment horizontal="center" wrapText="1"/>
    </xf>
    <xf numFmtId="0" fontId="7" fillId="0" borderId="4" xfId="2" applyFont="1" applyBorder="1" applyAlignment="1">
      <alignment horizontal="center"/>
    </xf>
    <xf numFmtId="0" fontId="7" fillId="0" borderId="3" xfId="2" applyFont="1" applyBorder="1"/>
    <xf numFmtId="0" fontId="8" fillId="0" borderId="0" xfId="2" applyFont="1"/>
    <xf numFmtId="0" fontId="9" fillId="0" borderId="5" xfId="2" applyFont="1" applyBorder="1" applyAlignment="1">
      <alignment horizontal="left" vertical="center"/>
    </xf>
    <xf numFmtId="0" fontId="10" fillId="0" borderId="6" xfId="2" applyFont="1" applyBorder="1" applyAlignment="1">
      <alignment horizontal="center" vertical="center" wrapText="1"/>
    </xf>
    <xf numFmtId="166" fontId="10" fillId="0" borderId="7" xfId="2" applyNumberFormat="1" applyFont="1" applyBorder="1" applyAlignment="1">
      <alignment horizontal="center" vertical="center" wrapText="1"/>
    </xf>
    <xf numFmtId="166" fontId="10" fillId="0" borderId="8" xfId="2" applyNumberFormat="1" applyFont="1" applyBorder="1" applyAlignment="1">
      <alignment horizontal="center" vertical="center" wrapText="1"/>
    </xf>
    <xf numFmtId="166" fontId="10" fillId="0" borderId="5" xfId="2" applyNumberFormat="1" applyFont="1" applyBorder="1" applyAlignment="1">
      <alignment horizontal="center" vertical="center" wrapText="1"/>
    </xf>
    <xf numFmtId="166" fontId="10" fillId="0" borderId="6" xfId="2" applyNumberFormat="1" applyFont="1" applyBorder="1" applyAlignment="1">
      <alignment horizontal="center" vertical="center" wrapText="1"/>
    </xf>
    <xf numFmtId="166" fontId="10" fillId="0" borderId="9" xfId="2" applyNumberFormat="1" applyFont="1" applyBorder="1" applyAlignment="1">
      <alignment horizontal="center" vertical="center" wrapText="1"/>
    </xf>
    <xf numFmtId="0" fontId="3" fillId="0" borderId="0" xfId="2"/>
    <xf numFmtId="0" fontId="9" fillId="0" borderId="10" xfId="2" applyFont="1" applyBorder="1" applyAlignment="1">
      <alignment horizontal="left" vertical="center"/>
    </xf>
    <xf numFmtId="0" fontId="10" fillId="0" borderId="11" xfId="2" applyFont="1" applyBorder="1" applyAlignment="1">
      <alignment horizontal="center" vertical="center" wrapText="1"/>
    </xf>
    <xf numFmtId="166" fontId="10" fillId="2" borderId="12" xfId="2" applyNumberFormat="1" applyFont="1" applyFill="1" applyBorder="1" applyAlignment="1">
      <alignment horizontal="center" vertical="center" wrapText="1"/>
    </xf>
    <xf numFmtId="166" fontId="10" fillId="2" borderId="0" xfId="2" applyNumberFormat="1" applyFont="1" applyFill="1" applyAlignment="1">
      <alignment horizontal="center" vertical="center" wrapText="1"/>
    </xf>
    <xf numFmtId="166" fontId="11" fillId="2" borderId="0" xfId="2" applyNumberFormat="1" applyFont="1" applyFill="1" applyAlignment="1">
      <alignment horizontal="center" vertical="center" wrapText="1"/>
    </xf>
    <xf numFmtId="166" fontId="11" fillId="0" borderId="0" xfId="2" applyNumberFormat="1" applyFont="1" applyAlignment="1">
      <alignment horizontal="center" vertical="center" wrapText="1"/>
    </xf>
    <xf numFmtId="166" fontId="10" fillId="0" borderId="0" xfId="2" applyNumberFormat="1" applyFont="1" applyAlignment="1">
      <alignment horizontal="center" vertical="center" wrapText="1"/>
    </xf>
    <xf numFmtId="166" fontId="10" fillId="0" borderId="10" xfId="2" applyNumberFormat="1" applyFont="1" applyBorder="1" applyAlignment="1">
      <alignment horizontal="center" vertical="center" wrapText="1"/>
    </xf>
    <xf numFmtId="166" fontId="10" fillId="0" borderId="11" xfId="2" applyNumberFormat="1" applyFont="1" applyBorder="1" applyAlignment="1">
      <alignment horizontal="center" vertical="center" wrapText="1"/>
    </xf>
    <xf numFmtId="166" fontId="11" fillId="0" borderId="10" xfId="2" applyNumberFormat="1" applyFont="1" applyBorder="1" applyAlignment="1">
      <alignment horizontal="center" vertical="center" wrapText="1"/>
    </xf>
    <xf numFmtId="166" fontId="11" fillId="0" borderId="11" xfId="2" applyNumberFormat="1" applyFont="1" applyBorder="1" applyAlignment="1">
      <alignment horizontal="center" vertical="center" wrapText="1"/>
    </xf>
    <xf numFmtId="166" fontId="10" fillId="0" borderId="13" xfId="2" applyNumberFormat="1" applyFont="1" applyBorder="1" applyAlignment="1">
      <alignment horizontal="center" vertical="center" wrapText="1"/>
    </xf>
    <xf numFmtId="166" fontId="10" fillId="2" borderId="14" xfId="2" applyNumberFormat="1" applyFont="1" applyFill="1" applyBorder="1" applyAlignment="1">
      <alignment horizontal="center" vertical="center" wrapText="1"/>
    </xf>
    <xf numFmtId="166" fontId="10" fillId="2" borderId="15" xfId="2" applyNumberFormat="1" applyFont="1" applyFill="1" applyBorder="1" applyAlignment="1">
      <alignment horizontal="center" vertical="center" wrapText="1"/>
    </xf>
    <xf numFmtId="166" fontId="11" fillId="2" borderId="15" xfId="2" applyNumberFormat="1" applyFont="1" applyFill="1" applyBorder="1" applyAlignment="1">
      <alignment horizontal="center" vertical="center" wrapText="1"/>
    </xf>
    <xf numFmtId="166" fontId="11" fillId="0" borderId="15" xfId="2" applyNumberFormat="1" applyFont="1" applyBorder="1" applyAlignment="1">
      <alignment horizontal="center" vertical="center" wrapText="1"/>
    </xf>
    <xf numFmtId="166" fontId="10" fillId="0" borderId="15" xfId="2" applyNumberFormat="1" applyFont="1" applyBorder="1" applyAlignment="1">
      <alignment horizontal="center" vertical="center" wrapText="1"/>
    </xf>
    <xf numFmtId="166" fontId="10" fillId="0" borderId="16" xfId="2" applyNumberFormat="1" applyFont="1" applyBorder="1" applyAlignment="1">
      <alignment horizontal="center" vertical="center" wrapText="1"/>
    </xf>
    <xf numFmtId="166" fontId="10" fillId="0" borderId="17" xfId="2" applyNumberFormat="1" applyFont="1" applyBorder="1" applyAlignment="1">
      <alignment horizontal="center" vertical="center" wrapText="1"/>
    </xf>
    <xf numFmtId="166" fontId="10" fillId="0" borderId="18" xfId="2" applyNumberFormat="1" applyFont="1" applyBorder="1" applyAlignment="1">
      <alignment horizontal="center" vertical="center" wrapText="1"/>
    </xf>
    <xf numFmtId="166" fontId="10" fillId="0" borderId="19" xfId="2" applyNumberFormat="1" applyFont="1" applyBorder="1" applyAlignment="1">
      <alignment horizontal="center" vertical="center" wrapText="1"/>
    </xf>
    <xf numFmtId="0" fontId="12" fillId="0" borderId="5" xfId="2" applyFont="1" applyBorder="1" applyAlignment="1">
      <alignment vertical="center"/>
    </xf>
    <xf numFmtId="0" fontId="13" fillId="0" borderId="6" xfId="2" applyFont="1" applyBorder="1"/>
    <xf numFmtId="43" fontId="13" fillId="0" borderId="20" xfId="1" applyFont="1" applyFill="1" applyBorder="1" applyProtection="1"/>
    <xf numFmtId="43" fontId="13" fillId="0" borderId="0" xfId="1" applyFont="1" applyFill="1" applyBorder="1" applyProtection="1"/>
    <xf numFmtId="43" fontId="3" fillId="0" borderId="0" xfId="1" applyFont="1" applyFill="1" applyBorder="1" applyAlignment="1" applyProtection="1">
      <alignment wrapText="1"/>
    </xf>
    <xf numFmtId="43" fontId="5" fillId="0" borderId="0" xfId="1" applyFont="1" applyFill="1" applyBorder="1" applyAlignment="1" applyProtection="1">
      <alignment horizontal="center" vertical="center" wrapText="1"/>
    </xf>
    <xf numFmtId="43" fontId="13" fillId="0" borderId="10" xfId="1" applyFont="1" applyFill="1" applyBorder="1" applyProtection="1"/>
    <xf numFmtId="43" fontId="5" fillId="0" borderId="11" xfId="1" applyFont="1" applyFill="1" applyBorder="1" applyAlignment="1" applyProtection="1">
      <alignment horizontal="center" vertical="center" wrapText="1"/>
    </xf>
    <xf numFmtId="43" fontId="3" fillId="0" borderId="5" xfId="1" applyFont="1" applyFill="1" applyBorder="1" applyAlignment="1" applyProtection="1">
      <alignment wrapText="1"/>
    </xf>
    <xf numFmtId="43" fontId="3" fillId="0" borderId="8" xfId="1" applyFont="1" applyFill="1" applyBorder="1" applyAlignment="1" applyProtection="1">
      <alignment wrapText="1"/>
    </xf>
    <xf numFmtId="43" fontId="3" fillId="0" borderId="6" xfId="1" applyFont="1" applyFill="1" applyBorder="1" applyAlignment="1" applyProtection="1">
      <alignment wrapText="1"/>
    </xf>
    <xf numFmtId="43" fontId="3" fillId="0" borderId="13" xfId="1" applyFont="1" applyFill="1" applyBorder="1" applyProtection="1"/>
    <xf numFmtId="43" fontId="3" fillId="0" borderId="8" xfId="1" applyFont="1" applyBorder="1" applyProtection="1"/>
    <xf numFmtId="43" fontId="3" fillId="0" borderId="6" xfId="1" applyFont="1" applyBorder="1" applyProtection="1"/>
    <xf numFmtId="166" fontId="3" fillId="0" borderId="10" xfId="2" applyNumberFormat="1" applyBorder="1"/>
    <xf numFmtId="165" fontId="3" fillId="0" borderId="9" xfId="2" applyNumberFormat="1" applyBorder="1" applyProtection="1">
      <protection locked="0"/>
    </xf>
    <xf numFmtId="165" fontId="13" fillId="0" borderId="21" xfId="2" applyNumberFormat="1" applyFont="1" applyBorder="1"/>
    <xf numFmtId="165" fontId="8" fillId="0" borderId="0" xfId="2" applyNumberFormat="1" applyFont="1"/>
    <xf numFmtId="0" fontId="13" fillId="0" borderId="10" xfId="2" applyFont="1" applyBorder="1" applyAlignment="1">
      <alignment horizontal="left"/>
    </xf>
    <xf numFmtId="0" fontId="13" fillId="0" borderId="11" xfId="2" applyFont="1" applyBorder="1" applyAlignment="1">
      <alignment horizontal="center"/>
    </xf>
    <xf numFmtId="164" fontId="13" fillId="3" borderId="22" xfId="1" applyNumberFormat="1" applyFont="1" applyFill="1" applyBorder="1" applyProtection="1"/>
    <xf numFmtId="164" fontId="13" fillId="3" borderId="23" xfId="1" applyNumberFormat="1" applyFont="1" applyFill="1" applyBorder="1" applyProtection="1"/>
    <xf numFmtId="164" fontId="13" fillId="3" borderId="24" xfId="1" applyNumberFormat="1" applyFont="1" applyFill="1" applyBorder="1" applyProtection="1"/>
    <xf numFmtId="164" fontId="13" fillId="2" borderId="24" xfId="1" applyNumberFormat="1" applyFont="1" applyFill="1" applyBorder="1" applyProtection="1">
      <protection locked="0"/>
    </xf>
    <xf numFmtId="164" fontId="13" fillId="0" borderId="0" xfId="1" applyNumberFormat="1" applyFont="1" applyFill="1" applyBorder="1" applyProtection="1"/>
    <xf numFmtId="164" fontId="13" fillId="0" borderId="10" xfId="1" applyNumberFormat="1" applyFont="1" applyFill="1" applyBorder="1" applyProtection="1"/>
    <xf numFmtId="164" fontId="13" fillId="0" borderId="24" xfId="1" applyNumberFormat="1" applyFont="1" applyFill="1" applyBorder="1" applyProtection="1"/>
    <xf numFmtId="164" fontId="13" fillId="0" borderId="11" xfId="1" applyNumberFormat="1" applyFont="1" applyFill="1" applyBorder="1" applyProtection="1"/>
    <xf numFmtId="164" fontId="13" fillId="2" borderId="25" xfId="1" applyNumberFormat="1" applyFont="1" applyFill="1" applyBorder="1" applyProtection="1">
      <protection locked="0"/>
    </xf>
    <xf numFmtId="164" fontId="13" fillId="2" borderId="26" xfId="1" applyNumberFormat="1" applyFont="1" applyFill="1" applyBorder="1" applyProtection="1">
      <protection locked="0"/>
    </xf>
    <xf numFmtId="164" fontId="13" fillId="0" borderId="11" xfId="1" applyNumberFormat="1" applyFont="1" applyBorder="1" applyProtection="1"/>
    <xf numFmtId="164" fontId="14" fillId="4" borderId="27" xfId="1" applyNumberFormat="1" applyFont="1" applyFill="1" applyBorder="1" applyAlignment="1" applyProtection="1">
      <alignment horizontal="center" vertical="center"/>
      <protection locked="0"/>
    </xf>
    <xf numFmtId="37" fontId="13" fillId="2" borderId="26" xfId="2" applyNumberFormat="1" applyFont="1" applyFill="1" applyBorder="1" applyProtection="1">
      <protection locked="0"/>
    </xf>
    <xf numFmtId="164" fontId="1" fillId="0" borderId="11" xfId="1" applyNumberFormat="1" applyFont="1" applyBorder="1"/>
    <xf numFmtId="164" fontId="8" fillId="0" borderId="0" xfId="1" applyNumberFormat="1" applyFont="1"/>
    <xf numFmtId="164" fontId="0" fillId="0" borderId="0" xfId="1" applyNumberFormat="1" applyFont="1"/>
    <xf numFmtId="164" fontId="13" fillId="3" borderId="28" xfId="1" applyNumberFormat="1" applyFont="1" applyFill="1" applyBorder="1" applyProtection="1"/>
    <xf numFmtId="164" fontId="13" fillId="3" borderId="29" xfId="1" applyNumberFormat="1" applyFont="1" applyFill="1" applyBorder="1" applyProtection="1"/>
    <xf numFmtId="43" fontId="13" fillId="3" borderId="29" xfId="1" applyFont="1" applyFill="1" applyBorder="1" applyProtection="1"/>
    <xf numFmtId="43" fontId="13" fillId="3" borderId="24" xfId="1" applyFont="1" applyFill="1" applyBorder="1" applyProtection="1"/>
    <xf numFmtId="43" fontId="13" fillId="2" borderId="24" xfId="1" applyFont="1" applyFill="1" applyBorder="1" applyProtection="1">
      <protection locked="0"/>
    </xf>
    <xf numFmtId="43" fontId="13" fillId="0" borderId="24" xfId="1" applyFont="1" applyFill="1" applyBorder="1" applyProtection="1"/>
    <xf numFmtId="43" fontId="13" fillId="0" borderId="11" xfId="1" applyFont="1" applyFill="1" applyBorder="1" applyProtection="1"/>
    <xf numFmtId="43" fontId="13" fillId="2" borderId="25" xfId="1" applyFont="1" applyFill="1" applyBorder="1" applyProtection="1">
      <protection locked="0"/>
    </xf>
    <xf numFmtId="0" fontId="8" fillId="0" borderId="0" xfId="3" applyFont="1"/>
    <xf numFmtId="0" fontId="13" fillId="0" borderId="10" xfId="4" applyFont="1" applyBorder="1" applyAlignment="1">
      <alignment horizontal="left" wrapText="1"/>
    </xf>
    <xf numFmtId="0" fontId="13" fillId="0" borderId="11" xfId="2" applyFont="1" applyBorder="1" applyAlignment="1">
      <alignment horizontal="center" vertical="top"/>
    </xf>
    <xf numFmtId="0" fontId="14" fillId="4" borderId="27" xfId="2" applyFont="1" applyFill="1" applyBorder="1" applyAlignment="1" applyProtection="1">
      <alignment horizontal="center" vertical="center"/>
      <protection locked="0"/>
    </xf>
    <xf numFmtId="0" fontId="14" fillId="4" borderId="10" xfId="2" applyFont="1" applyFill="1" applyBorder="1" applyAlignment="1" applyProtection="1">
      <alignment horizontal="center" vertical="center"/>
      <protection locked="0"/>
    </xf>
    <xf numFmtId="165" fontId="13" fillId="2" borderId="26" xfId="2" applyNumberFormat="1" applyFont="1" applyFill="1" applyBorder="1" applyProtection="1">
      <protection locked="0"/>
    </xf>
    <xf numFmtId="43" fontId="13" fillId="0" borderId="12" xfId="1" applyFont="1" applyFill="1" applyBorder="1" applyProtection="1"/>
    <xf numFmtId="43" fontId="13" fillId="0" borderId="25" xfId="1" applyFont="1" applyFill="1" applyBorder="1" applyProtection="1">
      <protection locked="0"/>
    </xf>
    <xf numFmtId="43" fontId="13" fillId="0" borderId="24" xfId="1" applyFont="1" applyFill="1" applyBorder="1" applyProtection="1">
      <protection locked="0"/>
    </xf>
    <xf numFmtId="43" fontId="13" fillId="0" borderId="26" xfId="1" applyFont="1" applyFill="1" applyBorder="1" applyProtection="1">
      <protection locked="0"/>
    </xf>
    <xf numFmtId="43" fontId="13" fillId="0" borderId="23" xfId="1" applyFont="1" applyFill="1" applyBorder="1" applyProtection="1">
      <protection locked="0"/>
    </xf>
    <xf numFmtId="166" fontId="3" fillId="0" borderId="10" xfId="2" applyNumberFormat="1" applyBorder="1" applyAlignment="1">
      <alignment horizontal="center"/>
    </xf>
    <xf numFmtId="165" fontId="13" fillId="0" borderId="26" xfId="2" applyNumberFormat="1" applyFont="1" applyBorder="1" applyProtection="1">
      <protection locked="0"/>
    </xf>
    <xf numFmtId="165" fontId="1" fillId="0" borderId="11" xfId="0" applyNumberFormat="1" applyFont="1" applyBorder="1"/>
    <xf numFmtId="0" fontId="16" fillId="0" borderId="10" xfId="2" applyFont="1" applyBorder="1" applyAlignment="1">
      <alignment horizontal="left"/>
    </xf>
    <xf numFmtId="43" fontId="13" fillId="0" borderId="12" xfId="1" applyFont="1" applyFill="1" applyBorder="1" applyProtection="1">
      <protection locked="0"/>
    </xf>
    <xf numFmtId="43" fontId="13" fillId="0" borderId="0" xfId="1" applyFont="1" applyFill="1" applyBorder="1" applyProtection="1">
      <protection locked="0"/>
    </xf>
    <xf numFmtId="43" fontId="13" fillId="0" borderId="30" xfId="1" applyFont="1" applyFill="1" applyBorder="1" applyProtection="1">
      <protection locked="0"/>
    </xf>
    <xf numFmtId="43" fontId="13" fillId="0" borderId="31" xfId="1" applyFont="1" applyFill="1" applyBorder="1" applyProtection="1">
      <protection locked="0"/>
    </xf>
    <xf numFmtId="165" fontId="13" fillId="0" borderId="11" xfId="2" applyNumberFormat="1" applyFont="1" applyBorder="1"/>
    <xf numFmtId="0" fontId="13" fillId="0" borderId="10" xfId="2" applyFont="1" applyBorder="1"/>
    <xf numFmtId="0" fontId="13" fillId="0" borderId="11" xfId="2" applyFont="1" applyBorder="1"/>
    <xf numFmtId="43" fontId="3" fillId="0" borderId="13" xfId="1" applyFont="1" applyBorder="1" applyProtection="1"/>
    <xf numFmtId="43" fontId="3" fillId="0" borderId="0" xfId="1" applyFont="1" applyFill="1" applyBorder="1" applyProtection="1"/>
    <xf numFmtId="43" fontId="13" fillId="0" borderId="11" xfId="1" applyFont="1" applyBorder="1" applyProtection="1"/>
    <xf numFmtId="0" fontId="5" fillId="0" borderId="10" xfId="2" applyFont="1" applyBorder="1"/>
    <xf numFmtId="0" fontId="5" fillId="0" borderId="11" xfId="2" applyFont="1" applyBorder="1"/>
    <xf numFmtId="43" fontId="5" fillId="0" borderId="12" xfId="1" applyFont="1" applyFill="1" applyBorder="1" applyProtection="1"/>
    <xf numFmtId="164" fontId="5" fillId="0" borderId="12" xfId="1" applyNumberFormat="1" applyFont="1" applyFill="1" applyBorder="1" applyProtection="1"/>
    <xf numFmtId="164" fontId="5" fillId="0" borderId="10" xfId="1" applyNumberFormat="1" applyFont="1" applyFill="1" applyBorder="1" applyProtection="1"/>
    <xf numFmtId="164" fontId="5" fillId="0" borderId="13" xfId="1" applyNumberFormat="1" applyFont="1" applyFill="1" applyBorder="1" applyProtection="1"/>
    <xf numFmtId="164" fontId="5" fillId="0" borderId="0" xfId="1" applyNumberFormat="1" applyFont="1" applyFill="1" applyBorder="1" applyProtection="1"/>
    <xf numFmtId="166" fontId="3" fillId="0" borderId="13" xfId="2" applyNumberFormat="1" applyBorder="1"/>
    <xf numFmtId="165" fontId="5" fillId="0" borderId="26" xfId="2" applyNumberFormat="1" applyFont="1" applyBorder="1" applyProtection="1">
      <protection locked="0"/>
    </xf>
    <xf numFmtId="165" fontId="5" fillId="0" borderId="11" xfId="2" applyNumberFormat="1" applyFont="1" applyBorder="1"/>
    <xf numFmtId="164" fontId="17" fillId="0" borderId="0" xfId="3" applyNumberFormat="1" applyFont="1"/>
    <xf numFmtId="0" fontId="2" fillId="0" borderId="0" xfId="0" applyFont="1"/>
    <xf numFmtId="164" fontId="13" fillId="0" borderId="13" xfId="1" applyNumberFormat="1" applyFont="1" applyFill="1" applyBorder="1" applyProtection="1"/>
    <xf numFmtId="166" fontId="13" fillId="0" borderId="10" xfId="2" applyNumberFormat="1" applyFont="1" applyBorder="1"/>
    <xf numFmtId="0" fontId="5" fillId="0" borderId="10" xfId="2" applyFont="1" applyBorder="1" applyAlignment="1">
      <alignment horizontal="left"/>
    </xf>
    <xf numFmtId="0" fontId="5" fillId="0" borderId="11" xfId="2" applyFont="1" applyBorder="1" applyAlignment="1">
      <alignment horizontal="center"/>
    </xf>
    <xf numFmtId="165" fontId="13" fillId="0" borderId="13" xfId="2" applyNumberFormat="1" applyFont="1" applyBorder="1" applyProtection="1">
      <protection locked="0"/>
    </xf>
    <xf numFmtId="43" fontId="5" fillId="0" borderId="0" xfId="1" applyFont="1" applyFill="1" applyBorder="1" applyProtection="1"/>
    <xf numFmtId="43" fontId="5" fillId="0" borderId="11" xfId="1" applyFont="1" applyFill="1" applyBorder="1" applyProtection="1"/>
    <xf numFmtId="164" fontId="5" fillId="0" borderId="11" xfId="1" applyNumberFormat="1" applyFont="1" applyFill="1" applyBorder="1" applyProtection="1"/>
    <xf numFmtId="166" fontId="5" fillId="0" borderId="10" xfId="2" applyNumberFormat="1" applyFont="1" applyBorder="1"/>
    <xf numFmtId="165" fontId="5" fillId="0" borderId="13" xfId="2" applyNumberFormat="1" applyFont="1" applyBorder="1" applyProtection="1">
      <protection locked="0"/>
    </xf>
    <xf numFmtId="0" fontId="4" fillId="0" borderId="0" xfId="3" applyFont="1"/>
    <xf numFmtId="43" fontId="5" fillId="0" borderId="10" xfId="1" applyFont="1" applyFill="1" applyBorder="1" applyProtection="1"/>
    <xf numFmtId="43" fontId="13" fillId="0" borderId="13" xfId="1" applyFont="1" applyFill="1" applyBorder="1" applyProtection="1"/>
    <xf numFmtId="0" fontId="18" fillId="0" borderId="0" xfId="3" applyFont="1"/>
    <xf numFmtId="0" fontId="13" fillId="0" borderId="32" xfId="2" applyFont="1" applyBorder="1"/>
    <xf numFmtId="0" fontId="13" fillId="0" borderId="33" xfId="2" applyFont="1" applyBorder="1" applyAlignment="1">
      <alignment horizontal="center"/>
    </xf>
    <xf numFmtId="165" fontId="13" fillId="0" borderId="34" xfId="2" applyNumberFormat="1" applyFont="1" applyBorder="1"/>
    <xf numFmtId="165" fontId="13" fillId="0" borderId="35" xfId="2" applyNumberFormat="1" applyFont="1" applyBorder="1"/>
    <xf numFmtId="165" fontId="13" fillId="0" borderId="36" xfId="2" applyNumberFormat="1" applyFont="1" applyBorder="1"/>
    <xf numFmtId="165" fontId="13" fillId="0" borderId="33" xfId="2" applyNumberFormat="1" applyFont="1" applyBorder="1"/>
    <xf numFmtId="165" fontId="13" fillId="0" borderId="37" xfId="2" applyNumberFormat="1" applyFont="1" applyBorder="1"/>
    <xf numFmtId="166" fontId="3" fillId="0" borderId="32" xfId="2" applyNumberFormat="1" applyBorder="1"/>
    <xf numFmtId="166" fontId="3" fillId="0" borderId="38" xfId="2" applyNumberFormat="1" applyBorder="1" applyProtection="1">
      <protection locked="0"/>
    </xf>
    <xf numFmtId="0" fontId="1" fillId="0" borderId="0" xfId="0" applyFont="1"/>
    <xf numFmtId="0" fontId="19" fillId="0" borderId="0" xfId="5" applyFont="1"/>
    <xf numFmtId="0" fontId="5" fillId="0" borderId="0" xfId="5" applyFont="1" applyAlignment="1">
      <alignment horizontal="left" vertical="top" wrapText="1"/>
    </xf>
    <xf numFmtId="0" fontId="15" fillId="0" borderId="0" xfId="5" applyFont="1" applyAlignment="1">
      <alignment vertical="top"/>
    </xf>
    <xf numFmtId="0" fontId="3" fillId="0" borderId="0" xfId="5" applyAlignment="1">
      <alignment horizontal="left" vertical="top" wrapText="1"/>
    </xf>
    <xf numFmtId="0" fontId="3" fillId="0" borderId="0" xfId="5" applyAlignment="1">
      <alignment horizontal="left" vertical="top" wrapText="1"/>
    </xf>
    <xf numFmtId="166" fontId="3" fillId="0" borderId="0" xfId="5" applyNumberFormat="1" applyAlignment="1">
      <alignment vertical="top"/>
    </xf>
    <xf numFmtId="0" fontId="3" fillId="0" borderId="0" xfId="5" applyAlignment="1">
      <alignment vertical="top" wrapText="1"/>
    </xf>
  </cellXfs>
  <cellStyles count="6">
    <cellStyle name="Comma" xfId="1" builtinId="3"/>
    <cellStyle name="Normal" xfId="0" builtinId="0"/>
    <cellStyle name="Normal 10 12" xfId="5" xr:uid="{7641968B-B0F7-4DFA-A870-722C6DAC6519}"/>
    <cellStyle name="Normal 2" xfId="4" xr:uid="{462BA9B7-8F22-4C03-A0C3-5638E386E55B}"/>
    <cellStyle name="Normal 2 5" xfId="3" xr:uid="{7C6333A6-32A0-4743-BA6D-125E829C1D4E}"/>
    <cellStyle name="Normal 33" xfId="2" xr:uid="{5587DDDA-B972-4988-8B81-A2BC3C2AA0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customXml" Target="../customXml/item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ortex-ho1\regfinance\Rate%20Applications\10%20-%20Annual%20updates\2025%20Annual%20Update-DX\HONI_Dx_HONI_2025%20DVA%20Schedule%20v4.xlsx" TargetMode="External"/><Relationship Id="rId1" Type="http://schemas.openxmlformats.org/officeDocument/2006/relationships/externalLinkPath" Target="/Rate%20Applications/10%20-%20Annual%20updates/2025%20Annual%20Update-DX/HONI_Dx_HONI_2025%20DVA%20Schedule%20v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p\ho\TEMP\2003%20Dx%20Tariff%200212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ortex-ho1\RegFinance\Business%20Plan\Businesss%20Plan%202020-2025\2020-25%20BP%20and%20Trending%20-%20Regulatory%20Accounts%20%20DO%20NOT%20USE%20%20v2.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rp\ho\Users\180728\AppData\Local\Temp\Temp1_~2013%2005%20OCEB%20Credit%20Analysis%20and%20Summary%20for%20IESO%20Filing%20-%20CSS%20and%20CIS.zip\~2013%2005%20OCEB%20Credit%20Analysis%20and%20Summary%20for%20IESO%20Filing%20-%20CSS%20and%20CI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COE-AccountAnalysis\CIS%20Working%20Files\Reconciliation\299997%20CIS%20Transfers%20Clearing\2013%2011%20Nov\299997%20CIS%20Tansfers%20Clearing%20Dec%20%202013-%20backup%20e-mail%20request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orp\ho\Users\203301\AppData\Local\Microsoft\Windows\Temporary%20Internet%20Files\Content.Outlook\O4TW0LJ4\Embedded%20Retail%20Generators\New%20ERGs\2015%2004%20APR%20Master%20File%20of%20all%20Non-MF%20GENP%20Accounts%20Cycle%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2003%20Dx%20Tariff%20021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Old%20011022/BIG%20DX%20010629a%20010719a%20BAS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teams.hydroone.com/DOCUME~1/185056/LOCALS~1/Temp/Temporary%20Directory%201%20for%20RMTx%20BP061208a.zip/BP%20-%20RMTx/Old%20011022/BIG%20DX%20010629a%20010719a%20BAS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rp\ho\Users\207561\AppData\Local\Microsoft\Windows\Temporary%20Internet%20Files\Content.Outlook\N7CMW0UI\HCH%202013-2016%20LRAMVA%20calculator-v5-01%20(2).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8%20IESO-Reg%20Clearin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7%20IESO-Reg%20Clearing%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rp\ho\Users\180728\AppData\Local\Temp\Temp1_2013%2007%20OCEB%20Credit%20Analysis%20and%20Summary%20for%20IESO%20Filing%20and%20MOF%20filing.zip\2013%2007%20OCEB%20Credit%20Analysis%20and%20Summary%20for%20IESO%20Filing%20and%20MOF%20filing.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0E7A26\(12-Sep-02)%20Aug-02%20COP%20Variance%20for%20Financial%20Report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Continuity Schedule (3)"/>
      <sheetName val="OEB prescribed Int rate update "/>
      <sheetName val="2. Continuity Schedule (2)"/>
      <sheetName val="2023_Updated For Continuity"/>
      <sheetName val="Orillia Wheeling"/>
      <sheetName val="3. Appendix A"/>
      <sheetName val="2. Continuity Schedule"/>
      <sheetName val="OEB decision -2024 "/>
      <sheetName val="2. Continuity Schedule Consolid"/>
      <sheetName val="RSVA Continuity w Principal Adj"/>
      <sheetName val="2023 updated"/>
      <sheetName val="Susan 2023"/>
      <sheetName val="Notes"/>
      <sheetName val="KWH"/>
      <sheetName val="Counts"/>
      <sheetName val=" Continuity Schedule previou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0">
          <cell r="AB30">
            <v>-33676338.742314659</v>
          </cell>
        </row>
      </sheetData>
      <sheetData sheetId="1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 Rates"/>
      <sheetName val="Provincial Green Energy"/>
      <sheetName val="Dx"/>
      <sheetName val="Dx Trending"/>
      <sheetName val="Dx - base"/>
      <sheetName val="Dx - variance"/>
      <sheetName val="DX decision "/>
      <sheetName val="Tx"/>
      <sheetName val="Tx Trending"/>
      <sheetName val="Tx - base"/>
      <sheetName val="Tx - variance"/>
      <sheetName val="TX decision "/>
      <sheetName val="Dec'18 USofA TB by Seg"/>
      <sheetName val="Seg 222 SAP TB Dec '18"/>
      <sheetName val="B2M"/>
      <sheetName val="B2M Trending"/>
      <sheetName val="B2M - base"/>
      <sheetName val="B2M - variance"/>
      <sheetName val="LDCs"/>
      <sheetName val="LDCs Trending"/>
      <sheetName val="LDCs - base"/>
      <sheetName val="LDCs - variance"/>
    </sheetNames>
    <sheetDataSet>
      <sheetData sheetId="0">
        <row r="3">
          <cell r="C3">
            <v>2.1700000000000001E-2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Comparative Summary Amounts"/>
      <sheetName val="FAT Extract Analysis"/>
      <sheetName val="OCEB Report Analysis"/>
      <sheetName val="WPD Analysis"/>
      <sheetName val="SAP Analysis May 16"/>
      <sheetName val="SAP Analysis May 31"/>
      <sheetName val="Ex01a - Write-off Details"/>
      <sheetName val="Ex01b - Reinstate Details"/>
      <sheetName val="Ex02 - Trans_ST Accounts"/>
      <sheetName val="Ex03a - MicroFIT YTD"/>
      <sheetName val="Ex05a 900-901 Apr"/>
      <sheetName val="Ex05b-Manual 0352-0111"/>
      <sheetName val="Ex06 - CSS GL Mapping Issues"/>
      <sheetName val="Ex06a-GL Mapping 530000"/>
      <sheetName val="Ex07 Cat Lake Adjustment"/>
      <sheetName val="DGEN outstanding LTD May 16,201"/>
      <sheetName val="DGEN All"/>
      <sheetName val="Journal cat lake"/>
      <sheetName val="Ex 08 CIS RA-310 Network"/>
      <sheetName val="EX09 CIS RA-310 Remotes"/>
      <sheetName val="Ex 10 -incorrect hi gh bill adj"/>
    </sheetNames>
    <sheetDataSet>
      <sheetData sheetId="0"/>
      <sheetData sheetId="1"/>
      <sheetData sheetId="2"/>
      <sheetData sheetId="3"/>
      <sheetData sheetId="4"/>
      <sheetData sheetId="5">
        <row r="1">
          <cell r="D1">
            <v>41395</v>
          </cell>
        </row>
        <row r="8">
          <cell r="B8">
            <v>41365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 1.2 Outstd Nov (raw details"/>
      <sheetName val="processors (dfkkko)"/>
      <sheetName val="CA name (FKKVKP)"/>
      <sheetName val="CMO adj proc Nov 14"/>
      <sheetName val="2.1 Cheng william $835.40"/>
      <sheetName val="2.2 hoskin Janet  $4960.45"/>
      <sheetName val="2.3 luccisao M $274.04 "/>
      <sheetName val="2.4 Mcgill J $204.61 cr"/>
      <sheetName val="2.5  Janice Mulholland $1497.3 "/>
      <sheetName val="2.6  Laurie Perrault $467.45"/>
      <sheetName val="2.7 Reid I $194.76"/>
      <sheetName val="2.8  richards sue $11.89"/>
      <sheetName val="2.9 Turner T $28.47"/>
      <sheetName val="2.10 uehira a $4.73"/>
      <sheetName val="2.11 Vandermark L $727.10"/>
      <sheetName val="2.12 944055 Mike Youssef $1014"/>
      <sheetName val="2.13 -  Rick Descary  2207.26"/>
      <sheetName val="2.14  501186 Fabian M$149.77"/>
      <sheetName val="2.15  001444 Judy Gonyou $225.9"/>
      <sheetName val="2.16 -Gordon v $33.90"/>
      <sheetName val="2.17   Ryan Harris  $1556.56"/>
      <sheetName val="2.18   Sadia Hayat $391.83"/>
      <sheetName val="2.19 Jake  (67.80) (45.20)"/>
      <sheetName val="2.20  April Johnson $174.46 "/>
      <sheetName val="2.21 Kimberly Maeves $16240 "/>
      <sheetName val="2.22 Rick Russ $124.12 ok"/>
      <sheetName val="2.23 O'neil   $13648.78"/>
      <sheetName val="2.24 o'Neil j $3789.84"/>
      <sheetName val="2.25 1300 picard $195.54 "/>
      <sheetName val="2.0 processor lookup "/>
      <sheetName val="journal  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Row Labels</v>
          </cell>
          <cell r="B1" t="str">
            <v>e-mail and name</v>
          </cell>
          <cell r="C1" t="str">
            <v>name only</v>
          </cell>
          <cell r="D1" t="str">
            <v>e-mail only</v>
          </cell>
        </row>
        <row r="2">
          <cell r="A2" t="str">
            <v>001444</v>
          </cell>
          <cell r="B2" t="str">
            <v>GONYOU Judy &lt;Judy.Gonyou@vertexcm.com&gt;</v>
          </cell>
          <cell r="C2" t="str">
            <v xml:space="preserve">GONYOU Judy </v>
          </cell>
          <cell r="D2" t="str">
            <v>Judy.Gonyou@vertexcm.com&gt;</v>
          </cell>
        </row>
        <row r="3">
          <cell r="A3" t="str">
            <v>001163</v>
          </cell>
          <cell r="B3" t="str">
            <v>O'NEIL Jordan &lt;Jordan.ONeil@vertexcm.com&gt;</v>
          </cell>
          <cell r="C3" t="str">
            <v xml:space="preserve">O'NEIL Jordan </v>
          </cell>
          <cell r="D3" t="str">
            <v>Jordan.ONeil@vertexcm.com&gt;</v>
          </cell>
        </row>
        <row r="4">
          <cell r="A4" t="str">
            <v>185146</v>
          </cell>
          <cell r="B4" t="str">
            <v xml:space="preserve">MAVES Kimberly &lt;Kimberly.Maves@HydroOne.com&gt;; </v>
          </cell>
          <cell r="C4" t="str">
            <v xml:space="preserve">MAVES Kimberly </v>
          </cell>
          <cell r="D4" t="str">
            <v xml:space="preserve">Kimberly.Maves@HydroOne.com&gt;; </v>
          </cell>
        </row>
        <row r="5">
          <cell r="A5" t="str">
            <v>186358</v>
          </cell>
          <cell r="B5" t="str">
            <v>HARRIS Ryan &lt;Ryan.Harris@HydroOne.com&gt;;</v>
          </cell>
          <cell r="C5" t="str">
            <v xml:space="preserve">HARRIS Ryan </v>
          </cell>
          <cell r="D5" t="str">
            <v>Ryan.Harris@HydroOne.com&gt;;</v>
          </cell>
        </row>
        <row r="6">
          <cell r="A6" t="str">
            <v>214585</v>
          </cell>
          <cell r="B6" t="str">
            <v xml:space="preserve"> RUSS Rick &lt;rick.russ@HydroOne.com&gt;</v>
          </cell>
          <cell r="C6" t="str">
            <v xml:space="preserve"> RUSS Rick </v>
          </cell>
          <cell r="D6" t="str">
            <v>rick.russ@HydroOne.com&gt;</v>
          </cell>
        </row>
        <row r="7">
          <cell r="A7" t="str">
            <v>264761</v>
          </cell>
          <cell r="B7" t="str">
            <v xml:space="preserve"> MULHOLLAND Janice &lt;janice.mulholland@vertexcm.com&gt;</v>
          </cell>
          <cell r="C7" t="str">
            <v xml:space="preserve"> MULHOLLAND Janice </v>
          </cell>
          <cell r="D7" t="str">
            <v>janice.mulholland@vertexcm.com&gt;</v>
          </cell>
        </row>
        <row r="8">
          <cell r="A8" t="str">
            <v>501186</v>
          </cell>
          <cell r="B8" t="str">
            <v>FABIAN Michelle &lt;michelle.fabian@vertexcm.com&gt;</v>
          </cell>
          <cell r="C8" t="str">
            <v xml:space="preserve">FABIAN Michelle </v>
          </cell>
          <cell r="D8" t="str">
            <v>michelle.fabian@vertexcm.com&gt;</v>
          </cell>
        </row>
        <row r="9">
          <cell r="A9" t="str">
            <v>660303</v>
          </cell>
          <cell r="B9" t="str">
            <v xml:space="preserve"> PICARD Lynne &lt;Lynne.Picard@vertexcm.com&gt;</v>
          </cell>
          <cell r="C9" t="str">
            <v xml:space="preserve"> PICARD Lynne </v>
          </cell>
          <cell r="D9" t="str">
            <v>Lynne.Picard@vertexcm.com&gt;</v>
          </cell>
        </row>
        <row r="10">
          <cell r="A10" t="str">
            <v>660436</v>
          </cell>
          <cell r="B10" t="str">
            <v xml:space="preserve"> RICHARDS Sue &lt;sue.richards@vertexcm.com&gt;</v>
          </cell>
          <cell r="C10" t="str">
            <v xml:space="preserve"> RICHARDS Sue </v>
          </cell>
          <cell r="D10" t="str">
            <v>sue.richards@vertexcm.com&gt;</v>
          </cell>
        </row>
        <row r="11">
          <cell r="A11" t="str">
            <v>674674</v>
          </cell>
          <cell r="B11" t="str">
            <v>HAYAT Sadia &lt;sadia.hayat@Hydroone.com&gt;</v>
          </cell>
          <cell r="C11" t="str">
            <v xml:space="preserve">HAYAT Sadia </v>
          </cell>
          <cell r="D11" t="str">
            <v>sadia.hayat@Hydroone.com&gt;</v>
          </cell>
        </row>
        <row r="12">
          <cell r="A12" t="str">
            <v>756182</v>
          </cell>
          <cell r="B12" t="str">
            <v>DESCARY Rick &lt;Rick.Descary@vertexcm.com&gt;</v>
          </cell>
          <cell r="C12" t="str">
            <v xml:space="preserve">DESCARY Rick </v>
          </cell>
          <cell r="D12" t="str">
            <v>Rick.Descary@vertexcm.com&gt;</v>
          </cell>
        </row>
        <row r="13">
          <cell r="A13" t="str">
            <v>824705</v>
          </cell>
          <cell r="B13" t="str">
            <v>GORDON Val &lt;Val.Gordon@vertexcm.com&gt;</v>
          </cell>
          <cell r="C13" t="str">
            <v xml:space="preserve">GORDON Val </v>
          </cell>
          <cell r="D13" t="str">
            <v>Val.Gordon@vertexcm.com&gt;</v>
          </cell>
        </row>
        <row r="14">
          <cell r="A14" t="str">
            <v>843640</v>
          </cell>
          <cell r="B14" t="str">
            <v xml:space="preserve"> PERRAULT Laurie Christin &lt;laurie.perrault@vertexcm.com&gt;;</v>
          </cell>
          <cell r="C14" t="str">
            <v xml:space="preserve"> PERRAULT Laurie Christin </v>
          </cell>
          <cell r="D14" t="str">
            <v>laurie.perrault@vertexcm.com&gt;;</v>
          </cell>
        </row>
        <row r="15">
          <cell r="A15" t="str">
            <v>944055</v>
          </cell>
          <cell r="B15" t="str">
            <v xml:space="preserve"> YOUSSEF Mike &lt;mike.youssef@vertexcm.com&gt;</v>
          </cell>
          <cell r="C15" t="str">
            <v xml:space="preserve"> YOUSSEF Mike </v>
          </cell>
          <cell r="D15" t="str">
            <v>mike.youssef@vertexcm.com&gt;</v>
          </cell>
        </row>
        <row r="16">
          <cell r="A16" t="str">
            <v>NEB/AR group</v>
          </cell>
          <cell r="B16" t="str">
            <v>Jake Kadwell</v>
          </cell>
          <cell r="C16" t="str">
            <v>Jake Kadwell</v>
          </cell>
        </row>
        <row r="17">
          <cell r="A17" t="str">
            <v>000783</v>
          </cell>
          <cell r="B17" t="str">
            <v>JOHNSON Aprile &lt;Aprile.Johnson@vertexcm.com&gt;</v>
          </cell>
          <cell r="C17" t="str">
            <v xml:space="preserve">JOHNSON Aprile </v>
          </cell>
          <cell r="D17" t="str">
            <v>Aprile.Johnson@vertexcm.com&gt;</v>
          </cell>
        </row>
        <row r="18">
          <cell r="A18" t="str">
            <v>000749</v>
          </cell>
          <cell r="B18" t="str">
            <v>WARE Kriston &lt;Kriston.Ware@vertexcm.com&gt;</v>
          </cell>
          <cell r="C18" t="str">
            <v xml:space="preserve">WARE Kriston </v>
          </cell>
          <cell r="D18" t="str">
            <v>Kriston.Ware@vertexcm.com&gt;</v>
          </cell>
        </row>
        <row r="19">
          <cell r="A19" t="str">
            <v>000777</v>
          </cell>
          <cell r="B19" t="str">
            <v xml:space="preserve"> REID Iain &lt;Iain.Reid@vertexcm.com&gt;</v>
          </cell>
          <cell r="C19" t="str">
            <v xml:space="preserve"> REID Iain </v>
          </cell>
          <cell r="D19" t="str">
            <v>Iain.Reid@vertexcm.com&gt;</v>
          </cell>
        </row>
        <row r="20">
          <cell r="A20" t="str">
            <v>001265</v>
          </cell>
          <cell r="B20" t="str">
            <v xml:space="preserve"> TURNER Tristan &lt;Tristan.TURNER@vertexcm.com&gt;</v>
          </cell>
          <cell r="C20" t="str">
            <v xml:space="preserve"> TURNER Tristan </v>
          </cell>
          <cell r="D20" t="str">
            <v>Tristan.TURNER@vertexcm.com&gt;</v>
          </cell>
        </row>
        <row r="21">
          <cell r="A21" t="str">
            <v>186891</v>
          </cell>
          <cell r="B21" t="str">
            <v xml:space="preserve"> UEHIRA Ai &lt;Ai.Uehira@HydroOne.com&gt;</v>
          </cell>
          <cell r="C21" t="str">
            <v xml:space="preserve"> UEHIRA Ai </v>
          </cell>
          <cell r="D21" t="str">
            <v>Ai.Uehira@HydroOne.com&gt;</v>
          </cell>
        </row>
        <row r="22">
          <cell r="A22" t="str">
            <v>459410</v>
          </cell>
          <cell r="B22" t="str">
            <v xml:space="preserve"> CHENG William &lt;william.cheng@HydroOne.com&gt;</v>
          </cell>
          <cell r="C22" t="str">
            <v xml:space="preserve"> CHENG William </v>
          </cell>
          <cell r="D22" t="str">
            <v>william.cheng@HydroOne.com&gt;</v>
          </cell>
        </row>
        <row r="23">
          <cell r="A23" t="str">
            <v>690445</v>
          </cell>
          <cell r="B23" t="str">
            <v xml:space="preserve"> MCGILL Jody &lt;jody.mcgill@hydroone.com&gt;</v>
          </cell>
          <cell r="C23" t="str">
            <v xml:space="preserve"> MCGILL Jody </v>
          </cell>
          <cell r="D23" t="str">
            <v>jody.mcgill@hydroone.com&gt;</v>
          </cell>
        </row>
        <row r="24">
          <cell r="A24" t="str">
            <v>784385</v>
          </cell>
          <cell r="B24" t="str">
            <v xml:space="preserve"> HOSKIN Janet &lt;Janet.Hoskin@vertexcm.com&gt;</v>
          </cell>
          <cell r="C24" t="str">
            <v xml:space="preserve"> HOSKIN Janet </v>
          </cell>
          <cell r="D24" t="str">
            <v>Janet.Hoskin@vertexcm.com&gt;</v>
          </cell>
        </row>
        <row r="25">
          <cell r="A25" t="str">
            <v>824740</v>
          </cell>
          <cell r="B25" t="str">
            <v xml:space="preserve"> LUCCISANO Monica &lt;Monica.Luccisano@vertexcm.com&gt;</v>
          </cell>
          <cell r="C25" t="str">
            <v xml:space="preserve"> LUCCISANO Monica </v>
          </cell>
          <cell r="D25" t="str">
            <v>Monica.Luccisano@vertexcm.com&gt;</v>
          </cell>
        </row>
        <row r="26">
          <cell r="A26" t="str">
            <v>943243</v>
          </cell>
          <cell r="B26" t="str">
            <v xml:space="preserve"> VANDERMARK Lori &lt;Lori.Vandermark@vertexcm.com&gt;</v>
          </cell>
          <cell r="C26" t="str">
            <v xml:space="preserve"> VANDERMARK Lori </v>
          </cell>
          <cell r="D26" t="str">
            <v>Lori.Vandermark@vertexcm.com&gt;</v>
          </cell>
        </row>
      </sheetData>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rnishment"/>
      <sheetName val="Master list of all non MF GENP"/>
      <sheetName val="Off Line Pay Cleared, DR CRs"/>
      <sheetName val="Off Line Pay NOT Cleared"/>
      <sheetName val="Final billed"/>
      <sheetName val="PPA Terms"/>
      <sheetName val="Board"/>
      <sheetName val="Lists"/>
      <sheetName val="Sheet2"/>
      <sheetName val="Applying DR CR"/>
    </sheetNames>
    <sheetDataSet>
      <sheetData sheetId="0"/>
      <sheetData sheetId="1"/>
      <sheetData sheetId="2"/>
      <sheetData sheetId="3"/>
      <sheetData sheetId="4"/>
      <sheetData sheetId="5"/>
      <sheetData sheetId="6">
        <row r="1">
          <cell r="B1">
            <v>0</v>
          </cell>
        </row>
        <row r="26">
          <cell r="A26">
            <v>0</v>
          </cell>
        </row>
        <row r="27">
          <cell r="A27" t="str">
            <v>Pending</v>
          </cell>
        </row>
        <row r="28">
          <cell r="A28" t="str">
            <v>Verify</v>
          </cell>
        </row>
        <row r="29">
          <cell r="A29" t="str">
            <v>Complete</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A1" t="str">
            <v xml:space="preserve">                     HYDRO ONE - 2001-6 OPRB/EB LIABILITY FORECAST ($M) </v>
          </cell>
        </row>
        <row r="3">
          <cell r="F3">
            <v>2001</v>
          </cell>
          <cell r="G3">
            <v>2002</v>
          </cell>
        </row>
        <row r="4">
          <cell r="A4" t="str">
            <v>Opening Liability (and previous year's Closing)</v>
          </cell>
        </row>
        <row r="5">
          <cell r="A5" t="str">
            <v>OPRB</v>
          </cell>
          <cell r="F5">
            <v>398.483</v>
          </cell>
          <cell r="G5">
            <v>413.97300000000001</v>
          </cell>
        </row>
        <row r="6">
          <cell r="A6" t="str">
            <v>SPS</v>
          </cell>
          <cell r="F6">
            <v>25.734000000000002</v>
          </cell>
          <cell r="G6">
            <v>28.734000000000002</v>
          </cell>
        </row>
        <row r="7">
          <cell r="A7" t="str">
            <v>LTD</v>
          </cell>
          <cell r="F7">
            <v>58.771000000000001</v>
          </cell>
          <cell r="G7">
            <v>64.171999999999997</v>
          </cell>
        </row>
        <row r="8">
          <cell r="A8" t="str">
            <v>SA</v>
          </cell>
          <cell r="F8">
            <v>3.9350000000000001</v>
          </cell>
          <cell r="G8">
            <v>4.3650000000000002</v>
          </cell>
        </row>
        <row r="9">
          <cell r="A9" t="str">
            <v>Total</v>
          </cell>
          <cell r="F9">
            <v>486.923</v>
          </cell>
          <cell r="G9">
            <v>511.24400000000003</v>
          </cell>
        </row>
        <row r="11">
          <cell r="A11" t="str">
            <v>Expense</v>
          </cell>
        </row>
        <row r="12">
          <cell r="A12" t="str">
            <v>OPRB</v>
          </cell>
          <cell r="F12">
            <v>35.299999999999997</v>
          </cell>
          <cell r="G12">
            <v>36.200000000000003</v>
          </cell>
        </row>
        <row r="13">
          <cell r="A13" t="str">
            <v>SPS</v>
          </cell>
          <cell r="F13">
            <v>3.2</v>
          </cell>
          <cell r="G13">
            <v>3.5</v>
          </cell>
        </row>
        <row r="14">
          <cell r="A14" t="str">
            <v>LTD</v>
          </cell>
          <cell r="F14">
            <v>10.3</v>
          </cell>
          <cell r="G14">
            <v>10.8</v>
          </cell>
        </row>
        <row r="15">
          <cell r="A15" t="str">
            <v>SA</v>
          </cell>
          <cell r="F15">
            <v>0.5</v>
          </cell>
          <cell r="G15">
            <v>0.5</v>
          </cell>
        </row>
        <row r="16">
          <cell r="A16" t="str">
            <v>Total</v>
          </cell>
          <cell r="F16">
            <v>49.3</v>
          </cell>
          <cell r="G16">
            <v>51</v>
          </cell>
        </row>
        <row r="18">
          <cell r="A18" t="str">
            <v>Payments</v>
          </cell>
        </row>
        <row r="19">
          <cell r="A19" t="str">
            <v>OPRB</v>
          </cell>
          <cell r="F19">
            <v>19.809999999999999</v>
          </cell>
          <cell r="G19">
            <v>20.503</v>
          </cell>
        </row>
        <row r="20">
          <cell r="A20" t="str">
            <v>SPS</v>
          </cell>
          <cell r="F20">
            <v>0.2</v>
          </cell>
          <cell r="G20">
            <v>0.20300000000000001</v>
          </cell>
        </row>
        <row r="21">
          <cell r="A21" t="str">
            <v>LTD</v>
          </cell>
          <cell r="F21">
            <v>4.899</v>
          </cell>
          <cell r="G21">
            <v>5.07</v>
          </cell>
        </row>
        <row r="22">
          <cell r="A22" t="str">
            <v>SA</v>
          </cell>
          <cell r="F22">
            <v>7.0000000000000007E-2</v>
          </cell>
          <cell r="G22">
            <v>7.1999999999999995E-2</v>
          </cell>
        </row>
        <row r="23">
          <cell r="A23" t="str">
            <v>Total</v>
          </cell>
          <cell r="F23">
            <v>24.978999999999999</v>
          </cell>
          <cell r="G23">
            <v>25.847999999999999</v>
          </cell>
        </row>
        <row r="25">
          <cell r="A25" t="str">
            <v>Allocation</v>
          </cell>
        </row>
        <row r="27">
          <cell r="A27" t="str">
            <v>OPRB and SPS - weighted by regular staff count at Jan 1, 2001</v>
          </cell>
        </row>
        <row r="29">
          <cell r="A29" t="str">
            <v>Hydro One Network Services Inc.</v>
          </cell>
          <cell r="F29">
            <v>0.60858000000000001</v>
          </cell>
        </row>
        <row r="30">
          <cell r="A30" t="str">
            <v>Hydro One Networks Inc.</v>
          </cell>
          <cell r="F30">
            <v>0.19400999999999999</v>
          </cell>
        </row>
        <row r="31">
          <cell r="A31" t="str">
            <v>E-Services</v>
          </cell>
          <cell r="F31">
            <v>0.17199999999999999</v>
          </cell>
        </row>
        <row r="32">
          <cell r="A32" t="str">
            <v>Hydro One Markets Inc.</v>
          </cell>
          <cell r="F32">
            <v>4.5399999999999998E-3</v>
          </cell>
        </row>
        <row r="33">
          <cell r="A33" t="str">
            <v>Hydro One Remote Communities Inc.</v>
          </cell>
          <cell r="F33">
            <v>7.7099999999999998E-3</v>
          </cell>
        </row>
        <row r="34">
          <cell r="A34" t="str">
            <v>Hydro One Inc.</v>
          </cell>
          <cell r="F34">
            <v>7.26E-3</v>
          </cell>
        </row>
        <row r="35">
          <cell r="A35" t="str">
            <v>Ontario Hydro Energy Inc.</v>
          </cell>
          <cell r="F35">
            <v>4.5399999999999998E-3</v>
          </cell>
        </row>
        <row r="36">
          <cell r="A36" t="str">
            <v>Hydro One Telecom Inc.</v>
          </cell>
          <cell r="F36">
            <v>1.3600000000000001E-3</v>
          </cell>
        </row>
        <row r="37">
          <cell r="F37">
            <v>1</v>
          </cell>
        </row>
        <row r="38">
          <cell r="A38" t="str">
            <v>LTD - weighted by PV of claims at Jan 1, 2001</v>
          </cell>
        </row>
        <row r="40">
          <cell r="A40" t="str">
            <v>Hydro One Network Services Inc.</v>
          </cell>
          <cell r="F40">
            <v>0.53222000000000003</v>
          </cell>
        </row>
        <row r="41">
          <cell r="A41" t="str">
            <v>Hydro One Networks Inc.</v>
          </cell>
          <cell r="F41">
            <v>0.15640999999999999</v>
          </cell>
        </row>
        <row r="42">
          <cell r="A42" t="str">
            <v>E-Services</v>
          </cell>
          <cell r="F42">
            <v>0.31136999999999998</v>
          </cell>
        </row>
        <row r="43">
          <cell r="F43">
            <v>1</v>
          </cell>
        </row>
        <row r="44">
          <cell r="A44" t="str">
            <v>SA - to Hydro One Inc.</v>
          </cell>
        </row>
      </sheetData>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A1" t="str">
            <v xml:space="preserve">                     HYDRO ONE - 2001-6 OPRB/EB LIABILITY FORECAST ($M) </v>
          </cell>
        </row>
        <row r="3">
          <cell r="F3">
            <v>2001</v>
          </cell>
          <cell r="G3">
            <v>2002</v>
          </cell>
        </row>
        <row r="4">
          <cell r="A4" t="str">
            <v>Opening Liability (and previous year's Closing)</v>
          </cell>
        </row>
        <row r="5">
          <cell r="A5" t="str">
            <v>OPRB</v>
          </cell>
          <cell r="F5">
            <v>398.483</v>
          </cell>
          <cell r="G5">
            <v>413.97300000000001</v>
          </cell>
        </row>
        <row r="6">
          <cell r="A6" t="str">
            <v>SPS</v>
          </cell>
          <cell r="F6">
            <v>25.734000000000002</v>
          </cell>
          <cell r="G6">
            <v>28.734000000000002</v>
          </cell>
        </row>
        <row r="7">
          <cell r="A7" t="str">
            <v>LTD</v>
          </cell>
          <cell r="F7">
            <v>58.771000000000001</v>
          </cell>
          <cell r="G7">
            <v>64.171999999999997</v>
          </cell>
        </row>
        <row r="8">
          <cell r="A8" t="str">
            <v>SA</v>
          </cell>
          <cell r="F8">
            <v>3.9350000000000001</v>
          </cell>
          <cell r="G8">
            <v>4.3650000000000002</v>
          </cell>
        </row>
        <row r="9">
          <cell r="A9" t="str">
            <v>Total</v>
          </cell>
          <cell r="F9">
            <v>486.923</v>
          </cell>
          <cell r="G9">
            <v>511.24400000000003</v>
          </cell>
        </row>
        <row r="11">
          <cell r="A11" t="str">
            <v>Expense</v>
          </cell>
        </row>
        <row r="12">
          <cell r="A12" t="str">
            <v>OPRB</v>
          </cell>
          <cell r="F12">
            <v>35.299999999999997</v>
          </cell>
          <cell r="G12">
            <v>36.200000000000003</v>
          </cell>
        </row>
        <row r="13">
          <cell r="A13" t="str">
            <v>SPS</v>
          </cell>
          <cell r="F13">
            <v>3.2</v>
          </cell>
          <cell r="G13">
            <v>3.5</v>
          </cell>
        </row>
        <row r="14">
          <cell r="A14" t="str">
            <v>LTD</v>
          </cell>
          <cell r="F14">
            <v>10.3</v>
          </cell>
          <cell r="G14">
            <v>10.8</v>
          </cell>
        </row>
        <row r="15">
          <cell r="A15" t="str">
            <v>SA</v>
          </cell>
          <cell r="F15">
            <v>0.5</v>
          </cell>
          <cell r="G15">
            <v>0.5</v>
          </cell>
        </row>
        <row r="16">
          <cell r="A16" t="str">
            <v>Total</v>
          </cell>
          <cell r="F16">
            <v>49.3</v>
          </cell>
          <cell r="G16">
            <v>51</v>
          </cell>
        </row>
        <row r="18">
          <cell r="A18" t="str">
            <v>Payments</v>
          </cell>
        </row>
        <row r="19">
          <cell r="A19" t="str">
            <v>OPRB</v>
          </cell>
          <cell r="F19">
            <v>19.809999999999999</v>
          </cell>
          <cell r="G19">
            <v>20.503</v>
          </cell>
        </row>
        <row r="20">
          <cell r="A20" t="str">
            <v>SPS</v>
          </cell>
          <cell r="F20">
            <v>0.2</v>
          </cell>
          <cell r="G20">
            <v>0.20300000000000001</v>
          </cell>
        </row>
        <row r="21">
          <cell r="A21" t="str">
            <v>LTD</v>
          </cell>
          <cell r="F21">
            <v>4.899</v>
          </cell>
          <cell r="G21">
            <v>5.07</v>
          </cell>
        </row>
        <row r="22">
          <cell r="A22" t="str">
            <v>SA</v>
          </cell>
          <cell r="F22">
            <v>7.0000000000000007E-2</v>
          </cell>
          <cell r="G22">
            <v>7.1999999999999995E-2</v>
          </cell>
        </row>
        <row r="23">
          <cell r="A23" t="str">
            <v>Total</v>
          </cell>
          <cell r="F23">
            <v>24.978999999999999</v>
          </cell>
          <cell r="G23">
            <v>25.847999999999999</v>
          </cell>
        </row>
        <row r="25">
          <cell r="A25" t="str">
            <v>Allocation</v>
          </cell>
        </row>
        <row r="27">
          <cell r="A27" t="str">
            <v>OPRB and SPS - weighted by regular staff count at Jan 1, 2001</v>
          </cell>
        </row>
        <row r="29">
          <cell r="A29" t="str">
            <v>Hydro One Network Services Inc.</v>
          </cell>
          <cell r="F29">
            <v>0.60858000000000001</v>
          </cell>
        </row>
        <row r="30">
          <cell r="A30" t="str">
            <v>Hydro One Networks Inc.</v>
          </cell>
          <cell r="F30">
            <v>0.19400999999999999</v>
          </cell>
        </row>
        <row r="31">
          <cell r="A31" t="str">
            <v>E-Services</v>
          </cell>
          <cell r="F31">
            <v>0.17199999999999999</v>
          </cell>
        </row>
        <row r="32">
          <cell r="A32" t="str">
            <v>Hydro One Markets Inc.</v>
          </cell>
          <cell r="F32">
            <v>4.5399999999999998E-3</v>
          </cell>
        </row>
        <row r="33">
          <cell r="A33" t="str">
            <v>Hydro One Remote Communities Inc.</v>
          </cell>
          <cell r="F33">
            <v>7.7099999999999998E-3</v>
          </cell>
        </row>
        <row r="34">
          <cell r="A34" t="str">
            <v>Hydro One Inc.</v>
          </cell>
          <cell r="F34">
            <v>7.26E-3</v>
          </cell>
        </row>
        <row r="35">
          <cell r="A35" t="str">
            <v>Ontario Hydro Energy Inc.</v>
          </cell>
          <cell r="F35">
            <v>4.5399999999999998E-3</v>
          </cell>
        </row>
        <row r="36">
          <cell r="A36" t="str">
            <v>Hydro One Telecom Inc.</v>
          </cell>
          <cell r="F36">
            <v>1.3600000000000001E-3</v>
          </cell>
        </row>
        <row r="37">
          <cell r="F37">
            <v>1</v>
          </cell>
        </row>
        <row r="38">
          <cell r="A38" t="str">
            <v>LTD - weighted by PV of claims at Jan 1, 2001</v>
          </cell>
        </row>
        <row r="40">
          <cell r="A40" t="str">
            <v>Hydro One Network Services Inc.</v>
          </cell>
          <cell r="F40">
            <v>0.53222000000000003</v>
          </cell>
        </row>
        <row r="41">
          <cell r="A41" t="str">
            <v>Hydro One Networks Inc.</v>
          </cell>
          <cell r="F41">
            <v>0.15640999999999999</v>
          </cell>
        </row>
        <row r="42">
          <cell r="A42" t="str">
            <v>E-Services</v>
          </cell>
          <cell r="F42">
            <v>0.31136999999999998</v>
          </cell>
        </row>
        <row r="43">
          <cell r="F43">
            <v>1</v>
          </cell>
        </row>
        <row r="44">
          <cell r="A44" t="str">
            <v>SA - to Hydro One Inc.</v>
          </cell>
        </row>
      </sheetData>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References"/>
      <sheetName val="OEB_export"/>
      <sheetName val="LRAM workbook"/>
    </sheetNames>
    <sheetDataSet>
      <sheetData sheetId="0"/>
      <sheetData sheetId="1"/>
      <sheetData sheetId="2">
        <row r="84">
          <cell r="N84">
            <v>172001.41511267546</v>
          </cell>
        </row>
        <row r="118">
          <cell r="O118">
            <v>2011</v>
          </cell>
        </row>
        <row r="119">
          <cell r="O119">
            <v>2013</v>
          </cell>
        </row>
        <row r="120">
          <cell r="O120">
            <v>2014</v>
          </cell>
        </row>
        <row r="121">
          <cell r="O121">
            <v>2015</v>
          </cell>
        </row>
        <row r="122">
          <cell r="O122">
            <v>2016</v>
          </cell>
        </row>
      </sheetData>
      <sheetData sheetId="3">
        <row r="118">
          <cell r="P118">
            <v>3680.939945015215</v>
          </cell>
        </row>
        <row r="149">
          <cell r="Q149" t="str">
            <v>All</v>
          </cell>
        </row>
        <row r="150">
          <cell r="Q150">
            <v>2011</v>
          </cell>
        </row>
        <row r="151">
          <cell r="Q151">
            <v>2012</v>
          </cell>
        </row>
        <row r="152">
          <cell r="Q152">
            <v>2013</v>
          </cell>
        </row>
        <row r="153">
          <cell r="Q153">
            <v>2014</v>
          </cell>
        </row>
        <row r="154">
          <cell r="Q154">
            <v>2015</v>
          </cell>
        </row>
        <row r="155">
          <cell r="Q155">
            <v>2016</v>
          </cell>
        </row>
        <row r="156">
          <cell r="Q156">
            <v>2017</v>
          </cell>
        </row>
      </sheetData>
      <sheetData sheetId="4">
        <row r="7">
          <cell r="B7" t="str">
            <v>Residential</v>
          </cell>
          <cell r="C7" t="str">
            <v>kWh</v>
          </cell>
        </row>
        <row r="8">
          <cell r="B8" t="str">
            <v>GS &lt; 50 kW</v>
          </cell>
          <cell r="C8" t="str">
            <v>kWh</v>
          </cell>
        </row>
        <row r="9">
          <cell r="B9" t="str">
            <v>GS 50 to 4,999 kW</v>
          </cell>
          <cell r="C9" t="str">
            <v>kW</v>
          </cell>
        </row>
        <row r="10">
          <cell r="B10" t="str">
            <v>Unmetered Scattered Load</v>
          </cell>
          <cell r="C10" t="str">
            <v>kWh</v>
          </cell>
        </row>
        <row r="11">
          <cell r="B11" t="str">
            <v>Sentinel Lighting</v>
          </cell>
          <cell r="C11" t="str">
            <v>kW</v>
          </cell>
        </row>
        <row r="12">
          <cell r="B12" t="str">
            <v>Street Lighting</v>
          </cell>
          <cell r="C12" t="str">
            <v>kW</v>
          </cell>
        </row>
        <row r="13">
          <cell r="B13" t="str">
            <v>Embedded Distributor</v>
          </cell>
          <cell r="C13" t="str">
            <v>NA</v>
          </cell>
        </row>
        <row r="14">
          <cell r="B14" t="str">
            <v>microFIT Generator</v>
          </cell>
          <cell r="C14" t="str">
            <v>NA</v>
          </cell>
        </row>
        <row r="15">
          <cell r="B15" t="str">
            <v>"--Unused -- hide</v>
          </cell>
          <cell r="C15" t="str">
            <v>kW</v>
          </cell>
        </row>
        <row r="16">
          <cell r="B16" t="str">
            <v>"--Unused -- hide</v>
          </cell>
          <cell r="C16" t="str">
            <v>kWh</v>
          </cell>
        </row>
        <row r="17">
          <cell r="B17" t="str">
            <v>"--Unused -- hide</v>
          </cell>
          <cell r="C17" t="str">
            <v>kW</v>
          </cell>
        </row>
        <row r="18">
          <cell r="B18" t="str">
            <v>"--Unused -- hide</v>
          </cell>
          <cell r="C18" t="str">
            <v>NA</v>
          </cell>
        </row>
        <row r="40">
          <cell r="A40">
            <v>1</v>
          </cell>
          <cell r="B40" t="str">
            <v>Residential</v>
          </cell>
          <cell r="C40" t="str">
            <v>kWh</v>
          </cell>
          <cell r="D40">
            <v>0</v>
          </cell>
          <cell r="E40">
            <v>0</v>
          </cell>
          <cell r="F40">
            <v>2.7E-2</v>
          </cell>
          <cell r="G40">
            <v>2.53E-2</v>
          </cell>
          <cell r="H40">
            <v>2.4799999999999999E-2</v>
          </cell>
          <cell r="I40">
            <v>2.0199999999999999E-2</v>
          </cell>
        </row>
        <row r="41">
          <cell r="A41">
            <v>2</v>
          </cell>
          <cell r="B41" t="str">
            <v>GS &lt; 50 kW</v>
          </cell>
          <cell r="C41" t="str">
            <v>kWh</v>
          </cell>
          <cell r="D41">
            <v>0</v>
          </cell>
          <cell r="E41">
            <v>0</v>
          </cell>
          <cell r="F41">
            <v>2.0199999999999999E-2</v>
          </cell>
          <cell r="G41">
            <v>1.9400000000000001E-2</v>
          </cell>
          <cell r="H41">
            <v>1.9E-2</v>
          </cell>
          <cell r="I41">
            <v>1.9E-2</v>
          </cell>
        </row>
        <row r="42">
          <cell r="A42">
            <v>3</v>
          </cell>
          <cell r="B42" t="str">
            <v>GS 50 to 4,999 kW</v>
          </cell>
          <cell r="C42" t="str">
            <v>kW</v>
          </cell>
          <cell r="D42">
            <v>0</v>
          </cell>
          <cell r="E42">
            <v>0</v>
          </cell>
          <cell r="F42">
            <v>4.7889999999999997</v>
          </cell>
          <cell r="G42">
            <v>4.2230999999999996</v>
          </cell>
          <cell r="H42">
            <v>3.9339</v>
          </cell>
          <cell r="I42">
            <v>3.9339</v>
          </cell>
        </row>
        <row r="43">
          <cell r="A43">
            <v>4</v>
          </cell>
          <cell r="B43" t="str">
            <v>Unmetered Scattered Load</v>
          </cell>
          <cell r="C43" t="str">
            <v>kWh</v>
          </cell>
          <cell r="D43">
            <v>0</v>
          </cell>
          <cell r="E43">
            <v>0</v>
          </cell>
          <cell r="F43">
            <v>2.3999999999999998E-3</v>
          </cell>
          <cell r="G43">
            <v>2.5000000000000001E-3</v>
          </cell>
          <cell r="H43">
            <v>2.5000000000000001E-3</v>
          </cell>
          <cell r="I43">
            <v>2.5000000000000001E-3</v>
          </cell>
        </row>
        <row r="44">
          <cell r="A44">
            <v>5</v>
          </cell>
          <cell r="B44" t="str">
            <v>Sentinel Lighting</v>
          </cell>
          <cell r="C44" t="str">
            <v>kW</v>
          </cell>
          <cell r="D44">
            <v>0</v>
          </cell>
          <cell r="E44">
            <v>0</v>
          </cell>
          <cell r="F44">
            <v>32.816600000000001</v>
          </cell>
          <cell r="G44">
            <v>35.473399999999998</v>
          </cell>
          <cell r="H44">
            <v>36.726100000000002</v>
          </cell>
          <cell r="I44">
            <v>36.726100000000002</v>
          </cell>
        </row>
        <row r="45">
          <cell r="A45">
            <v>6</v>
          </cell>
          <cell r="B45" t="str">
            <v>Street Lighting</v>
          </cell>
          <cell r="C45" t="str">
            <v>kW</v>
          </cell>
          <cell r="D45">
            <v>0</v>
          </cell>
          <cell r="E45">
            <v>0</v>
          </cell>
          <cell r="F45">
            <v>15.277900000000001</v>
          </cell>
          <cell r="G45">
            <v>14.840400000000001</v>
          </cell>
          <cell r="H45">
            <v>14.588200000000001</v>
          </cell>
          <cell r="I45">
            <v>14.588200000000001</v>
          </cell>
        </row>
        <row r="46">
          <cell r="A46">
            <v>7</v>
          </cell>
          <cell r="B46" t="str">
            <v>Embedded Distributor</v>
          </cell>
          <cell r="C46" t="str">
            <v>NA</v>
          </cell>
          <cell r="D46">
            <v>0</v>
          </cell>
          <cell r="E46">
            <v>0</v>
          </cell>
          <cell r="F46">
            <v>0</v>
          </cell>
          <cell r="G46">
            <v>0</v>
          </cell>
          <cell r="H46">
            <v>0</v>
          </cell>
          <cell r="I46">
            <v>0</v>
          </cell>
        </row>
        <row r="47">
          <cell r="A47">
            <v>8</v>
          </cell>
          <cell r="B47" t="str">
            <v>microFIT Generator</v>
          </cell>
          <cell r="C47" t="str">
            <v>NA</v>
          </cell>
          <cell r="D47">
            <v>0</v>
          </cell>
          <cell r="E47">
            <v>0</v>
          </cell>
          <cell r="F47">
            <v>0</v>
          </cell>
          <cell r="G47">
            <v>0</v>
          </cell>
          <cell r="H47">
            <v>0</v>
          </cell>
          <cell r="I47">
            <v>0</v>
          </cell>
        </row>
        <row r="48">
          <cell r="A48">
            <v>9</v>
          </cell>
          <cell r="B48" t="str">
            <v>"--Unused -- hide</v>
          </cell>
          <cell r="C48" t="str">
            <v>kW</v>
          </cell>
          <cell r="D48">
            <v>0</v>
          </cell>
          <cell r="E48">
            <v>0</v>
          </cell>
          <cell r="F48">
            <v>0</v>
          </cell>
          <cell r="G48">
            <v>0</v>
          </cell>
          <cell r="H48">
            <v>0</v>
          </cell>
          <cell r="I48">
            <v>0</v>
          </cell>
        </row>
        <row r="49">
          <cell r="A49">
            <v>10</v>
          </cell>
          <cell r="B49" t="str">
            <v>"--Unused -- hide</v>
          </cell>
          <cell r="C49" t="str">
            <v>kWh</v>
          </cell>
          <cell r="D49">
            <v>0</v>
          </cell>
          <cell r="E49">
            <v>0</v>
          </cell>
          <cell r="F49">
            <v>0</v>
          </cell>
          <cell r="G49">
            <v>0</v>
          </cell>
          <cell r="H49">
            <v>0</v>
          </cell>
          <cell r="I49">
            <v>0</v>
          </cell>
        </row>
        <row r="50">
          <cell r="A50">
            <v>11</v>
          </cell>
          <cell r="B50" t="str">
            <v>"--Unused -- hide</v>
          </cell>
          <cell r="C50" t="str">
            <v>kW</v>
          </cell>
          <cell r="D50">
            <v>0</v>
          </cell>
          <cell r="E50">
            <v>0</v>
          </cell>
          <cell r="F50">
            <v>0</v>
          </cell>
          <cell r="G50">
            <v>0</v>
          </cell>
          <cell r="H50">
            <v>0</v>
          </cell>
          <cell r="I50">
            <v>0</v>
          </cell>
        </row>
        <row r="51">
          <cell r="A51">
            <v>12</v>
          </cell>
          <cell r="B51" t="str">
            <v>"--Unused -- hide</v>
          </cell>
          <cell r="C51" t="str">
            <v>NA</v>
          </cell>
          <cell r="D51">
            <v>0</v>
          </cell>
          <cell r="E51">
            <v>0</v>
          </cell>
          <cell r="F51">
            <v>0</v>
          </cell>
          <cell r="G51">
            <v>0</v>
          </cell>
          <cell r="H51">
            <v>0</v>
          </cell>
          <cell r="I51">
            <v>0</v>
          </cell>
        </row>
      </sheetData>
      <sheetData sheetId="5"/>
      <sheetData sheetId="6"/>
      <sheetData sheetId="7">
        <row r="4">
          <cell r="B4">
            <v>2011</v>
          </cell>
        </row>
      </sheetData>
      <sheetData sheetId="8"/>
      <sheetData sheetId="9"/>
      <sheetData sheetId="10"/>
      <sheetData sheetId="11"/>
      <sheetData sheetId="12"/>
      <sheetData sheetId="13"/>
      <sheetData sheetId="14"/>
      <sheetData sheetId="15"/>
      <sheetData sheetId="16">
        <row r="4">
          <cell r="B4">
            <v>2015</v>
          </cell>
        </row>
      </sheetData>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refreshError="1"/>
      <sheetData sheetId="2"/>
      <sheetData sheetId="3" refreshError="1"/>
      <sheetData sheetId="4"/>
      <sheetData sheetId="5"/>
      <sheetData sheetId="6"/>
      <sheetData sheetId="7" refreshError="1"/>
      <sheetData sheetId="8" refreshError="1"/>
      <sheetData sheetId="9">
        <row r="37">
          <cell r="C37">
            <v>423140323.25999999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sheetData sheetId="2"/>
      <sheetData sheetId="3"/>
      <sheetData sheetId="4"/>
      <sheetData sheetId="5"/>
      <sheetData sheetId="6"/>
      <sheetData sheetId="7"/>
      <sheetData sheetId="8"/>
      <sheetData sheetId="9">
        <row r="36">
          <cell r="C36">
            <v>498229321.94</v>
          </cell>
        </row>
        <row r="37">
          <cell r="C37">
            <v>122084.851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MOF  - 1"/>
      <sheetName val="MOF 2-5"/>
      <sheetName val="4.  GL Summary"/>
      <sheetName val="4a.GL Detail  Jul"/>
      <sheetName val="4b.  Incorrect hi gh bill adj"/>
      <sheetName val="4b1 addl June entries"/>
      <sheetName val="1.0 RA-310 MOF OCEB SEG SUM JUL"/>
      <sheetName val="1.1 RA-310 MOF OCEB Rate Cl JUL"/>
      <sheetName val="1.2 RA-310 MOF Multi Unit jUL "/>
      <sheetName val="1.3 RA-310 MOF OCEB Retailr JUL"/>
      <sheetName val="5. DGEN All"/>
      <sheetName val="5a.  DGEN outstanding LTD "/>
      <sheetName val="Summary OCEB 2013- settlements"/>
      <sheetName val="Filter Summary"/>
      <sheetName val="Report Definition"/>
      <sheetName val="2.0 RA-300-a OCEB Summary jul"/>
    </sheetNames>
    <sheetDataSet>
      <sheetData sheetId="0" refreshError="1"/>
      <sheetData sheetId="1" refreshError="1"/>
      <sheetData sheetId="2" refreshError="1"/>
      <sheetData sheetId="3">
        <row r="44">
          <cell r="B44" t="str">
            <v>2013</v>
          </cell>
        </row>
        <row r="45">
          <cell r="B45" t="str">
            <v>7</v>
          </cell>
        </row>
        <row r="47">
          <cell r="F47" t="str">
            <v>document type classification</v>
          </cell>
        </row>
        <row r="48">
          <cell r="B48" t="str">
            <v>Segment</v>
          </cell>
          <cell r="C48" t="str">
            <v>Document Type</v>
          </cell>
          <cell r="D48" t="str">
            <v>Document Header Text</v>
          </cell>
          <cell r="E48" t="str">
            <v>Posting Key</v>
          </cell>
          <cell r="F48" t="str">
            <v>CIS sub-ledger</v>
          </cell>
          <cell r="G48" t="str">
            <v>manual entry</v>
          </cell>
          <cell r="H48" t="str">
            <v>IESO settlement</v>
          </cell>
          <cell r="I48" t="str">
            <v>Grand Total</v>
          </cell>
        </row>
        <row r="49">
          <cell r="B49" t="str">
            <v>220</v>
          </cell>
          <cell r="C49" t="str">
            <v>ZC</v>
          </cell>
          <cell r="D49" t="str">
            <v/>
          </cell>
          <cell r="E49" t="str">
            <v>40</v>
          </cell>
          <cell r="F49">
            <v>26094011.580000009</v>
          </cell>
          <cell r="I49">
            <v>26094011.580000009</v>
          </cell>
        </row>
        <row r="50">
          <cell r="E50" t="str">
            <v>50</v>
          </cell>
          <cell r="F50">
            <v>-1432928.9900000009</v>
          </cell>
          <cell r="I50">
            <v>-1432928.9900000009</v>
          </cell>
        </row>
        <row r="51">
          <cell r="C51" t="str">
            <v>ZB</v>
          </cell>
          <cell r="D51" t="str">
            <v>Adj CSS high bill</v>
          </cell>
          <cell r="E51" t="str">
            <v>40</v>
          </cell>
          <cell r="G51">
            <v>10669.12</v>
          </cell>
          <cell r="I51">
            <v>10669.12</v>
          </cell>
        </row>
        <row r="52">
          <cell r="C52" t="str">
            <v>SA</v>
          </cell>
          <cell r="D52" t="str">
            <v>IESO Inv OCEB Remotes</v>
          </cell>
          <cell r="E52" t="str">
            <v>40</v>
          </cell>
          <cell r="G52">
            <v>54294.91</v>
          </cell>
          <cell r="I52">
            <v>54294.91</v>
          </cell>
        </row>
        <row r="53">
          <cell r="D53" t="str">
            <v>IESO Inv  OCEB Remotes</v>
          </cell>
          <cell r="E53" t="str">
            <v>40</v>
          </cell>
          <cell r="G53">
            <v>114838.48</v>
          </cell>
          <cell r="I53">
            <v>114838.48</v>
          </cell>
        </row>
        <row r="54">
          <cell r="C54" t="str">
            <v>KG</v>
          </cell>
          <cell r="D54" t="str">
            <v>PRESCAN</v>
          </cell>
          <cell r="E54" t="str">
            <v>50</v>
          </cell>
          <cell r="H54">
            <v>-33741159.109999999</v>
          </cell>
          <cell r="I54">
            <v>-33741159.109999999</v>
          </cell>
        </row>
        <row r="55">
          <cell r="C55" t="str">
            <v>AB</v>
          </cell>
          <cell r="D55" t="str">
            <v>IESO Inv OCEB Remotes</v>
          </cell>
          <cell r="E55" t="str">
            <v>50</v>
          </cell>
          <cell r="G55">
            <v>-54294.91</v>
          </cell>
          <cell r="I55">
            <v>-54294.91</v>
          </cell>
        </row>
        <row r="56">
          <cell r="B56" t="str">
            <v>220 Total</v>
          </cell>
          <cell r="F56">
            <v>24661082.590000007</v>
          </cell>
          <cell r="G56">
            <v>125507.6</v>
          </cell>
          <cell r="H56">
            <v>-33741159.109999999</v>
          </cell>
          <cell r="I56">
            <v>-8954568.9199999906</v>
          </cell>
        </row>
        <row r="57">
          <cell r="B57" t="str">
            <v>900</v>
          </cell>
          <cell r="C57" t="str">
            <v>ZC</v>
          </cell>
          <cell r="D57" t="str">
            <v/>
          </cell>
          <cell r="E57" t="str">
            <v>40</v>
          </cell>
          <cell r="F57">
            <v>2939.1500000000005</v>
          </cell>
          <cell r="I57">
            <v>2939.1500000000005</v>
          </cell>
        </row>
        <row r="58">
          <cell r="E58" t="str">
            <v>50</v>
          </cell>
          <cell r="F58">
            <v>-59.4</v>
          </cell>
          <cell r="I58">
            <v>-59.4</v>
          </cell>
        </row>
        <row r="59">
          <cell r="C59" t="str">
            <v>KG</v>
          </cell>
          <cell r="D59" t="str">
            <v>PRESCAN</v>
          </cell>
          <cell r="E59" t="str">
            <v>50</v>
          </cell>
          <cell r="H59">
            <v>-2112.38</v>
          </cell>
          <cell r="I59">
            <v>-2112.38</v>
          </cell>
        </row>
        <row r="60">
          <cell r="B60" t="str">
            <v>900 Total</v>
          </cell>
          <cell r="F60">
            <v>2879.7500000000005</v>
          </cell>
          <cell r="H60">
            <v>-2112.38</v>
          </cell>
          <cell r="I60">
            <v>767.37000000000035</v>
          </cell>
        </row>
        <row r="61">
          <cell r="F61">
            <v>24663962.340000007</v>
          </cell>
          <cell r="G61">
            <v>125507.6</v>
          </cell>
          <cell r="H61">
            <v>-33743271.490000002</v>
          </cell>
          <cell r="I61">
            <v>-8953801.5499999914</v>
          </cell>
        </row>
        <row r="62">
          <cell r="B62" t="str">
            <v>650</v>
          </cell>
          <cell r="C62" t="str">
            <v>ZC</v>
          </cell>
          <cell r="D62" t="str">
            <v/>
          </cell>
          <cell r="E62" t="str">
            <v>40</v>
          </cell>
          <cell r="F62">
            <v>71802.569999999978</v>
          </cell>
          <cell r="I62">
            <v>71802.569999999978</v>
          </cell>
        </row>
        <row r="63">
          <cell r="E63" t="str">
            <v>50</v>
          </cell>
          <cell r="F63">
            <v>-2193.7799999999997</v>
          </cell>
          <cell r="I63">
            <v>-2193.7799999999997</v>
          </cell>
        </row>
        <row r="64">
          <cell r="C64" t="str">
            <v>SA</v>
          </cell>
          <cell r="D64" t="str">
            <v>IESO Inv OCEB Remotes</v>
          </cell>
          <cell r="E64" t="str">
            <v>50</v>
          </cell>
          <cell r="G64">
            <v>-54294.91</v>
          </cell>
          <cell r="I64">
            <v>-54294.91</v>
          </cell>
        </row>
        <row r="65">
          <cell r="D65" t="str">
            <v>IESO Inv  OCEB Remotes</v>
          </cell>
          <cell r="E65" t="str">
            <v>50</v>
          </cell>
          <cell r="G65">
            <v>-114838.48</v>
          </cell>
          <cell r="I65">
            <v>-114838.48</v>
          </cell>
        </row>
        <row r="66">
          <cell r="C66" t="str">
            <v>AB</v>
          </cell>
          <cell r="D66" t="str">
            <v>IESO Inv OCEB Remotes</v>
          </cell>
          <cell r="E66" t="str">
            <v>40</v>
          </cell>
          <cell r="G66">
            <v>54294.91</v>
          </cell>
          <cell r="I66">
            <v>54294.91</v>
          </cell>
        </row>
        <row r="67">
          <cell r="B67" t="str">
            <v>650 Total</v>
          </cell>
          <cell r="F67">
            <v>69608.789999999979</v>
          </cell>
          <cell r="G67">
            <v>-114838.48000000001</v>
          </cell>
          <cell r="I67">
            <v>-45229.690000000017</v>
          </cell>
        </row>
        <row r="68">
          <cell r="F68">
            <v>69608.789999999979</v>
          </cell>
          <cell r="G68">
            <v>-114838.48000000001</v>
          </cell>
          <cell r="I68">
            <v>-45229.690000000017</v>
          </cell>
        </row>
        <row r="69">
          <cell r="F69">
            <v>24733571.130000006</v>
          </cell>
          <cell r="G69">
            <v>10669.12000000001</v>
          </cell>
          <cell r="H69">
            <v>-33743271.490000002</v>
          </cell>
          <cell r="I69">
            <v>-8999031.2399999909</v>
          </cell>
        </row>
        <row r="71">
          <cell r="D71" t="str">
            <v>Add:  Manual entry</v>
          </cell>
          <cell r="F71">
            <v>10669.12000000001</v>
          </cell>
          <cell r="G71">
            <v>-10669.12000000001</v>
          </cell>
        </row>
        <row r="72">
          <cell r="D72" t="str">
            <v xml:space="preserve">Total GL (per sub-ledger + manual adj) </v>
          </cell>
          <cell r="F72">
            <v>24744240.250000007</v>
          </cell>
          <cell r="G72">
            <v>-219007.84000000003</v>
          </cell>
        </row>
        <row r="74">
          <cell r="D74" t="str">
            <v>Per OCEB report</v>
          </cell>
          <cell r="F74">
            <v>-24744240.250000007</v>
          </cell>
        </row>
        <row r="76">
          <cell r="D76" t="str">
            <v>Diff</v>
          </cell>
          <cell r="F76">
            <v>0</v>
          </cell>
        </row>
      </sheetData>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02 p1"/>
      <sheetName val="Aug-02 p2"/>
      <sheetName val="Aug-02 p3"/>
      <sheetName val="Aug-02 price"/>
      <sheetName val="Jul-02 p1"/>
      <sheetName val="Jul-02 p2"/>
      <sheetName val="Jul-02 p3"/>
      <sheetName val="Jul-02 Price"/>
      <sheetName val="Jun-02 p1"/>
      <sheetName val="Jun-02 p2"/>
      <sheetName val="Jun-02 p3"/>
      <sheetName val="Jun-02 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9">
          <cell r="B9" t="str">
            <v>Current Month</v>
          </cell>
          <cell r="D9" t="str">
            <v>Year to Date</v>
          </cell>
          <cell r="G9">
            <v>37377</v>
          </cell>
        </row>
        <row r="10">
          <cell r="B10" t="str">
            <v>$ M</v>
          </cell>
          <cell r="C10" t="str">
            <v>GWh</v>
          </cell>
          <cell r="D10" t="str">
            <v>$ M</v>
          </cell>
          <cell r="E10" t="str">
            <v>GWh</v>
          </cell>
          <cell r="G10" t="str">
            <v>$ M</v>
          </cell>
          <cell r="H10" t="str">
            <v>GWh</v>
          </cell>
        </row>
        <row r="12">
          <cell r="A12" t="str">
            <v>Retail</v>
          </cell>
        </row>
        <row r="14">
          <cell r="A14" t="str">
            <v>May to June</v>
          </cell>
        </row>
        <row r="16">
          <cell r="A16" t="str">
            <v>Transmission Price and Volume Assumptions</v>
          </cell>
          <cell r="B16">
            <v>0.34</v>
          </cell>
          <cell r="D16">
            <v>-1.03</v>
          </cell>
          <cell r="G16">
            <v>-1.37</v>
          </cell>
        </row>
        <row r="18">
          <cell r="A18" t="str">
            <v>Price Variance</v>
          </cell>
        </row>
        <row r="19">
          <cell r="A19" t="str">
            <v>Commodity</v>
          </cell>
          <cell r="B19">
            <v>-20.38</v>
          </cell>
          <cell r="D19">
            <v>-47.55</v>
          </cell>
          <cell r="G19">
            <v>-27.17</v>
          </cell>
        </row>
        <row r="20">
          <cell r="A20" t="str">
            <v>DRC</v>
          </cell>
          <cell r="B20">
            <v>-7.85</v>
          </cell>
          <cell r="D20">
            <v>-15.86</v>
          </cell>
          <cell r="G20">
            <v>-8.01</v>
          </cell>
        </row>
        <row r="21">
          <cell r="A21" t="str">
            <v>Wholesale Market Service Charge</v>
          </cell>
          <cell r="B21">
            <v>-2.38</v>
          </cell>
          <cell r="D21">
            <v>-2.82</v>
          </cell>
          <cell r="G21">
            <v>-0.44</v>
          </cell>
        </row>
        <row r="22">
          <cell r="A22" t="str">
            <v>Total Commodity and WMSC Price Variance</v>
          </cell>
          <cell r="B22">
            <v>-30.609999999999996</v>
          </cell>
          <cell r="D22">
            <v>-66.22999999999999</v>
          </cell>
          <cell r="G22">
            <v>-35.619999999999997</v>
          </cell>
        </row>
        <row r="24">
          <cell r="A24" t="str">
            <v>Volume (GWh) Variance</v>
          </cell>
        </row>
        <row r="25">
          <cell r="A25" t="str">
            <v>- Weather</v>
          </cell>
          <cell r="B25">
            <v>1.42</v>
          </cell>
          <cell r="C25">
            <v>38.607544799999999</v>
          </cell>
          <cell r="D25">
            <v>3.13</v>
          </cell>
          <cell r="E25">
            <v>89.87754480000001</v>
          </cell>
          <cell r="G25">
            <v>1.71</v>
          </cell>
          <cell r="H25">
            <v>51.27</v>
          </cell>
        </row>
        <row r="26">
          <cell r="A26" t="str">
            <v>- Effect of Dec 2001 OPG Billing Adjustment on Budget (note 3)</v>
          </cell>
          <cell r="B26">
            <v>1.1399999999999999</v>
          </cell>
          <cell r="C26">
            <v>31</v>
          </cell>
          <cell r="D26">
            <v>2.5499999999999998</v>
          </cell>
          <cell r="E26">
            <v>73.38</v>
          </cell>
          <cell r="G26">
            <v>1.41</v>
          </cell>
          <cell r="H26">
            <v>42.38</v>
          </cell>
        </row>
        <row r="27">
          <cell r="A27" t="str">
            <v>- Volume Variance Due to Other Events</v>
          </cell>
          <cell r="B27">
            <v>-0.65</v>
          </cell>
          <cell r="C27">
            <v>-17.771192903952901</v>
          </cell>
          <cell r="D27">
            <v>1.2599999999999998</v>
          </cell>
          <cell r="E27">
            <v>39.698807096047098</v>
          </cell>
          <cell r="G27">
            <v>1.91</v>
          </cell>
          <cell r="H27">
            <v>57.47</v>
          </cell>
        </row>
        <row r="28">
          <cell r="A28" t="str">
            <v>- May Accrual Vs Actual Variance</v>
          </cell>
          <cell r="B28">
            <v>-10.81</v>
          </cell>
          <cell r="C28">
            <v>-7.65</v>
          </cell>
        </row>
        <row r="29">
          <cell r="A29" t="str">
            <v>Total Volume Variance</v>
          </cell>
          <cell r="B29">
            <v>-8.9</v>
          </cell>
          <cell r="C29">
            <v>44.1863518960471</v>
          </cell>
          <cell r="D29">
            <v>6.9399999999999995</v>
          </cell>
          <cell r="E29">
            <v>202.9563518960471</v>
          </cell>
          <cell r="G29">
            <v>5.03</v>
          </cell>
          <cell r="H29">
            <v>151.12</v>
          </cell>
        </row>
        <row r="31">
          <cell r="A31" t="str">
            <v>Total May to June</v>
          </cell>
          <cell r="B31">
            <v>-39.169999999999995</v>
          </cell>
          <cell r="C31">
            <v>44.1863518960471</v>
          </cell>
          <cell r="D31">
            <v>-60.319999999999993</v>
          </cell>
          <cell r="E31">
            <v>202.9563518960471</v>
          </cell>
          <cell r="G31">
            <v>-31.959999999999994</v>
          </cell>
          <cell r="H31">
            <v>151.12</v>
          </cell>
        </row>
        <row r="32">
          <cell r="A32" t="str">
            <v>CHECK</v>
          </cell>
          <cell r="B32">
            <v>-28.359999999999992</v>
          </cell>
          <cell r="C32">
            <v>51.836351896047098</v>
          </cell>
          <cell r="D32">
            <v>-60.319999999999993</v>
          </cell>
          <cell r="E32">
            <v>202.9563518960471</v>
          </cell>
          <cell r="G32">
            <v>-31.959999999999994</v>
          </cell>
          <cell r="H32">
            <v>151.12</v>
          </cell>
        </row>
        <row r="34">
          <cell r="A34" t="str">
            <v>January to April</v>
          </cell>
        </row>
        <row r="35">
          <cell r="A35" t="str">
            <v>- Weather</v>
          </cell>
          <cell r="D35">
            <v>-20.718612676697845</v>
          </cell>
          <cell r="E35">
            <v>-303.79197473163998</v>
          </cell>
        </row>
        <row r="36">
          <cell r="A36" t="str">
            <v>- Effect of Dec 2001 OPG Billing Adjustment on Budget (note 3)</v>
          </cell>
          <cell r="D36">
            <v>6.4790000000000001</v>
          </cell>
          <cell r="E36">
            <v>95</v>
          </cell>
        </row>
        <row r="37">
          <cell r="A37" t="str">
            <v>- Volume Variance Due to Other Events</v>
          </cell>
          <cell r="D37">
            <v>0.90253939789979787</v>
          </cell>
          <cell r="E37">
            <v>13.233715511727301</v>
          </cell>
        </row>
        <row r="38">
          <cell r="A38" t="str">
            <v>- April Accrual vs Actual Variance</v>
          </cell>
          <cell r="B38">
            <v>-2.0460000000002516E-3</v>
          </cell>
          <cell r="C38">
            <v>-3.000000000000369E-2</v>
          </cell>
        </row>
        <row r="39">
          <cell r="A39" t="str">
            <v>Total January to April</v>
          </cell>
          <cell r="B39">
            <v>-2.0460000000002516E-3</v>
          </cell>
          <cell r="C39">
            <v>-3.000000000000369E-2</v>
          </cell>
          <cell r="D39">
            <v>-13.337073278798048</v>
          </cell>
          <cell r="E39">
            <v>-195.55825921991269</v>
          </cell>
        </row>
        <row r="41">
          <cell r="A41" t="str">
            <v>2001 $ reported in 2002 Financial Results</v>
          </cell>
        </row>
        <row r="42">
          <cell r="A42" t="str">
            <v xml:space="preserve">- Apr-Jun-02 OPG adjustments to 1999-2001 COP </v>
          </cell>
          <cell r="B42">
            <v>0.42204600000000025</v>
          </cell>
          <cell r="D42">
            <v>1.46602361086448</v>
          </cell>
        </row>
        <row r="43">
          <cell r="A43" t="str">
            <v>- London LTLT 2001</v>
          </cell>
          <cell r="D43">
            <v>0.396254</v>
          </cell>
        </row>
        <row r="44">
          <cell r="A44" t="str">
            <v>- Brant County 1999-2000 LTLT</v>
          </cell>
          <cell r="B44">
            <v>0.35359164999999998</v>
          </cell>
          <cell r="D44">
            <v>0.35359164999999998</v>
          </cell>
        </row>
        <row r="45">
          <cell r="A45" t="str">
            <v>- Other Prior Year Adjustments</v>
          </cell>
          <cell r="B45">
            <v>-0.01</v>
          </cell>
          <cell r="D45">
            <v>0.36068744999999997</v>
          </cell>
        </row>
        <row r="46">
          <cell r="A46" t="str">
            <v>Total 2001 $ in 2002 Journal</v>
          </cell>
          <cell r="B46">
            <v>0.76563765000000017</v>
          </cell>
          <cell r="C46">
            <v>0</v>
          </cell>
          <cell r="D46">
            <v>2.5765567108644798</v>
          </cell>
          <cell r="E46">
            <v>0</v>
          </cell>
        </row>
        <row r="48">
          <cell r="A48" t="str">
            <v>Total Retail Variance</v>
          </cell>
          <cell r="B48">
            <v>-38.406408349999992</v>
          </cell>
          <cell r="C48">
            <v>44.156351896047099</v>
          </cell>
          <cell r="D48">
            <v>-71.080516567933557</v>
          </cell>
          <cell r="E48">
            <v>7.3980926761344108</v>
          </cell>
        </row>
        <row r="49">
          <cell r="A49" t="str">
            <v>CHECK</v>
          </cell>
          <cell r="B49">
            <v>-38.408863159369943</v>
          </cell>
          <cell r="C49">
            <v>44.162606860173582</v>
          </cell>
          <cell r="D49">
            <v>-71.077688159369927</v>
          </cell>
          <cell r="E49">
            <v>7.4003100201734924</v>
          </cell>
        </row>
        <row r="52">
          <cell r="A52" t="str">
            <v xml:space="preserve">note 3: Retail Budget kwh has not accounted for the impact of Dec-01 and 2002 OPGI Retroactive Adjustment. </v>
          </cell>
        </row>
        <row r="53">
          <cell r="A53" t="str">
            <v xml:space="preserve"> If the adjustments were incorporated, the Budget kwh would have been higher.</v>
          </cell>
        </row>
      </sheetData>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2C96-2823-4958-8400-4192372371A0}">
  <sheetPr>
    <tabColor rgb="FFFFFF00"/>
    <pageSetUpPr fitToPage="1"/>
  </sheetPr>
  <dimension ref="A1:AJ58"/>
  <sheetViews>
    <sheetView showGridLines="0" tabSelected="1" zoomScale="90" zoomScaleNormal="90" workbookViewId="0">
      <pane xSplit="3" ySplit="6" topLeftCell="V7" activePane="bottomRight" state="frozen"/>
      <selection activeCell="C25" sqref="C25"/>
      <selection pane="topRight" activeCell="C25" sqref="C25"/>
      <selection pane="bottomLeft" activeCell="C25" sqref="C25"/>
      <selection pane="bottomRight" activeCell="AB12" sqref="AB12"/>
    </sheetView>
  </sheetViews>
  <sheetFormatPr defaultColWidth="8.453125" defaultRowHeight="14.5" outlineLevelRow="1" x14ac:dyDescent="0.35"/>
  <cols>
    <col min="2" max="2" width="75.54296875" customWidth="1"/>
    <col min="3" max="3" width="11.453125" customWidth="1"/>
    <col min="4" max="4" width="11.54296875" customWidth="1"/>
    <col min="5" max="5" width="14.81640625" customWidth="1"/>
    <col min="6" max="6" width="12.453125" customWidth="1"/>
    <col min="7" max="7" width="19.81640625" customWidth="1"/>
    <col min="8" max="8" width="15.81640625" customWidth="1"/>
    <col min="9" max="9" width="11.7265625" customWidth="1"/>
    <col min="10" max="10" width="16" customWidth="1"/>
    <col min="11" max="11" width="13.54296875" customWidth="1"/>
    <col min="12" max="12" width="14.453125" customWidth="1"/>
    <col min="13" max="13" width="16.54296875" customWidth="1"/>
    <col min="14" max="14" width="18.1796875" customWidth="1"/>
    <col min="15" max="15" width="17.1796875" customWidth="1"/>
    <col min="16" max="16" width="16.453125" customWidth="1"/>
    <col min="17" max="17" width="15.1796875" customWidth="1"/>
    <col min="18" max="18" width="17.453125" customWidth="1"/>
    <col min="19" max="21" width="16.54296875" customWidth="1"/>
    <col min="22" max="22" width="15.453125" customWidth="1"/>
    <col min="23" max="23" width="17" customWidth="1"/>
    <col min="24" max="24" width="18.54296875" customWidth="1"/>
    <col min="25" max="25" width="19.7265625" customWidth="1"/>
    <col min="26" max="26" width="20.453125" customWidth="1"/>
    <col min="27" max="27" width="18.453125" customWidth="1"/>
    <col min="28" max="28" width="25.54296875" customWidth="1"/>
    <col min="29" max="29" width="18.54296875" customWidth="1"/>
    <col min="30" max="30" width="20.1796875" customWidth="1"/>
    <col min="31" max="31" width="13.453125" customWidth="1"/>
    <col min="32" max="32" width="16.54296875" customWidth="1"/>
    <col min="33" max="33" width="13.453125" customWidth="1"/>
    <col min="34" max="34" width="12.26953125" bestFit="1" customWidth="1"/>
    <col min="35" max="35" width="13" customWidth="1"/>
    <col min="36" max="36" width="10.453125" bestFit="1" customWidth="1"/>
  </cols>
  <sheetData>
    <row r="1" spans="2:34" x14ac:dyDescent="0.35">
      <c r="M1" s="1"/>
      <c r="Z1" s="2"/>
      <c r="AC1" s="2"/>
      <c r="AD1" s="2"/>
    </row>
    <row r="2" spans="2:34" ht="15" thickBot="1" x14ac:dyDescent="0.4">
      <c r="J2" s="3"/>
      <c r="O2" s="1"/>
      <c r="P2" s="1"/>
      <c r="R2" s="1"/>
    </row>
    <row r="3" spans="2:34" ht="56.25" customHeight="1" thickBot="1" x14ac:dyDescent="0.7">
      <c r="B3" s="4"/>
      <c r="C3" s="5"/>
      <c r="D3" s="6">
        <v>2022</v>
      </c>
      <c r="E3" s="7"/>
      <c r="F3" s="7"/>
      <c r="G3" s="7"/>
      <c r="H3" s="7"/>
      <c r="I3" s="7"/>
      <c r="J3" s="7"/>
      <c r="K3" s="7"/>
      <c r="L3" s="7"/>
      <c r="M3" s="8"/>
      <c r="N3" s="9">
        <v>2023</v>
      </c>
      <c r="O3" s="10"/>
      <c r="P3" s="10"/>
      <c r="Q3" s="10"/>
      <c r="R3" s="10"/>
      <c r="S3" s="10"/>
      <c r="T3" s="10"/>
      <c r="U3" s="10"/>
      <c r="V3" s="10"/>
      <c r="W3" s="11"/>
      <c r="X3" s="9">
        <v>2024</v>
      </c>
      <c r="Y3" s="10"/>
      <c r="Z3" s="10"/>
      <c r="AA3" s="11"/>
      <c r="AB3" s="12" t="s">
        <v>0</v>
      </c>
      <c r="AC3" s="12"/>
      <c r="AD3" s="13"/>
      <c r="AE3" s="14"/>
      <c r="AF3" s="14" t="s">
        <v>1</v>
      </c>
      <c r="AG3" s="15"/>
      <c r="AH3" s="16"/>
    </row>
    <row r="4" spans="2:34" ht="15" customHeight="1" x14ac:dyDescent="0.35">
      <c r="B4" s="17" t="s">
        <v>2</v>
      </c>
      <c r="C4" s="18" t="s">
        <v>3</v>
      </c>
      <c r="D4" s="19" t="s">
        <v>4</v>
      </c>
      <c r="E4" s="20" t="s">
        <v>5</v>
      </c>
      <c r="F4" s="20" t="s">
        <v>6</v>
      </c>
      <c r="G4" s="20" t="s">
        <v>7</v>
      </c>
      <c r="H4" s="20" t="s">
        <v>8</v>
      </c>
      <c r="I4" s="20" t="s">
        <v>9</v>
      </c>
      <c r="J4" s="20" t="s">
        <v>10</v>
      </c>
      <c r="K4" s="20" t="s">
        <v>6</v>
      </c>
      <c r="L4" s="20" t="s">
        <v>11</v>
      </c>
      <c r="M4" s="20" t="s">
        <v>12</v>
      </c>
      <c r="N4" s="21" t="s">
        <v>13</v>
      </c>
      <c r="O4" s="20" t="s">
        <v>14</v>
      </c>
      <c r="P4" s="20" t="s">
        <v>15</v>
      </c>
      <c r="Q4" s="20" t="s">
        <v>16</v>
      </c>
      <c r="R4" s="20" t="s">
        <v>17</v>
      </c>
      <c r="S4" s="20" t="s">
        <v>18</v>
      </c>
      <c r="T4" s="20" t="s">
        <v>19</v>
      </c>
      <c r="U4" s="20" t="s">
        <v>15</v>
      </c>
      <c r="V4" s="20" t="s">
        <v>20</v>
      </c>
      <c r="W4" s="22" t="s">
        <v>21</v>
      </c>
      <c r="X4" s="21" t="s">
        <v>22</v>
      </c>
      <c r="Y4" s="20" t="s">
        <v>23</v>
      </c>
      <c r="Z4" s="20" t="s">
        <v>24</v>
      </c>
      <c r="AA4" s="22" t="s">
        <v>25</v>
      </c>
      <c r="AB4" s="23" t="s">
        <v>26</v>
      </c>
      <c r="AC4" s="20" t="s">
        <v>27</v>
      </c>
      <c r="AD4" s="22" t="s">
        <v>28</v>
      </c>
      <c r="AE4" s="23" t="s">
        <v>29</v>
      </c>
      <c r="AF4" s="22" t="s">
        <v>30</v>
      </c>
      <c r="AG4" s="22" t="s">
        <v>31</v>
      </c>
      <c r="AH4" s="24"/>
    </row>
    <row r="5" spans="2:34" x14ac:dyDescent="0.35">
      <c r="B5" s="25"/>
      <c r="C5" s="26"/>
      <c r="D5" s="27"/>
      <c r="E5" s="28"/>
      <c r="F5" s="29"/>
      <c r="G5" s="29"/>
      <c r="H5" s="30"/>
      <c r="I5" s="28"/>
      <c r="J5" s="29"/>
      <c r="K5" s="29"/>
      <c r="L5" s="29"/>
      <c r="M5" s="31"/>
      <c r="N5" s="32"/>
      <c r="O5" s="28"/>
      <c r="P5" s="29"/>
      <c r="Q5" s="29"/>
      <c r="R5" s="30"/>
      <c r="S5" s="31"/>
      <c r="T5" s="29"/>
      <c r="U5" s="29"/>
      <c r="V5" s="29"/>
      <c r="W5" s="33"/>
      <c r="X5" s="34"/>
      <c r="Y5" s="30"/>
      <c r="Z5" s="30"/>
      <c r="AA5" s="35"/>
      <c r="AB5" s="36"/>
      <c r="AC5" s="31"/>
      <c r="AD5" s="33"/>
      <c r="AE5" s="36"/>
      <c r="AF5" s="33"/>
      <c r="AG5" s="33"/>
      <c r="AH5" s="24"/>
    </row>
    <row r="6" spans="2:34" ht="52.5" customHeight="1" thickBot="1" x14ac:dyDescent="0.4">
      <c r="B6" s="25"/>
      <c r="C6" s="26"/>
      <c r="D6" s="37"/>
      <c r="E6" s="38"/>
      <c r="F6" s="39"/>
      <c r="G6" s="39"/>
      <c r="H6" s="40"/>
      <c r="I6" s="38"/>
      <c r="J6" s="39"/>
      <c r="K6" s="39"/>
      <c r="L6" s="39"/>
      <c r="M6" s="41"/>
      <c r="N6" s="42"/>
      <c r="O6" s="38"/>
      <c r="P6" s="39"/>
      <c r="Q6" s="39"/>
      <c r="R6" s="40"/>
      <c r="S6" s="41"/>
      <c r="T6" s="39"/>
      <c r="U6" s="39"/>
      <c r="V6" s="39"/>
      <c r="W6" s="43"/>
      <c r="X6" s="34"/>
      <c r="Y6" s="30"/>
      <c r="Z6" s="30"/>
      <c r="AA6" s="35"/>
      <c r="AB6" s="44"/>
      <c r="AC6" s="31" t="s">
        <v>32</v>
      </c>
      <c r="AD6" s="33" t="s">
        <v>32</v>
      </c>
      <c r="AE6" s="45"/>
      <c r="AF6" s="43"/>
      <c r="AG6" s="43"/>
      <c r="AH6" s="24"/>
    </row>
    <row r="7" spans="2:34" ht="24.75" customHeight="1" thickBot="1" x14ac:dyDescent="0.4">
      <c r="B7" s="46" t="s">
        <v>33</v>
      </c>
      <c r="C7" s="47"/>
      <c r="D7" s="48"/>
      <c r="E7" s="49"/>
      <c r="F7" s="50"/>
      <c r="G7" s="50"/>
      <c r="H7" s="50"/>
      <c r="I7" s="50"/>
      <c r="J7" s="50"/>
      <c r="K7" s="50"/>
      <c r="L7" s="50"/>
      <c r="M7" s="51"/>
      <c r="N7" s="52"/>
      <c r="O7" s="49"/>
      <c r="P7" s="50"/>
      <c r="Q7" s="50"/>
      <c r="R7" s="50"/>
      <c r="S7" s="50"/>
      <c r="T7" s="50"/>
      <c r="U7" s="50"/>
      <c r="V7" s="50"/>
      <c r="W7" s="53"/>
      <c r="X7" s="54"/>
      <c r="Y7" s="55"/>
      <c r="Z7" s="55"/>
      <c r="AA7" s="56"/>
      <c r="AB7" s="57"/>
      <c r="AC7" s="58"/>
      <c r="AD7" s="59"/>
      <c r="AE7" s="60"/>
      <c r="AF7" s="61"/>
      <c r="AG7" s="62"/>
      <c r="AH7" s="63"/>
    </row>
    <row r="8" spans="2:34" s="81" customFormat="1" ht="15" thickBot="1" x14ac:dyDescent="0.4">
      <c r="B8" s="64" t="s">
        <v>34</v>
      </c>
      <c r="C8" s="65">
        <v>1550</v>
      </c>
      <c r="D8" s="66"/>
      <c r="E8" s="67"/>
      <c r="F8" s="68"/>
      <c r="G8" s="69">
        <v>5564487.7400000012</v>
      </c>
      <c r="H8" s="70">
        <f>G8</f>
        <v>5564487.7400000012</v>
      </c>
      <c r="I8" s="68"/>
      <c r="J8" s="68"/>
      <c r="K8" s="68"/>
      <c r="L8" s="69">
        <v>244981.17027767954</v>
      </c>
      <c r="M8" s="70">
        <f>L8</f>
        <v>244981.17027767954</v>
      </c>
      <c r="N8" s="71">
        <f>H8</f>
        <v>5564487.7400000012</v>
      </c>
      <c r="O8" s="69">
        <v>1305825.3100000005</v>
      </c>
      <c r="P8" s="69">
        <v>2025886</v>
      </c>
      <c r="Q8" s="69"/>
      <c r="R8" s="70">
        <f t="shared" ref="R8:R23" si="0">N8+O8-P8+Q8</f>
        <v>4844427.0500000017</v>
      </c>
      <c r="S8" s="72">
        <f t="shared" ref="S8:S31" si="1">M8</f>
        <v>244981.17027767954</v>
      </c>
      <c r="T8" s="69">
        <v>139094.46581782217</v>
      </c>
      <c r="U8" s="69">
        <v>56242.648824999924</v>
      </c>
      <c r="V8" s="69"/>
      <c r="W8" s="73">
        <f>S8+T8-U8+V8</f>
        <v>327832.98727050179</v>
      </c>
      <c r="X8" s="74">
        <v>3538601.7400000012</v>
      </c>
      <c r="Y8" s="74">
        <v>535752.9454416798</v>
      </c>
      <c r="Z8" s="70">
        <f t="shared" ref="Z8:Z31" si="2">R8-X8</f>
        <v>1305825.3100000005</v>
      </c>
      <c r="AA8" s="73">
        <f>W8-Y8</f>
        <v>-207919.958171178</v>
      </c>
      <c r="AB8" s="75">
        <f>(R8+Z8)/2*5.49%*0.5+(R8+Z8)/2*5.2%*0.25+(R8+Z8)/2*4.4%*0.25</f>
        <v>158215.24196100008</v>
      </c>
      <c r="AC8" s="69">
        <f>AA8+AB8</f>
        <v>-49704.716210177925</v>
      </c>
      <c r="AD8" s="76">
        <f>Z8+AC8</f>
        <v>1256120.5937898227</v>
      </c>
      <c r="AE8" s="77" t="s">
        <v>35</v>
      </c>
      <c r="AF8" s="78">
        <f>R8+W8</f>
        <v>5172260.0372705031</v>
      </c>
      <c r="AG8" s="79">
        <f>AF8-SUM(R8,W8)</f>
        <v>0</v>
      </c>
      <c r="AH8" s="80"/>
    </row>
    <row r="9" spans="2:34" s="81" customFormat="1" ht="15" thickBot="1" x14ac:dyDescent="0.4">
      <c r="B9" s="64" t="s">
        <v>36</v>
      </c>
      <c r="C9" s="65">
        <v>1551</v>
      </c>
      <c r="D9" s="66"/>
      <c r="E9" s="67"/>
      <c r="F9" s="68"/>
      <c r="G9" s="69">
        <v>-4667388.2303833179</v>
      </c>
      <c r="H9" s="70">
        <f t="shared" ref="H9:H37" si="3">G9</f>
        <v>-4667388.2303833179</v>
      </c>
      <c r="I9" s="82"/>
      <c r="J9" s="68"/>
      <c r="K9" s="68"/>
      <c r="L9" s="69">
        <v>-48680.277737977805</v>
      </c>
      <c r="M9" s="70">
        <f t="shared" ref="M9:M37" si="4">L9</f>
        <v>-48680.277737977805</v>
      </c>
      <c r="N9" s="71">
        <f t="shared" ref="N9:N37" si="5">H9</f>
        <v>-4667388.2303833179</v>
      </c>
      <c r="O9" s="69">
        <v>-2192385.2601503683</v>
      </c>
      <c r="P9" s="69">
        <v>-146637.1941476604</v>
      </c>
      <c r="Q9" s="69"/>
      <c r="R9" s="70">
        <f t="shared" si="0"/>
        <v>-6713136.2963860258</v>
      </c>
      <c r="S9" s="72">
        <f t="shared" si="1"/>
        <v>-48680.277737977805</v>
      </c>
      <c r="T9" s="69">
        <v>-259890.24163646347</v>
      </c>
      <c r="U9" s="69">
        <v>-7546.1910538564853</v>
      </c>
      <c r="V9" s="69"/>
      <c r="W9" s="73">
        <f t="shared" ref="W9:W31" si="6">S9+T9-U9+V9</f>
        <v>-301024.32832058478</v>
      </c>
      <c r="X9" s="74">
        <v>-4520751.0362356575</v>
      </c>
      <c r="Y9" s="74">
        <v>-417443.12549748103</v>
      </c>
      <c r="Z9" s="70">
        <f t="shared" si="2"/>
        <v>-2192385.2601503683</v>
      </c>
      <c r="AA9" s="73">
        <f t="shared" ref="AA9:AA31" si="7">W9-Y9</f>
        <v>116418.79717689625</v>
      </c>
      <c r="AB9" s="75">
        <f t="shared" ref="AB9:AB30" si="8">(R9+Z9)/2*5.49%*0.5+(R9+Z9)/2*5.2%*0.25+(R9+Z9)/2*4.4%*0.25</f>
        <v>-229094.54204189879</v>
      </c>
      <c r="AC9" s="69">
        <f t="shared" ref="AC9:AC36" si="9">AA9+AB9</f>
        <v>-112675.74486500255</v>
      </c>
      <c r="AD9" s="76">
        <f t="shared" ref="AD9:AD20" si="10">Z9+AC9</f>
        <v>-2305061.0050153709</v>
      </c>
      <c r="AE9" s="77" t="s">
        <v>35</v>
      </c>
      <c r="AF9" s="78">
        <f t="shared" ref="AF9:AF30" si="11">R9+W9</f>
        <v>-7014160.624706611</v>
      </c>
      <c r="AG9" s="79">
        <f t="shared" ref="AG9:AG37" si="12">AF9-SUM(R9,W9)</f>
        <v>0</v>
      </c>
      <c r="AH9" s="80"/>
    </row>
    <row r="10" spans="2:34" s="81" customFormat="1" ht="14.15" customHeight="1" thickBot="1" x14ac:dyDescent="0.4">
      <c r="B10" s="64" t="s">
        <v>37</v>
      </c>
      <c r="C10" s="65">
        <v>1580</v>
      </c>
      <c r="D10" s="83"/>
      <c r="E10" s="68"/>
      <c r="F10" s="68"/>
      <c r="G10" s="69">
        <v>31266019.091661386</v>
      </c>
      <c r="H10" s="70">
        <f t="shared" si="3"/>
        <v>31266019.091661386</v>
      </c>
      <c r="I10" s="67"/>
      <c r="J10" s="68"/>
      <c r="K10" s="68"/>
      <c r="L10" s="69">
        <v>160331.35300535982</v>
      </c>
      <c r="M10" s="70">
        <f t="shared" si="4"/>
        <v>160331.35300535982</v>
      </c>
      <c r="N10" s="71">
        <f t="shared" si="5"/>
        <v>31266019.091661386</v>
      </c>
      <c r="O10" s="69">
        <v>-40513977.22687199</v>
      </c>
      <c r="P10" s="69">
        <v>-21022019.949508026</v>
      </c>
      <c r="Q10" s="69"/>
      <c r="R10" s="70">
        <f t="shared" si="0"/>
        <v>11774061.814297423</v>
      </c>
      <c r="S10" s="72">
        <f t="shared" si="1"/>
        <v>160331.35300535982</v>
      </c>
      <c r="T10" s="69">
        <v>1845702.870769745</v>
      </c>
      <c r="U10" s="69">
        <v>-725595.57418908505</v>
      </c>
      <c r="V10" s="69"/>
      <c r="W10" s="73">
        <f t="shared" si="6"/>
        <v>2731629.7979641901</v>
      </c>
      <c r="X10" s="74">
        <v>52288039.041169412</v>
      </c>
      <c r="Y10" s="74">
        <v>4614792.4946207507</v>
      </c>
      <c r="Z10" s="70">
        <f t="shared" si="2"/>
        <v>-40513977.22687199</v>
      </c>
      <c r="AA10" s="73">
        <f>W10-Y10</f>
        <v>-1883162.6966565605</v>
      </c>
      <c r="AB10" s="75">
        <f t="shared" si="8"/>
        <v>-739334.32398848073</v>
      </c>
      <c r="AC10" s="69">
        <f t="shared" si="9"/>
        <v>-2622497.020645041</v>
      </c>
      <c r="AD10" s="76">
        <f>Z10+AC10</f>
        <v>-43136474.247517034</v>
      </c>
      <c r="AE10" s="77" t="s">
        <v>35</v>
      </c>
      <c r="AF10" s="78">
        <f t="shared" si="11"/>
        <v>14505691.612261612</v>
      </c>
      <c r="AG10" s="79">
        <f t="shared" si="12"/>
        <v>0</v>
      </c>
      <c r="AH10" s="80"/>
    </row>
    <row r="11" spans="2:34" s="81" customFormat="1" ht="14.15" customHeight="1" thickBot="1" x14ac:dyDescent="0.4">
      <c r="B11" s="64" t="s">
        <v>38</v>
      </c>
      <c r="C11" s="65">
        <v>1580</v>
      </c>
      <c r="D11" s="83"/>
      <c r="E11" s="68"/>
      <c r="F11" s="68"/>
      <c r="G11" s="69">
        <v>0</v>
      </c>
      <c r="H11" s="70">
        <f t="shared" si="3"/>
        <v>0</v>
      </c>
      <c r="I11" s="67"/>
      <c r="J11" s="68"/>
      <c r="K11" s="68"/>
      <c r="L11" s="69">
        <v>0</v>
      </c>
      <c r="M11" s="70">
        <f t="shared" si="4"/>
        <v>0</v>
      </c>
      <c r="N11" s="71">
        <f t="shared" si="5"/>
        <v>0</v>
      </c>
      <c r="O11" s="69"/>
      <c r="P11" s="69">
        <v>0</v>
      </c>
      <c r="Q11" s="69"/>
      <c r="R11" s="70">
        <f t="shared" si="0"/>
        <v>0</v>
      </c>
      <c r="S11" s="72">
        <f t="shared" si="1"/>
        <v>0</v>
      </c>
      <c r="T11" s="69"/>
      <c r="U11" s="69">
        <v>0</v>
      </c>
      <c r="V11" s="69"/>
      <c r="W11" s="73">
        <f t="shared" si="6"/>
        <v>0</v>
      </c>
      <c r="X11" s="74"/>
      <c r="Y11" s="74">
        <v>0</v>
      </c>
      <c r="Z11" s="70">
        <f t="shared" si="2"/>
        <v>0</v>
      </c>
      <c r="AA11" s="73">
        <f t="shared" si="7"/>
        <v>0</v>
      </c>
      <c r="AB11" s="75">
        <f t="shared" si="8"/>
        <v>0</v>
      </c>
      <c r="AC11" s="69">
        <f t="shared" si="9"/>
        <v>0</v>
      </c>
      <c r="AD11" s="76">
        <f t="shared" si="10"/>
        <v>0</v>
      </c>
      <c r="AE11" s="77" t="s">
        <v>39</v>
      </c>
      <c r="AF11" s="78">
        <f t="shared" si="11"/>
        <v>0</v>
      </c>
      <c r="AG11" s="79">
        <f t="shared" si="12"/>
        <v>0</v>
      </c>
      <c r="AH11" s="80"/>
    </row>
    <row r="12" spans="2:34" s="81" customFormat="1" ht="14.15" customHeight="1" thickBot="1" x14ac:dyDescent="0.4">
      <c r="B12" s="64" t="s">
        <v>40</v>
      </c>
      <c r="C12" s="65">
        <v>1580</v>
      </c>
      <c r="D12" s="83"/>
      <c r="E12" s="68"/>
      <c r="F12" s="68"/>
      <c r="G12" s="69">
        <v>-12660733.449453879</v>
      </c>
      <c r="H12" s="70">
        <f t="shared" si="3"/>
        <v>-12660733.449453879</v>
      </c>
      <c r="I12" s="67"/>
      <c r="J12" s="68"/>
      <c r="K12" s="68"/>
      <c r="L12" s="69">
        <v>-272771.93927484704</v>
      </c>
      <c r="M12" s="70">
        <f t="shared" si="4"/>
        <v>-272771.93927484704</v>
      </c>
      <c r="N12" s="71">
        <f t="shared" si="5"/>
        <v>-12660733.449453879</v>
      </c>
      <c r="O12" s="69">
        <v>937018.20081537857</v>
      </c>
      <c r="P12" s="69">
        <v>-3126683.3621093696</v>
      </c>
      <c r="Q12" s="69"/>
      <c r="R12" s="70">
        <f t="shared" si="0"/>
        <v>-8597031.8865291327</v>
      </c>
      <c r="S12" s="72">
        <f t="shared" si="1"/>
        <v>-272771.93927484704</v>
      </c>
      <c r="T12" s="69">
        <v>-575752.4105169049</v>
      </c>
      <c r="U12" s="69">
        <v>141877.44700239241</v>
      </c>
      <c r="V12" s="69"/>
      <c r="W12" s="73">
        <f t="shared" si="6"/>
        <v>-990401.79679414432</v>
      </c>
      <c r="X12" s="74">
        <v>-9534050.0873445086</v>
      </c>
      <c r="Y12" s="74">
        <v>-1285605.8692599619</v>
      </c>
      <c r="Z12" s="70">
        <f t="shared" si="2"/>
        <v>937018.20081537589</v>
      </c>
      <c r="AA12" s="73">
        <f t="shared" si="7"/>
        <v>295204.07246581756</v>
      </c>
      <c r="AB12" s="75">
        <f t="shared" si="8"/>
        <v>-197053.85206498642</v>
      </c>
      <c r="AC12" s="69">
        <f t="shared" si="9"/>
        <v>98150.220400831138</v>
      </c>
      <c r="AD12" s="76">
        <f t="shared" si="10"/>
        <v>1035168.4212162071</v>
      </c>
      <c r="AE12" s="77" t="s">
        <v>35</v>
      </c>
      <c r="AF12" s="78">
        <f t="shared" si="11"/>
        <v>-9587433.6833232772</v>
      </c>
      <c r="AG12" s="79">
        <f t="shared" si="12"/>
        <v>0</v>
      </c>
      <c r="AH12" s="80"/>
    </row>
    <row r="13" spans="2:34" s="81" customFormat="1" ht="14.15" customHeight="1" thickBot="1" x14ac:dyDescent="0.4">
      <c r="B13" s="64" t="s">
        <v>41</v>
      </c>
      <c r="C13" s="65">
        <v>1584</v>
      </c>
      <c r="D13" s="83"/>
      <c r="E13" s="68"/>
      <c r="F13" s="68"/>
      <c r="G13" s="69">
        <v>24030411.868008636</v>
      </c>
      <c r="H13" s="70">
        <f t="shared" si="3"/>
        <v>24030411.868008636</v>
      </c>
      <c r="I13" s="67"/>
      <c r="J13" s="68"/>
      <c r="K13" s="68"/>
      <c r="L13" s="69">
        <v>260837.31150025991</v>
      </c>
      <c r="M13" s="70">
        <f t="shared" si="4"/>
        <v>260837.31150025991</v>
      </c>
      <c r="N13" s="71">
        <f t="shared" si="5"/>
        <v>24030411.868008636</v>
      </c>
      <c r="O13" s="69">
        <v>-21054871.404844068</v>
      </c>
      <c r="P13" s="69">
        <v>-14640666.200409293</v>
      </c>
      <c r="Q13" s="69"/>
      <c r="R13" s="70">
        <f t="shared" si="0"/>
        <v>17616206.663573861</v>
      </c>
      <c r="S13" s="72">
        <f t="shared" si="1"/>
        <v>260837.31150025991</v>
      </c>
      <c r="T13" s="69">
        <v>1482131.5650056461</v>
      </c>
      <c r="U13" s="69">
        <v>-383318.98725023953</v>
      </c>
      <c r="V13" s="69"/>
      <c r="W13" s="73">
        <f t="shared" si="6"/>
        <v>2126287.8637561454</v>
      </c>
      <c r="X13" s="74">
        <v>38671078.068417929</v>
      </c>
      <c r="Y13" s="74">
        <v>3426833.2904834813</v>
      </c>
      <c r="Z13" s="70">
        <f t="shared" si="2"/>
        <v>-21054871.404844068</v>
      </c>
      <c r="AA13" s="73">
        <f>W13-Y13</f>
        <v>-1300545.4267273359</v>
      </c>
      <c r="AB13" s="75">
        <f t="shared" si="8"/>
        <v>-88459.650469176078</v>
      </c>
      <c r="AC13" s="69">
        <f>AA13+AB13</f>
        <v>-1389005.0771965119</v>
      </c>
      <c r="AD13" s="76">
        <f t="shared" si="10"/>
        <v>-22443876.48204058</v>
      </c>
      <c r="AE13" s="77" t="s">
        <v>35</v>
      </c>
      <c r="AF13" s="78">
        <f t="shared" si="11"/>
        <v>19742494.527330007</v>
      </c>
      <c r="AG13" s="79">
        <f t="shared" si="12"/>
        <v>0</v>
      </c>
      <c r="AH13" s="80"/>
    </row>
    <row r="14" spans="2:34" s="81" customFormat="1" ht="15" thickBot="1" x14ac:dyDescent="0.4">
      <c r="B14" s="64" t="s">
        <v>42</v>
      </c>
      <c r="C14" s="65">
        <v>1586</v>
      </c>
      <c r="D14" s="83"/>
      <c r="E14" s="68"/>
      <c r="F14" s="68"/>
      <c r="G14" s="69">
        <v>-30182049.713279501</v>
      </c>
      <c r="H14" s="70">
        <f t="shared" si="3"/>
        <v>-30182049.713279501</v>
      </c>
      <c r="I14" s="68"/>
      <c r="J14" s="68"/>
      <c r="K14" s="68"/>
      <c r="L14" s="69">
        <v>-741026.94919828791</v>
      </c>
      <c r="M14" s="70">
        <f t="shared" si="4"/>
        <v>-741026.94919828791</v>
      </c>
      <c r="N14" s="71">
        <f t="shared" si="5"/>
        <v>-30182049.713279501</v>
      </c>
      <c r="O14" s="69">
        <v>-13616047.02348445</v>
      </c>
      <c r="P14" s="69">
        <v>-14854289.276594877</v>
      </c>
      <c r="Q14" s="69"/>
      <c r="R14" s="70">
        <f t="shared" si="0"/>
        <v>-28943807.460169077</v>
      </c>
      <c r="S14" s="72">
        <f t="shared" si="1"/>
        <v>-741026.94919828791</v>
      </c>
      <c r="T14" s="69">
        <v>-1061359.61255483</v>
      </c>
      <c r="U14" s="69">
        <v>23389.101267034799</v>
      </c>
      <c r="V14" s="69"/>
      <c r="W14" s="73">
        <f t="shared" si="6"/>
        <v>-1825775.6630201528</v>
      </c>
      <c r="X14" s="74">
        <v>-15327760.436684623</v>
      </c>
      <c r="Y14" s="74">
        <v>-2434407.3630688307</v>
      </c>
      <c r="Z14" s="70">
        <f t="shared" si="2"/>
        <v>-13616047.023484454</v>
      </c>
      <c r="AA14" s="73">
        <f t="shared" si="7"/>
        <v>608631.70004867786</v>
      </c>
      <c r="AB14" s="75">
        <f t="shared" si="8"/>
        <v>-1094852.2565919871</v>
      </c>
      <c r="AC14" s="69">
        <f t="shared" si="9"/>
        <v>-486220.55654330924</v>
      </c>
      <c r="AD14" s="76">
        <f t="shared" si="10"/>
        <v>-14102267.580027763</v>
      </c>
      <c r="AE14" s="77" t="s">
        <v>35</v>
      </c>
      <c r="AF14" s="78">
        <f t="shared" si="11"/>
        <v>-30769583.12318923</v>
      </c>
      <c r="AG14" s="79">
        <f t="shared" si="12"/>
        <v>0</v>
      </c>
      <c r="AH14" s="80"/>
    </row>
    <row r="15" spans="2:34" s="81" customFormat="1" ht="17.5" thickBot="1" x14ac:dyDescent="0.4">
      <c r="B15" s="64" t="s">
        <v>43</v>
      </c>
      <c r="C15" s="65">
        <v>1588</v>
      </c>
      <c r="D15" s="83"/>
      <c r="E15" s="68"/>
      <c r="F15" s="68"/>
      <c r="G15" s="69">
        <v>-39152058.300449997</v>
      </c>
      <c r="H15" s="70">
        <f t="shared" si="3"/>
        <v>-39152058.300449997</v>
      </c>
      <c r="I15" s="68"/>
      <c r="J15" s="68"/>
      <c r="K15" s="68"/>
      <c r="L15" s="69">
        <v>-915944.80441234668</v>
      </c>
      <c r="M15" s="70">
        <f t="shared" si="4"/>
        <v>-915944.80441234668</v>
      </c>
      <c r="N15" s="71">
        <f t="shared" si="5"/>
        <v>-39152058.300449997</v>
      </c>
      <c r="O15" s="69">
        <v>-42207687.71329499</v>
      </c>
      <c r="P15" s="69">
        <v>-2946661.239026254</v>
      </c>
      <c r="Q15" s="69">
        <v>4391142.2749778721</v>
      </c>
      <c r="R15" s="70">
        <f t="shared" si="0"/>
        <v>-74021942.499740854</v>
      </c>
      <c r="S15" s="72">
        <f t="shared" si="1"/>
        <v>-915944.80441234668</v>
      </c>
      <c r="T15" s="69">
        <v>-2467073.8534389278</v>
      </c>
      <c r="U15" s="69">
        <v>-56470.481666004518</v>
      </c>
      <c r="V15" s="69"/>
      <c r="W15" s="73">
        <f t="shared" si="6"/>
        <v>-3326548.1761852698</v>
      </c>
      <c r="X15" s="74">
        <v>-36205397.061423741</v>
      </c>
      <c r="Y15" s="74">
        <v>-3921874.6217658585</v>
      </c>
      <c r="Z15" s="70">
        <f t="shared" si="2"/>
        <v>-37816545.438317113</v>
      </c>
      <c r="AA15" s="73">
        <f t="shared" si="7"/>
        <v>595326.44558058865</v>
      </c>
      <c r="AB15" s="75">
        <f t="shared" si="8"/>
        <v>-2877045.1022065412</v>
      </c>
      <c r="AC15" s="69">
        <f t="shared" si="9"/>
        <v>-2281718.6566259526</v>
      </c>
      <c r="AD15" s="76">
        <f t="shared" si="10"/>
        <v>-40098264.094943061</v>
      </c>
      <c r="AE15" s="77" t="s">
        <v>35</v>
      </c>
      <c r="AF15" s="78">
        <f>R15+W15-Q15</f>
        <v>-81739632.950903997</v>
      </c>
      <c r="AG15" s="79">
        <f t="shared" si="12"/>
        <v>-4391142.2749778777</v>
      </c>
      <c r="AH15" s="80"/>
    </row>
    <row r="16" spans="2:34" s="81" customFormat="1" ht="17.5" thickBot="1" x14ac:dyDescent="0.4">
      <c r="B16" s="64" t="s">
        <v>44</v>
      </c>
      <c r="C16" s="65">
        <v>1589</v>
      </c>
      <c r="D16" s="83"/>
      <c r="E16" s="68"/>
      <c r="F16" s="68"/>
      <c r="G16" s="69">
        <v>-33389198.598418005</v>
      </c>
      <c r="H16" s="70">
        <f t="shared" si="3"/>
        <v>-33389198.598418005</v>
      </c>
      <c r="I16" s="68"/>
      <c r="J16" s="68"/>
      <c r="K16" s="68"/>
      <c r="L16" s="69">
        <v>-690225.62397344015</v>
      </c>
      <c r="M16" s="70">
        <f t="shared" si="4"/>
        <v>-690225.62397344015</v>
      </c>
      <c r="N16" s="71">
        <f t="shared" si="5"/>
        <v>-33389198.598418005</v>
      </c>
      <c r="O16" s="69">
        <v>22230135.178247795</v>
      </c>
      <c r="P16" s="69">
        <v>-13470858.901182428</v>
      </c>
      <c r="Q16" s="69">
        <v>3589136.6558143129</v>
      </c>
      <c r="R16" s="70">
        <f t="shared" si="0"/>
        <v>5900932.1368265301</v>
      </c>
      <c r="S16" s="72">
        <f t="shared" si="1"/>
        <v>-690225.62397344015</v>
      </c>
      <c r="T16" s="69">
        <v>469825.71814529912</v>
      </c>
      <c r="U16" s="69">
        <v>-335006.55434689496</v>
      </c>
      <c r="V16" s="69"/>
      <c r="W16" s="73">
        <f t="shared" si="6"/>
        <v>114606.64851875394</v>
      </c>
      <c r="X16" s="74">
        <v>-19918339.697235577</v>
      </c>
      <c r="Y16" s="74">
        <v>-2365269.420531353</v>
      </c>
      <c r="Z16" s="70">
        <f t="shared" si="2"/>
        <v>25819271.834062107</v>
      </c>
      <c r="AA16" s="73">
        <f t="shared" si="7"/>
        <v>2479876.0690501072</v>
      </c>
      <c r="AB16" s="75">
        <f t="shared" si="8"/>
        <v>816002.24715111032</v>
      </c>
      <c r="AC16" s="69">
        <f t="shared" si="9"/>
        <v>3295878.3162012175</v>
      </c>
      <c r="AD16" s="76">
        <f t="shared" si="10"/>
        <v>29115150.150263324</v>
      </c>
      <c r="AE16" s="77" t="s">
        <v>35</v>
      </c>
      <c r="AF16" s="78">
        <f>R16+W16-Q16</f>
        <v>2426402.1295309714</v>
      </c>
      <c r="AG16" s="79">
        <f t="shared" si="12"/>
        <v>-3589136.6558143129</v>
      </c>
      <c r="AH16" s="80"/>
    </row>
    <row r="17" spans="2:36" ht="17.5" customHeight="1" outlineLevel="1" thickBot="1" x14ac:dyDescent="0.4">
      <c r="B17" s="64" t="s">
        <v>45</v>
      </c>
      <c r="C17" s="65">
        <v>1595</v>
      </c>
      <c r="D17" s="84"/>
      <c r="E17" s="85"/>
      <c r="F17" s="85"/>
      <c r="G17" s="69"/>
      <c r="H17" s="70">
        <f t="shared" si="3"/>
        <v>0</v>
      </c>
      <c r="I17" s="85"/>
      <c r="J17" s="85"/>
      <c r="K17" s="85"/>
      <c r="L17" s="69"/>
      <c r="M17" s="70">
        <f t="shared" si="4"/>
        <v>0</v>
      </c>
      <c r="N17" s="52">
        <f>H17</f>
        <v>0</v>
      </c>
      <c r="O17" s="86"/>
      <c r="P17" s="86"/>
      <c r="Q17" s="86"/>
      <c r="R17" s="49">
        <f t="shared" si="0"/>
        <v>0</v>
      </c>
      <c r="S17" s="87">
        <f t="shared" si="1"/>
        <v>0</v>
      </c>
      <c r="T17" s="86"/>
      <c r="U17" s="69"/>
      <c r="V17" s="86"/>
      <c r="W17" s="88">
        <f t="shared" si="6"/>
        <v>0</v>
      </c>
      <c r="X17" s="89"/>
      <c r="Y17" s="86"/>
      <c r="Z17" s="70">
        <f t="shared" si="2"/>
        <v>0</v>
      </c>
      <c r="AA17" s="73">
        <f>W17-Y17</f>
        <v>0</v>
      </c>
      <c r="AB17" s="75">
        <f t="shared" si="8"/>
        <v>0</v>
      </c>
      <c r="AC17" s="69">
        <f t="shared" si="9"/>
        <v>0</v>
      </c>
      <c r="AD17" s="76">
        <f t="shared" si="10"/>
        <v>0</v>
      </c>
      <c r="AE17" s="77" t="s">
        <v>39</v>
      </c>
      <c r="AF17" s="78">
        <f t="shared" si="11"/>
        <v>0</v>
      </c>
      <c r="AG17" s="79">
        <f t="shared" si="12"/>
        <v>0</v>
      </c>
      <c r="AH17" s="90"/>
      <c r="AI17" s="2"/>
    </row>
    <row r="18" spans="2:36" ht="15" customHeight="1" outlineLevel="1" thickBot="1" x14ac:dyDescent="0.4">
      <c r="B18" s="64" t="s">
        <v>46</v>
      </c>
      <c r="C18" s="65">
        <v>1595</v>
      </c>
      <c r="D18" s="84"/>
      <c r="E18" s="85"/>
      <c r="F18" s="85"/>
      <c r="G18" s="69"/>
      <c r="H18" s="70">
        <f t="shared" si="3"/>
        <v>0</v>
      </c>
      <c r="I18" s="85"/>
      <c r="J18" s="85"/>
      <c r="K18" s="85"/>
      <c r="L18" s="69"/>
      <c r="M18" s="70">
        <f t="shared" si="4"/>
        <v>0</v>
      </c>
      <c r="N18" s="52">
        <f t="shared" si="5"/>
        <v>0</v>
      </c>
      <c r="O18" s="86"/>
      <c r="P18" s="86"/>
      <c r="Q18" s="86"/>
      <c r="R18" s="49">
        <f t="shared" si="0"/>
        <v>0</v>
      </c>
      <c r="S18" s="87">
        <f t="shared" si="1"/>
        <v>0</v>
      </c>
      <c r="T18" s="86"/>
      <c r="U18" s="69"/>
      <c r="V18" s="86"/>
      <c r="W18" s="88">
        <f t="shared" si="6"/>
        <v>0</v>
      </c>
      <c r="X18" s="89"/>
      <c r="Y18" s="86"/>
      <c r="Z18" s="70">
        <f t="shared" si="2"/>
        <v>0</v>
      </c>
      <c r="AA18" s="73">
        <f t="shared" si="7"/>
        <v>0</v>
      </c>
      <c r="AB18" s="75">
        <f t="shared" si="8"/>
        <v>0</v>
      </c>
      <c r="AC18" s="69">
        <f t="shared" si="9"/>
        <v>0</v>
      </c>
      <c r="AD18" s="76">
        <f t="shared" si="10"/>
        <v>0</v>
      </c>
      <c r="AE18" s="77" t="s">
        <v>39</v>
      </c>
      <c r="AF18" s="78">
        <f t="shared" si="11"/>
        <v>0</v>
      </c>
      <c r="AG18" s="79">
        <f t="shared" si="12"/>
        <v>0</v>
      </c>
      <c r="AH18" s="90"/>
      <c r="AI18" s="2"/>
    </row>
    <row r="19" spans="2:36" ht="15" customHeight="1" outlineLevel="1" thickBot="1" x14ac:dyDescent="0.4">
      <c r="B19" s="64" t="s">
        <v>47</v>
      </c>
      <c r="C19" s="65">
        <v>1595</v>
      </c>
      <c r="D19" s="84"/>
      <c r="E19" s="85"/>
      <c r="F19" s="85"/>
      <c r="G19" s="69"/>
      <c r="H19" s="70">
        <f t="shared" si="3"/>
        <v>0</v>
      </c>
      <c r="I19" s="85"/>
      <c r="J19" s="85"/>
      <c r="K19" s="85"/>
      <c r="L19" s="69"/>
      <c r="M19" s="70">
        <f t="shared" si="4"/>
        <v>0</v>
      </c>
      <c r="N19" s="52">
        <f t="shared" si="5"/>
        <v>0</v>
      </c>
      <c r="O19" s="86"/>
      <c r="P19" s="86"/>
      <c r="Q19" s="86"/>
      <c r="R19" s="49">
        <f t="shared" si="0"/>
        <v>0</v>
      </c>
      <c r="S19" s="87">
        <f t="shared" si="1"/>
        <v>0</v>
      </c>
      <c r="T19" s="86"/>
      <c r="U19" s="69"/>
      <c r="V19" s="86"/>
      <c r="W19" s="88">
        <f t="shared" si="6"/>
        <v>0</v>
      </c>
      <c r="X19" s="89"/>
      <c r="Y19" s="86"/>
      <c r="Z19" s="70">
        <f t="shared" si="2"/>
        <v>0</v>
      </c>
      <c r="AA19" s="73">
        <f t="shared" si="7"/>
        <v>0</v>
      </c>
      <c r="AB19" s="75">
        <f t="shared" si="8"/>
        <v>0</v>
      </c>
      <c r="AC19" s="69">
        <f t="shared" si="9"/>
        <v>0</v>
      </c>
      <c r="AD19" s="76">
        <f t="shared" si="10"/>
        <v>0</v>
      </c>
      <c r="AE19" s="77" t="s">
        <v>39</v>
      </c>
      <c r="AF19" s="78">
        <f t="shared" si="11"/>
        <v>0</v>
      </c>
      <c r="AG19" s="79">
        <f t="shared" si="12"/>
        <v>0</v>
      </c>
      <c r="AH19" s="90"/>
    </row>
    <row r="20" spans="2:36" ht="15" customHeight="1" outlineLevel="1" thickBot="1" x14ac:dyDescent="0.4">
      <c r="B20" s="91" t="s">
        <v>48</v>
      </c>
      <c r="C20" s="92">
        <v>1595</v>
      </c>
      <c r="D20" s="84"/>
      <c r="E20" s="85"/>
      <c r="F20" s="85"/>
      <c r="G20" s="69"/>
      <c r="H20" s="70">
        <f t="shared" si="3"/>
        <v>0</v>
      </c>
      <c r="I20" s="85"/>
      <c r="J20" s="85"/>
      <c r="K20" s="85"/>
      <c r="L20" s="69">
        <v>0</v>
      </c>
      <c r="M20" s="70">
        <f t="shared" si="4"/>
        <v>0</v>
      </c>
      <c r="N20" s="52">
        <f t="shared" si="5"/>
        <v>0</v>
      </c>
      <c r="O20" s="86"/>
      <c r="P20" s="86"/>
      <c r="Q20" s="86"/>
      <c r="R20" s="49">
        <f t="shared" si="0"/>
        <v>0</v>
      </c>
      <c r="S20" s="87">
        <f t="shared" si="1"/>
        <v>0</v>
      </c>
      <c r="T20" s="86"/>
      <c r="U20" s="69"/>
      <c r="V20" s="86"/>
      <c r="W20" s="88">
        <f t="shared" si="6"/>
        <v>0</v>
      </c>
      <c r="X20" s="89"/>
      <c r="Y20" s="86"/>
      <c r="Z20" s="70">
        <f t="shared" si="2"/>
        <v>0</v>
      </c>
      <c r="AA20" s="73">
        <f t="shared" si="7"/>
        <v>0</v>
      </c>
      <c r="AB20" s="75">
        <f t="shared" si="8"/>
        <v>0</v>
      </c>
      <c r="AC20" s="69">
        <f t="shared" si="9"/>
        <v>0</v>
      </c>
      <c r="AD20" s="76">
        <f t="shared" si="10"/>
        <v>0</v>
      </c>
      <c r="AE20" s="77" t="s">
        <v>39</v>
      </c>
      <c r="AF20" s="78">
        <f t="shared" si="11"/>
        <v>0</v>
      </c>
      <c r="AG20" s="79">
        <f t="shared" si="12"/>
        <v>0</v>
      </c>
      <c r="AH20" s="90"/>
      <c r="AI20" s="2"/>
    </row>
    <row r="21" spans="2:36" ht="15" thickBot="1" x14ac:dyDescent="0.4">
      <c r="B21" s="91" t="s">
        <v>49</v>
      </c>
      <c r="C21" s="92">
        <v>1595</v>
      </c>
      <c r="D21" s="84"/>
      <c r="E21" s="85"/>
      <c r="F21" s="85"/>
      <c r="G21" s="69">
        <v>9026160.2600000091</v>
      </c>
      <c r="H21" s="70">
        <f t="shared" si="3"/>
        <v>9026160.2600000091</v>
      </c>
      <c r="I21" s="85"/>
      <c r="J21" s="85"/>
      <c r="K21" s="85"/>
      <c r="L21" s="69">
        <v>-3299285.46</v>
      </c>
      <c r="M21" s="70">
        <f t="shared" si="4"/>
        <v>-3299285.46</v>
      </c>
      <c r="N21" s="52">
        <f t="shared" si="5"/>
        <v>9026160.2600000091</v>
      </c>
      <c r="O21" s="69">
        <v>2123.6499999947846</v>
      </c>
      <c r="P21" s="86"/>
      <c r="Q21" s="86"/>
      <c r="R21" s="70">
        <f t="shared" si="0"/>
        <v>9028283.9100000039</v>
      </c>
      <c r="S21" s="72">
        <f t="shared" si="1"/>
        <v>-3299285.46</v>
      </c>
      <c r="T21" s="69">
        <v>455560.04999999981</v>
      </c>
      <c r="U21" s="69"/>
      <c r="V21" s="69"/>
      <c r="W21" s="73">
        <f t="shared" si="6"/>
        <v>-2843725.41</v>
      </c>
      <c r="X21" s="74">
        <v>9026160.2600000091</v>
      </c>
      <c r="Y21" s="69">
        <v>-2555981.1625889991</v>
      </c>
      <c r="Z21" s="70">
        <f t="shared" si="2"/>
        <v>2123.6499999947846</v>
      </c>
      <c r="AA21" s="73">
        <f t="shared" si="7"/>
        <v>-287744.24741100101</v>
      </c>
      <c r="AB21" s="75">
        <f t="shared" si="8"/>
        <v>232307.23448099999</v>
      </c>
      <c r="AC21" s="69">
        <f>AA21+AB21</f>
        <v>-55437.012930001016</v>
      </c>
      <c r="AD21" s="76"/>
      <c r="AE21" s="77" t="s">
        <v>39</v>
      </c>
      <c r="AF21" s="78">
        <f t="shared" si="11"/>
        <v>6184558.5000000037</v>
      </c>
      <c r="AG21" s="79">
        <f t="shared" si="12"/>
        <v>0</v>
      </c>
      <c r="AH21" s="90"/>
      <c r="AI21" s="2"/>
      <c r="AJ21" s="2"/>
    </row>
    <row r="22" spans="2:36" ht="15" thickBot="1" x14ac:dyDescent="0.4">
      <c r="B22" s="91" t="s">
        <v>50</v>
      </c>
      <c r="C22" s="92">
        <v>1595</v>
      </c>
      <c r="D22" s="84"/>
      <c r="E22" s="85"/>
      <c r="F22" s="85"/>
      <c r="G22" s="69">
        <v>0</v>
      </c>
      <c r="H22" s="70">
        <f t="shared" si="3"/>
        <v>0</v>
      </c>
      <c r="I22" s="85"/>
      <c r="J22" s="85"/>
      <c r="K22" s="85"/>
      <c r="L22" s="69">
        <v>0</v>
      </c>
      <c r="M22" s="70">
        <f t="shared" si="4"/>
        <v>0</v>
      </c>
      <c r="N22" s="52">
        <f t="shared" si="5"/>
        <v>0</v>
      </c>
      <c r="O22" s="69">
        <v>0</v>
      </c>
      <c r="P22" s="86"/>
      <c r="Q22" s="86"/>
      <c r="R22" s="70">
        <f t="shared" si="0"/>
        <v>0</v>
      </c>
      <c r="S22" s="72">
        <f t="shared" si="1"/>
        <v>0</v>
      </c>
      <c r="T22" s="69">
        <v>0</v>
      </c>
      <c r="U22" s="69"/>
      <c r="V22" s="69"/>
      <c r="W22" s="73">
        <f t="shared" si="6"/>
        <v>0</v>
      </c>
      <c r="X22" s="74">
        <v>0</v>
      </c>
      <c r="Y22" s="69"/>
      <c r="Z22" s="70">
        <f t="shared" si="2"/>
        <v>0</v>
      </c>
      <c r="AA22" s="73">
        <f t="shared" si="7"/>
        <v>0</v>
      </c>
      <c r="AB22" s="75">
        <f>(R22+Z22)/2*5.49%*0.5+(R22+Z22)/2*5.2%*0.25+(R22+Z22)/2*4.4%*0.25</f>
        <v>0</v>
      </c>
      <c r="AC22" s="69">
        <f t="shared" si="9"/>
        <v>0</v>
      </c>
      <c r="AD22" s="76">
        <f t="shared" ref="AD22:AD37" si="13">Z22+AC22</f>
        <v>0</v>
      </c>
      <c r="AE22" s="93" t="s">
        <v>39</v>
      </c>
      <c r="AF22" s="78">
        <f t="shared" si="11"/>
        <v>0</v>
      </c>
      <c r="AG22" s="79">
        <f t="shared" si="12"/>
        <v>0</v>
      </c>
      <c r="AH22" s="90"/>
    </row>
    <row r="23" spans="2:36" ht="31.15" customHeight="1" thickBot="1" x14ac:dyDescent="0.4">
      <c r="B23" s="91" t="s">
        <v>51</v>
      </c>
      <c r="C23" s="92">
        <v>1595</v>
      </c>
      <c r="D23" s="84"/>
      <c r="E23" s="85"/>
      <c r="F23" s="85"/>
      <c r="G23" s="69">
        <v>-5050078.7699999902</v>
      </c>
      <c r="H23" s="70">
        <f t="shared" si="3"/>
        <v>-5050078.7699999902</v>
      </c>
      <c r="I23" s="85"/>
      <c r="J23" s="85"/>
      <c r="K23" s="85"/>
      <c r="L23" s="69">
        <v>3073744.91</v>
      </c>
      <c r="M23" s="70">
        <f t="shared" si="4"/>
        <v>3073744.91</v>
      </c>
      <c r="N23" s="71">
        <f t="shared" si="5"/>
        <v>-5050078.7699999902</v>
      </c>
      <c r="O23" s="69">
        <v>17308.909999989904</v>
      </c>
      <c r="P23" s="69"/>
      <c r="Q23" s="69"/>
      <c r="R23" s="70">
        <f t="shared" si="0"/>
        <v>-5032769.8600000003</v>
      </c>
      <c r="S23" s="72">
        <f t="shared" si="1"/>
        <v>3073744.91</v>
      </c>
      <c r="T23" s="69">
        <v>-254362.16999999993</v>
      </c>
      <c r="U23" s="69"/>
      <c r="V23" s="69"/>
      <c r="W23" s="73">
        <f t="shared" si="6"/>
        <v>2819382.74</v>
      </c>
      <c r="X23" s="74"/>
      <c r="Y23" s="69"/>
      <c r="Z23" s="70">
        <f t="shared" si="2"/>
        <v>-5032769.8600000003</v>
      </c>
      <c r="AA23" s="73">
        <f t="shared" si="7"/>
        <v>2819382.74</v>
      </c>
      <c r="AB23" s="75">
        <f t="shared" si="8"/>
        <v>-258936.00929700004</v>
      </c>
      <c r="AC23" s="69">
        <f t="shared" si="9"/>
        <v>2560446.730703</v>
      </c>
      <c r="AD23" s="76">
        <f>Z23+AC23</f>
        <v>-2472323.1292970004</v>
      </c>
      <c r="AE23" s="93" t="s">
        <v>35</v>
      </c>
      <c r="AF23" s="78">
        <f t="shared" si="11"/>
        <v>-2213387.12</v>
      </c>
      <c r="AG23" s="79">
        <f t="shared" si="12"/>
        <v>0</v>
      </c>
      <c r="AH23" s="90"/>
      <c r="AJ23" s="2"/>
    </row>
    <row r="24" spans="2:36" ht="22.15" customHeight="1" thickBot="1" x14ac:dyDescent="0.4">
      <c r="B24" s="91" t="s">
        <v>52</v>
      </c>
      <c r="C24" s="92">
        <v>1595</v>
      </c>
      <c r="D24" s="84"/>
      <c r="E24" s="85"/>
      <c r="F24" s="85"/>
      <c r="G24" s="69"/>
      <c r="H24" s="70">
        <f t="shared" si="3"/>
        <v>0</v>
      </c>
      <c r="I24" s="85"/>
      <c r="J24" s="85"/>
      <c r="K24" s="85"/>
      <c r="L24" s="69"/>
      <c r="M24" s="70">
        <f t="shared" si="4"/>
        <v>0</v>
      </c>
      <c r="N24" s="71">
        <f t="shared" si="5"/>
        <v>0</v>
      </c>
      <c r="O24" s="69"/>
      <c r="P24" s="69"/>
      <c r="Q24" s="69"/>
      <c r="R24" s="70">
        <f>N24-P24</f>
        <v>0</v>
      </c>
      <c r="S24" s="72">
        <f t="shared" si="1"/>
        <v>0</v>
      </c>
      <c r="T24" s="69"/>
      <c r="U24" s="69"/>
      <c r="V24" s="69"/>
      <c r="W24" s="73">
        <f t="shared" si="6"/>
        <v>0</v>
      </c>
      <c r="X24" s="74"/>
      <c r="Y24" s="69"/>
      <c r="Z24" s="70">
        <f t="shared" si="2"/>
        <v>0</v>
      </c>
      <c r="AA24" s="73">
        <f t="shared" si="7"/>
        <v>0</v>
      </c>
      <c r="AB24" s="75">
        <f t="shared" si="8"/>
        <v>0</v>
      </c>
      <c r="AC24" s="69">
        <f t="shared" si="9"/>
        <v>0</v>
      </c>
      <c r="AD24" s="76">
        <f t="shared" si="13"/>
        <v>0</v>
      </c>
      <c r="AE24" s="93" t="s">
        <v>35</v>
      </c>
      <c r="AF24" s="78">
        <f t="shared" si="11"/>
        <v>0</v>
      </c>
      <c r="AG24" s="79">
        <f t="shared" si="12"/>
        <v>0</v>
      </c>
      <c r="AH24" s="90"/>
      <c r="AJ24" s="2"/>
    </row>
    <row r="25" spans="2:36" ht="22.15" customHeight="1" thickBot="1" x14ac:dyDescent="0.4">
      <c r="B25" s="91" t="s">
        <v>53</v>
      </c>
      <c r="C25" s="92">
        <v>1595</v>
      </c>
      <c r="D25" s="84"/>
      <c r="E25" s="85"/>
      <c r="F25" s="85"/>
      <c r="G25" s="69">
        <v>20891046.260000005</v>
      </c>
      <c r="H25" s="70">
        <f t="shared" si="3"/>
        <v>20891046.260000005</v>
      </c>
      <c r="I25" s="85"/>
      <c r="J25" s="85"/>
      <c r="K25" s="85"/>
      <c r="L25" s="69">
        <v>3394799.02</v>
      </c>
      <c r="M25" s="70">
        <f t="shared" si="4"/>
        <v>3394799.02</v>
      </c>
      <c r="N25" s="71">
        <f t="shared" si="5"/>
        <v>20891046.260000005</v>
      </c>
      <c r="O25" s="69">
        <v>-23805063.429999996</v>
      </c>
      <c r="P25" s="69"/>
      <c r="Q25" s="69"/>
      <c r="R25" s="70">
        <f>N25+O25-P25+Q25</f>
        <v>-2914017.1699999906</v>
      </c>
      <c r="S25" s="72">
        <f t="shared" si="1"/>
        <v>3394799.02</v>
      </c>
      <c r="T25" s="69">
        <v>-724157.81999999983</v>
      </c>
      <c r="U25" s="69"/>
      <c r="V25" s="69"/>
      <c r="W25" s="73">
        <f t="shared" si="6"/>
        <v>2670641.2000000002</v>
      </c>
      <c r="X25" s="74"/>
      <c r="Y25" s="69"/>
      <c r="Z25" s="70">
        <f t="shared" si="2"/>
        <v>-2914017.1699999906</v>
      </c>
      <c r="AA25" s="73">
        <f t="shared" si="7"/>
        <v>2670641.2000000002</v>
      </c>
      <c r="AB25" s="75">
        <f t="shared" si="8"/>
        <v>-149926.18339649955</v>
      </c>
      <c r="AC25" s="69">
        <f t="shared" si="9"/>
        <v>2520715.0166035006</v>
      </c>
      <c r="AD25" s="76"/>
      <c r="AE25" s="93" t="s">
        <v>39</v>
      </c>
      <c r="AF25" s="78">
        <f t="shared" si="11"/>
        <v>-243375.96999999043</v>
      </c>
      <c r="AG25" s="79">
        <f t="shared" si="12"/>
        <v>0</v>
      </c>
      <c r="AH25" s="90"/>
    </row>
    <row r="26" spans="2:36" ht="34.9" customHeight="1" thickBot="1" x14ac:dyDescent="0.4">
      <c r="B26" s="91" t="s">
        <v>54</v>
      </c>
      <c r="C26" s="92">
        <v>1595</v>
      </c>
      <c r="D26" s="84"/>
      <c r="E26" s="85"/>
      <c r="F26" s="85"/>
      <c r="G26" s="69">
        <v>-34290.850000000006</v>
      </c>
      <c r="H26" s="70">
        <f t="shared" si="3"/>
        <v>-34290.850000000006</v>
      </c>
      <c r="I26" s="85"/>
      <c r="J26" s="85"/>
      <c r="K26" s="85"/>
      <c r="L26" s="69">
        <v>29635.4</v>
      </c>
      <c r="M26" s="70">
        <f t="shared" si="4"/>
        <v>29635.4</v>
      </c>
      <c r="N26" s="71">
        <f t="shared" si="5"/>
        <v>-34290.850000000006</v>
      </c>
      <c r="O26" s="69">
        <v>-33.610000000015134</v>
      </c>
      <c r="P26" s="69"/>
      <c r="Q26" s="69"/>
      <c r="R26" s="70">
        <f>N26+O26-P26+Q26</f>
        <v>-34324.460000000021</v>
      </c>
      <c r="S26" s="72">
        <f t="shared" si="1"/>
        <v>29635.4</v>
      </c>
      <c r="T26" s="69">
        <v>-1734.3199999999997</v>
      </c>
      <c r="U26" s="69"/>
      <c r="V26" s="69"/>
      <c r="W26" s="73">
        <f t="shared" si="6"/>
        <v>27901.08</v>
      </c>
      <c r="X26" s="74"/>
      <c r="Y26" s="69"/>
      <c r="Z26" s="70">
        <f t="shared" si="2"/>
        <v>-34324.460000000021</v>
      </c>
      <c r="AA26" s="73">
        <f t="shared" si="7"/>
        <v>27901.08</v>
      </c>
      <c r="AB26" s="75">
        <f t="shared" si="8"/>
        <v>-1765.9934670000011</v>
      </c>
      <c r="AC26" s="69">
        <f t="shared" si="9"/>
        <v>26135.086533000002</v>
      </c>
      <c r="AD26" s="76"/>
      <c r="AE26" s="93" t="s">
        <v>39</v>
      </c>
      <c r="AF26" s="78">
        <f t="shared" si="11"/>
        <v>-6423.3800000000192</v>
      </c>
      <c r="AG26" s="79">
        <f t="shared" si="12"/>
        <v>0</v>
      </c>
      <c r="AH26" s="90"/>
    </row>
    <row r="27" spans="2:36" ht="30" customHeight="1" thickBot="1" x14ac:dyDescent="0.4">
      <c r="B27" s="91" t="s">
        <v>55</v>
      </c>
      <c r="C27" s="92">
        <v>1595</v>
      </c>
      <c r="D27" s="84"/>
      <c r="E27" s="85"/>
      <c r="F27" s="85"/>
      <c r="G27" s="69">
        <v>983757.10999999987</v>
      </c>
      <c r="H27" s="70">
        <f t="shared" si="3"/>
        <v>983757.10999999987</v>
      </c>
      <c r="I27" s="85"/>
      <c r="J27" s="85"/>
      <c r="K27" s="85"/>
      <c r="L27" s="69">
        <v>166319.21096523799</v>
      </c>
      <c r="M27" s="70">
        <f t="shared" si="4"/>
        <v>166319.21096523799</v>
      </c>
      <c r="N27" s="71">
        <f t="shared" si="5"/>
        <v>983757.10999999987</v>
      </c>
      <c r="O27" s="69">
        <v>-1209262.3999999997</v>
      </c>
      <c r="P27" s="69">
        <v>0</v>
      </c>
      <c r="Q27" s="69"/>
      <c r="R27" s="70">
        <f>N27+O27-P27+Q27</f>
        <v>-225505.2899999998</v>
      </c>
      <c r="S27" s="72">
        <f t="shared" si="1"/>
        <v>166319.21096523799</v>
      </c>
      <c r="T27" s="69">
        <v>21031.489034761995</v>
      </c>
      <c r="U27" s="69"/>
      <c r="V27" s="69"/>
      <c r="W27" s="73">
        <f t="shared" si="6"/>
        <v>187350.69999999998</v>
      </c>
      <c r="X27" s="74"/>
      <c r="Y27" s="69"/>
      <c r="Z27" s="70">
        <f t="shared" si="2"/>
        <v>-225505.2899999998</v>
      </c>
      <c r="AA27" s="73">
        <f t="shared" si="7"/>
        <v>187350.69999999998</v>
      </c>
      <c r="AB27" s="75">
        <f t="shared" si="8"/>
        <v>-11602.24717049999</v>
      </c>
      <c r="AC27" s="69">
        <f t="shared" si="9"/>
        <v>175748.45282949999</v>
      </c>
      <c r="AD27" s="76"/>
      <c r="AE27" s="93" t="s">
        <v>39</v>
      </c>
      <c r="AF27" s="78">
        <f t="shared" si="11"/>
        <v>-38154.589999999822</v>
      </c>
      <c r="AG27" s="79">
        <f t="shared" si="12"/>
        <v>0</v>
      </c>
      <c r="AH27" s="90"/>
    </row>
    <row r="28" spans="2:36" ht="32.65" customHeight="1" thickBot="1" x14ac:dyDescent="0.4">
      <c r="B28" s="91" t="s">
        <v>56</v>
      </c>
      <c r="C28" s="92">
        <v>1595</v>
      </c>
      <c r="D28" s="84"/>
      <c r="E28" s="85"/>
      <c r="F28" s="85"/>
      <c r="G28" s="69">
        <v>-106026.54000000004</v>
      </c>
      <c r="H28" s="70">
        <f t="shared" si="3"/>
        <v>-106026.54000000004</v>
      </c>
      <c r="I28" s="85"/>
      <c r="J28" s="85"/>
      <c r="K28" s="85"/>
      <c r="L28" s="69">
        <v>0</v>
      </c>
      <c r="M28" s="70">
        <f t="shared" si="4"/>
        <v>0</v>
      </c>
      <c r="N28" s="71">
        <f t="shared" si="5"/>
        <v>-106026.54000000004</v>
      </c>
      <c r="O28" s="69">
        <v>159878.12000000005</v>
      </c>
      <c r="P28" s="69">
        <v>0</v>
      </c>
      <c r="Q28" s="69"/>
      <c r="R28" s="70">
        <f>N28+O28-P28+Q28</f>
        <v>53851.580000000016</v>
      </c>
      <c r="S28" s="72">
        <f t="shared" si="1"/>
        <v>0</v>
      </c>
      <c r="T28" s="69"/>
      <c r="U28" s="69"/>
      <c r="V28" s="69"/>
      <c r="W28" s="73">
        <f t="shared" si="6"/>
        <v>0</v>
      </c>
      <c r="X28" s="74"/>
      <c r="Y28" s="69"/>
      <c r="Z28" s="70">
        <f t="shared" si="2"/>
        <v>53851.580000000016</v>
      </c>
      <c r="AA28" s="73">
        <f t="shared" si="7"/>
        <v>0</v>
      </c>
      <c r="AB28" s="75">
        <f t="shared" si="8"/>
        <v>2770.6637910000009</v>
      </c>
      <c r="AC28" s="69">
        <f t="shared" si="9"/>
        <v>2770.6637910000009</v>
      </c>
      <c r="AD28" s="76"/>
      <c r="AE28" s="94" t="s">
        <v>39</v>
      </c>
      <c r="AF28" s="78">
        <f t="shared" si="11"/>
        <v>53851.580000000016</v>
      </c>
      <c r="AG28" s="79">
        <f t="shared" si="12"/>
        <v>0</v>
      </c>
      <c r="AH28" s="90"/>
    </row>
    <row r="29" spans="2:36" ht="17.25" customHeight="1" thickBot="1" x14ac:dyDescent="0.4">
      <c r="B29" s="91" t="s">
        <v>57</v>
      </c>
      <c r="C29" s="92">
        <v>1595</v>
      </c>
      <c r="D29" s="84"/>
      <c r="E29" s="85"/>
      <c r="F29" s="85"/>
      <c r="G29" s="69"/>
      <c r="H29" s="70">
        <f t="shared" si="3"/>
        <v>0</v>
      </c>
      <c r="I29" s="85"/>
      <c r="J29" s="85"/>
      <c r="K29" s="85"/>
      <c r="L29" s="69"/>
      <c r="M29" s="70">
        <f t="shared" si="4"/>
        <v>0</v>
      </c>
      <c r="N29" s="71">
        <f t="shared" si="5"/>
        <v>0</v>
      </c>
      <c r="O29" s="69"/>
      <c r="P29" s="69"/>
      <c r="Q29" s="86"/>
      <c r="R29" s="70">
        <f t="shared" ref="R29:R31" si="14">N29+O29-P29+Q29</f>
        <v>0</v>
      </c>
      <c r="S29" s="72">
        <f t="shared" si="1"/>
        <v>0</v>
      </c>
      <c r="T29" s="69"/>
      <c r="U29" s="69"/>
      <c r="V29" s="69"/>
      <c r="W29" s="73">
        <f t="shared" si="6"/>
        <v>0</v>
      </c>
      <c r="X29" s="74"/>
      <c r="Y29" s="69"/>
      <c r="Z29" s="70">
        <f t="shared" si="2"/>
        <v>0</v>
      </c>
      <c r="AA29" s="73">
        <f t="shared" si="7"/>
        <v>0</v>
      </c>
      <c r="AB29" s="75">
        <f t="shared" si="8"/>
        <v>0</v>
      </c>
      <c r="AC29" s="69">
        <f t="shared" si="9"/>
        <v>0</v>
      </c>
      <c r="AD29" s="76"/>
      <c r="AE29" s="94" t="s">
        <v>39</v>
      </c>
      <c r="AF29" s="78">
        <f t="shared" si="11"/>
        <v>0</v>
      </c>
      <c r="AG29" s="79">
        <f t="shared" si="12"/>
        <v>0</v>
      </c>
      <c r="AH29" s="90"/>
    </row>
    <row r="30" spans="2:36" ht="17.25" customHeight="1" thickBot="1" x14ac:dyDescent="0.4">
      <c r="B30" s="91" t="s">
        <v>58</v>
      </c>
      <c r="C30" s="92">
        <v>1595</v>
      </c>
      <c r="D30" s="84"/>
      <c r="E30" s="85"/>
      <c r="F30" s="85"/>
      <c r="G30" s="86"/>
      <c r="H30" s="70">
        <f t="shared" si="3"/>
        <v>0</v>
      </c>
      <c r="I30" s="85"/>
      <c r="J30" s="85"/>
      <c r="K30" s="85"/>
      <c r="L30" s="69"/>
      <c r="M30" s="70">
        <f t="shared" si="4"/>
        <v>0</v>
      </c>
      <c r="N30" s="52">
        <f t="shared" si="5"/>
        <v>0</v>
      </c>
      <c r="O30" s="69">
        <v>-132575219.55028069</v>
      </c>
      <c r="P30" s="69">
        <v>-83476171.620280683</v>
      </c>
      <c r="Q30" s="69"/>
      <c r="R30" s="70">
        <f t="shared" si="14"/>
        <v>-49099047.930000007</v>
      </c>
      <c r="S30" s="72">
        <f t="shared" si="1"/>
        <v>0</v>
      </c>
      <c r="T30" s="69">
        <v>-11109289.788108861</v>
      </c>
      <c r="U30" s="69">
        <v>-3691826.1181088607</v>
      </c>
      <c r="V30" s="69"/>
      <c r="W30" s="73">
        <f t="shared" si="6"/>
        <v>-7417463.6699999999</v>
      </c>
      <c r="X30" s="74"/>
      <c r="Y30" s="69"/>
      <c r="Z30" s="70">
        <f t="shared" si="2"/>
        <v>-49099047.930000007</v>
      </c>
      <c r="AA30" s="73">
        <f t="shared" si="7"/>
        <v>-7417463.6699999999</v>
      </c>
      <c r="AB30" s="75">
        <f t="shared" si="8"/>
        <v>-2526146.0159985004</v>
      </c>
      <c r="AC30" s="69">
        <f t="shared" si="9"/>
        <v>-9943609.6859984994</v>
      </c>
      <c r="AD30" s="76"/>
      <c r="AE30" s="94" t="s">
        <v>39</v>
      </c>
      <c r="AF30" s="78">
        <f t="shared" si="11"/>
        <v>-56516511.600000009</v>
      </c>
      <c r="AG30" s="79">
        <f t="shared" si="12"/>
        <v>0</v>
      </c>
      <c r="AH30" s="90"/>
    </row>
    <row r="31" spans="2:36" ht="17.25" customHeight="1" thickBot="1" x14ac:dyDescent="0.4">
      <c r="B31" s="91" t="s">
        <v>59</v>
      </c>
      <c r="C31" s="92">
        <v>1595</v>
      </c>
      <c r="D31" s="84"/>
      <c r="E31" s="85"/>
      <c r="F31" s="85"/>
      <c r="G31" s="86"/>
      <c r="H31" s="70">
        <f t="shared" si="3"/>
        <v>0</v>
      </c>
      <c r="I31" s="85"/>
      <c r="J31" s="85"/>
      <c r="K31" s="85"/>
      <c r="L31" s="86"/>
      <c r="M31" s="70">
        <f t="shared" si="4"/>
        <v>0</v>
      </c>
      <c r="N31" s="52">
        <f t="shared" si="5"/>
        <v>0</v>
      </c>
      <c r="O31" s="69"/>
      <c r="P31" s="69"/>
      <c r="Q31" s="69"/>
      <c r="R31" s="70">
        <f t="shared" si="14"/>
        <v>0</v>
      </c>
      <c r="S31" s="72">
        <f t="shared" si="1"/>
        <v>0</v>
      </c>
      <c r="T31" s="69"/>
      <c r="U31" s="69"/>
      <c r="V31" s="69"/>
      <c r="W31" s="73">
        <f t="shared" si="6"/>
        <v>0</v>
      </c>
      <c r="X31" s="74"/>
      <c r="Y31" s="69"/>
      <c r="Z31" s="70">
        <f t="shared" si="2"/>
        <v>0</v>
      </c>
      <c r="AA31" s="73">
        <f t="shared" si="7"/>
        <v>0</v>
      </c>
      <c r="AB31" s="75">
        <f t="shared" ref="AB31:AB53" si="15">(R31+Z31)/2*5.49%</f>
        <v>0</v>
      </c>
      <c r="AC31" s="69">
        <f t="shared" si="9"/>
        <v>0</v>
      </c>
      <c r="AD31" s="76"/>
      <c r="AE31" s="94" t="s">
        <v>39</v>
      </c>
      <c r="AF31" s="95"/>
      <c r="AG31" s="79">
        <f t="shared" si="12"/>
        <v>0</v>
      </c>
      <c r="AH31" s="90"/>
    </row>
    <row r="32" spans="2:36" ht="17.25" customHeight="1" thickBot="1" x14ac:dyDescent="0.4">
      <c r="B32" s="91"/>
      <c r="C32" s="92"/>
      <c r="D32" s="84"/>
      <c r="E32" s="85"/>
      <c r="F32" s="85"/>
      <c r="G32" s="86"/>
      <c r="H32" s="70"/>
      <c r="I32" s="85"/>
      <c r="J32" s="85"/>
      <c r="K32" s="85"/>
      <c r="L32" s="86"/>
      <c r="M32" s="70"/>
      <c r="N32" s="52"/>
      <c r="O32" s="86"/>
      <c r="P32" s="69"/>
      <c r="Q32" s="86"/>
      <c r="R32" s="70"/>
      <c r="S32" s="72"/>
      <c r="T32" s="69"/>
      <c r="U32" s="69"/>
      <c r="V32" s="69"/>
      <c r="W32" s="73"/>
      <c r="X32" s="74"/>
      <c r="Y32" s="69"/>
      <c r="Z32" s="70"/>
      <c r="AA32" s="73"/>
      <c r="AB32" s="75"/>
      <c r="AC32" s="69"/>
      <c r="AD32" s="76"/>
      <c r="AE32" s="94"/>
      <c r="AF32" s="95"/>
      <c r="AG32" s="79"/>
      <c r="AH32" s="90"/>
    </row>
    <row r="33" spans="2:34" ht="17.25" customHeight="1" thickBot="1" x14ac:dyDescent="0.4">
      <c r="B33" s="91"/>
      <c r="C33" s="92"/>
      <c r="D33" s="84"/>
      <c r="E33" s="85"/>
      <c r="F33" s="85"/>
      <c r="G33" s="86"/>
      <c r="H33" s="70"/>
      <c r="I33" s="85"/>
      <c r="J33" s="85"/>
      <c r="K33" s="85"/>
      <c r="L33" s="86"/>
      <c r="M33" s="70"/>
      <c r="N33" s="52"/>
      <c r="O33" s="86"/>
      <c r="P33" s="69"/>
      <c r="Q33" s="86"/>
      <c r="R33" s="70"/>
      <c r="S33" s="72"/>
      <c r="T33" s="69"/>
      <c r="U33" s="69"/>
      <c r="V33" s="69"/>
      <c r="W33" s="73"/>
      <c r="X33" s="74"/>
      <c r="Y33" s="69"/>
      <c r="Z33" s="70"/>
      <c r="AA33" s="73"/>
      <c r="AB33" s="75"/>
      <c r="AC33" s="69"/>
      <c r="AD33" s="76"/>
      <c r="AE33" s="94"/>
      <c r="AF33" s="95"/>
      <c r="AG33" s="79"/>
      <c r="AH33" s="90"/>
    </row>
    <row r="34" spans="2:34" ht="17.25" customHeight="1" thickBot="1" x14ac:dyDescent="0.4">
      <c r="B34" s="91"/>
      <c r="C34" s="92"/>
      <c r="D34" s="84"/>
      <c r="E34" s="85"/>
      <c r="F34" s="85"/>
      <c r="G34" s="86"/>
      <c r="H34" s="70"/>
      <c r="I34" s="85"/>
      <c r="J34" s="85"/>
      <c r="K34" s="85"/>
      <c r="L34" s="86"/>
      <c r="M34" s="70"/>
      <c r="N34" s="52"/>
      <c r="O34" s="86"/>
      <c r="P34" s="86"/>
      <c r="Q34" s="86"/>
      <c r="R34" s="70"/>
      <c r="S34" s="72"/>
      <c r="T34" s="69"/>
      <c r="U34" s="69"/>
      <c r="V34" s="69"/>
      <c r="W34" s="73"/>
      <c r="X34" s="74"/>
      <c r="Y34" s="69"/>
      <c r="Z34" s="70"/>
      <c r="AA34" s="73"/>
      <c r="AB34" s="75"/>
      <c r="AC34" s="69"/>
      <c r="AD34" s="76"/>
      <c r="AE34" s="94"/>
      <c r="AF34" s="95"/>
      <c r="AG34" s="79"/>
      <c r="AH34" s="90"/>
    </row>
    <row r="35" spans="2:34" ht="17.25" customHeight="1" thickBot="1" x14ac:dyDescent="0.4">
      <c r="B35" s="91"/>
      <c r="C35" s="92"/>
      <c r="D35" s="84"/>
      <c r="E35" s="85"/>
      <c r="F35" s="85"/>
      <c r="G35" s="86"/>
      <c r="H35" s="70">
        <f t="shared" si="3"/>
        <v>0</v>
      </c>
      <c r="I35" s="85"/>
      <c r="J35" s="85"/>
      <c r="K35" s="85"/>
      <c r="L35" s="86"/>
      <c r="M35" s="70">
        <f t="shared" si="4"/>
        <v>0</v>
      </c>
      <c r="N35" s="52">
        <f t="shared" si="5"/>
        <v>0</v>
      </c>
      <c r="O35" s="86"/>
      <c r="P35" s="86"/>
      <c r="Q35" s="86"/>
      <c r="R35" s="70">
        <f>N35+O35-P35+Q35</f>
        <v>0</v>
      </c>
      <c r="S35" s="72">
        <f>M35</f>
        <v>0</v>
      </c>
      <c r="T35" s="69"/>
      <c r="U35" s="69"/>
      <c r="V35" s="69"/>
      <c r="W35" s="73">
        <f t="shared" ref="W35:W36" si="16">S35+T35-U35+V35</f>
        <v>0</v>
      </c>
      <c r="X35" s="74"/>
      <c r="Y35" s="69"/>
      <c r="Z35" s="70">
        <f t="shared" ref="Z35:Z37" si="17">R35-X35</f>
        <v>0</v>
      </c>
      <c r="AA35" s="73">
        <f t="shared" ref="AA35:AA37" si="18">W35-Y35</f>
        <v>0</v>
      </c>
      <c r="AB35" s="75"/>
      <c r="AC35" s="69">
        <f t="shared" si="9"/>
        <v>0</v>
      </c>
      <c r="AD35" s="76">
        <f t="shared" si="13"/>
        <v>0</v>
      </c>
      <c r="AE35" s="94"/>
      <c r="AF35" s="95"/>
      <c r="AG35" s="79">
        <f t="shared" si="12"/>
        <v>0</v>
      </c>
      <c r="AH35" s="90"/>
    </row>
    <row r="36" spans="2:34" ht="17.25" customHeight="1" thickBot="1" x14ac:dyDescent="0.4">
      <c r="B36" s="91"/>
      <c r="C36" s="92"/>
      <c r="D36" s="84"/>
      <c r="E36" s="85"/>
      <c r="F36" s="85"/>
      <c r="G36" s="86"/>
      <c r="H36" s="70">
        <f t="shared" si="3"/>
        <v>0</v>
      </c>
      <c r="I36" s="85"/>
      <c r="J36" s="85"/>
      <c r="K36" s="85"/>
      <c r="L36" s="86"/>
      <c r="M36" s="70">
        <f t="shared" si="4"/>
        <v>0</v>
      </c>
      <c r="N36" s="52">
        <f t="shared" si="5"/>
        <v>0</v>
      </c>
      <c r="O36" s="86"/>
      <c r="P36" s="86"/>
      <c r="Q36" s="86"/>
      <c r="R36" s="70">
        <f>N36+O36-P36+Q36</f>
        <v>0</v>
      </c>
      <c r="S36" s="72">
        <f>M36</f>
        <v>0</v>
      </c>
      <c r="T36" s="69"/>
      <c r="U36" s="69"/>
      <c r="V36" s="69"/>
      <c r="W36" s="73">
        <f t="shared" si="16"/>
        <v>0</v>
      </c>
      <c r="X36" s="74"/>
      <c r="Y36" s="69"/>
      <c r="Z36" s="70">
        <f t="shared" si="17"/>
        <v>0</v>
      </c>
      <c r="AA36" s="73">
        <f t="shared" si="18"/>
        <v>0</v>
      </c>
      <c r="AB36" s="75"/>
      <c r="AC36" s="69">
        <f t="shared" si="9"/>
        <v>0</v>
      </c>
      <c r="AD36" s="76">
        <f t="shared" si="13"/>
        <v>0</v>
      </c>
      <c r="AE36" s="94"/>
      <c r="AF36" s="95"/>
      <c r="AG36" s="79">
        <f t="shared" si="12"/>
        <v>0</v>
      </c>
      <c r="AH36" s="90"/>
    </row>
    <row r="37" spans="2:34" ht="17.25" customHeight="1" thickBot="1" x14ac:dyDescent="0.4">
      <c r="B37" s="91"/>
      <c r="C37" s="92"/>
      <c r="D37" s="84"/>
      <c r="E37" s="85"/>
      <c r="F37" s="85"/>
      <c r="G37" s="86"/>
      <c r="H37" s="70">
        <f t="shared" si="3"/>
        <v>0</v>
      </c>
      <c r="I37" s="85"/>
      <c r="J37" s="85"/>
      <c r="K37" s="85"/>
      <c r="L37" s="86"/>
      <c r="M37" s="70">
        <f t="shared" si="4"/>
        <v>0</v>
      </c>
      <c r="N37" s="52">
        <f t="shared" si="5"/>
        <v>0</v>
      </c>
      <c r="O37" s="86"/>
      <c r="P37" s="86"/>
      <c r="Q37" s="86"/>
      <c r="R37" s="70">
        <f>N37+O37-P37+Q37</f>
        <v>0</v>
      </c>
      <c r="S37" s="72">
        <f>M37</f>
        <v>0</v>
      </c>
      <c r="T37" s="69"/>
      <c r="U37" s="69"/>
      <c r="V37" s="69"/>
      <c r="W37" s="73">
        <f>S37+T37-U37+V37</f>
        <v>0</v>
      </c>
      <c r="X37" s="74"/>
      <c r="Y37" s="69"/>
      <c r="Z37" s="70">
        <f t="shared" si="17"/>
        <v>0</v>
      </c>
      <c r="AA37" s="73">
        <f t="shared" si="18"/>
        <v>0</v>
      </c>
      <c r="AB37" s="75"/>
      <c r="AC37" s="69">
        <f>AA37+AB37</f>
        <v>0</v>
      </c>
      <c r="AD37" s="76">
        <f t="shared" si="13"/>
        <v>0</v>
      </c>
      <c r="AE37" s="94"/>
      <c r="AF37" s="95"/>
      <c r="AG37" s="79">
        <f t="shared" si="12"/>
        <v>0</v>
      </c>
      <c r="AH37" s="90"/>
    </row>
    <row r="38" spans="2:34" ht="15" thickBot="1" x14ac:dyDescent="0.4">
      <c r="B38" s="91"/>
      <c r="C38" s="92"/>
      <c r="D38" s="96"/>
      <c r="E38" s="49"/>
      <c r="F38" s="49"/>
      <c r="G38" s="49"/>
      <c r="H38" s="49"/>
      <c r="I38" s="49"/>
      <c r="J38" s="49"/>
      <c r="K38" s="49"/>
      <c r="L38" s="49"/>
      <c r="M38" s="49"/>
      <c r="N38" s="52"/>
      <c r="O38" s="49"/>
      <c r="P38" s="49"/>
      <c r="Q38" s="49"/>
      <c r="R38" s="49"/>
      <c r="S38" s="49"/>
      <c r="T38" s="49"/>
      <c r="U38" s="49"/>
      <c r="V38" s="49"/>
      <c r="W38" s="88"/>
      <c r="X38" s="97"/>
      <c r="Y38" s="98"/>
      <c r="Z38" s="70"/>
      <c r="AA38" s="73"/>
      <c r="AB38" s="99"/>
      <c r="AC38" s="100"/>
      <c r="AD38" s="88"/>
      <c r="AE38" s="101"/>
      <c r="AF38" s="102"/>
      <c r="AG38" s="103"/>
      <c r="AH38" s="90"/>
    </row>
    <row r="39" spans="2:34" ht="15" thickBot="1" x14ac:dyDescent="0.4">
      <c r="B39" s="104" t="s">
        <v>60</v>
      </c>
      <c r="C39" s="65"/>
      <c r="D39" s="105"/>
      <c r="E39" s="106"/>
      <c r="F39" s="106"/>
      <c r="G39" s="106"/>
      <c r="H39" s="49"/>
      <c r="I39" s="106"/>
      <c r="J39" s="106"/>
      <c r="K39" s="106"/>
      <c r="L39" s="106"/>
      <c r="M39" s="49"/>
      <c r="N39" s="52"/>
      <c r="O39" s="49"/>
      <c r="P39" s="49"/>
      <c r="Q39" s="49"/>
      <c r="R39" s="49"/>
      <c r="S39" s="49"/>
      <c r="T39" s="49"/>
      <c r="U39" s="49"/>
      <c r="V39" s="49"/>
      <c r="W39" s="88"/>
      <c r="X39" s="106"/>
      <c r="Y39" s="106"/>
      <c r="Z39" s="70"/>
      <c r="AA39" s="73"/>
      <c r="AB39" s="107"/>
      <c r="AC39" s="108"/>
      <c r="AD39" s="88"/>
      <c r="AE39" s="60"/>
      <c r="AF39" s="102"/>
      <c r="AG39" s="109"/>
      <c r="AH39" s="90"/>
    </row>
    <row r="40" spans="2:34" ht="15" thickBot="1" x14ac:dyDescent="0.4">
      <c r="B40" s="110"/>
      <c r="C40" s="111"/>
      <c r="D40" s="96"/>
      <c r="E40" s="49"/>
      <c r="F40" s="49"/>
      <c r="G40" s="49"/>
      <c r="H40" s="49"/>
      <c r="I40" s="49"/>
      <c r="J40" s="49"/>
      <c r="K40" s="49"/>
      <c r="L40" s="49"/>
      <c r="M40" s="49"/>
      <c r="N40" s="52"/>
      <c r="O40" s="49"/>
      <c r="P40" s="49"/>
      <c r="Q40" s="49"/>
      <c r="R40" s="49"/>
      <c r="S40" s="49"/>
      <c r="T40" s="49"/>
      <c r="U40" s="49"/>
      <c r="V40" s="49"/>
      <c r="W40" s="88"/>
      <c r="X40" s="49"/>
      <c r="Y40" s="49"/>
      <c r="Z40" s="49"/>
      <c r="AA40" s="88"/>
      <c r="AB40" s="112"/>
      <c r="AC40" s="113"/>
      <c r="AD40" s="114"/>
      <c r="AE40" s="60"/>
      <c r="AF40" s="102"/>
      <c r="AG40" s="109"/>
      <c r="AH40" s="90"/>
    </row>
    <row r="41" spans="2:34" s="126" customFormat="1" ht="15" thickBot="1" x14ac:dyDescent="0.4">
      <c r="B41" s="115" t="s">
        <v>61</v>
      </c>
      <c r="C41" s="116"/>
      <c r="D41" s="117">
        <f t="shared" ref="D41:Z41" si="19">SUM(D8:D37)</f>
        <v>0</v>
      </c>
      <c r="E41" s="117">
        <f t="shared" si="19"/>
        <v>0</v>
      </c>
      <c r="F41" s="117">
        <f t="shared" si="19"/>
        <v>0</v>
      </c>
      <c r="G41" s="118">
        <f>SUM(G8:G37)</f>
        <v>-33479942.122314654</v>
      </c>
      <c r="H41" s="118">
        <f t="shared" si="19"/>
        <v>-33479942.122314654</v>
      </c>
      <c r="I41" s="118">
        <f t="shared" si="19"/>
        <v>0</v>
      </c>
      <c r="J41" s="118">
        <f t="shared" si="19"/>
        <v>0</v>
      </c>
      <c r="K41" s="118">
        <f t="shared" si="19"/>
        <v>0</v>
      </c>
      <c r="L41" s="118">
        <f>SUM(L8:L37)</f>
        <v>1362713.3211516379</v>
      </c>
      <c r="M41" s="118">
        <f>SUM(M8:M37)</f>
        <v>1362713.3211516379</v>
      </c>
      <c r="N41" s="119">
        <f t="shared" si="19"/>
        <v>-33479942.122314654</v>
      </c>
      <c r="O41" s="119">
        <f t="shared" si="19"/>
        <v>-252522258.24986339</v>
      </c>
      <c r="P41" s="119">
        <f t="shared" si="19"/>
        <v>-151658101.7432586</v>
      </c>
      <c r="Q41" s="119">
        <f t="shared" si="19"/>
        <v>7980278.9307921845</v>
      </c>
      <c r="R41" s="119">
        <f t="shared" si="19"/>
        <v>-126363819.69812727</v>
      </c>
      <c r="S41" s="119">
        <f t="shared" si="19"/>
        <v>1362713.3211516379</v>
      </c>
      <c r="T41" s="119">
        <f t="shared" si="19"/>
        <v>-12040274.057482712</v>
      </c>
      <c r="U41" s="119">
        <f>SUM(U8:U37)</f>
        <v>-4978254.7095205141</v>
      </c>
      <c r="V41" s="119">
        <f t="shared" si="19"/>
        <v>0</v>
      </c>
      <c r="W41" s="120">
        <f>SUM(W8:W37)</f>
        <v>-5699306.0268105604</v>
      </c>
      <c r="X41" s="121">
        <f>SUM(X8:X37)</f>
        <v>18017580.790663231</v>
      </c>
      <c r="Y41" s="119">
        <f t="shared" si="19"/>
        <v>-4403202.832166573</v>
      </c>
      <c r="Z41" s="119">
        <f t="shared" si="19"/>
        <v>-144381400.48879051</v>
      </c>
      <c r="AA41" s="120">
        <f>SUM(AA8:AA37)</f>
        <v>-1296103.1946439864</v>
      </c>
      <c r="AB41" s="120">
        <f>SUM(AB8:AB37)</f>
        <v>-6964920.7893084595</v>
      </c>
      <c r="AC41" s="121">
        <f>SUM(AC8:AC37)</f>
        <v>-8261023.9839524459</v>
      </c>
      <c r="AD41" s="120">
        <f>SUM(AD8:AD37)</f>
        <v>-93151827.373571455</v>
      </c>
      <c r="AE41" s="122"/>
      <c r="AF41" s="123"/>
      <c r="AG41" s="124"/>
      <c r="AH41" s="125"/>
    </row>
    <row r="42" spans="2:34" ht="15" thickBot="1" x14ac:dyDescent="0.4">
      <c r="B42" s="115" t="s">
        <v>62</v>
      </c>
      <c r="C42" s="116"/>
      <c r="D42" s="96">
        <f t="shared" ref="D42:AD42" si="20">D41-D16</f>
        <v>0</v>
      </c>
      <c r="E42" s="49">
        <f t="shared" si="20"/>
        <v>0</v>
      </c>
      <c r="F42" s="49">
        <f t="shared" si="20"/>
        <v>0</v>
      </c>
      <c r="G42" s="70">
        <f t="shared" si="20"/>
        <v>-90743.52389664948</v>
      </c>
      <c r="H42" s="70">
        <f t="shared" si="20"/>
        <v>-90743.52389664948</v>
      </c>
      <c r="I42" s="70">
        <f t="shared" si="20"/>
        <v>0</v>
      </c>
      <c r="J42" s="70">
        <f t="shared" si="20"/>
        <v>0</v>
      </c>
      <c r="K42" s="70">
        <f t="shared" si="20"/>
        <v>0</v>
      </c>
      <c r="L42" s="70">
        <f t="shared" si="20"/>
        <v>2052938.9451250781</v>
      </c>
      <c r="M42" s="70">
        <f t="shared" si="20"/>
        <v>2052938.9451250781</v>
      </c>
      <c r="N42" s="71">
        <f t="shared" si="20"/>
        <v>-90743.52389664948</v>
      </c>
      <c r="O42" s="70">
        <f t="shared" si="20"/>
        <v>-274752393.4281112</v>
      </c>
      <c r="P42" s="70">
        <f t="shared" si="20"/>
        <v>-138187242.84207618</v>
      </c>
      <c r="Q42" s="70">
        <f>Q41-Q16</f>
        <v>4391142.2749778721</v>
      </c>
      <c r="R42" s="70">
        <f t="shared" si="20"/>
        <v>-132264751.8349538</v>
      </c>
      <c r="S42" s="70">
        <f t="shared" si="20"/>
        <v>2052938.9451250781</v>
      </c>
      <c r="T42" s="70">
        <f t="shared" si="20"/>
        <v>-12510099.775628012</v>
      </c>
      <c r="U42" s="70">
        <f>U41-U16</f>
        <v>-4643248.1551736193</v>
      </c>
      <c r="V42" s="70">
        <f t="shared" si="20"/>
        <v>0</v>
      </c>
      <c r="W42" s="73">
        <f t="shared" si="20"/>
        <v>-5813912.6753293145</v>
      </c>
      <c r="X42" s="70">
        <f t="shared" si="20"/>
        <v>37935920.487898812</v>
      </c>
      <c r="Y42" s="70">
        <f t="shared" si="20"/>
        <v>-2037933.4116352201</v>
      </c>
      <c r="Z42" s="70">
        <f t="shared" si="20"/>
        <v>-170200672.32285261</v>
      </c>
      <c r="AA42" s="73">
        <f t="shared" si="20"/>
        <v>-3775979.2636940936</v>
      </c>
      <c r="AB42" s="127">
        <f t="shared" si="20"/>
        <v>-7780923.0364595698</v>
      </c>
      <c r="AC42" s="70">
        <f t="shared" si="20"/>
        <v>-11556902.300153663</v>
      </c>
      <c r="AD42" s="73">
        <f t="shared" si="20"/>
        <v>-122266977.52383478</v>
      </c>
      <c r="AE42" s="128"/>
      <c r="AF42" s="102"/>
      <c r="AG42" s="109"/>
      <c r="AH42" s="90"/>
    </row>
    <row r="43" spans="2:34" ht="15" thickBot="1" x14ac:dyDescent="0.4">
      <c r="B43" s="129" t="s">
        <v>63</v>
      </c>
      <c r="C43" s="130">
        <v>1589</v>
      </c>
      <c r="D43" s="96">
        <f t="shared" ref="D43:AD43" si="21">D16</f>
        <v>0</v>
      </c>
      <c r="E43" s="49">
        <f t="shared" si="21"/>
        <v>0</v>
      </c>
      <c r="F43" s="49">
        <f t="shared" si="21"/>
        <v>0</v>
      </c>
      <c r="G43" s="70">
        <f t="shared" si="21"/>
        <v>-33389198.598418005</v>
      </c>
      <c r="H43" s="70">
        <f t="shared" si="21"/>
        <v>-33389198.598418005</v>
      </c>
      <c r="I43" s="70">
        <f t="shared" si="21"/>
        <v>0</v>
      </c>
      <c r="J43" s="70">
        <f t="shared" si="21"/>
        <v>0</v>
      </c>
      <c r="K43" s="70">
        <f t="shared" si="21"/>
        <v>0</v>
      </c>
      <c r="L43" s="70">
        <f t="shared" si="21"/>
        <v>-690225.62397344015</v>
      </c>
      <c r="M43" s="70">
        <f t="shared" si="21"/>
        <v>-690225.62397344015</v>
      </c>
      <c r="N43" s="71">
        <f t="shared" si="21"/>
        <v>-33389198.598418005</v>
      </c>
      <c r="O43" s="70">
        <f t="shared" si="21"/>
        <v>22230135.178247795</v>
      </c>
      <c r="P43" s="70">
        <f t="shared" si="21"/>
        <v>-13470858.901182428</v>
      </c>
      <c r="Q43" s="70">
        <f>Q16</f>
        <v>3589136.6558143129</v>
      </c>
      <c r="R43" s="70">
        <f t="shared" si="21"/>
        <v>5900932.1368265301</v>
      </c>
      <c r="S43" s="70">
        <f t="shared" si="21"/>
        <v>-690225.62397344015</v>
      </c>
      <c r="T43" s="70">
        <f t="shared" si="21"/>
        <v>469825.71814529912</v>
      </c>
      <c r="U43" s="70">
        <f>U16</f>
        <v>-335006.55434689496</v>
      </c>
      <c r="V43" s="70">
        <f t="shared" si="21"/>
        <v>0</v>
      </c>
      <c r="W43" s="73">
        <f t="shared" si="21"/>
        <v>114606.64851875394</v>
      </c>
      <c r="X43" s="70">
        <f t="shared" si="21"/>
        <v>-19918339.697235577</v>
      </c>
      <c r="Y43" s="70">
        <f t="shared" si="21"/>
        <v>-2365269.420531353</v>
      </c>
      <c r="Z43" s="70">
        <f t="shared" si="21"/>
        <v>25819271.834062107</v>
      </c>
      <c r="AA43" s="73">
        <f t="shared" si="21"/>
        <v>2479876.0690501072</v>
      </c>
      <c r="AB43" s="127">
        <f t="shared" si="21"/>
        <v>816002.24715111032</v>
      </c>
      <c r="AC43" s="70">
        <f t="shared" si="21"/>
        <v>3295878.3162012175</v>
      </c>
      <c r="AD43" s="73">
        <f t="shared" si="21"/>
        <v>29115150.150263324</v>
      </c>
      <c r="AE43" s="128"/>
      <c r="AF43" s="102"/>
      <c r="AG43" s="109"/>
      <c r="AH43" s="90"/>
    </row>
    <row r="44" spans="2:34" x14ac:dyDescent="0.35">
      <c r="B44" s="129"/>
      <c r="C44" s="130"/>
      <c r="D44" s="96"/>
      <c r="E44" s="49"/>
      <c r="F44" s="49"/>
      <c r="G44" s="70"/>
      <c r="H44" s="70"/>
      <c r="I44" s="70"/>
      <c r="J44" s="70"/>
      <c r="K44" s="70"/>
      <c r="L44" s="70"/>
      <c r="M44" s="70"/>
      <c r="N44" s="71"/>
      <c r="O44" s="70"/>
      <c r="P44" s="70"/>
      <c r="Q44" s="70"/>
      <c r="R44" s="70"/>
      <c r="S44" s="70"/>
      <c r="T44" s="70"/>
      <c r="U44" s="70"/>
      <c r="V44" s="70"/>
      <c r="W44" s="73"/>
      <c r="X44" s="70"/>
      <c r="Y44" s="70"/>
      <c r="Z44" s="70"/>
      <c r="AA44" s="73"/>
      <c r="AB44" s="127"/>
      <c r="AC44" s="70"/>
      <c r="AD44" s="73"/>
      <c r="AE44" s="128"/>
      <c r="AF44" s="131"/>
      <c r="AG44" s="109"/>
      <c r="AH44" s="90"/>
    </row>
    <row r="45" spans="2:34" s="126" customFormat="1" ht="18" customHeight="1" x14ac:dyDescent="0.35">
      <c r="B45" s="115" t="s">
        <v>64</v>
      </c>
      <c r="C45" s="130"/>
      <c r="D45" s="117"/>
      <c r="E45" s="132"/>
      <c r="F45" s="132"/>
      <c r="G45" s="132"/>
      <c r="H45" s="132"/>
      <c r="I45" s="132"/>
      <c r="J45" s="132"/>
      <c r="K45" s="132"/>
      <c r="L45" s="132"/>
      <c r="M45" s="132"/>
      <c r="N45" s="132"/>
      <c r="O45" s="132"/>
      <c r="P45" s="132"/>
      <c r="Q45" s="132"/>
      <c r="R45" s="132"/>
      <c r="S45" s="132"/>
      <c r="T45" s="132"/>
      <c r="U45" s="132"/>
      <c r="V45" s="132"/>
      <c r="W45" s="133"/>
      <c r="X45" s="132"/>
      <c r="Y45" s="132"/>
      <c r="Z45" s="121">
        <f>SUM(Z8:Z20,Z23:Z24)</f>
        <v>-92164480.868790522</v>
      </c>
      <c r="AA45" s="121">
        <f>SUM(AA8:AA20,AA23:AA24)</f>
        <v>3523211.7427670136</v>
      </c>
      <c r="AB45" s="120">
        <f>SUM(AB8:AB20,AB23:AB24)</f>
        <v>-4510558.2475479599</v>
      </c>
      <c r="AC45" s="121">
        <f>SUM(AC8:AC20,AC23:AC24)</f>
        <v>-987346.5047809463</v>
      </c>
      <c r="AD45" s="134">
        <f>SUM(AD8:AD21,AD23:AD24)</f>
        <v>-93151827.373571455</v>
      </c>
      <c r="AE45" s="135"/>
      <c r="AF45" s="136"/>
      <c r="AG45" s="124"/>
      <c r="AH45" s="137"/>
    </row>
    <row r="46" spans="2:34" s="126" customFormat="1" ht="18" customHeight="1" x14ac:dyDescent="0.35">
      <c r="B46" s="115" t="s">
        <v>65</v>
      </c>
      <c r="C46" s="130"/>
      <c r="D46" s="117"/>
      <c r="E46" s="132"/>
      <c r="F46" s="132"/>
      <c r="G46" s="132"/>
      <c r="H46" s="132"/>
      <c r="I46" s="132"/>
      <c r="J46" s="132"/>
      <c r="K46" s="132"/>
      <c r="L46" s="132"/>
      <c r="M46" s="132"/>
      <c r="N46" s="138"/>
      <c r="O46" s="132"/>
      <c r="P46" s="132"/>
      <c r="Q46" s="132"/>
      <c r="R46" s="132"/>
      <c r="S46" s="132"/>
      <c r="T46" s="132"/>
      <c r="U46" s="132"/>
      <c r="V46" s="132"/>
      <c r="W46" s="133"/>
      <c r="X46" s="132"/>
      <c r="Y46" s="132"/>
      <c r="Z46" s="121">
        <f>SUM(Z25:Z31,Z21)</f>
        <v>-52216919.620000005</v>
      </c>
      <c r="AA46" s="121">
        <f>SUM(AA25:AA31,AA21)</f>
        <v>-4819314.937411001</v>
      </c>
      <c r="AB46" s="120">
        <f>SUM(AB25:AB31,AB21)</f>
        <v>-2454362.5417605001</v>
      </c>
      <c r="AC46" s="121">
        <f>SUM(AC25:AC31,AC21)</f>
        <v>-7273677.4791714996</v>
      </c>
      <c r="AD46" s="134">
        <f t="shared" ref="AD46" si="22">SUM(AD25:AD31)</f>
        <v>0</v>
      </c>
      <c r="AE46" s="135"/>
      <c r="AF46" s="136"/>
      <c r="AG46" s="124"/>
      <c r="AH46" s="137"/>
    </row>
    <row r="47" spans="2:34" ht="13.5" customHeight="1" thickBot="1" x14ac:dyDescent="0.4">
      <c r="B47" s="129"/>
      <c r="C47" s="130"/>
      <c r="D47" s="96"/>
      <c r="E47" s="49"/>
      <c r="F47" s="49"/>
      <c r="G47" s="49"/>
      <c r="H47" s="49"/>
      <c r="I47" s="49"/>
      <c r="J47" s="49"/>
      <c r="K47" s="49"/>
      <c r="L47" s="49"/>
      <c r="M47" s="49"/>
      <c r="N47" s="52"/>
      <c r="O47" s="49"/>
      <c r="P47" s="49"/>
      <c r="Q47" s="49"/>
      <c r="R47" s="49"/>
      <c r="S47" s="49"/>
      <c r="T47" s="49"/>
      <c r="U47" s="49"/>
      <c r="V47" s="49"/>
      <c r="W47" s="88"/>
      <c r="X47" s="49"/>
      <c r="Y47" s="49"/>
      <c r="Z47" s="49"/>
      <c r="AA47" s="88"/>
      <c r="AB47" s="139"/>
      <c r="AC47" s="49"/>
      <c r="AD47" s="88"/>
      <c r="AE47" s="128"/>
      <c r="AF47" s="131"/>
      <c r="AG47" s="109"/>
      <c r="AH47" s="140"/>
    </row>
    <row r="48" spans="2:34" ht="15" thickBot="1" x14ac:dyDescent="0.4">
      <c r="B48" s="141"/>
      <c r="C48" s="142"/>
      <c r="D48" s="143"/>
      <c r="E48" s="144"/>
      <c r="F48" s="144"/>
      <c r="G48" s="144"/>
      <c r="H48" s="144"/>
      <c r="I48" s="144"/>
      <c r="J48" s="144"/>
      <c r="K48" s="144"/>
      <c r="L48" s="144"/>
      <c r="M48" s="144"/>
      <c r="N48" s="145"/>
      <c r="O48" s="144"/>
      <c r="P48" s="144"/>
      <c r="Q48" s="144"/>
      <c r="R48" s="144"/>
      <c r="S48" s="144"/>
      <c r="T48" s="144"/>
      <c r="U48" s="144"/>
      <c r="V48" s="144"/>
      <c r="W48" s="146"/>
      <c r="X48" s="144"/>
      <c r="Y48" s="144"/>
      <c r="Z48" s="144"/>
      <c r="AA48" s="146"/>
      <c r="AB48" s="147"/>
      <c r="AC48" s="144"/>
      <c r="AD48" s="146"/>
      <c r="AE48" s="148"/>
      <c r="AF48" s="149"/>
      <c r="AG48" s="146"/>
      <c r="AH48" s="63"/>
    </row>
    <row r="49" spans="1:33" x14ac:dyDescent="0.35">
      <c r="G49" s="3">
        <f>'[1] Continuity Schedule previous'!AB30</f>
        <v>-33676338.742314659</v>
      </c>
      <c r="M49" s="3"/>
      <c r="AA49" s="3"/>
      <c r="AG49" s="150"/>
    </row>
    <row r="50" spans="1:33" x14ac:dyDescent="0.35">
      <c r="E50" s="2"/>
      <c r="F50" s="2"/>
      <c r="G50" s="2">
        <f>G41-G49</f>
        <v>196396.62000000477</v>
      </c>
      <c r="H50" s="2"/>
      <c r="I50" s="2"/>
      <c r="J50" s="2"/>
      <c r="K50" s="2"/>
      <c r="L50" s="2"/>
      <c r="M50" s="2"/>
      <c r="N50" s="2"/>
      <c r="O50" s="2"/>
      <c r="P50" s="2"/>
      <c r="Q50" s="2"/>
      <c r="R50" s="2"/>
      <c r="S50" s="2"/>
      <c r="T50" s="2"/>
      <c r="U50" s="2"/>
      <c r="V50" s="2"/>
      <c r="W50" s="2"/>
      <c r="X50" s="2"/>
      <c r="Y50" s="2"/>
      <c r="Z50" s="2"/>
      <c r="AA50" s="2"/>
      <c r="AB50" s="2"/>
      <c r="AC50" s="2"/>
      <c r="AD50" s="2"/>
      <c r="AG50" s="150"/>
    </row>
    <row r="51" spans="1:33" ht="45" customHeight="1" x14ac:dyDescent="0.35">
      <c r="A51" s="151"/>
      <c r="B51" s="152" t="s">
        <v>66</v>
      </c>
      <c r="C51" s="152"/>
      <c r="D51" s="152"/>
      <c r="E51" s="152"/>
      <c r="R51" s="3"/>
      <c r="W51" s="1"/>
      <c r="AD51" s="1"/>
    </row>
    <row r="52" spans="1:33" ht="16.5" x14ac:dyDescent="0.35">
      <c r="A52" s="153"/>
      <c r="D52" s="154"/>
      <c r="E52" s="154"/>
    </row>
    <row r="53" spans="1:33" ht="47.25" customHeight="1" x14ac:dyDescent="0.35">
      <c r="A53" s="153">
        <v>1</v>
      </c>
      <c r="B53" s="155" t="s">
        <v>67</v>
      </c>
      <c r="C53" s="155"/>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row>
    <row r="54" spans="1:33" ht="78" customHeight="1" x14ac:dyDescent="0.35">
      <c r="A54" s="153">
        <v>2</v>
      </c>
      <c r="B54" s="155" t="s">
        <v>68</v>
      </c>
      <c r="C54" s="155"/>
      <c r="D54" s="157"/>
      <c r="E54" s="156"/>
    </row>
    <row r="55" spans="1:33" ht="78" customHeight="1" x14ac:dyDescent="0.35">
      <c r="A55" s="153">
        <v>3</v>
      </c>
      <c r="B55" s="155" t="s">
        <v>69</v>
      </c>
      <c r="C55" s="155"/>
      <c r="D55" s="154"/>
      <c r="E55" s="154"/>
    </row>
    <row r="56" spans="1:33" ht="96.75" customHeight="1" x14ac:dyDescent="0.35">
      <c r="A56" s="153">
        <v>4</v>
      </c>
      <c r="B56" s="155" t="s">
        <v>70</v>
      </c>
      <c r="C56" s="155"/>
      <c r="D56" s="154"/>
      <c r="E56" s="154"/>
    </row>
    <row r="57" spans="1:33" ht="78" customHeight="1" x14ac:dyDescent="0.35">
      <c r="A57" s="153">
        <v>5</v>
      </c>
      <c r="B57" s="155" t="s">
        <v>71</v>
      </c>
      <c r="C57" s="155"/>
      <c r="D57" s="154"/>
      <c r="E57" s="154"/>
    </row>
    <row r="58" spans="1:33" ht="51" customHeight="1" x14ac:dyDescent="0.35">
      <c r="A58" s="153">
        <v>6</v>
      </c>
      <c r="B58" s="155" t="s">
        <v>72</v>
      </c>
      <c r="C58" s="155"/>
      <c r="D58" s="154"/>
      <c r="E58" s="154"/>
    </row>
  </sheetData>
  <mergeCells count="43">
    <mergeCell ref="B56:C56"/>
    <mergeCell ref="B57:C57"/>
    <mergeCell ref="B58:C58"/>
    <mergeCell ref="AF4:AF6"/>
    <mergeCell ref="AG4:AG6"/>
    <mergeCell ref="B51:E51"/>
    <mergeCell ref="B53:C53"/>
    <mergeCell ref="B54:C54"/>
    <mergeCell ref="B55:C55"/>
    <mergeCell ref="Z4:Z6"/>
    <mergeCell ref="AA4:AA6"/>
    <mergeCell ref="AB4:AB6"/>
    <mergeCell ref="AC4:AC6"/>
    <mergeCell ref="AD4:AD6"/>
    <mergeCell ref="AE4:AE6"/>
    <mergeCell ref="T4:T6"/>
    <mergeCell ref="U4:U6"/>
    <mergeCell ref="V4:V6"/>
    <mergeCell ref="W4:W6"/>
    <mergeCell ref="X4:X6"/>
    <mergeCell ref="Y4:Y6"/>
    <mergeCell ref="N4:N6"/>
    <mergeCell ref="O4:O6"/>
    <mergeCell ref="P4:P6"/>
    <mergeCell ref="Q4:Q6"/>
    <mergeCell ref="R4:R6"/>
    <mergeCell ref="S4:S6"/>
    <mergeCell ref="H4:H6"/>
    <mergeCell ref="I4:I6"/>
    <mergeCell ref="J4:J6"/>
    <mergeCell ref="K4:K6"/>
    <mergeCell ref="L4:L6"/>
    <mergeCell ref="M4:M6"/>
    <mergeCell ref="D3:M3"/>
    <mergeCell ref="N3:W3"/>
    <mergeCell ref="X3:AA3"/>
    <mergeCell ref="AB3:AD3"/>
    <mergeCell ref="B4:B6"/>
    <mergeCell ref="C4:C6"/>
    <mergeCell ref="D4:D6"/>
    <mergeCell ref="E4:E6"/>
    <mergeCell ref="F4:F6"/>
    <mergeCell ref="G4:G6"/>
  </mergeCells>
  <pageMargins left="0.7" right="0.7" top="0.75" bottom="0.75" header="0.3" footer="0.3"/>
  <pageSetup paperSize="5" scale="37"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5" ma:contentTypeDescription="Create a new document." ma:contentTypeScope="" ma:versionID="48807750c2ac8d04ca66cc11c90ba9c9">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9d1a47d63bb80f401e2c25025f58746b"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
        <AccountId xsi:nil="true"/>
        <AccountType/>
      </UserInfo>
    </RA>
    <RAContact xmlns="7e651a3a-8d05-4ee0-9344-b668032e30e0">BEN-SHLOMO Oren</RAContact>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 xsi:nil="true"/>
    <DocumentType xmlns="7e651a3a-8d05-4ee0-9344-b668032e30e0">Working Document</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EB-2024-0032</CaseNumber_x002f_DocketNumber>
    <Formatted xmlns="7e651a3a-8d05-4ee0-9344-b668032e30e0">false</Formatted>
    <PRINTED xmlns="7e651a3a-8d05-4ee0-9344-b668032e30e0">false</PRINTED>
    <Legal_x0020_Review xmlns="7e651a3a-8d05-4ee0-9344-b668032e30e0">false</Legal_x0020_Review>
    <PDF xmlns="7e651a3a-8d05-4ee0-9344-b668032e30e0">false</PDF>
    <MegafileReady xmlns="7e651a3a-8d05-4ee0-9344-b668032e30e0">false</MegafileReady>
    <IssueDate xmlns="7e651a3a-8d05-4ee0-9344-b668032e30e0" xsi:nil="true"/>
    <TaxCatchAll xmlns="1f5e108a-442b-424d-88d6-fdac133e65d6" xsi:nil="tru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RegLead xmlns="7e651a3a-8d05-4ee0-9344-b668032e30e0">
      <UserInfo>
        <DisplayName/>
        <AccountId xsi:nil="true"/>
        <AccountType/>
      </UserInfo>
    </RegLea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6391125-AC62-4308-8208-3935889A21D3}"/>
</file>

<file path=customXml/itemProps2.xml><?xml version="1.0" encoding="utf-8"?>
<ds:datastoreItem xmlns:ds="http://schemas.openxmlformats.org/officeDocument/2006/customXml" ds:itemID="{3165C942-044A-409A-9330-1D088207B014}"/>
</file>

<file path=customXml/itemProps3.xml><?xml version="1.0" encoding="utf-8"?>
<ds:datastoreItem xmlns:ds="http://schemas.openxmlformats.org/officeDocument/2006/customXml" ds:itemID="{4F8A486D-0086-46D8-BA45-278D85DEBD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 Continuity Schedule (3)</vt:lpstr>
    </vt:vector>
  </TitlesOfParts>
  <Company>Hydro One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KARAM Kareen</dc:creator>
  <cp:lastModifiedBy>KARAM Kareen</cp:lastModifiedBy>
  <dcterms:created xsi:type="dcterms:W3CDTF">2024-09-25T18:41:43Z</dcterms:created>
  <dcterms:modified xsi:type="dcterms:W3CDTF">2024-09-25T18:44:00Z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