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hydroone-my.sharepoint.com/personal/shauna_devereux_hydroone_com/Documents/Desktop/Excels/"/>
    </mc:Choice>
  </mc:AlternateContent>
  <xr:revisionPtr revIDLastSave="0" documentId="8_{77CD2D20-383A-4F22-A810-FA68B27D4FC9}" xr6:coauthVersionLast="47" xr6:coauthVersionMax="47" xr10:uidLastSave="{00000000-0000-0000-0000-000000000000}"/>
  <bookViews>
    <workbookView xWindow="-120" yWindow="-120" windowWidth="29040" windowHeight="15840" activeTab="2" xr2:uid="{0EBBF8EB-C783-4625-9CF1-5695E9E16761}"/>
  </bookViews>
  <sheets>
    <sheet name="2021" sheetId="1" r:id="rId1"/>
    <sheet name="2022" sheetId="2" r:id="rId2"/>
    <sheet name="2023" sheetId="3" r:id="rId3"/>
  </sheets>
  <definedNames>
    <definedName name="_xlnm.Print_Area" localSheetId="0">'2021'!$A$1:$O$20</definedName>
    <definedName name="_xlnm.Print_Area" localSheetId="1">'2022'!$A$1:$O$28</definedName>
    <definedName name="_xlnm.Print_Area" localSheetId="2">'2023'!$A$1:$O$28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3" l="1"/>
  <c r="E5" i="3"/>
  <c r="N5" i="3" s="1"/>
  <c r="F5" i="3"/>
  <c r="G5" i="3"/>
  <c r="H5" i="3"/>
  <c r="E6" i="3"/>
  <c r="N6" i="3" s="1"/>
  <c r="F6" i="3"/>
  <c r="G6" i="3"/>
  <c r="H6" i="3"/>
  <c r="E7" i="3"/>
  <c r="N7" i="3" s="1"/>
  <c r="F7" i="3"/>
  <c r="G7" i="3"/>
  <c r="H7" i="3"/>
  <c r="E8" i="3"/>
  <c r="F8" i="3"/>
  <c r="G8" i="3"/>
  <c r="H8" i="3"/>
  <c r="E9" i="3"/>
  <c r="N9" i="3" s="1"/>
  <c r="F9" i="3"/>
  <c r="G9" i="3"/>
  <c r="H9" i="3"/>
  <c r="E10" i="3"/>
  <c r="N10" i="3" s="1"/>
  <c r="F10" i="3"/>
  <c r="G10" i="3"/>
  <c r="H10" i="3"/>
  <c r="E11" i="3"/>
  <c r="N11" i="3" s="1"/>
  <c r="F11" i="3"/>
  <c r="G11" i="3"/>
  <c r="H11" i="3"/>
  <c r="E12" i="3"/>
  <c r="N12" i="3" s="1"/>
  <c r="F12" i="3"/>
  <c r="G12" i="3"/>
  <c r="H12" i="3"/>
  <c r="E13" i="3"/>
  <c r="N13" i="3" s="1"/>
  <c r="F13" i="3"/>
  <c r="G13" i="3"/>
  <c r="H13" i="3"/>
  <c r="E14" i="3"/>
  <c r="N14" i="3" s="1"/>
  <c r="F14" i="3"/>
  <c r="G14" i="3"/>
  <c r="H14" i="3"/>
  <c r="E15" i="3"/>
  <c r="F15" i="3"/>
  <c r="G15" i="3"/>
  <c r="H15" i="3"/>
  <c r="E16" i="3"/>
  <c r="N16" i="3" s="1"/>
  <c r="F16" i="3"/>
  <c r="G16" i="3"/>
  <c r="H16" i="3"/>
  <c r="E17" i="3"/>
  <c r="F17" i="3"/>
  <c r="G17" i="3"/>
  <c r="N17" i="3" s="1"/>
  <c r="H17" i="3"/>
  <c r="E18" i="3"/>
  <c r="N18" i="3" s="1"/>
  <c r="F18" i="3"/>
  <c r="G18" i="3"/>
  <c r="H18" i="3"/>
  <c r="E19" i="3"/>
  <c r="F19" i="3"/>
  <c r="G19" i="3"/>
  <c r="H19" i="3"/>
  <c r="N19" i="3" s="1"/>
  <c r="E20" i="3"/>
  <c r="N20" i="3" s="1"/>
  <c r="F20" i="3"/>
  <c r="G20" i="3"/>
  <c r="H20" i="3"/>
  <c r="E21" i="3"/>
  <c r="N21" i="3" s="1"/>
  <c r="F21" i="3"/>
  <c r="G21" i="3"/>
  <c r="H21" i="3"/>
  <c r="E22" i="3"/>
  <c r="N22" i="3" s="1"/>
  <c r="F22" i="3"/>
  <c r="G22" i="3"/>
  <c r="H22" i="3"/>
  <c r="E23" i="3"/>
  <c r="N23" i="3" s="1"/>
  <c r="F23" i="3"/>
  <c r="G23" i="3"/>
  <c r="H23" i="3"/>
  <c r="E24" i="3"/>
  <c r="N24" i="3" s="1"/>
  <c r="F24" i="3"/>
  <c r="G24" i="3"/>
  <c r="H24" i="3"/>
  <c r="E25" i="3"/>
  <c r="N25" i="3" s="1"/>
  <c r="F25" i="3"/>
  <c r="G25" i="3"/>
  <c r="H25" i="3"/>
  <c r="E26" i="3"/>
  <c r="N26" i="3" s="1"/>
  <c r="F26" i="3"/>
  <c r="G26" i="3"/>
  <c r="H26" i="3"/>
  <c r="E27" i="3"/>
  <c r="N27" i="3" s="1"/>
  <c r="F27" i="3"/>
  <c r="G27" i="3"/>
  <c r="H27" i="3"/>
  <c r="J5" i="3"/>
  <c r="J6" i="3"/>
  <c r="J7" i="3"/>
  <c r="J8" i="3"/>
  <c r="N8" i="3" s="1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L5" i="3"/>
  <c r="M5" i="3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M4" i="3"/>
  <c r="L4" i="3"/>
  <c r="J4" i="3"/>
  <c r="H4" i="3"/>
  <c r="G4" i="3"/>
  <c r="F4" i="3"/>
  <c r="E4" i="3"/>
  <c r="N4" i="3" s="1"/>
  <c r="N28" i="3" l="1"/>
  <c r="E6" i="2"/>
  <c r="F6" i="2"/>
  <c r="G6" i="2"/>
  <c r="H6" i="2"/>
  <c r="E8" i="2"/>
  <c r="F8" i="2"/>
  <c r="G8" i="2"/>
  <c r="H8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H4" i="2"/>
  <c r="G4" i="2"/>
  <c r="F4" i="2"/>
  <c r="E4" i="2"/>
  <c r="C27" i="3"/>
  <c r="B27" i="3"/>
  <c r="C15" i="3"/>
  <c r="B15" i="3"/>
  <c r="C13" i="3"/>
  <c r="B13" i="3"/>
  <c r="C11" i="3"/>
  <c r="B11" i="3"/>
  <c r="C9" i="3"/>
  <c r="B9" i="3"/>
  <c r="C7" i="3"/>
  <c r="B7" i="3"/>
  <c r="C5" i="3"/>
  <c r="B5" i="3"/>
  <c r="F28" i="3" l="1"/>
  <c r="H28" i="3"/>
  <c r="G28" i="3"/>
  <c r="M28" i="3"/>
  <c r="J28" i="3"/>
  <c r="E28" i="3"/>
  <c r="L28" i="3" l="1"/>
  <c r="J27" i="2" l="1"/>
  <c r="C27" i="2"/>
  <c r="B27" i="2"/>
  <c r="J26" i="2"/>
  <c r="J25" i="2"/>
  <c r="J24" i="2"/>
  <c r="J23" i="2"/>
  <c r="J22" i="2"/>
  <c r="J21" i="2"/>
  <c r="J20" i="2"/>
  <c r="J19" i="2"/>
  <c r="J18" i="2"/>
  <c r="J17" i="2"/>
  <c r="J16" i="2"/>
  <c r="J15" i="2"/>
  <c r="C15" i="2"/>
  <c r="B15" i="2"/>
  <c r="J14" i="2"/>
  <c r="J13" i="2"/>
  <c r="C13" i="2"/>
  <c r="B13" i="2"/>
  <c r="J12" i="2"/>
  <c r="J11" i="2"/>
  <c r="C11" i="2"/>
  <c r="B11" i="2"/>
  <c r="J10" i="2"/>
  <c r="J9" i="2"/>
  <c r="D9" i="2"/>
  <c r="C9" i="2"/>
  <c r="B9" i="2"/>
  <c r="J8" i="2"/>
  <c r="J7" i="2"/>
  <c r="D7" i="2"/>
  <c r="C7" i="2"/>
  <c r="B7" i="2"/>
  <c r="J6" i="2"/>
  <c r="J5" i="2"/>
  <c r="D5" i="2"/>
  <c r="C5" i="2"/>
  <c r="B5" i="2"/>
  <c r="J4" i="2"/>
  <c r="E9" i="2" l="1"/>
  <c r="F9" i="2"/>
  <c r="G9" i="2"/>
  <c r="H9" i="2"/>
  <c r="E5" i="2"/>
  <c r="F5" i="2"/>
  <c r="G5" i="2"/>
  <c r="H5" i="2"/>
  <c r="E7" i="2"/>
  <c r="F7" i="2"/>
  <c r="G7" i="2"/>
  <c r="G28" i="2" s="1"/>
  <c r="H7" i="2"/>
  <c r="H28" i="2" s="1"/>
  <c r="L22" i="2"/>
  <c r="M22" i="2"/>
  <c r="L6" i="2"/>
  <c r="N6" i="2" s="1"/>
  <c r="M6" i="2"/>
  <c r="L16" i="2"/>
  <c r="M16" i="2"/>
  <c r="L24" i="2"/>
  <c r="M24" i="2"/>
  <c r="M21" i="2"/>
  <c r="L21" i="2"/>
  <c r="N25" i="2"/>
  <c r="M5" i="2"/>
  <c r="L5" i="2"/>
  <c r="N5" i="2" s="1"/>
  <c r="L15" i="2"/>
  <c r="M15" i="2"/>
  <c r="M11" i="2"/>
  <c r="L11" i="2"/>
  <c r="N11" i="2" s="1"/>
  <c r="L17" i="2"/>
  <c r="N17" i="2" s="1"/>
  <c r="M17" i="2"/>
  <c r="L25" i="2"/>
  <c r="M25" i="2"/>
  <c r="L14" i="2"/>
  <c r="M14" i="2"/>
  <c r="M10" i="2"/>
  <c r="L10" i="2"/>
  <c r="N10" i="2" s="1"/>
  <c r="L12" i="2"/>
  <c r="M12" i="2"/>
  <c r="M18" i="2"/>
  <c r="L18" i="2"/>
  <c r="N18" i="2" s="1"/>
  <c r="M26" i="2"/>
  <c r="L26" i="2"/>
  <c r="N26" i="2" s="1"/>
  <c r="L9" i="2"/>
  <c r="N9" i="2" s="1"/>
  <c r="M9" i="2"/>
  <c r="L23" i="2"/>
  <c r="M23" i="2"/>
  <c r="L7" i="2"/>
  <c r="M7" i="2"/>
  <c r="L19" i="2"/>
  <c r="M19" i="2"/>
  <c r="L8" i="2"/>
  <c r="M8" i="2"/>
  <c r="N20" i="2"/>
  <c r="N27" i="2"/>
  <c r="N15" i="2"/>
  <c r="N4" i="2"/>
  <c r="L13" i="2"/>
  <c r="N13" i="2" s="1"/>
  <c r="M13" i="2"/>
  <c r="L20" i="2"/>
  <c r="M20" i="2"/>
  <c r="L27" i="2"/>
  <c r="M27" i="2"/>
  <c r="M4" i="2"/>
  <c r="L4" i="2"/>
  <c r="F28" i="2"/>
  <c r="E28" i="2"/>
  <c r="J28" i="2"/>
  <c r="N22" i="2" l="1"/>
  <c r="N21" i="2"/>
  <c r="N12" i="2"/>
  <c r="N19" i="2"/>
  <c r="N8" i="2"/>
  <c r="N14" i="2"/>
  <c r="N24" i="2"/>
  <c r="N7" i="2"/>
  <c r="N23" i="2"/>
  <c r="N16" i="2"/>
  <c r="N28" i="2"/>
  <c r="M28" i="2"/>
  <c r="L28" i="2"/>
  <c r="M19" i="1" l="1"/>
  <c r="J19" i="1"/>
  <c r="D19" i="1"/>
  <c r="H19" i="1" s="1"/>
  <c r="C19" i="1"/>
  <c r="B19" i="1"/>
  <c r="M18" i="1"/>
  <c r="J18" i="1"/>
  <c r="H18" i="1"/>
  <c r="G18" i="1"/>
  <c r="F18" i="1"/>
  <c r="E18" i="1"/>
  <c r="M17" i="1"/>
  <c r="J17" i="1"/>
  <c r="D17" i="1"/>
  <c r="H17" i="1" s="1"/>
  <c r="L16" i="1"/>
  <c r="J16" i="1"/>
  <c r="H16" i="1"/>
  <c r="G16" i="1"/>
  <c r="F16" i="1"/>
  <c r="E16" i="1"/>
  <c r="L15" i="1"/>
  <c r="J15" i="1"/>
  <c r="D15" i="1"/>
  <c r="H15" i="1" s="1"/>
  <c r="M14" i="1"/>
  <c r="J14" i="1"/>
  <c r="H14" i="1"/>
  <c r="G14" i="1"/>
  <c r="F14" i="1"/>
  <c r="E14" i="1"/>
  <c r="M13" i="1"/>
  <c r="J13" i="1"/>
  <c r="H13" i="1"/>
  <c r="G13" i="1"/>
  <c r="F13" i="1"/>
  <c r="E13" i="1"/>
  <c r="L12" i="1"/>
  <c r="J12" i="1"/>
  <c r="H12" i="1"/>
  <c r="G12" i="1"/>
  <c r="F12" i="1"/>
  <c r="E12" i="1"/>
  <c r="L11" i="1"/>
  <c r="J11" i="1"/>
  <c r="H11" i="1"/>
  <c r="G11" i="1"/>
  <c r="F11" i="1"/>
  <c r="E11" i="1"/>
  <c r="M10" i="1"/>
  <c r="J10" i="1"/>
  <c r="H10" i="1"/>
  <c r="G10" i="1"/>
  <c r="F10" i="1"/>
  <c r="E10" i="1"/>
  <c r="M9" i="1"/>
  <c r="J9" i="1"/>
  <c r="H9" i="1"/>
  <c r="G9" i="1"/>
  <c r="F9" i="1"/>
  <c r="E9" i="1"/>
  <c r="M8" i="1"/>
  <c r="J8" i="1"/>
  <c r="H8" i="1"/>
  <c r="G8" i="1"/>
  <c r="F8" i="1"/>
  <c r="E8" i="1"/>
  <c r="M7" i="1"/>
  <c r="J7" i="1"/>
  <c r="H7" i="1"/>
  <c r="G7" i="1"/>
  <c r="F7" i="1"/>
  <c r="E7" i="1"/>
  <c r="C7" i="1"/>
  <c r="B7" i="1"/>
  <c r="M6" i="1"/>
  <c r="J6" i="1"/>
  <c r="H6" i="1"/>
  <c r="G6" i="1"/>
  <c r="F6" i="1"/>
  <c r="E6" i="1"/>
  <c r="M5" i="1"/>
  <c r="J5" i="1"/>
  <c r="H5" i="1"/>
  <c r="G5" i="1"/>
  <c r="F5" i="1"/>
  <c r="E5" i="1"/>
  <c r="C5" i="1"/>
  <c r="B5" i="1"/>
  <c r="M4" i="1"/>
  <c r="J4" i="1"/>
  <c r="H4" i="1"/>
  <c r="G4" i="1"/>
  <c r="F4" i="1"/>
  <c r="E4" i="1"/>
  <c r="N6" i="1" l="1"/>
  <c r="N12" i="1"/>
  <c r="N16" i="1"/>
  <c r="N4" i="1"/>
  <c r="N8" i="1"/>
  <c r="M15" i="1"/>
  <c r="L5" i="1"/>
  <c r="N5" i="1" s="1"/>
  <c r="L7" i="1"/>
  <c r="N7" i="1" s="1"/>
  <c r="M16" i="1"/>
  <c r="M12" i="1"/>
  <c r="L14" i="1"/>
  <c r="N14" i="1" s="1"/>
  <c r="E17" i="1"/>
  <c r="F17" i="1"/>
  <c r="G17" i="1"/>
  <c r="H20" i="1"/>
  <c r="L19" i="1"/>
  <c r="M11" i="1"/>
  <c r="M20" i="1" s="1"/>
  <c r="L17" i="1"/>
  <c r="J20" i="1"/>
  <c r="L10" i="1"/>
  <c r="N10" i="1" s="1"/>
  <c r="E15" i="1"/>
  <c r="E19" i="1"/>
  <c r="N19" i="1" s="1"/>
  <c r="L13" i="1"/>
  <c r="N13" i="1" s="1"/>
  <c r="F15" i="1"/>
  <c r="F19" i="1"/>
  <c r="L6" i="1"/>
  <c r="G15" i="1"/>
  <c r="G19" i="1"/>
  <c r="L9" i="1"/>
  <c r="N9" i="1" s="1"/>
  <c r="L4" i="1"/>
  <c r="L8" i="1"/>
  <c r="L18" i="1"/>
  <c r="N18" i="1" s="1"/>
  <c r="N15" i="1" l="1"/>
  <c r="N11" i="1"/>
  <c r="N17" i="1"/>
  <c r="F20" i="1"/>
  <c r="G20" i="1"/>
  <c r="E20" i="1"/>
  <c r="L20" i="1"/>
  <c r="N20" i="1" l="1"/>
</calcChain>
</file>

<file path=xl/sharedStrings.xml><?xml version="1.0" encoding="utf-8"?>
<sst xmlns="http://schemas.openxmlformats.org/spreadsheetml/2006/main" count="115" uniqueCount="24">
  <si>
    <t>Generation Station</t>
  </si>
  <si>
    <t>Bill Start Date</t>
  </si>
  <si>
    <t>Bill End Date</t>
  </si>
  <si>
    <t>kWh</t>
  </si>
  <si>
    <t>RSVA Wholesale Market Service Charge (WMSC) (Account 1580)</t>
  </si>
  <si>
    <t>Variance WMS – Sub-account CBR Class B</t>
  </si>
  <si>
    <t>RTSR-Network (kW)</t>
  </si>
  <si>
    <t>RSVA – Retail Transmission Network Charge (Account 1584)</t>
  </si>
  <si>
    <t>RTSR-Connection (kW)</t>
  </si>
  <si>
    <t>RSVA – Retail Transmission Connection Charge (Account 1586)</t>
  </si>
  <si>
    <t>Total Credit Amount ($)</t>
  </si>
  <si>
    <t xml:space="preserve">RRRP </t>
  </si>
  <si>
    <t xml:space="preserve">WMSC - IESO Usgae Fee </t>
  </si>
  <si>
    <t xml:space="preserve">WMSC </t>
  </si>
  <si>
    <t>RTSR-Line Connection</t>
  </si>
  <si>
    <t>RTSR-Transformation Connection</t>
  </si>
  <si>
    <t>Minden GS</t>
  </si>
  <si>
    <t>Swift Rapids GS</t>
  </si>
  <si>
    <t>TOTAL</t>
  </si>
  <si>
    <t>RRRP (Acct 1580)</t>
  </si>
  <si>
    <t>WMSC - IESO Usgae Fee (1580)</t>
  </si>
  <si>
    <t>WMSC (Acct 1580)</t>
  </si>
  <si>
    <t>RTSR-Line Connection (Acct 1586)</t>
  </si>
  <si>
    <t>RTSR-Transformation Connection (Acct 1586)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</si>
</sst>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[$-409]d\-mmm\-yyyy;@"/>
    <numFmt numFmtId="165" formatCode="#,##0.0000"/>
    <numFmt numFmtId="166" formatCode="#,##0.000"/>
    <numFmt numFmtId="167" formatCode="&quot;$&quot;#,##0.0000"/>
    <numFmt numFmtId="168" formatCode="&quot;$&quot;#,##0.000000"/>
    <numFmt numFmtId="169" formatCode="&quot;$&quot;#,##0.0000_);\(&quot;$&quot;#,##0.0000\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horizontal="right" vertical="center"/>
    </xf>
    <xf numFmtId="167" fontId="2" fillId="0" borderId="2" xfId="1" applyNumberFormat="1" applyFont="1" applyFill="1" applyBorder="1" applyAlignment="1">
      <alignment horizontal="center" vertical="center"/>
    </xf>
    <xf numFmtId="168" fontId="2" fillId="0" borderId="2" xfId="1" applyNumberFormat="1" applyFont="1" applyFill="1" applyBorder="1" applyAlignment="1">
      <alignment horizontal="center" vertical="center"/>
    </xf>
    <xf numFmtId="17" fontId="0" fillId="0" borderId="2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3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5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5" fontId="0" fillId="0" borderId="2" xfId="0" applyNumberFormat="1" applyBorder="1" applyAlignment="1">
      <alignment horizontal="center" vertical="center"/>
    </xf>
    <xf numFmtId="5" fontId="2" fillId="0" borderId="2" xfId="0" applyNumberFormat="1" applyFont="1" applyBorder="1" applyAlignment="1">
      <alignment horizontal="center" vertical="center"/>
    </xf>
    <xf numFmtId="169" fontId="2" fillId="0" borderId="2" xfId="1" applyNumberFormat="1" applyFont="1" applyFill="1" applyBorder="1" applyAlignment="1">
      <alignment horizontal="center" vertical="center"/>
    </xf>
    <xf numFmtId="5" fontId="2" fillId="0" borderId="0" xfId="0" applyNumberFormat="1" applyFont="1" applyAlignment="1">
      <alignment horizontal="center"/>
    </xf>
    <xf numFmtId="5" fontId="2" fillId="0" borderId="2" xfId="0" applyNumberFormat="1" applyFont="1" applyBorder="1" applyAlignment="1">
      <alignment horizontal="right" vertical="center"/>
    </xf>
    <xf numFmtId="7" fontId="2" fillId="0" borderId="2" xfId="0" applyNumberFormat="1" applyFont="1" applyBorder="1" applyAlignment="1">
      <alignment horizontal="center" vertical="center"/>
    </xf>
    <xf numFmtId="3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DA303-24E7-4E60-BC19-E28041ABE236}">
  <dimension ref="A1:N35"/>
  <sheetViews>
    <sheetView zoomScaleNormal="100" zoomScaleSheetLayoutView="100" workbookViewId="0">
      <pane ySplit="3" topLeftCell="A4" activePane="bottomLeft" state="frozen"/>
      <selection activeCell="C32" sqref="C32"/>
      <selection pane="bottomLeft" sqref="A1:XFD1048576"/>
    </sheetView>
  </sheetViews>
  <sheetFormatPr defaultRowHeight="15" x14ac:dyDescent="0.25"/>
  <cols>
    <col min="1" max="1" width="13.85546875" customWidth="1"/>
    <col min="2" max="2" width="15" customWidth="1"/>
    <col min="3" max="3" width="13" customWidth="1"/>
    <col min="4" max="4" width="14.7109375" customWidth="1"/>
    <col min="5" max="5" width="11.7109375" customWidth="1"/>
    <col min="6" max="6" width="13.85546875" customWidth="1"/>
    <col min="7" max="7" width="13.5703125" customWidth="1"/>
    <col min="8" max="8" width="14.7109375" customWidth="1"/>
    <col min="9" max="9" width="16.5703125" customWidth="1"/>
    <col min="10" max="10" width="13.7109375" customWidth="1"/>
    <col min="11" max="11" width="17.140625" customWidth="1"/>
    <col min="12" max="12" width="13.7109375" customWidth="1"/>
    <col min="13" max="13" width="14.42578125" customWidth="1"/>
    <col min="14" max="14" width="12.85546875" bestFit="1" customWidth="1"/>
  </cols>
  <sheetData>
    <row r="1" spans="1:14" s="5" customFormat="1" ht="55.5" customHeight="1" x14ac:dyDescent="0.25">
      <c r="A1" s="29" t="s">
        <v>0</v>
      </c>
      <c r="B1" s="32" t="s">
        <v>1</v>
      </c>
      <c r="C1" s="32" t="s">
        <v>2</v>
      </c>
      <c r="D1" s="29" t="s">
        <v>3</v>
      </c>
      <c r="E1" s="29" t="s">
        <v>4</v>
      </c>
      <c r="F1" s="29"/>
      <c r="G1" s="29"/>
      <c r="H1" s="30" t="s">
        <v>5</v>
      </c>
      <c r="I1" s="29" t="s">
        <v>6</v>
      </c>
      <c r="J1" s="29" t="s">
        <v>7</v>
      </c>
      <c r="K1" s="29" t="s">
        <v>8</v>
      </c>
      <c r="L1" s="29" t="s">
        <v>9</v>
      </c>
      <c r="M1" s="29"/>
      <c r="N1" s="29" t="s">
        <v>10</v>
      </c>
    </row>
    <row r="2" spans="1:14" s="6" customFormat="1" ht="45" x14ac:dyDescent="0.25">
      <c r="A2" s="29"/>
      <c r="B2" s="32"/>
      <c r="C2" s="32"/>
      <c r="D2" s="29"/>
      <c r="E2" s="4" t="s">
        <v>11</v>
      </c>
      <c r="F2" s="4" t="s">
        <v>12</v>
      </c>
      <c r="G2" s="4" t="s">
        <v>13</v>
      </c>
      <c r="H2" s="31"/>
      <c r="I2" s="29"/>
      <c r="J2" s="29"/>
      <c r="K2" s="29"/>
      <c r="L2" s="4" t="s">
        <v>14</v>
      </c>
      <c r="M2" s="4" t="s">
        <v>15</v>
      </c>
      <c r="N2" s="29"/>
    </row>
    <row r="3" spans="1:14" s="6" customFormat="1" x14ac:dyDescent="0.25">
      <c r="A3" s="29"/>
      <c r="B3" s="32"/>
      <c r="C3" s="32"/>
      <c r="D3" s="29"/>
      <c r="E3" s="10">
        <v>5.0000000000000001E-4</v>
      </c>
      <c r="F3" s="11">
        <v>1.271E-3</v>
      </c>
      <c r="G3" s="10">
        <v>3.0000000000000001E-3</v>
      </c>
      <c r="H3" s="10">
        <v>4.0000000000000002E-4</v>
      </c>
      <c r="I3" s="29"/>
      <c r="J3" s="10">
        <v>3.4777999999999998</v>
      </c>
      <c r="K3" s="29"/>
      <c r="L3" s="10">
        <v>0.81279999999999997</v>
      </c>
      <c r="M3" s="10">
        <v>2.0457999999999998</v>
      </c>
      <c r="N3" s="29"/>
    </row>
    <row r="4" spans="1:14" s="5" customFormat="1" ht="19.899999999999999" customHeight="1" x14ac:dyDescent="0.25">
      <c r="A4" s="12" t="s">
        <v>16</v>
      </c>
      <c r="B4" s="13">
        <v>44317</v>
      </c>
      <c r="C4" s="13">
        <v>44347</v>
      </c>
      <c r="D4" s="14">
        <v>327487.60009999998</v>
      </c>
      <c r="E4" s="22">
        <f t="shared" ref="E4:E19" si="0">ROUND(D4*-$E$3,2)</f>
        <v>-163.74</v>
      </c>
      <c r="F4" s="22">
        <f t="shared" ref="F4:F19" si="1">ROUND(D4*$F$3,2)</f>
        <v>416.24</v>
      </c>
      <c r="G4" s="22">
        <f t="shared" ref="G4:G19" si="2">ROUND($D4*-$G$3,2)</f>
        <v>-982.46</v>
      </c>
      <c r="H4" s="22">
        <f t="shared" ref="H4:H19" si="3">ROUND($D4*-$H$3,2)</f>
        <v>-131</v>
      </c>
      <c r="I4" s="15">
        <v>2041</v>
      </c>
      <c r="J4" s="22">
        <f t="shared" ref="J4:J19" si="4">ROUND(I4*-$J$3,2)</f>
        <v>-7098.19</v>
      </c>
      <c r="K4" s="15">
        <v>2041</v>
      </c>
      <c r="L4" s="22">
        <f t="shared" ref="L4:L19" si="5">ROUND(K4*-$L$3,2)</f>
        <v>-1658.92</v>
      </c>
      <c r="M4" s="22">
        <f t="shared" ref="M4:M19" si="6">ROUND(K4*-$M$3,2)</f>
        <v>-4175.4799999999996</v>
      </c>
      <c r="N4" s="22">
        <f>SUM(E4,F4,G4,H4,J4,L4,M4)</f>
        <v>-13793.55</v>
      </c>
    </row>
    <row r="5" spans="1:14" s="5" customFormat="1" ht="19.899999999999999" customHeight="1" x14ac:dyDescent="0.25">
      <c r="A5" s="16" t="s">
        <v>17</v>
      </c>
      <c r="B5" s="13">
        <f>B4</f>
        <v>44317</v>
      </c>
      <c r="C5" s="13">
        <f>C4</f>
        <v>44347</v>
      </c>
      <c r="D5" s="14">
        <v>2930709.2826</v>
      </c>
      <c r="E5" s="22">
        <f t="shared" si="0"/>
        <v>-1465.35</v>
      </c>
      <c r="F5" s="22">
        <f t="shared" si="1"/>
        <v>3724.93</v>
      </c>
      <c r="G5" s="22">
        <f t="shared" si="2"/>
        <v>-8792.1299999999992</v>
      </c>
      <c r="H5" s="22">
        <f t="shared" si="3"/>
        <v>-1172.28</v>
      </c>
      <c r="I5" s="15">
        <v>6221</v>
      </c>
      <c r="J5" s="22">
        <f t="shared" si="4"/>
        <v>-21635.39</v>
      </c>
      <c r="K5" s="15">
        <v>5766</v>
      </c>
      <c r="L5" s="22">
        <f t="shared" si="5"/>
        <v>-4686.6000000000004</v>
      </c>
      <c r="M5" s="22">
        <f t="shared" si="6"/>
        <v>-11796.08</v>
      </c>
      <c r="N5" s="22">
        <f t="shared" ref="N5:N20" si="7">SUM(E5,F5,G5,H5,J5,L5,M5)</f>
        <v>-45822.9</v>
      </c>
    </row>
    <row r="6" spans="1:14" s="5" customFormat="1" ht="19.899999999999999" customHeight="1" x14ac:dyDescent="0.25">
      <c r="A6" s="12" t="s">
        <v>16</v>
      </c>
      <c r="B6" s="13">
        <v>44348</v>
      </c>
      <c r="C6" s="13">
        <v>44377</v>
      </c>
      <c r="D6" s="14">
        <v>923368.01320000004</v>
      </c>
      <c r="E6" s="22">
        <f t="shared" si="0"/>
        <v>-461.68</v>
      </c>
      <c r="F6" s="22">
        <f t="shared" si="1"/>
        <v>1173.5999999999999</v>
      </c>
      <c r="G6" s="22">
        <f t="shared" si="2"/>
        <v>-2770.1</v>
      </c>
      <c r="H6" s="22">
        <f t="shared" si="3"/>
        <v>-369.35</v>
      </c>
      <c r="I6" s="15">
        <v>2256</v>
      </c>
      <c r="J6" s="22">
        <f t="shared" si="4"/>
        <v>-7845.92</v>
      </c>
      <c r="K6" s="15">
        <v>2327</v>
      </c>
      <c r="L6" s="22">
        <f t="shared" si="5"/>
        <v>-1891.39</v>
      </c>
      <c r="M6" s="22">
        <f t="shared" si="6"/>
        <v>-4760.58</v>
      </c>
      <c r="N6" s="22">
        <f t="shared" si="7"/>
        <v>-16925.419999999998</v>
      </c>
    </row>
    <row r="7" spans="1:14" s="5" customFormat="1" ht="19.899999999999999" customHeight="1" x14ac:dyDescent="0.25">
      <c r="A7" s="16" t="s">
        <v>17</v>
      </c>
      <c r="B7" s="13">
        <f>B6</f>
        <v>44348</v>
      </c>
      <c r="C7" s="13">
        <f>C6</f>
        <v>44377</v>
      </c>
      <c r="D7" s="14">
        <v>1494980.1229999999</v>
      </c>
      <c r="E7" s="22">
        <f t="shared" si="0"/>
        <v>-747.49</v>
      </c>
      <c r="F7" s="22">
        <f t="shared" si="1"/>
        <v>1900.12</v>
      </c>
      <c r="G7" s="22">
        <f t="shared" si="2"/>
        <v>-4484.9399999999996</v>
      </c>
      <c r="H7" s="22">
        <f t="shared" si="3"/>
        <v>-597.99</v>
      </c>
      <c r="I7" s="15">
        <v>4178</v>
      </c>
      <c r="J7" s="22">
        <f t="shared" si="4"/>
        <v>-14530.25</v>
      </c>
      <c r="K7" s="15">
        <v>3879</v>
      </c>
      <c r="L7" s="22">
        <f t="shared" si="5"/>
        <v>-3152.85</v>
      </c>
      <c r="M7" s="22">
        <f t="shared" si="6"/>
        <v>-7935.66</v>
      </c>
      <c r="N7" s="22">
        <f t="shared" si="7"/>
        <v>-29549.059999999998</v>
      </c>
    </row>
    <row r="8" spans="1:14" s="5" customFormat="1" ht="19.899999999999999" customHeight="1" x14ac:dyDescent="0.25">
      <c r="A8" s="12" t="s">
        <v>16</v>
      </c>
      <c r="B8" s="13">
        <v>44378</v>
      </c>
      <c r="C8" s="13">
        <v>44408</v>
      </c>
      <c r="D8" s="14">
        <v>2460812.7404999998</v>
      </c>
      <c r="E8" s="22">
        <f t="shared" si="0"/>
        <v>-1230.4100000000001</v>
      </c>
      <c r="F8" s="22">
        <f t="shared" si="1"/>
        <v>3127.69</v>
      </c>
      <c r="G8" s="22">
        <f t="shared" si="2"/>
        <v>-7382.44</v>
      </c>
      <c r="H8" s="22">
        <f t="shared" si="3"/>
        <v>-984.33</v>
      </c>
      <c r="I8" s="15">
        <v>2816</v>
      </c>
      <c r="J8" s="22">
        <f t="shared" si="4"/>
        <v>-9793.48</v>
      </c>
      <c r="K8" s="15">
        <v>2816</v>
      </c>
      <c r="L8" s="22">
        <f t="shared" si="5"/>
        <v>-2288.84</v>
      </c>
      <c r="M8" s="22">
        <f t="shared" si="6"/>
        <v>-5760.97</v>
      </c>
      <c r="N8" s="22">
        <f t="shared" si="7"/>
        <v>-24312.78</v>
      </c>
    </row>
    <row r="9" spans="1:14" s="5" customFormat="1" ht="19.899999999999999" customHeight="1" x14ac:dyDescent="0.25">
      <c r="A9" s="16" t="s">
        <v>17</v>
      </c>
      <c r="B9" s="13">
        <v>44378</v>
      </c>
      <c r="C9" s="13">
        <v>44408</v>
      </c>
      <c r="D9" s="14">
        <v>3489108.0290999999</v>
      </c>
      <c r="E9" s="22">
        <f t="shared" si="0"/>
        <v>-1744.55</v>
      </c>
      <c r="F9" s="22">
        <f t="shared" si="1"/>
        <v>4434.66</v>
      </c>
      <c r="G9" s="22">
        <f t="shared" si="2"/>
        <v>-10467.32</v>
      </c>
      <c r="H9" s="22">
        <f t="shared" si="3"/>
        <v>-1395.64</v>
      </c>
      <c r="I9" s="15">
        <v>4727</v>
      </c>
      <c r="J9" s="22">
        <f t="shared" si="4"/>
        <v>-16439.560000000001</v>
      </c>
      <c r="K9" s="15">
        <v>4727</v>
      </c>
      <c r="L9" s="22">
        <f t="shared" si="5"/>
        <v>-3842.11</v>
      </c>
      <c r="M9" s="22">
        <f t="shared" si="6"/>
        <v>-9670.5</v>
      </c>
      <c r="N9" s="22">
        <f t="shared" si="7"/>
        <v>-39125.020000000004</v>
      </c>
    </row>
    <row r="10" spans="1:14" s="5" customFormat="1" ht="19.899999999999999" customHeight="1" x14ac:dyDescent="0.25">
      <c r="A10" s="12" t="s">
        <v>16</v>
      </c>
      <c r="B10" s="13">
        <v>44409</v>
      </c>
      <c r="C10" s="13">
        <v>44439</v>
      </c>
      <c r="D10" s="14">
        <v>2645852.6535999998</v>
      </c>
      <c r="E10" s="22">
        <f t="shared" si="0"/>
        <v>-1322.93</v>
      </c>
      <c r="F10" s="22">
        <f t="shared" si="1"/>
        <v>3362.88</v>
      </c>
      <c r="G10" s="22">
        <f t="shared" si="2"/>
        <v>-7937.56</v>
      </c>
      <c r="H10" s="22">
        <f t="shared" si="3"/>
        <v>-1058.3399999999999</v>
      </c>
      <c r="I10" s="15">
        <v>2677</v>
      </c>
      <c r="J10" s="22">
        <f t="shared" si="4"/>
        <v>-9310.07</v>
      </c>
      <c r="K10" s="15">
        <v>2464</v>
      </c>
      <c r="L10" s="22">
        <f t="shared" si="5"/>
        <v>-2002.74</v>
      </c>
      <c r="M10" s="22">
        <f t="shared" si="6"/>
        <v>-5040.8500000000004</v>
      </c>
      <c r="N10" s="22">
        <f t="shared" si="7"/>
        <v>-23309.61</v>
      </c>
    </row>
    <row r="11" spans="1:14" s="5" customFormat="1" ht="19.899999999999999" customHeight="1" x14ac:dyDescent="0.25">
      <c r="A11" s="16" t="s">
        <v>17</v>
      </c>
      <c r="B11" s="13">
        <v>44409</v>
      </c>
      <c r="C11" s="13">
        <v>44439</v>
      </c>
      <c r="D11" s="14">
        <v>3660793.0887000002</v>
      </c>
      <c r="E11" s="22">
        <f t="shared" si="0"/>
        <v>-1830.4</v>
      </c>
      <c r="F11" s="22">
        <f t="shared" si="1"/>
        <v>4652.87</v>
      </c>
      <c r="G11" s="22">
        <f t="shared" si="2"/>
        <v>-10982.38</v>
      </c>
      <c r="H11" s="22">
        <f t="shared" si="3"/>
        <v>-1464.32</v>
      </c>
      <c r="I11" s="15">
        <v>5361</v>
      </c>
      <c r="J11" s="22">
        <f t="shared" si="4"/>
        <v>-18644.490000000002</v>
      </c>
      <c r="K11" s="15">
        <v>4006</v>
      </c>
      <c r="L11" s="22">
        <f t="shared" si="5"/>
        <v>-3256.08</v>
      </c>
      <c r="M11" s="22">
        <f t="shared" si="6"/>
        <v>-8195.4699999999993</v>
      </c>
      <c r="N11" s="22">
        <f t="shared" si="7"/>
        <v>-39720.270000000004</v>
      </c>
    </row>
    <row r="12" spans="1:14" s="5" customFormat="1" ht="19.899999999999999" customHeight="1" x14ac:dyDescent="0.25">
      <c r="A12" s="12" t="s">
        <v>16</v>
      </c>
      <c r="B12" s="13">
        <v>44440</v>
      </c>
      <c r="C12" s="13">
        <v>44469</v>
      </c>
      <c r="D12" s="14">
        <v>2875612.2294000001</v>
      </c>
      <c r="E12" s="22">
        <f t="shared" si="0"/>
        <v>-1437.81</v>
      </c>
      <c r="F12" s="22">
        <f t="shared" si="1"/>
        <v>3654.9</v>
      </c>
      <c r="G12" s="22">
        <f t="shared" si="2"/>
        <v>-8626.84</v>
      </c>
      <c r="H12" s="22">
        <f t="shared" si="3"/>
        <v>-1150.24</v>
      </c>
      <c r="I12" s="15">
        <v>3204</v>
      </c>
      <c r="J12" s="22">
        <f t="shared" si="4"/>
        <v>-11142.87</v>
      </c>
      <c r="K12" s="15">
        <v>2609</v>
      </c>
      <c r="L12" s="22">
        <f t="shared" si="5"/>
        <v>-2120.6</v>
      </c>
      <c r="M12" s="22">
        <f t="shared" si="6"/>
        <v>-5337.49</v>
      </c>
      <c r="N12" s="22">
        <f t="shared" si="7"/>
        <v>-26160.949999999997</v>
      </c>
    </row>
    <row r="13" spans="1:14" s="5" customFormat="1" ht="19.899999999999999" customHeight="1" x14ac:dyDescent="0.25">
      <c r="A13" s="16" t="s">
        <v>17</v>
      </c>
      <c r="B13" s="13">
        <v>44440</v>
      </c>
      <c r="C13" s="13">
        <v>44469</v>
      </c>
      <c r="D13" s="14">
        <v>2831987.4460999998</v>
      </c>
      <c r="E13" s="22">
        <f t="shared" si="0"/>
        <v>-1415.99</v>
      </c>
      <c r="F13" s="22">
        <f t="shared" si="1"/>
        <v>3599.46</v>
      </c>
      <c r="G13" s="22">
        <f t="shared" si="2"/>
        <v>-8495.9599999999991</v>
      </c>
      <c r="H13" s="22">
        <f t="shared" si="3"/>
        <v>-1132.79</v>
      </c>
      <c r="I13" s="15">
        <v>3392</v>
      </c>
      <c r="J13" s="22">
        <f t="shared" si="4"/>
        <v>-11796.7</v>
      </c>
      <c r="K13" s="15">
        <v>3186</v>
      </c>
      <c r="L13" s="22">
        <f t="shared" si="5"/>
        <v>-2589.58</v>
      </c>
      <c r="M13" s="22">
        <f t="shared" si="6"/>
        <v>-6517.92</v>
      </c>
      <c r="N13" s="22">
        <f t="shared" si="7"/>
        <v>-28349.479999999996</v>
      </c>
    </row>
    <row r="14" spans="1:14" s="5" customFormat="1" ht="19.899999999999999" customHeight="1" x14ac:dyDescent="0.25">
      <c r="A14" s="12" t="s">
        <v>16</v>
      </c>
      <c r="B14" s="13">
        <v>44470</v>
      </c>
      <c r="C14" s="13">
        <v>44500</v>
      </c>
      <c r="D14" s="14">
        <v>2893181.051</v>
      </c>
      <c r="E14" s="22">
        <f t="shared" si="0"/>
        <v>-1446.59</v>
      </c>
      <c r="F14" s="22">
        <f t="shared" si="1"/>
        <v>3677.23</v>
      </c>
      <c r="G14" s="22">
        <f t="shared" si="2"/>
        <v>-8679.5400000000009</v>
      </c>
      <c r="H14" s="22">
        <f t="shared" si="3"/>
        <v>-1157.27</v>
      </c>
      <c r="I14" s="15">
        <v>1777</v>
      </c>
      <c r="J14" s="22">
        <f t="shared" si="4"/>
        <v>-6180.05</v>
      </c>
      <c r="K14" s="15">
        <v>2839</v>
      </c>
      <c r="L14" s="22">
        <f t="shared" si="5"/>
        <v>-2307.54</v>
      </c>
      <c r="M14" s="22">
        <f t="shared" si="6"/>
        <v>-5808.03</v>
      </c>
      <c r="N14" s="22">
        <f t="shared" si="7"/>
        <v>-21901.79</v>
      </c>
    </row>
    <row r="15" spans="1:14" s="5" customFormat="1" ht="19.899999999999999" customHeight="1" x14ac:dyDescent="0.25">
      <c r="A15" s="16" t="s">
        <v>17</v>
      </c>
      <c r="B15" s="13">
        <v>44470</v>
      </c>
      <c r="C15" s="13">
        <v>44500</v>
      </c>
      <c r="D15" s="14">
        <f>1194185.4589+4095208.6712</f>
        <v>5289394.1301000006</v>
      </c>
      <c r="E15" s="22">
        <f t="shared" si="0"/>
        <v>-2644.7</v>
      </c>
      <c r="F15" s="22">
        <f t="shared" si="1"/>
        <v>6722.82</v>
      </c>
      <c r="G15" s="22">
        <f t="shared" si="2"/>
        <v>-15868.18</v>
      </c>
      <c r="H15" s="22">
        <f t="shared" si="3"/>
        <v>-2115.7600000000002</v>
      </c>
      <c r="I15" s="15">
        <v>4909</v>
      </c>
      <c r="J15" s="22">
        <f t="shared" si="4"/>
        <v>-17072.52</v>
      </c>
      <c r="K15" s="15">
        <v>3440</v>
      </c>
      <c r="L15" s="22">
        <f t="shared" si="5"/>
        <v>-2796.03</v>
      </c>
      <c r="M15" s="22">
        <f t="shared" si="6"/>
        <v>-7037.55</v>
      </c>
      <c r="N15" s="22">
        <f t="shared" si="7"/>
        <v>-40811.920000000006</v>
      </c>
    </row>
    <row r="16" spans="1:14" s="5" customFormat="1" ht="19.899999999999999" customHeight="1" x14ac:dyDescent="0.25">
      <c r="A16" s="12" t="s">
        <v>16</v>
      </c>
      <c r="B16" s="13">
        <v>44501</v>
      </c>
      <c r="C16" s="13">
        <v>44530</v>
      </c>
      <c r="D16" s="14">
        <v>1879543.483</v>
      </c>
      <c r="E16" s="22">
        <f t="shared" si="0"/>
        <v>-939.77</v>
      </c>
      <c r="F16" s="22">
        <f t="shared" si="1"/>
        <v>2388.9</v>
      </c>
      <c r="G16" s="22">
        <f t="shared" si="2"/>
        <v>-5638.63</v>
      </c>
      <c r="H16" s="22">
        <f t="shared" si="3"/>
        <v>-751.82</v>
      </c>
      <c r="I16" s="15">
        <v>2537</v>
      </c>
      <c r="J16" s="22">
        <f t="shared" si="4"/>
        <v>-8823.18</v>
      </c>
      <c r="K16" s="15">
        <v>2419</v>
      </c>
      <c r="L16" s="22">
        <f t="shared" si="5"/>
        <v>-1966.16</v>
      </c>
      <c r="M16" s="22">
        <f t="shared" si="6"/>
        <v>-4948.79</v>
      </c>
      <c r="N16" s="22">
        <f t="shared" si="7"/>
        <v>-20679.45</v>
      </c>
    </row>
    <row r="17" spans="1:14" s="5" customFormat="1" ht="19.899999999999999" customHeight="1" x14ac:dyDescent="0.25">
      <c r="A17" s="16" t="s">
        <v>17</v>
      </c>
      <c r="B17" s="13">
        <v>44501</v>
      </c>
      <c r="C17" s="13">
        <v>44530</v>
      </c>
      <c r="D17" s="14">
        <f>1134737.6177+3107912.912</f>
        <v>4242650.5296999998</v>
      </c>
      <c r="E17" s="22">
        <f t="shared" si="0"/>
        <v>-2121.33</v>
      </c>
      <c r="F17" s="22">
        <f t="shared" si="1"/>
        <v>5392.41</v>
      </c>
      <c r="G17" s="22">
        <f t="shared" si="2"/>
        <v>-12727.95</v>
      </c>
      <c r="H17" s="22">
        <f t="shared" si="3"/>
        <v>-1697.06</v>
      </c>
      <c r="I17" s="15">
        <v>5227</v>
      </c>
      <c r="J17" s="22">
        <f t="shared" si="4"/>
        <v>-18178.46</v>
      </c>
      <c r="K17" s="15">
        <v>5011</v>
      </c>
      <c r="L17" s="22">
        <f t="shared" si="5"/>
        <v>-4072.94</v>
      </c>
      <c r="M17" s="22">
        <f t="shared" si="6"/>
        <v>-10251.5</v>
      </c>
      <c r="N17" s="22">
        <f t="shared" si="7"/>
        <v>-43656.83</v>
      </c>
    </row>
    <row r="18" spans="1:14" s="5" customFormat="1" ht="19.899999999999999" customHeight="1" x14ac:dyDescent="0.25">
      <c r="A18" s="12" t="s">
        <v>16</v>
      </c>
      <c r="B18" s="13">
        <v>44531</v>
      </c>
      <c r="C18" s="13">
        <v>44561</v>
      </c>
      <c r="D18" s="14">
        <v>2377000.3243</v>
      </c>
      <c r="E18" s="22">
        <f t="shared" si="0"/>
        <v>-1188.5</v>
      </c>
      <c r="F18" s="22">
        <f t="shared" si="1"/>
        <v>3021.17</v>
      </c>
      <c r="G18" s="22">
        <f t="shared" si="2"/>
        <v>-7131</v>
      </c>
      <c r="H18" s="22">
        <f t="shared" si="3"/>
        <v>-950.8</v>
      </c>
      <c r="I18" s="15">
        <v>3748</v>
      </c>
      <c r="J18" s="22">
        <f t="shared" si="4"/>
        <v>-13034.79</v>
      </c>
      <c r="K18" s="15">
        <v>3341</v>
      </c>
      <c r="L18" s="22">
        <f t="shared" si="5"/>
        <v>-2715.56</v>
      </c>
      <c r="M18" s="22">
        <f t="shared" si="6"/>
        <v>-6835.02</v>
      </c>
      <c r="N18" s="22">
        <f t="shared" si="7"/>
        <v>-28834.500000000004</v>
      </c>
    </row>
    <row r="19" spans="1:14" s="5" customFormat="1" ht="19.899999999999999" customHeight="1" x14ac:dyDescent="0.25">
      <c r="A19" s="16" t="s">
        <v>17</v>
      </c>
      <c r="B19" s="13">
        <f>B18</f>
        <v>44531</v>
      </c>
      <c r="C19" s="13">
        <f>C18</f>
        <v>44561</v>
      </c>
      <c r="D19" s="14">
        <f>1189233.7959+3870841.7349</f>
        <v>5060075.5307999998</v>
      </c>
      <c r="E19" s="22">
        <f t="shared" si="0"/>
        <v>-2530.04</v>
      </c>
      <c r="F19" s="22">
        <f t="shared" si="1"/>
        <v>6431.36</v>
      </c>
      <c r="G19" s="22">
        <f t="shared" si="2"/>
        <v>-15180.23</v>
      </c>
      <c r="H19" s="22">
        <f t="shared" si="3"/>
        <v>-2024.03</v>
      </c>
      <c r="I19" s="15">
        <v>5521</v>
      </c>
      <c r="J19" s="22">
        <f t="shared" si="4"/>
        <v>-19200.93</v>
      </c>
      <c r="K19" s="15">
        <v>5657</v>
      </c>
      <c r="L19" s="22">
        <f t="shared" si="5"/>
        <v>-4598.01</v>
      </c>
      <c r="M19" s="22">
        <f t="shared" si="6"/>
        <v>-11573.09</v>
      </c>
      <c r="N19" s="22">
        <f t="shared" si="7"/>
        <v>-48674.97</v>
      </c>
    </row>
    <row r="20" spans="1:14" s="18" customFormat="1" ht="19.899999999999999" customHeight="1" x14ac:dyDescent="0.25">
      <c r="A20" s="9" t="s">
        <v>18</v>
      </c>
      <c r="B20" s="7"/>
      <c r="C20" s="7"/>
      <c r="D20" s="17"/>
      <c r="E20" s="23">
        <f>SUM(E4:E19)</f>
        <v>-22691.279999999999</v>
      </c>
      <c r="F20" s="23">
        <f>SUM(F4:F19)</f>
        <v>57681.240000000005</v>
      </c>
      <c r="G20" s="23">
        <f t="shared" ref="G20:M20" si="8">SUM(G4:G19)</f>
        <v>-136147.66</v>
      </c>
      <c r="H20" s="23">
        <f t="shared" si="8"/>
        <v>-18153.019999999997</v>
      </c>
      <c r="I20" s="27"/>
      <c r="J20" s="23">
        <f t="shared" si="8"/>
        <v>-210726.84999999995</v>
      </c>
      <c r="K20" s="28"/>
      <c r="L20" s="23">
        <f t="shared" si="8"/>
        <v>-45945.950000000004</v>
      </c>
      <c r="M20" s="23">
        <f t="shared" si="8"/>
        <v>-115644.98</v>
      </c>
      <c r="N20" s="23">
        <f t="shared" si="7"/>
        <v>-491628.49999999994</v>
      </c>
    </row>
    <row r="21" spans="1:14" ht="19.899999999999999" customHeight="1" x14ac:dyDescent="0.25">
      <c r="D21" s="2"/>
      <c r="E21" s="2"/>
    </row>
    <row r="22" spans="1:14" ht="19.899999999999999" customHeight="1" x14ac:dyDescent="0.25">
      <c r="D22" s="2"/>
      <c r="E22" s="2"/>
    </row>
    <row r="23" spans="1:14" ht="19.899999999999999" customHeight="1" x14ac:dyDescent="0.25">
      <c r="D23" s="2"/>
      <c r="E23" s="2"/>
    </row>
    <row r="24" spans="1:14" ht="19.899999999999999" customHeight="1" x14ac:dyDescent="0.25"/>
    <row r="25" spans="1:14" ht="19.899999999999999" customHeight="1" x14ac:dyDescent="0.25"/>
    <row r="26" spans="1:14" ht="19.899999999999999" customHeight="1" x14ac:dyDescent="0.25"/>
    <row r="27" spans="1:14" ht="19.899999999999999" customHeight="1" x14ac:dyDescent="0.25"/>
    <row r="28" spans="1:14" ht="19.899999999999999" customHeight="1" x14ac:dyDescent="0.25"/>
    <row r="29" spans="1:14" ht="19.899999999999999" customHeight="1" x14ac:dyDescent="0.25"/>
    <row r="30" spans="1:14" ht="19.899999999999999" customHeight="1" x14ac:dyDescent="0.25"/>
    <row r="31" spans="1:14" ht="19.899999999999999" customHeight="1" x14ac:dyDescent="0.25"/>
    <row r="32" spans="1:14" ht="19.899999999999999" customHeight="1" x14ac:dyDescent="0.25"/>
    <row r="33" ht="19.899999999999999" customHeight="1" x14ac:dyDescent="0.25"/>
    <row r="34" ht="19.899999999999999" customHeight="1" x14ac:dyDescent="0.25"/>
    <row r="35" ht="19.899999999999999" customHeight="1" x14ac:dyDescent="0.25"/>
  </sheetData>
  <mergeCells count="11">
    <mergeCell ref="A1:A3"/>
    <mergeCell ref="K1:K3"/>
    <mergeCell ref="J1:J2"/>
    <mergeCell ref="N1:N3"/>
    <mergeCell ref="I1:I3"/>
    <mergeCell ref="H1:H2"/>
    <mergeCell ref="E1:G1"/>
    <mergeCell ref="L1:M1"/>
    <mergeCell ref="D1:D3"/>
    <mergeCell ref="C1:C3"/>
    <mergeCell ref="B1:B3"/>
  </mergeCells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094D-D128-4598-9E6A-4D820AA535BC}">
  <dimension ref="A1:N43"/>
  <sheetViews>
    <sheetView zoomScaleNormal="100" zoomScaleSheetLayoutView="85" workbookViewId="0">
      <pane ySplit="3" topLeftCell="A4" activePane="bottomLeft" state="frozen"/>
      <selection activeCell="N20" sqref="N20"/>
      <selection pane="bottomLeft" sqref="A1:XFD1048576"/>
    </sheetView>
  </sheetViews>
  <sheetFormatPr defaultRowHeight="15" x14ac:dyDescent="0.25"/>
  <cols>
    <col min="1" max="2" width="15" customWidth="1"/>
    <col min="3" max="3" width="12.42578125" customWidth="1"/>
    <col min="4" max="4" width="14.5703125" customWidth="1"/>
    <col min="5" max="5" width="14" bestFit="1" customWidth="1"/>
    <col min="6" max="6" width="12.5703125" customWidth="1"/>
    <col min="7" max="7" width="13.5703125" customWidth="1"/>
    <col min="8" max="8" width="15" customWidth="1"/>
    <col min="9" max="9" width="13.5703125" customWidth="1"/>
    <col min="10" max="10" width="13.5703125" style="3" customWidth="1"/>
    <col min="11" max="11" width="19.7109375" customWidth="1"/>
    <col min="12" max="12" width="12.42578125" bestFit="1" customWidth="1"/>
    <col min="13" max="13" width="14.5703125" customWidth="1"/>
    <col min="14" max="14" width="13.5703125" bestFit="1" customWidth="1"/>
  </cols>
  <sheetData>
    <row r="1" spans="1:14" ht="39" customHeight="1" x14ac:dyDescent="0.25">
      <c r="A1" s="29" t="s">
        <v>0</v>
      </c>
      <c r="B1" s="32" t="s">
        <v>1</v>
      </c>
      <c r="C1" s="32" t="s">
        <v>2</v>
      </c>
      <c r="D1" s="29" t="s">
        <v>3</v>
      </c>
      <c r="E1" s="29" t="s">
        <v>4</v>
      </c>
      <c r="F1" s="29"/>
      <c r="G1" s="29"/>
      <c r="H1" s="30" t="s">
        <v>5</v>
      </c>
      <c r="I1" s="29" t="s">
        <v>6</v>
      </c>
      <c r="J1" s="29" t="s">
        <v>7</v>
      </c>
      <c r="K1" s="29" t="s">
        <v>8</v>
      </c>
      <c r="L1" s="29" t="s">
        <v>9</v>
      </c>
      <c r="M1" s="29"/>
      <c r="N1" s="29" t="s">
        <v>10</v>
      </c>
    </row>
    <row r="2" spans="1:14" s="6" customFormat="1" ht="60" x14ac:dyDescent="0.25">
      <c r="A2" s="29"/>
      <c r="B2" s="32"/>
      <c r="C2" s="32"/>
      <c r="D2" s="29"/>
      <c r="E2" s="4" t="s">
        <v>19</v>
      </c>
      <c r="F2" s="4" t="s">
        <v>20</v>
      </c>
      <c r="G2" s="4" t="s">
        <v>21</v>
      </c>
      <c r="H2" s="31"/>
      <c r="I2" s="29"/>
      <c r="J2" s="29"/>
      <c r="K2" s="29"/>
      <c r="L2" s="4" t="s">
        <v>22</v>
      </c>
      <c r="M2" s="4" t="s">
        <v>23</v>
      </c>
      <c r="N2" s="29"/>
    </row>
    <row r="3" spans="1:14" s="6" customFormat="1" x14ac:dyDescent="0.25">
      <c r="A3" s="29"/>
      <c r="B3" s="32"/>
      <c r="C3" s="32"/>
      <c r="D3" s="29"/>
      <c r="E3" s="10">
        <v>5.0000000000000001E-4</v>
      </c>
      <c r="F3" s="11">
        <v>1.3328999999999999E-3</v>
      </c>
      <c r="G3" s="10">
        <v>3.0000000000000001E-3</v>
      </c>
      <c r="H3" s="10">
        <v>4.0000000000000002E-4</v>
      </c>
      <c r="I3" s="29"/>
      <c r="J3" s="24">
        <v>4.3472999999999997</v>
      </c>
      <c r="K3" s="29"/>
      <c r="L3" s="24">
        <v>0.67879999999999996</v>
      </c>
      <c r="M3" s="24">
        <v>2.3267000000000002</v>
      </c>
      <c r="N3" s="29"/>
    </row>
    <row r="4" spans="1:14" ht="20.100000000000001" customHeight="1" x14ac:dyDescent="0.25">
      <c r="A4" s="12" t="s">
        <v>16</v>
      </c>
      <c r="B4" s="13">
        <v>44562</v>
      </c>
      <c r="C4" s="13">
        <v>44592</v>
      </c>
      <c r="D4" s="14">
        <v>2169577.7077000001</v>
      </c>
      <c r="E4" s="22">
        <f>ROUND(D4*-$E$3,2)</f>
        <v>-1084.79</v>
      </c>
      <c r="F4" s="22">
        <f>ROUND(D4*$F$3,2)</f>
        <v>2891.83</v>
      </c>
      <c r="G4" s="22">
        <f>ROUND(D4*-$G$3,2)</f>
        <v>-6508.73</v>
      </c>
      <c r="H4" s="22">
        <f>ROUND(D4*-$H$3,2)</f>
        <v>-867.83</v>
      </c>
      <c r="I4" s="14">
        <v>1755</v>
      </c>
      <c r="J4" s="22">
        <f t="shared" ref="J4:J27" si="0">ROUND(I4*-$J$3,2)</f>
        <v>-7629.51</v>
      </c>
      <c r="K4" s="14">
        <v>1690</v>
      </c>
      <c r="L4" s="22">
        <f>ROUND(K4*-$L$3,2)</f>
        <v>-1147.17</v>
      </c>
      <c r="M4" s="22">
        <f>ROUND(K4*-$M$3,2)</f>
        <v>-3932.12</v>
      </c>
      <c r="N4" s="22">
        <f>E4+F4+G4+H4+J4+L4+M4</f>
        <v>-18278.32</v>
      </c>
    </row>
    <row r="5" spans="1:14" ht="20.100000000000001" customHeight="1" x14ac:dyDescent="0.25">
      <c r="A5" s="16" t="s">
        <v>17</v>
      </c>
      <c r="B5" s="13">
        <f>B4</f>
        <v>44562</v>
      </c>
      <c r="C5" s="13">
        <f>C4</f>
        <v>44592</v>
      </c>
      <c r="D5" s="14">
        <f>1130235.0619+3870868.1896</f>
        <v>5001103.2515000002</v>
      </c>
      <c r="E5" s="22">
        <f t="shared" ref="E5:E27" si="1">ROUND(D5*-$E$3,2)</f>
        <v>-2500.5500000000002</v>
      </c>
      <c r="F5" s="22">
        <f t="shared" ref="F5:F27" si="2">ROUND(D5*$F$3,2)</f>
        <v>6665.97</v>
      </c>
      <c r="G5" s="22">
        <f t="shared" ref="G5:G27" si="3">ROUND(D5*-$G$3,2)</f>
        <v>-15003.31</v>
      </c>
      <c r="H5" s="22">
        <f t="shared" ref="H5:H27" si="4">ROUND(D5*-$H$3,2)</f>
        <v>-2000.44</v>
      </c>
      <c r="I5" s="14">
        <v>7522</v>
      </c>
      <c r="J5" s="22">
        <f t="shared" si="0"/>
        <v>-32700.39</v>
      </c>
      <c r="K5" s="14">
        <v>7758</v>
      </c>
      <c r="L5" s="22">
        <f t="shared" ref="L5:L27" si="5">ROUND(K5*-$L$3,2)</f>
        <v>-5266.13</v>
      </c>
      <c r="M5" s="22">
        <f t="shared" ref="M5:M27" si="6">ROUND(K5*-$M$3,2)</f>
        <v>-18050.54</v>
      </c>
      <c r="N5" s="22">
        <f t="shared" ref="N5:N27" si="7">E5+F5+G5+H5+J5+L5+M5</f>
        <v>-68855.39</v>
      </c>
    </row>
    <row r="6" spans="1:14" ht="20.100000000000001" customHeight="1" x14ac:dyDescent="0.25">
      <c r="A6" s="12" t="s">
        <v>16</v>
      </c>
      <c r="B6" s="13">
        <v>44593</v>
      </c>
      <c r="C6" s="13">
        <v>44620</v>
      </c>
      <c r="D6" s="14">
        <v>1193741.4787999999</v>
      </c>
      <c r="E6" s="22">
        <f t="shared" si="1"/>
        <v>-596.87</v>
      </c>
      <c r="F6" s="22">
        <f t="shared" si="2"/>
        <v>1591.14</v>
      </c>
      <c r="G6" s="22">
        <f t="shared" si="3"/>
        <v>-3581.22</v>
      </c>
      <c r="H6" s="22">
        <f t="shared" si="4"/>
        <v>-477.5</v>
      </c>
      <c r="I6" s="14">
        <v>1256</v>
      </c>
      <c r="J6" s="22">
        <f t="shared" si="0"/>
        <v>-5460.21</v>
      </c>
      <c r="K6" s="14">
        <v>1317</v>
      </c>
      <c r="L6" s="22">
        <f t="shared" si="5"/>
        <v>-893.98</v>
      </c>
      <c r="M6" s="22">
        <f t="shared" si="6"/>
        <v>-3064.26</v>
      </c>
      <c r="N6" s="22">
        <f t="shared" si="7"/>
        <v>-12482.9</v>
      </c>
    </row>
    <row r="7" spans="1:14" ht="20.100000000000001" customHeight="1" x14ac:dyDescent="0.25">
      <c r="A7" s="16" t="s">
        <v>17</v>
      </c>
      <c r="B7" s="13">
        <f>B6</f>
        <v>44593</v>
      </c>
      <c r="C7" s="13">
        <f>C6</f>
        <v>44620</v>
      </c>
      <c r="D7" s="14">
        <f>820461.4849+1637146.6469</f>
        <v>2457608.1318000001</v>
      </c>
      <c r="E7" s="22">
        <f t="shared" si="1"/>
        <v>-1228.8</v>
      </c>
      <c r="F7" s="22">
        <f t="shared" si="2"/>
        <v>3275.75</v>
      </c>
      <c r="G7" s="22">
        <f t="shared" si="3"/>
        <v>-7372.82</v>
      </c>
      <c r="H7" s="22">
        <f t="shared" si="4"/>
        <v>-983.04</v>
      </c>
      <c r="I7" s="14">
        <v>4523</v>
      </c>
      <c r="J7" s="22">
        <f t="shared" si="0"/>
        <v>-19662.84</v>
      </c>
      <c r="K7" s="14">
        <v>5166</v>
      </c>
      <c r="L7" s="22">
        <f t="shared" si="5"/>
        <v>-3506.68</v>
      </c>
      <c r="M7" s="22">
        <f t="shared" si="6"/>
        <v>-12019.73</v>
      </c>
      <c r="N7" s="22">
        <f t="shared" si="7"/>
        <v>-41498.160000000003</v>
      </c>
    </row>
    <row r="8" spans="1:14" ht="20.100000000000001" customHeight="1" x14ac:dyDescent="0.25">
      <c r="A8" s="12" t="s">
        <v>16</v>
      </c>
      <c r="B8" s="13">
        <v>44621</v>
      </c>
      <c r="C8" s="13">
        <v>44651</v>
      </c>
      <c r="D8" s="14">
        <v>1155597.6617000001</v>
      </c>
      <c r="E8" s="22">
        <f t="shared" si="1"/>
        <v>-577.79999999999995</v>
      </c>
      <c r="F8" s="22">
        <f t="shared" si="2"/>
        <v>1540.3</v>
      </c>
      <c r="G8" s="22">
        <f t="shared" si="3"/>
        <v>-3466.79</v>
      </c>
      <c r="H8" s="22">
        <f t="shared" si="4"/>
        <v>-462.24</v>
      </c>
      <c r="I8" s="14">
        <v>1254</v>
      </c>
      <c r="J8" s="22">
        <f t="shared" si="0"/>
        <v>-5451.51</v>
      </c>
      <c r="K8" s="14">
        <v>1170</v>
      </c>
      <c r="L8" s="22">
        <f t="shared" si="5"/>
        <v>-794.2</v>
      </c>
      <c r="M8" s="22">
        <f t="shared" si="6"/>
        <v>-2722.24</v>
      </c>
      <c r="N8" s="22">
        <f t="shared" si="7"/>
        <v>-11934.480000000001</v>
      </c>
    </row>
    <row r="9" spans="1:14" ht="20.100000000000001" customHeight="1" x14ac:dyDescent="0.25">
      <c r="A9" s="16" t="s">
        <v>17</v>
      </c>
      <c r="B9" s="13">
        <f>B8</f>
        <v>44621</v>
      </c>
      <c r="C9" s="13">
        <f>C8</f>
        <v>44651</v>
      </c>
      <c r="D9" s="14">
        <f>1315082.8681+3985746.6655</f>
        <v>5300829.5336000007</v>
      </c>
      <c r="E9" s="22">
        <f t="shared" si="1"/>
        <v>-2650.41</v>
      </c>
      <c r="F9" s="22">
        <f t="shared" si="2"/>
        <v>7065.48</v>
      </c>
      <c r="G9" s="22">
        <f t="shared" si="3"/>
        <v>-15902.49</v>
      </c>
      <c r="H9" s="22">
        <f t="shared" si="4"/>
        <v>-2120.33</v>
      </c>
      <c r="I9" s="14">
        <v>5033</v>
      </c>
      <c r="J9" s="22">
        <f t="shared" si="0"/>
        <v>-21879.96</v>
      </c>
      <c r="K9" s="14">
        <v>5832</v>
      </c>
      <c r="L9" s="22">
        <f t="shared" si="5"/>
        <v>-3958.76</v>
      </c>
      <c r="M9" s="22">
        <f t="shared" si="6"/>
        <v>-13569.31</v>
      </c>
      <c r="N9" s="22">
        <f t="shared" si="7"/>
        <v>-53015.78</v>
      </c>
    </row>
    <row r="10" spans="1:14" ht="20.100000000000001" customHeight="1" x14ac:dyDescent="0.25">
      <c r="A10" s="12" t="s">
        <v>16</v>
      </c>
      <c r="B10" s="13">
        <v>44652</v>
      </c>
      <c r="C10" s="13">
        <v>44681</v>
      </c>
      <c r="D10" s="14">
        <v>1089800.1030999999</v>
      </c>
      <c r="E10" s="22">
        <f t="shared" si="1"/>
        <v>-544.9</v>
      </c>
      <c r="F10" s="22">
        <f t="shared" si="2"/>
        <v>1452.59</v>
      </c>
      <c r="G10" s="22">
        <f t="shared" si="3"/>
        <v>-3269.4</v>
      </c>
      <c r="H10" s="22">
        <f t="shared" si="4"/>
        <v>-435.92</v>
      </c>
      <c r="I10" s="14">
        <v>1890</v>
      </c>
      <c r="J10" s="22">
        <f t="shared" si="0"/>
        <v>-8216.4</v>
      </c>
      <c r="K10" s="14">
        <v>1449</v>
      </c>
      <c r="L10" s="22">
        <f t="shared" si="5"/>
        <v>-983.58</v>
      </c>
      <c r="M10" s="22">
        <f t="shared" si="6"/>
        <v>-3371.39</v>
      </c>
      <c r="N10" s="22">
        <f t="shared" si="7"/>
        <v>-15368.999999999998</v>
      </c>
    </row>
    <row r="11" spans="1:14" ht="20.100000000000001" customHeight="1" x14ac:dyDescent="0.25">
      <c r="A11" s="16" t="s">
        <v>17</v>
      </c>
      <c r="B11" s="13">
        <f>B10</f>
        <v>44652</v>
      </c>
      <c r="C11" s="13">
        <f>C10</f>
        <v>44681</v>
      </c>
      <c r="D11" s="14">
        <v>4662287.7114000004</v>
      </c>
      <c r="E11" s="22">
        <f t="shared" si="1"/>
        <v>-2331.14</v>
      </c>
      <c r="F11" s="22">
        <f t="shared" si="2"/>
        <v>6214.36</v>
      </c>
      <c r="G11" s="22">
        <f t="shared" si="3"/>
        <v>-13986.86</v>
      </c>
      <c r="H11" s="22">
        <f t="shared" si="4"/>
        <v>-1864.92</v>
      </c>
      <c r="I11" s="14">
        <v>5755</v>
      </c>
      <c r="J11" s="22">
        <f t="shared" si="0"/>
        <v>-25018.71</v>
      </c>
      <c r="K11" s="14">
        <v>5903</v>
      </c>
      <c r="L11" s="22">
        <f t="shared" si="5"/>
        <v>-4006.96</v>
      </c>
      <c r="M11" s="22">
        <f t="shared" si="6"/>
        <v>-13734.51</v>
      </c>
      <c r="N11" s="22">
        <f t="shared" si="7"/>
        <v>-54728.740000000005</v>
      </c>
    </row>
    <row r="12" spans="1:14" ht="20.100000000000001" customHeight="1" x14ac:dyDescent="0.25">
      <c r="A12" s="12" t="s">
        <v>16</v>
      </c>
      <c r="B12" s="13">
        <v>44682</v>
      </c>
      <c r="C12" s="13">
        <v>44712</v>
      </c>
      <c r="D12" s="14">
        <v>1516660.1004000001</v>
      </c>
      <c r="E12" s="22">
        <f t="shared" si="1"/>
        <v>-758.33</v>
      </c>
      <c r="F12" s="22">
        <f t="shared" si="2"/>
        <v>2021.56</v>
      </c>
      <c r="G12" s="22">
        <f t="shared" si="3"/>
        <v>-4549.9799999999996</v>
      </c>
      <c r="H12" s="22">
        <f t="shared" si="4"/>
        <v>-606.66</v>
      </c>
      <c r="I12" s="14">
        <v>2041</v>
      </c>
      <c r="J12" s="22">
        <f t="shared" si="0"/>
        <v>-8872.84</v>
      </c>
      <c r="K12" s="14">
        <v>2041</v>
      </c>
      <c r="L12" s="22">
        <f t="shared" si="5"/>
        <v>-1385.43</v>
      </c>
      <c r="M12" s="22">
        <f t="shared" si="6"/>
        <v>-4748.79</v>
      </c>
      <c r="N12" s="22">
        <f t="shared" si="7"/>
        <v>-18900.47</v>
      </c>
    </row>
    <row r="13" spans="1:14" ht="20.100000000000001" customHeight="1" x14ac:dyDescent="0.25">
      <c r="A13" s="16" t="s">
        <v>17</v>
      </c>
      <c r="B13" s="13">
        <f>B12</f>
        <v>44682</v>
      </c>
      <c r="C13" s="13">
        <f>C12</f>
        <v>44712</v>
      </c>
      <c r="D13" s="14">
        <v>2561336.1735999999</v>
      </c>
      <c r="E13" s="22">
        <f t="shared" si="1"/>
        <v>-1280.67</v>
      </c>
      <c r="F13" s="22">
        <f t="shared" si="2"/>
        <v>3414</v>
      </c>
      <c r="G13" s="22">
        <f t="shared" si="3"/>
        <v>-7684.01</v>
      </c>
      <c r="H13" s="22">
        <f t="shared" si="4"/>
        <v>-1024.53</v>
      </c>
      <c r="I13" s="14">
        <v>6221</v>
      </c>
      <c r="J13" s="22">
        <f t="shared" si="0"/>
        <v>-27044.55</v>
      </c>
      <c r="K13" s="14">
        <v>5766</v>
      </c>
      <c r="L13" s="22">
        <f t="shared" si="5"/>
        <v>-3913.96</v>
      </c>
      <c r="M13" s="22">
        <f t="shared" si="6"/>
        <v>-13415.75</v>
      </c>
      <c r="N13" s="22">
        <f t="shared" si="7"/>
        <v>-50949.47</v>
      </c>
    </row>
    <row r="14" spans="1:14" ht="20.100000000000001" customHeight="1" x14ac:dyDescent="0.25">
      <c r="A14" s="12" t="s">
        <v>16</v>
      </c>
      <c r="B14" s="13">
        <v>44713</v>
      </c>
      <c r="C14" s="13">
        <v>44742</v>
      </c>
      <c r="D14" s="14">
        <v>2352148.9811</v>
      </c>
      <c r="E14" s="22">
        <f t="shared" si="1"/>
        <v>-1176.07</v>
      </c>
      <c r="F14" s="22">
        <f t="shared" si="2"/>
        <v>3135.18</v>
      </c>
      <c r="G14" s="22">
        <f t="shared" si="3"/>
        <v>-7056.45</v>
      </c>
      <c r="H14" s="22">
        <f t="shared" si="4"/>
        <v>-940.86</v>
      </c>
      <c r="I14" s="14">
        <v>2256</v>
      </c>
      <c r="J14" s="22">
        <f t="shared" si="0"/>
        <v>-9807.51</v>
      </c>
      <c r="K14" s="14">
        <v>2327</v>
      </c>
      <c r="L14" s="22">
        <f t="shared" si="5"/>
        <v>-1579.57</v>
      </c>
      <c r="M14" s="22">
        <f t="shared" si="6"/>
        <v>-5414.23</v>
      </c>
      <c r="N14" s="22">
        <f t="shared" si="7"/>
        <v>-22839.51</v>
      </c>
    </row>
    <row r="15" spans="1:14" ht="20.100000000000001" customHeight="1" x14ac:dyDescent="0.25">
      <c r="A15" s="16" t="s">
        <v>17</v>
      </c>
      <c r="B15" s="13">
        <f>B14</f>
        <v>44713</v>
      </c>
      <c r="C15" s="13">
        <f>C14</f>
        <v>44742</v>
      </c>
      <c r="D15" s="14">
        <v>1792424.9517999999</v>
      </c>
      <c r="E15" s="22">
        <f t="shared" si="1"/>
        <v>-896.21</v>
      </c>
      <c r="F15" s="22">
        <f t="shared" si="2"/>
        <v>2389.12</v>
      </c>
      <c r="G15" s="22">
        <f t="shared" si="3"/>
        <v>-5377.27</v>
      </c>
      <c r="H15" s="22">
        <f t="shared" si="4"/>
        <v>-716.97</v>
      </c>
      <c r="I15" s="14">
        <v>4178</v>
      </c>
      <c r="J15" s="22">
        <f t="shared" si="0"/>
        <v>-18163.02</v>
      </c>
      <c r="K15" s="14">
        <v>3879</v>
      </c>
      <c r="L15" s="22">
        <f t="shared" si="5"/>
        <v>-2633.07</v>
      </c>
      <c r="M15" s="22">
        <f t="shared" si="6"/>
        <v>-9025.27</v>
      </c>
      <c r="N15" s="22">
        <f t="shared" si="7"/>
        <v>-34422.69</v>
      </c>
    </row>
    <row r="16" spans="1:14" ht="20.100000000000001" customHeight="1" x14ac:dyDescent="0.25">
      <c r="A16" s="12" t="s">
        <v>16</v>
      </c>
      <c r="B16" s="13">
        <v>44743</v>
      </c>
      <c r="C16" s="13">
        <v>44773</v>
      </c>
      <c r="D16" s="14">
        <v>1807282.6942</v>
      </c>
      <c r="E16" s="22">
        <f t="shared" si="1"/>
        <v>-903.64</v>
      </c>
      <c r="F16" s="22">
        <f t="shared" si="2"/>
        <v>2408.9299999999998</v>
      </c>
      <c r="G16" s="22">
        <f t="shared" si="3"/>
        <v>-5421.85</v>
      </c>
      <c r="H16" s="22">
        <f t="shared" si="4"/>
        <v>-722.91</v>
      </c>
      <c r="I16" s="14">
        <v>2816</v>
      </c>
      <c r="J16" s="22">
        <f t="shared" si="0"/>
        <v>-12242</v>
      </c>
      <c r="K16" s="14">
        <v>2816</v>
      </c>
      <c r="L16" s="22">
        <f t="shared" si="5"/>
        <v>-1911.5</v>
      </c>
      <c r="M16" s="22">
        <f t="shared" si="6"/>
        <v>-6551.99</v>
      </c>
      <c r="N16" s="22">
        <f t="shared" si="7"/>
        <v>-25344.959999999999</v>
      </c>
    </row>
    <row r="17" spans="1:14" ht="20.100000000000001" customHeight="1" x14ac:dyDescent="0.25">
      <c r="A17" s="16" t="s">
        <v>17</v>
      </c>
      <c r="B17" s="13">
        <v>44743</v>
      </c>
      <c r="C17" s="13">
        <v>44773</v>
      </c>
      <c r="D17" s="14">
        <v>1744630.6313</v>
      </c>
      <c r="E17" s="22">
        <f t="shared" si="1"/>
        <v>-872.32</v>
      </c>
      <c r="F17" s="22">
        <f t="shared" si="2"/>
        <v>2325.42</v>
      </c>
      <c r="G17" s="22">
        <f t="shared" si="3"/>
        <v>-5233.8900000000003</v>
      </c>
      <c r="H17" s="22">
        <f t="shared" si="4"/>
        <v>-697.85</v>
      </c>
      <c r="I17" s="14">
        <v>4727</v>
      </c>
      <c r="J17" s="22">
        <f t="shared" si="0"/>
        <v>-20549.689999999999</v>
      </c>
      <c r="K17" s="14">
        <v>4727</v>
      </c>
      <c r="L17" s="22">
        <f t="shared" si="5"/>
        <v>-3208.69</v>
      </c>
      <c r="M17" s="22">
        <f t="shared" si="6"/>
        <v>-10998.31</v>
      </c>
      <c r="N17" s="22">
        <f t="shared" si="7"/>
        <v>-39235.329999999994</v>
      </c>
    </row>
    <row r="18" spans="1:14" ht="20.100000000000001" customHeight="1" x14ac:dyDescent="0.25">
      <c r="A18" s="12" t="s">
        <v>16</v>
      </c>
      <c r="B18" s="13">
        <v>44774</v>
      </c>
      <c r="C18" s="13">
        <v>44804</v>
      </c>
      <c r="D18" s="14">
        <v>2029929.6817000001</v>
      </c>
      <c r="E18" s="22">
        <f t="shared" si="1"/>
        <v>-1014.96</v>
      </c>
      <c r="F18" s="22">
        <f t="shared" si="2"/>
        <v>2705.69</v>
      </c>
      <c r="G18" s="22">
        <f t="shared" si="3"/>
        <v>-6089.79</v>
      </c>
      <c r="H18" s="22">
        <f t="shared" si="4"/>
        <v>-811.97</v>
      </c>
      <c r="I18" s="14">
        <v>2677</v>
      </c>
      <c r="J18" s="22">
        <f t="shared" si="0"/>
        <v>-11637.72</v>
      </c>
      <c r="K18" s="14">
        <v>2464</v>
      </c>
      <c r="L18" s="22">
        <f t="shared" si="5"/>
        <v>-1672.56</v>
      </c>
      <c r="M18" s="22">
        <f t="shared" si="6"/>
        <v>-5732.99</v>
      </c>
      <c r="N18" s="22">
        <f t="shared" si="7"/>
        <v>-24254.300000000003</v>
      </c>
    </row>
    <row r="19" spans="1:14" ht="20.100000000000001" customHeight="1" x14ac:dyDescent="0.25">
      <c r="A19" s="16" t="s">
        <v>17</v>
      </c>
      <c r="B19" s="13">
        <v>44774</v>
      </c>
      <c r="C19" s="13">
        <v>44804</v>
      </c>
      <c r="D19" s="14">
        <v>1802972.5974999999</v>
      </c>
      <c r="E19" s="22">
        <f t="shared" si="1"/>
        <v>-901.49</v>
      </c>
      <c r="F19" s="22">
        <f t="shared" si="2"/>
        <v>2403.1799999999998</v>
      </c>
      <c r="G19" s="22">
        <f t="shared" si="3"/>
        <v>-5408.92</v>
      </c>
      <c r="H19" s="22">
        <f t="shared" si="4"/>
        <v>-721.19</v>
      </c>
      <c r="I19" s="14">
        <v>5361</v>
      </c>
      <c r="J19" s="22">
        <f t="shared" si="0"/>
        <v>-23305.88</v>
      </c>
      <c r="K19" s="14">
        <v>4006</v>
      </c>
      <c r="L19" s="22">
        <f t="shared" si="5"/>
        <v>-2719.27</v>
      </c>
      <c r="M19" s="22">
        <f t="shared" si="6"/>
        <v>-9320.76</v>
      </c>
      <c r="N19" s="22">
        <f t="shared" si="7"/>
        <v>-39974.33</v>
      </c>
    </row>
    <row r="20" spans="1:14" ht="20.100000000000001" customHeight="1" x14ac:dyDescent="0.25">
      <c r="A20" s="12" t="s">
        <v>16</v>
      </c>
      <c r="B20" s="13">
        <v>44805</v>
      </c>
      <c r="C20" s="13">
        <v>44834</v>
      </c>
      <c r="D20" s="14">
        <v>2611599.0153999999</v>
      </c>
      <c r="E20" s="22">
        <f t="shared" si="1"/>
        <v>-1305.8</v>
      </c>
      <c r="F20" s="22">
        <f t="shared" si="2"/>
        <v>3481</v>
      </c>
      <c r="G20" s="22">
        <f t="shared" si="3"/>
        <v>-7834.8</v>
      </c>
      <c r="H20" s="22">
        <f t="shared" si="4"/>
        <v>-1044.6400000000001</v>
      </c>
      <c r="I20" s="14">
        <v>3204</v>
      </c>
      <c r="J20" s="22">
        <f t="shared" si="0"/>
        <v>-13928.75</v>
      </c>
      <c r="K20" s="14">
        <v>2609</v>
      </c>
      <c r="L20" s="22">
        <f t="shared" si="5"/>
        <v>-1770.99</v>
      </c>
      <c r="M20" s="22">
        <f t="shared" si="6"/>
        <v>-6070.36</v>
      </c>
      <c r="N20" s="22">
        <f t="shared" si="7"/>
        <v>-28474.340000000004</v>
      </c>
    </row>
    <row r="21" spans="1:14" ht="20.100000000000001" customHeight="1" x14ac:dyDescent="0.25">
      <c r="A21" s="16" t="s">
        <v>17</v>
      </c>
      <c r="B21" s="13">
        <v>44805</v>
      </c>
      <c r="C21" s="13">
        <v>44834</v>
      </c>
      <c r="D21" s="14">
        <v>1258813.7616999999</v>
      </c>
      <c r="E21" s="22">
        <f t="shared" si="1"/>
        <v>-629.41</v>
      </c>
      <c r="F21" s="22">
        <f t="shared" si="2"/>
        <v>1677.87</v>
      </c>
      <c r="G21" s="22">
        <f t="shared" si="3"/>
        <v>-3776.44</v>
      </c>
      <c r="H21" s="22">
        <f t="shared" si="4"/>
        <v>-503.53</v>
      </c>
      <c r="I21" s="14">
        <v>3392</v>
      </c>
      <c r="J21" s="22">
        <f t="shared" si="0"/>
        <v>-14746.04</v>
      </c>
      <c r="K21" s="14">
        <v>3186</v>
      </c>
      <c r="L21" s="22">
        <f t="shared" si="5"/>
        <v>-2162.66</v>
      </c>
      <c r="M21" s="22">
        <f t="shared" si="6"/>
        <v>-7412.87</v>
      </c>
      <c r="N21" s="22">
        <f t="shared" si="7"/>
        <v>-27553.08</v>
      </c>
    </row>
    <row r="22" spans="1:14" ht="20.100000000000001" customHeight="1" x14ac:dyDescent="0.25">
      <c r="A22" s="12" t="s">
        <v>16</v>
      </c>
      <c r="B22" s="13">
        <v>44835</v>
      </c>
      <c r="C22" s="13">
        <v>44865</v>
      </c>
      <c r="D22" s="14">
        <v>2060134.4591000001</v>
      </c>
      <c r="E22" s="22">
        <f t="shared" si="1"/>
        <v>-1030.07</v>
      </c>
      <c r="F22" s="22">
        <f t="shared" si="2"/>
        <v>2745.95</v>
      </c>
      <c r="G22" s="22">
        <f t="shared" si="3"/>
        <v>-6180.4</v>
      </c>
      <c r="H22" s="22">
        <f t="shared" si="4"/>
        <v>-824.05</v>
      </c>
      <c r="I22" s="14">
        <v>1777</v>
      </c>
      <c r="J22" s="22">
        <f t="shared" si="0"/>
        <v>-7725.15</v>
      </c>
      <c r="K22" s="14">
        <v>2839</v>
      </c>
      <c r="L22" s="22">
        <f t="shared" si="5"/>
        <v>-1927.11</v>
      </c>
      <c r="M22" s="22">
        <f t="shared" si="6"/>
        <v>-6605.5</v>
      </c>
      <c r="N22" s="22">
        <f t="shared" si="7"/>
        <v>-21546.33</v>
      </c>
    </row>
    <row r="23" spans="1:14" ht="20.100000000000001" customHeight="1" x14ac:dyDescent="0.25">
      <c r="A23" s="16" t="s">
        <v>17</v>
      </c>
      <c r="B23" s="13">
        <v>44835</v>
      </c>
      <c r="C23" s="13">
        <v>44865</v>
      </c>
      <c r="D23" s="14">
        <v>1173601.7714</v>
      </c>
      <c r="E23" s="22">
        <f t="shared" si="1"/>
        <v>-586.79999999999995</v>
      </c>
      <c r="F23" s="22">
        <f t="shared" si="2"/>
        <v>1564.29</v>
      </c>
      <c r="G23" s="22">
        <f t="shared" si="3"/>
        <v>-3520.81</v>
      </c>
      <c r="H23" s="22">
        <f t="shared" si="4"/>
        <v>-469.44</v>
      </c>
      <c r="I23" s="14">
        <v>4909</v>
      </c>
      <c r="J23" s="22">
        <f t="shared" si="0"/>
        <v>-21340.9</v>
      </c>
      <c r="K23" s="14">
        <v>3440</v>
      </c>
      <c r="L23" s="22">
        <f t="shared" si="5"/>
        <v>-2335.0700000000002</v>
      </c>
      <c r="M23" s="22">
        <f t="shared" si="6"/>
        <v>-8003.85</v>
      </c>
      <c r="N23" s="22">
        <f t="shared" si="7"/>
        <v>-34692.58</v>
      </c>
    </row>
    <row r="24" spans="1:14" ht="20.100000000000001" customHeight="1" x14ac:dyDescent="0.25">
      <c r="A24" s="12" t="s">
        <v>16</v>
      </c>
      <c r="B24" s="13">
        <v>44866</v>
      </c>
      <c r="C24" s="13">
        <v>44895</v>
      </c>
      <c r="D24" s="14">
        <v>1056857.4650999999</v>
      </c>
      <c r="E24" s="22">
        <f t="shared" si="1"/>
        <v>-528.42999999999995</v>
      </c>
      <c r="F24" s="22">
        <f t="shared" si="2"/>
        <v>1408.69</v>
      </c>
      <c r="G24" s="22">
        <f t="shared" si="3"/>
        <v>-3170.57</v>
      </c>
      <c r="H24" s="22">
        <f t="shared" si="4"/>
        <v>-422.74</v>
      </c>
      <c r="I24" s="14">
        <v>2537</v>
      </c>
      <c r="J24" s="22">
        <f t="shared" si="0"/>
        <v>-11029.1</v>
      </c>
      <c r="K24" s="14">
        <v>2419</v>
      </c>
      <c r="L24" s="22">
        <f t="shared" si="5"/>
        <v>-1642.02</v>
      </c>
      <c r="M24" s="22">
        <f t="shared" si="6"/>
        <v>-5628.29</v>
      </c>
      <c r="N24" s="22">
        <f t="shared" si="7"/>
        <v>-21012.460000000003</v>
      </c>
    </row>
    <row r="25" spans="1:14" ht="20.100000000000001" customHeight="1" x14ac:dyDescent="0.25">
      <c r="A25" s="16" t="s">
        <v>17</v>
      </c>
      <c r="B25" s="13">
        <v>44866</v>
      </c>
      <c r="C25" s="13">
        <v>44895</v>
      </c>
      <c r="D25" s="14">
        <v>1050398.6214000001</v>
      </c>
      <c r="E25" s="22">
        <f t="shared" si="1"/>
        <v>-525.20000000000005</v>
      </c>
      <c r="F25" s="22">
        <f t="shared" si="2"/>
        <v>1400.08</v>
      </c>
      <c r="G25" s="22">
        <f t="shared" si="3"/>
        <v>-3151.2</v>
      </c>
      <c r="H25" s="22">
        <f t="shared" si="4"/>
        <v>-420.16</v>
      </c>
      <c r="I25" s="14">
        <v>5227</v>
      </c>
      <c r="J25" s="22">
        <f t="shared" si="0"/>
        <v>-22723.34</v>
      </c>
      <c r="K25" s="14">
        <v>5011</v>
      </c>
      <c r="L25" s="22">
        <f t="shared" si="5"/>
        <v>-3401.47</v>
      </c>
      <c r="M25" s="22">
        <f t="shared" si="6"/>
        <v>-11659.09</v>
      </c>
      <c r="N25" s="22">
        <f t="shared" si="7"/>
        <v>-40480.380000000005</v>
      </c>
    </row>
    <row r="26" spans="1:14" ht="20.100000000000001" customHeight="1" x14ac:dyDescent="0.25">
      <c r="A26" s="12" t="s">
        <v>16</v>
      </c>
      <c r="B26" s="13">
        <v>44896</v>
      </c>
      <c r="C26" s="13">
        <v>44926</v>
      </c>
      <c r="D26" s="14">
        <v>1516869.3267000001</v>
      </c>
      <c r="E26" s="22">
        <f t="shared" si="1"/>
        <v>-758.43</v>
      </c>
      <c r="F26" s="22">
        <f t="shared" si="2"/>
        <v>2021.84</v>
      </c>
      <c r="G26" s="22">
        <f t="shared" si="3"/>
        <v>-4550.6099999999997</v>
      </c>
      <c r="H26" s="22">
        <f t="shared" si="4"/>
        <v>-606.75</v>
      </c>
      <c r="I26" s="14">
        <v>3748</v>
      </c>
      <c r="J26" s="22">
        <f t="shared" si="0"/>
        <v>-16293.68</v>
      </c>
      <c r="K26" s="14">
        <v>3341</v>
      </c>
      <c r="L26" s="22">
        <f t="shared" si="5"/>
        <v>-2267.87</v>
      </c>
      <c r="M26" s="22">
        <f t="shared" si="6"/>
        <v>-7773.5</v>
      </c>
      <c r="N26" s="22">
        <f t="shared" si="7"/>
        <v>-30229</v>
      </c>
    </row>
    <row r="27" spans="1:14" ht="20.100000000000001" customHeight="1" x14ac:dyDescent="0.25">
      <c r="A27" s="16" t="s">
        <v>17</v>
      </c>
      <c r="B27" s="13">
        <f>B26</f>
        <v>44896</v>
      </c>
      <c r="C27" s="13">
        <f>C26</f>
        <v>44926</v>
      </c>
      <c r="D27" s="14">
        <v>2816473.4465999999</v>
      </c>
      <c r="E27" s="22">
        <f t="shared" si="1"/>
        <v>-1408.24</v>
      </c>
      <c r="F27" s="22">
        <f t="shared" si="2"/>
        <v>3754.08</v>
      </c>
      <c r="G27" s="22">
        <f t="shared" si="3"/>
        <v>-8449.42</v>
      </c>
      <c r="H27" s="22">
        <f t="shared" si="4"/>
        <v>-1126.5899999999999</v>
      </c>
      <c r="I27" s="14">
        <v>5521</v>
      </c>
      <c r="J27" s="22">
        <f t="shared" si="0"/>
        <v>-24001.439999999999</v>
      </c>
      <c r="K27" s="14">
        <v>5657</v>
      </c>
      <c r="L27" s="22">
        <f t="shared" si="5"/>
        <v>-3839.97</v>
      </c>
      <c r="M27" s="22">
        <f t="shared" si="6"/>
        <v>-13162.14</v>
      </c>
      <c r="N27" s="22">
        <f t="shared" si="7"/>
        <v>-48233.72</v>
      </c>
    </row>
    <row r="28" spans="1:14" s="1" customFormat="1" ht="20.100000000000001" customHeight="1" x14ac:dyDescent="0.25">
      <c r="A28" s="9" t="s">
        <v>18</v>
      </c>
      <c r="B28" s="7"/>
      <c r="C28" s="8"/>
      <c r="D28" s="21"/>
      <c r="E28" s="23">
        <f>SUM(E4:E27)</f>
        <v>-26091.33</v>
      </c>
      <c r="F28" s="23">
        <f t="shared" ref="F28:N28" si="8">SUM(F4:F27)</f>
        <v>69554.3</v>
      </c>
      <c r="G28" s="23">
        <f t="shared" si="8"/>
        <v>-156548.03</v>
      </c>
      <c r="H28" s="23">
        <f t="shared" si="8"/>
        <v>-20873.059999999998</v>
      </c>
      <c r="I28" s="7"/>
      <c r="J28" s="23">
        <f>SUM(J4:J27)</f>
        <v>-389431.14</v>
      </c>
      <c r="K28" s="7"/>
      <c r="L28" s="23">
        <f t="shared" si="8"/>
        <v>-58928.669999999991</v>
      </c>
      <c r="M28" s="23">
        <f t="shared" si="8"/>
        <v>-201987.78999999998</v>
      </c>
      <c r="N28" s="23">
        <f t="shared" si="8"/>
        <v>-784305.71999999974</v>
      </c>
    </row>
    <row r="29" spans="1:14" ht="20.100000000000001" customHeight="1" x14ac:dyDescent="0.25">
      <c r="D29" s="2"/>
      <c r="E29" s="2"/>
    </row>
    <row r="30" spans="1:14" ht="20.100000000000001" customHeight="1" x14ac:dyDescent="0.25">
      <c r="D30" s="2"/>
      <c r="E30" s="2"/>
    </row>
    <row r="31" spans="1:14" ht="20.100000000000001" customHeight="1" x14ac:dyDescent="0.25">
      <c r="D31" s="2"/>
      <c r="E31" s="2"/>
    </row>
    <row r="32" spans="1:14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</sheetData>
  <mergeCells count="11">
    <mergeCell ref="N1:N3"/>
    <mergeCell ref="E1:G1"/>
    <mergeCell ref="L1:M1"/>
    <mergeCell ref="A1:A3"/>
    <mergeCell ref="B1:B3"/>
    <mergeCell ref="C1:C3"/>
    <mergeCell ref="D1:D3"/>
    <mergeCell ref="J1:J2"/>
    <mergeCell ref="K1:K3"/>
    <mergeCell ref="I1:I3"/>
    <mergeCell ref="H1:H2"/>
  </mergeCells>
  <pageMargins left="0.7" right="0.7" top="0.75" bottom="0.75" header="0.3" footer="0.3"/>
  <pageSetup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21E-C247-4D2E-BAB0-B934C3F1E5A4}">
  <dimension ref="A1:N43"/>
  <sheetViews>
    <sheetView tabSelected="1" zoomScaleNormal="100" zoomScaleSheetLayoutView="85" workbookViewId="0">
      <pane ySplit="3" topLeftCell="A4" activePane="bottomLeft" state="frozen"/>
      <selection pane="bottomLeft" sqref="A1:XFD1048576"/>
    </sheetView>
  </sheetViews>
  <sheetFormatPr defaultRowHeight="15" x14ac:dyDescent="0.25"/>
  <cols>
    <col min="1" max="1" width="14.5703125" customWidth="1"/>
    <col min="2" max="2" width="15" customWidth="1"/>
    <col min="3" max="3" width="12.42578125" customWidth="1"/>
    <col min="4" max="4" width="14.5703125" customWidth="1"/>
    <col min="5" max="5" width="12.42578125" bestFit="1" customWidth="1"/>
    <col min="6" max="6" width="12.5703125" customWidth="1"/>
    <col min="7" max="7" width="13.5703125" customWidth="1"/>
    <col min="8" max="8" width="15.7109375" customWidth="1"/>
    <col min="9" max="10" width="13.5703125" customWidth="1"/>
    <col min="11" max="11" width="16.5703125" customWidth="1"/>
    <col min="12" max="12" width="13.5703125" customWidth="1"/>
    <col min="13" max="13" width="15.28515625" customWidth="1"/>
    <col min="14" max="14" width="11.5703125" style="3" customWidth="1"/>
  </cols>
  <sheetData>
    <row r="1" spans="1:14" ht="39" customHeight="1" x14ac:dyDescent="0.25">
      <c r="A1" s="29" t="s">
        <v>0</v>
      </c>
      <c r="B1" s="32" t="s">
        <v>1</v>
      </c>
      <c r="C1" s="32" t="s">
        <v>2</v>
      </c>
      <c r="D1" s="29" t="s">
        <v>3</v>
      </c>
      <c r="E1" s="29" t="s">
        <v>4</v>
      </c>
      <c r="F1" s="29"/>
      <c r="G1" s="29"/>
      <c r="H1" s="30" t="s">
        <v>5</v>
      </c>
      <c r="I1" s="29" t="s">
        <v>6</v>
      </c>
      <c r="J1" s="29" t="s">
        <v>7</v>
      </c>
      <c r="K1" s="29" t="s">
        <v>8</v>
      </c>
      <c r="L1" s="29" t="s">
        <v>9</v>
      </c>
      <c r="M1" s="29"/>
      <c r="N1" s="33" t="s">
        <v>10</v>
      </c>
    </row>
    <row r="2" spans="1:14" s="6" customFormat="1" ht="60" x14ac:dyDescent="0.25">
      <c r="A2" s="29"/>
      <c r="B2" s="32"/>
      <c r="C2" s="32"/>
      <c r="D2" s="29"/>
      <c r="E2" s="4" t="s">
        <v>19</v>
      </c>
      <c r="F2" s="4" t="s">
        <v>20</v>
      </c>
      <c r="G2" s="4" t="s">
        <v>21</v>
      </c>
      <c r="H2" s="31"/>
      <c r="I2" s="29"/>
      <c r="J2" s="29"/>
      <c r="K2" s="29"/>
      <c r="L2" s="4" t="s">
        <v>22</v>
      </c>
      <c r="M2" s="4" t="s">
        <v>23</v>
      </c>
      <c r="N2" s="34"/>
    </row>
    <row r="3" spans="1:14" s="6" customFormat="1" x14ac:dyDescent="0.25">
      <c r="A3" s="29"/>
      <c r="B3" s="32"/>
      <c r="C3" s="32"/>
      <c r="D3" s="29"/>
      <c r="E3" s="10">
        <v>6.9999999999999999E-4</v>
      </c>
      <c r="F3" s="10">
        <v>1.3845000000000001E-3</v>
      </c>
      <c r="G3" s="10">
        <v>4.1000000000000003E-3</v>
      </c>
      <c r="H3" s="10">
        <v>4.0000000000000002E-4</v>
      </c>
      <c r="I3" s="29"/>
      <c r="J3" s="24">
        <v>4.6544999999999996</v>
      </c>
      <c r="K3" s="29"/>
      <c r="L3" s="24">
        <v>0.60560000000000003</v>
      </c>
      <c r="M3" s="24">
        <v>2.8923999999999999</v>
      </c>
      <c r="N3" s="35"/>
    </row>
    <row r="4" spans="1:14" ht="20.100000000000001" customHeight="1" x14ac:dyDescent="0.25">
      <c r="A4" s="12" t="s">
        <v>16</v>
      </c>
      <c r="B4" s="13">
        <v>44927</v>
      </c>
      <c r="C4" s="13">
        <v>44957</v>
      </c>
      <c r="D4" s="19">
        <v>2879283</v>
      </c>
      <c r="E4" s="22">
        <f>ROUND(D4*-$E$3,2)</f>
        <v>-2015.5</v>
      </c>
      <c r="F4" s="22">
        <f>ROUND(D4*$F$3,2)</f>
        <v>3986.37</v>
      </c>
      <c r="G4" s="22">
        <f>ROUND($D4*-G$3,2)</f>
        <v>-11805.06</v>
      </c>
      <c r="H4" s="22">
        <f>ROUND($D4*-H$3,2)</f>
        <v>-1151.71</v>
      </c>
      <c r="I4" s="20">
        <v>1755</v>
      </c>
      <c r="J4" s="22">
        <f>ROUND(I4*-$J$3,2)</f>
        <v>-8168.65</v>
      </c>
      <c r="K4" s="20">
        <v>1690</v>
      </c>
      <c r="L4" s="22">
        <f>ROUND(K4*-$L$3,2)</f>
        <v>-1023.46</v>
      </c>
      <c r="M4" s="22">
        <f>ROUND(K4*-$M$3,2)</f>
        <v>-4888.16</v>
      </c>
      <c r="N4" s="22">
        <f>E4+F4+G4+H4+J4+L4+M4</f>
        <v>-25066.169999999995</v>
      </c>
    </row>
    <row r="5" spans="1:14" ht="20.100000000000001" customHeight="1" x14ac:dyDescent="0.25">
      <c r="A5" s="16" t="s">
        <v>17</v>
      </c>
      <c r="B5" s="13">
        <f>B4</f>
        <v>44927</v>
      </c>
      <c r="C5" s="13">
        <f>C4</f>
        <v>44957</v>
      </c>
      <c r="D5" s="19">
        <v>1247606</v>
      </c>
      <c r="E5" s="22">
        <f t="shared" ref="E5:E27" si="0">ROUND(D5*-$E$3,2)</f>
        <v>-873.32</v>
      </c>
      <c r="F5" s="22">
        <f t="shared" ref="F5:F27" si="1">ROUND(D5*$F$3,2)</f>
        <v>1727.31</v>
      </c>
      <c r="G5" s="22">
        <f t="shared" ref="G5:H27" si="2">ROUND($D5*-G$3,2)</f>
        <v>-5115.18</v>
      </c>
      <c r="H5" s="22">
        <f t="shared" si="2"/>
        <v>-499.04</v>
      </c>
      <c r="I5" s="20">
        <v>7522</v>
      </c>
      <c r="J5" s="22">
        <f t="shared" ref="J5:J27" si="3">ROUND(I5*-$J$3,2)</f>
        <v>-35011.15</v>
      </c>
      <c r="K5" s="20">
        <v>7758</v>
      </c>
      <c r="L5" s="22">
        <f t="shared" ref="L5:L27" si="4">ROUND(K5*-$L$3,2)</f>
        <v>-4698.24</v>
      </c>
      <c r="M5" s="22">
        <f t="shared" ref="M5:M27" si="5">ROUND(K5*-$M$3,2)</f>
        <v>-22439.24</v>
      </c>
      <c r="N5" s="22">
        <f t="shared" ref="N5:N27" si="6">E5+F5+G5+H5+J5+L5+M5</f>
        <v>-66908.86</v>
      </c>
    </row>
    <row r="6" spans="1:14" ht="20.100000000000001" customHeight="1" x14ac:dyDescent="0.25">
      <c r="A6" s="12" t="s">
        <v>16</v>
      </c>
      <c r="B6" s="13">
        <v>44958</v>
      </c>
      <c r="C6" s="13">
        <v>44985</v>
      </c>
      <c r="D6" s="19">
        <v>1971135</v>
      </c>
      <c r="E6" s="22">
        <f t="shared" si="0"/>
        <v>-1379.79</v>
      </c>
      <c r="F6" s="22">
        <f t="shared" si="1"/>
        <v>2729.04</v>
      </c>
      <c r="G6" s="22">
        <f t="shared" si="2"/>
        <v>-8081.65</v>
      </c>
      <c r="H6" s="22">
        <f t="shared" si="2"/>
        <v>-788.45</v>
      </c>
      <c r="I6" s="20">
        <v>1256</v>
      </c>
      <c r="J6" s="22">
        <f t="shared" si="3"/>
        <v>-5846.05</v>
      </c>
      <c r="K6" s="20">
        <v>1317</v>
      </c>
      <c r="L6" s="22">
        <f t="shared" si="4"/>
        <v>-797.58</v>
      </c>
      <c r="M6" s="22">
        <f t="shared" si="5"/>
        <v>-3809.29</v>
      </c>
      <c r="N6" s="22">
        <f t="shared" si="6"/>
        <v>-17973.77</v>
      </c>
    </row>
    <row r="7" spans="1:14" ht="20.100000000000001" customHeight="1" x14ac:dyDescent="0.25">
      <c r="A7" s="16" t="s">
        <v>17</v>
      </c>
      <c r="B7" s="13">
        <f>B6</f>
        <v>44958</v>
      </c>
      <c r="C7" s="13">
        <f>C6</f>
        <v>44985</v>
      </c>
      <c r="D7" s="19">
        <v>2235225</v>
      </c>
      <c r="E7" s="22">
        <f t="shared" si="0"/>
        <v>-1564.66</v>
      </c>
      <c r="F7" s="22">
        <f t="shared" si="1"/>
        <v>3094.67</v>
      </c>
      <c r="G7" s="22">
        <f t="shared" si="2"/>
        <v>-9164.42</v>
      </c>
      <c r="H7" s="22">
        <f t="shared" si="2"/>
        <v>-894.09</v>
      </c>
      <c r="I7" s="20">
        <v>4523</v>
      </c>
      <c r="J7" s="22">
        <f t="shared" si="3"/>
        <v>-21052.3</v>
      </c>
      <c r="K7" s="20">
        <v>5166</v>
      </c>
      <c r="L7" s="22">
        <f t="shared" si="4"/>
        <v>-3128.53</v>
      </c>
      <c r="M7" s="22">
        <f t="shared" si="5"/>
        <v>-14942.14</v>
      </c>
      <c r="N7" s="22">
        <f t="shared" si="6"/>
        <v>-47651.47</v>
      </c>
    </row>
    <row r="8" spans="1:14" ht="20.100000000000001" customHeight="1" x14ac:dyDescent="0.25">
      <c r="A8" s="12" t="s">
        <v>16</v>
      </c>
      <c r="B8" s="13">
        <v>44986</v>
      </c>
      <c r="C8" s="13">
        <v>45016</v>
      </c>
      <c r="D8" s="19">
        <v>1296005</v>
      </c>
      <c r="E8" s="22">
        <f t="shared" si="0"/>
        <v>-907.2</v>
      </c>
      <c r="F8" s="22">
        <f t="shared" si="1"/>
        <v>1794.32</v>
      </c>
      <c r="G8" s="22">
        <f t="shared" si="2"/>
        <v>-5313.62</v>
      </c>
      <c r="H8" s="22">
        <f t="shared" si="2"/>
        <v>-518.4</v>
      </c>
      <c r="I8" s="20">
        <v>1254</v>
      </c>
      <c r="J8" s="22">
        <f t="shared" si="3"/>
        <v>-5836.74</v>
      </c>
      <c r="K8" s="20">
        <v>1170</v>
      </c>
      <c r="L8" s="22">
        <f t="shared" si="4"/>
        <v>-708.55</v>
      </c>
      <c r="M8" s="22">
        <f t="shared" si="5"/>
        <v>-3384.11</v>
      </c>
      <c r="N8" s="22">
        <f t="shared" si="6"/>
        <v>-14874.3</v>
      </c>
    </row>
    <row r="9" spans="1:14" ht="20.100000000000001" customHeight="1" x14ac:dyDescent="0.25">
      <c r="A9" s="16" t="s">
        <v>17</v>
      </c>
      <c r="B9" s="13">
        <f>B8</f>
        <v>44986</v>
      </c>
      <c r="C9" s="13">
        <f>C8</f>
        <v>45016</v>
      </c>
      <c r="D9" s="19">
        <v>3682552</v>
      </c>
      <c r="E9" s="22">
        <f t="shared" si="0"/>
        <v>-2577.79</v>
      </c>
      <c r="F9" s="22">
        <f t="shared" si="1"/>
        <v>5098.49</v>
      </c>
      <c r="G9" s="22">
        <f t="shared" si="2"/>
        <v>-15098.46</v>
      </c>
      <c r="H9" s="22">
        <f t="shared" si="2"/>
        <v>-1473.02</v>
      </c>
      <c r="I9" s="20">
        <v>5033</v>
      </c>
      <c r="J9" s="22">
        <f t="shared" si="3"/>
        <v>-23426.1</v>
      </c>
      <c r="K9" s="20">
        <v>5832</v>
      </c>
      <c r="L9" s="22">
        <f t="shared" si="4"/>
        <v>-3531.86</v>
      </c>
      <c r="M9" s="22">
        <f t="shared" si="5"/>
        <v>-16868.48</v>
      </c>
      <c r="N9" s="22">
        <f t="shared" si="6"/>
        <v>-57877.22</v>
      </c>
    </row>
    <row r="10" spans="1:14" ht="20.100000000000001" customHeight="1" x14ac:dyDescent="0.25">
      <c r="A10" s="12" t="s">
        <v>16</v>
      </c>
      <c r="B10" s="13">
        <v>45017</v>
      </c>
      <c r="C10" s="13">
        <v>45046</v>
      </c>
      <c r="D10" s="19">
        <v>1330070</v>
      </c>
      <c r="E10" s="22">
        <f t="shared" si="0"/>
        <v>-931.05</v>
      </c>
      <c r="F10" s="22">
        <f t="shared" si="1"/>
        <v>1841.48</v>
      </c>
      <c r="G10" s="22">
        <f t="shared" si="2"/>
        <v>-5453.29</v>
      </c>
      <c r="H10" s="22">
        <f t="shared" si="2"/>
        <v>-532.03</v>
      </c>
      <c r="I10" s="20">
        <v>1890</v>
      </c>
      <c r="J10" s="22">
        <f t="shared" si="3"/>
        <v>-8797.01</v>
      </c>
      <c r="K10" s="20">
        <v>1449</v>
      </c>
      <c r="L10" s="22">
        <f t="shared" si="4"/>
        <v>-877.51</v>
      </c>
      <c r="M10" s="22">
        <f t="shared" si="5"/>
        <v>-4191.09</v>
      </c>
      <c r="N10" s="22">
        <f t="shared" si="6"/>
        <v>-18940.5</v>
      </c>
    </row>
    <row r="11" spans="1:14" ht="20.100000000000001" customHeight="1" x14ac:dyDescent="0.25">
      <c r="A11" s="16" t="s">
        <v>17</v>
      </c>
      <c r="B11" s="13">
        <f>B10</f>
        <v>45017</v>
      </c>
      <c r="C11" s="13">
        <f>C10</f>
        <v>45046</v>
      </c>
      <c r="D11" s="19">
        <v>2951410</v>
      </c>
      <c r="E11" s="22">
        <f t="shared" si="0"/>
        <v>-2065.9899999999998</v>
      </c>
      <c r="F11" s="22">
        <f t="shared" si="1"/>
        <v>4086.23</v>
      </c>
      <c r="G11" s="22">
        <f t="shared" si="2"/>
        <v>-12100.78</v>
      </c>
      <c r="H11" s="22">
        <f t="shared" si="2"/>
        <v>-1180.56</v>
      </c>
      <c r="I11" s="20">
        <v>5755</v>
      </c>
      <c r="J11" s="22">
        <f t="shared" si="3"/>
        <v>-26786.65</v>
      </c>
      <c r="K11" s="20">
        <v>5903</v>
      </c>
      <c r="L11" s="22">
        <f t="shared" si="4"/>
        <v>-3574.86</v>
      </c>
      <c r="M11" s="22">
        <f t="shared" si="5"/>
        <v>-17073.84</v>
      </c>
      <c r="N11" s="22">
        <f t="shared" si="6"/>
        <v>-58696.45</v>
      </c>
    </row>
    <row r="12" spans="1:14" ht="20.100000000000001" customHeight="1" x14ac:dyDescent="0.25">
      <c r="A12" s="12" t="s">
        <v>16</v>
      </c>
      <c r="B12" s="13">
        <v>45047</v>
      </c>
      <c r="C12" s="13">
        <v>45077</v>
      </c>
      <c r="D12" s="19">
        <v>2758545</v>
      </c>
      <c r="E12" s="22">
        <f t="shared" si="0"/>
        <v>-1930.98</v>
      </c>
      <c r="F12" s="22">
        <f t="shared" si="1"/>
        <v>3819.21</v>
      </c>
      <c r="G12" s="22">
        <f t="shared" si="2"/>
        <v>-11310.03</v>
      </c>
      <c r="H12" s="22">
        <f t="shared" si="2"/>
        <v>-1103.42</v>
      </c>
      <c r="I12" s="20">
        <v>2041</v>
      </c>
      <c r="J12" s="22">
        <f t="shared" si="3"/>
        <v>-9499.83</v>
      </c>
      <c r="K12" s="20">
        <v>2041</v>
      </c>
      <c r="L12" s="22">
        <f t="shared" si="4"/>
        <v>-1236.03</v>
      </c>
      <c r="M12" s="22">
        <f t="shared" si="5"/>
        <v>-5903.39</v>
      </c>
      <c r="N12" s="22">
        <f t="shared" si="6"/>
        <v>-27164.47</v>
      </c>
    </row>
    <row r="13" spans="1:14" ht="20.100000000000001" customHeight="1" x14ac:dyDescent="0.25">
      <c r="A13" s="16" t="s">
        <v>17</v>
      </c>
      <c r="B13" s="13">
        <f>B12</f>
        <v>45047</v>
      </c>
      <c r="C13" s="13">
        <f>C12</f>
        <v>45077</v>
      </c>
      <c r="D13" s="19">
        <v>3544181</v>
      </c>
      <c r="E13" s="22">
        <f t="shared" si="0"/>
        <v>-2480.9299999999998</v>
      </c>
      <c r="F13" s="22">
        <f t="shared" si="1"/>
        <v>4906.92</v>
      </c>
      <c r="G13" s="22">
        <f t="shared" si="2"/>
        <v>-14531.14</v>
      </c>
      <c r="H13" s="22">
        <f t="shared" si="2"/>
        <v>-1417.67</v>
      </c>
      <c r="I13" s="20">
        <v>6221</v>
      </c>
      <c r="J13" s="22">
        <f t="shared" si="3"/>
        <v>-28955.64</v>
      </c>
      <c r="K13" s="20">
        <v>5766</v>
      </c>
      <c r="L13" s="22">
        <f t="shared" si="4"/>
        <v>-3491.89</v>
      </c>
      <c r="M13" s="22">
        <f t="shared" si="5"/>
        <v>-16677.580000000002</v>
      </c>
      <c r="N13" s="22">
        <f t="shared" si="6"/>
        <v>-62647.93</v>
      </c>
    </row>
    <row r="14" spans="1:14" ht="20.100000000000001" customHeight="1" x14ac:dyDescent="0.25">
      <c r="A14" s="12" t="s">
        <v>16</v>
      </c>
      <c r="B14" s="13">
        <v>45078</v>
      </c>
      <c r="C14" s="13">
        <v>45107</v>
      </c>
      <c r="D14" s="19">
        <v>1886012</v>
      </c>
      <c r="E14" s="22">
        <f t="shared" si="0"/>
        <v>-1320.21</v>
      </c>
      <c r="F14" s="22">
        <f t="shared" si="1"/>
        <v>2611.1799999999998</v>
      </c>
      <c r="G14" s="22">
        <f t="shared" si="2"/>
        <v>-7732.65</v>
      </c>
      <c r="H14" s="22">
        <f t="shared" si="2"/>
        <v>-754.4</v>
      </c>
      <c r="I14" s="20">
        <v>2256</v>
      </c>
      <c r="J14" s="22">
        <f t="shared" si="3"/>
        <v>-10500.55</v>
      </c>
      <c r="K14" s="20">
        <v>2327</v>
      </c>
      <c r="L14" s="22">
        <f t="shared" si="4"/>
        <v>-1409.23</v>
      </c>
      <c r="M14" s="22">
        <f t="shared" si="5"/>
        <v>-6730.61</v>
      </c>
      <c r="N14" s="22">
        <f t="shared" si="6"/>
        <v>-25836.469999999998</v>
      </c>
    </row>
    <row r="15" spans="1:14" ht="20.100000000000001" customHeight="1" x14ac:dyDescent="0.25">
      <c r="A15" s="16" t="s">
        <v>17</v>
      </c>
      <c r="B15" s="13">
        <f>B14</f>
        <v>45078</v>
      </c>
      <c r="C15" s="13">
        <f>C14</f>
        <v>45107</v>
      </c>
      <c r="D15" s="19">
        <v>3794820</v>
      </c>
      <c r="E15" s="22">
        <f t="shared" si="0"/>
        <v>-2656.37</v>
      </c>
      <c r="F15" s="22">
        <f t="shared" si="1"/>
        <v>5253.93</v>
      </c>
      <c r="G15" s="22">
        <f t="shared" si="2"/>
        <v>-15558.76</v>
      </c>
      <c r="H15" s="22">
        <f t="shared" si="2"/>
        <v>-1517.93</v>
      </c>
      <c r="I15" s="20">
        <v>4178</v>
      </c>
      <c r="J15" s="22">
        <f t="shared" si="3"/>
        <v>-19446.5</v>
      </c>
      <c r="K15" s="20">
        <v>3879</v>
      </c>
      <c r="L15" s="22">
        <f t="shared" si="4"/>
        <v>-2349.12</v>
      </c>
      <c r="M15" s="22">
        <f t="shared" si="5"/>
        <v>-11219.62</v>
      </c>
      <c r="N15" s="22">
        <f t="shared" si="6"/>
        <v>-47494.37000000001</v>
      </c>
    </row>
    <row r="16" spans="1:14" ht="20.100000000000001" customHeight="1" x14ac:dyDescent="0.25">
      <c r="A16" s="12" t="s">
        <v>16</v>
      </c>
      <c r="B16" s="13">
        <v>45108</v>
      </c>
      <c r="C16" s="13">
        <v>45138</v>
      </c>
      <c r="D16" s="19">
        <v>2322177</v>
      </c>
      <c r="E16" s="22">
        <f t="shared" si="0"/>
        <v>-1625.52</v>
      </c>
      <c r="F16" s="22">
        <f t="shared" si="1"/>
        <v>3215.05</v>
      </c>
      <c r="G16" s="22">
        <f t="shared" si="2"/>
        <v>-9520.93</v>
      </c>
      <c r="H16" s="22">
        <f t="shared" si="2"/>
        <v>-928.87</v>
      </c>
      <c r="I16" s="20">
        <v>2816</v>
      </c>
      <c r="J16" s="22">
        <f t="shared" si="3"/>
        <v>-13107.07</v>
      </c>
      <c r="K16" s="20">
        <v>2816</v>
      </c>
      <c r="L16" s="22">
        <f t="shared" si="4"/>
        <v>-1705.37</v>
      </c>
      <c r="M16" s="22">
        <f t="shared" si="5"/>
        <v>-8145</v>
      </c>
      <c r="N16" s="22">
        <f t="shared" si="6"/>
        <v>-31817.71</v>
      </c>
    </row>
    <row r="17" spans="1:14" ht="20.100000000000001" customHeight="1" x14ac:dyDescent="0.25">
      <c r="A17" s="16" t="s">
        <v>17</v>
      </c>
      <c r="B17" s="13">
        <v>45108</v>
      </c>
      <c r="C17" s="13">
        <v>45138</v>
      </c>
      <c r="D17" s="19">
        <v>5483810</v>
      </c>
      <c r="E17" s="22">
        <f t="shared" si="0"/>
        <v>-3838.67</v>
      </c>
      <c r="F17" s="22">
        <f t="shared" si="1"/>
        <v>7592.33</v>
      </c>
      <c r="G17" s="22">
        <f t="shared" si="2"/>
        <v>-22483.62</v>
      </c>
      <c r="H17" s="22">
        <f t="shared" si="2"/>
        <v>-2193.52</v>
      </c>
      <c r="I17" s="20">
        <v>4727</v>
      </c>
      <c r="J17" s="22">
        <f t="shared" si="3"/>
        <v>-22001.82</v>
      </c>
      <c r="K17" s="20">
        <v>4727</v>
      </c>
      <c r="L17" s="22">
        <f t="shared" si="4"/>
        <v>-2862.67</v>
      </c>
      <c r="M17" s="22">
        <f t="shared" si="5"/>
        <v>-13672.37</v>
      </c>
      <c r="N17" s="22">
        <f t="shared" si="6"/>
        <v>-59460.340000000004</v>
      </c>
    </row>
    <row r="18" spans="1:14" ht="20.100000000000001" customHeight="1" x14ac:dyDescent="0.25">
      <c r="A18" s="12" t="s">
        <v>16</v>
      </c>
      <c r="B18" s="13">
        <v>45139</v>
      </c>
      <c r="C18" s="13">
        <v>45169</v>
      </c>
      <c r="D18" s="19">
        <v>2809868</v>
      </c>
      <c r="E18" s="22">
        <f t="shared" si="0"/>
        <v>-1966.91</v>
      </c>
      <c r="F18" s="22">
        <f t="shared" si="1"/>
        <v>3890.26</v>
      </c>
      <c r="G18" s="22">
        <f t="shared" si="2"/>
        <v>-11520.46</v>
      </c>
      <c r="H18" s="22">
        <f t="shared" si="2"/>
        <v>-1123.95</v>
      </c>
      <c r="I18" s="20">
        <v>2677</v>
      </c>
      <c r="J18" s="22">
        <f t="shared" si="3"/>
        <v>-12460.1</v>
      </c>
      <c r="K18" s="20">
        <v>2464</v>
      </c>
      <c r="L18" s="22">
        <f t="shared" si="4"/>
        <v>-1492.2</v>
      </c>
      <c r="M18" s="22">
        <f t="shared" si="5"/>
        <v>-7126.87</v>
      </c>
      <c r="N18" s="22">
        <f t="shared" si="6"/>
        <v>-31800.23</v>
      </c>
    </row>
    <row r="19" spans="1:14" ht="20.100000000000001" customHeight="1" x14ac:dyDescent="0.25">
      <c r="A19" s="16" t="s">
        <v>17</v>
      </c>
      <c r="B19" s="13">
        <v>45139</v>
      </c>
      <c r="C19" s="13">
        <v>45169</v>
      </c>
      <c r="D19" s="19">
        <v>4195413</v>
      </c>
      <c r="E19" s="22">
        <f t="shared" si="0"/>
        <v>-2936.79</v>
      </c>
      <c r="F19" s="22">
        <f t="shared" si="1"/>
        <v>5808.55</v>
      </c>
      <c r="G19" s="22">
        <f t="shared" si="2"/>
        <v>-17201.189999999999</v>
      </c>
      <c r="H19" s="22">
        <f t="shared" si="2"/>
        <v>-1678.17</v>
      </c>
      <c r="I19" s="20">
        <v>5361</v>
      </c>
      <c r="J19" s="22">
        <f t="shared" si="3"/>
        <v>-24952.77</v>
      </c>
      <c r="K19" s="20">
        <v>4006</v>
      </c>
      <c r="L19" s="22">
        <f t="shared" si="4"/>
        <v>-2426.0300000000002</v>
      </c>
      <c r="M19" s="22">
        <f t="shared" si="5"/>
        <v>-11586.95</v>
      </c>
      <c r="N19" s="22">
        <f t="shared" si="6"/>
        <v>-54973.349999999991</v>
      </c>
    </row>
    <row r="20" spans="1:14" ht="20.100000000000001" customHeight="1" x14ac:dyDescent="0.25">
      <c r="A20" s="12" t="s">
        <v>16</v>
      </c>
      <c r="B20" s="13">
        <v>45170</v>
      </c>
      <c r="C20" s="13">
        <v>45199</v>
      </c>
      <c r="D20" s="19">
        <v>2754761</v>
      </c>
      <c r="E20" s="22">
        <f t="shared" si="0"/>
        <v>-1928.33</v>
      </c>
      <c r="F20" s="22">
        <f t="shared" si="1"/>
        <v>3813.97</v>
      </c>
      <c r="G20" s="22">
        <f t="shared" si="2"/>
        <v>-11294.52</v>
      </c>
      <c r="H20" s="22">
        <f t="shared" si="2"/>
        <v>-1101.9000000000001</v>
      </c>
      <c r="I20" s="20">
        <v>3204</v>
      </c>
      <c r="J20" s="22">
        <f t="shared" si="3"/>
        <v>-14913.02</v>
      </c>
      <c r="K20" s="20">
        <v>2609</v>
      </c>
      <c r="L20" s="22">
        <f t="shared" si="4"/>
        <v>-1580.01</v>
      </c>
      <c r="M20" s="22">
        <f t="shared" si="5"/>
        <v>-7546.27</v>
      </c>
      <c r="N20" s="22">
        <f t="shared" si="6"/>
        <v>-34550.080000000002</v>
      </c>
    </row>
    <row r="21" spans="1:14" ht="20.100000000000001" customHeight="1" x14ac:dyDescent="0.25">
      <c r="A21" s="16" t="s">
        <v>17</v>
      </c>
      <c r="B21" s="13">
        <v>45170</v>
      </c>
      <c r="C21" s="13">
        <v>45199</v>
      </c>
      <c r="D21" s="19">
        <v>1864353</v>
      </c>
      <c r="E21" s="22">
        <f t="shared" si="0"/>
        <v>-1305.05</v>
      </c>
      <c r="F21" s="22">
        <f t="shared" si="1"/>
        <v>2581.1999999999998</v>
      </c>
      <c r="G21" s="22">
        <f t="shared" si="2"/>
        <v>-7643.85</v>
      </c>
      <c r="H21" s="22">
        <f t="shared" si="2"/>
        <v>-745.74</v>
      </c>
      <c r="I21" s="20">
        <v>3392</v>
      </c>
      <c r="J21" s="22">
        <f t="shared" si="3"/>
        <v>-15788.06</v>
      </c>
      <c r="K21" s="20">
        <v>3186</v>
      </c>
      <c r="L21" s="22">
        <f t="shared" si="4"/>
        <v>-1929.44</v>
      </c>
      <c r="M21" s="22">
        <f t="shared" si="5"/>
        <v>-9215.19</v>
      </c>
      <c r="N21" s="22">
        <f t="shared" si="6"/>
        <v>-34046.129999999997</v>
      </c>
    </row>
    <row r="22" spans="1:14" ht="20.100000000000001" customHeight="1" x14ac:dyDescent="0.25">
      <c r="A22" s="12" t="s">
        <v>16</v>
      </c>
      <c r="B22" s="13">
        <v>45200</v>
      </c>
      <c r="C22" s="13">
        <v>45230</v>
      </c>
      <c r="D22" s="19">
        <v>1898959</v>
      </c>
      <c r="E22" s="22">
        <f t="shared" si="0"/>
        <v>-1329.27</v>
      </c>
      <c r="F22" s="22">
        <f t="shared" si="1"/>
        <v>2629.11</v>
      </c>
      <c r="G22" s="22">
        <f t="shared" si="2"/>
        <v>-7785.73</v>
      </c>
      <c r="H22" s="22">
        <f t="shared" si="2"/>
        <v>-759.58</v>
      </c>
      <c r="I22" s="20">
        <v>1777</v>
      </c>
      <c r="J22" s="22">
        <f t="shared" si="3"/>
        <v>-8271.0499999999993</v>
      </c>
      <c r="K22" s="20">
        <v>2839</v>
      </c>
      <c r="L22" s="22">
        <f t="shared" si="4"/>
        <v>-1719.3</v>
      </c>
      <c r="M22" s="22">
        <f t="shared" si="5"/>
        <v>-8211.52</v>
      </c>
      <c r="N22" s="22">
        <f t="shared" si="6"/>
        <v>-25447.34</v>
      </c>
    </row>
    <row r="23" spans="1:14" ht="20.100000000000001" customHeight="1" x14ac:dyDescent="0.25">
      <c r="A23" s="16" t="s">
        <v>17</v>
      </c>
      <c r="B23" s="13">
        <v>45200</v>
      </c>
      <c r="C23" s="13">
        <v>45230</v>
      </c>
      <c r="D23" s="19">
        <v>1669034</v>
      </c>
      <c r="E23" s="22">
        <f t="shared" si="0"/>
        <v>-1168.32</v>
      </c>
      <c r="F23" s="22">
        <f t="shared" si="1"/>
        <v>2310.7800000000002</v>
      </c>
      <c r="G23" s="22">
        <f t="shared" si="2"/>
        <v>-6843.04</v>
      </c>
      <c r="H23" s="22">
        <f t="shared" si="2"/>
        <v>-667.61</v>
      </c>
      <c r="I23" s="20">
        <v>4909</v>
      </c>
      <c r="J23" s="22">
        <f t="shared" si="3"/>
        <v>-22848.94</v>
      </c>
      <c r="K23" s="20">
        <v>3440</v>
      </c>
      <c r="L23" s="22">
        <f t="shared" si="4"/>
        <v>-2083.2600000000002</v>
      </c>
      <c r="M23" s="22">
        <f t="shared" si="5"/>
        <v>-9949.86</v>
      </c>
      <c r="N23" s="22">
        <f t="shared" si="6"/>
        <v>-41250.25</v>
      </c>
    </row>
    <row r="24" spans="1:14" ht="20.100000000000001" customHeight="1" x14ac:dyDescent="0.25">
      <c r="A24" s="12" t="s">
        <v>16</v>
      </c>
      <c r="B24" s="13">
        <v>45231</v>
      </c>
      <c r="C24" s="13">
        <v>45260</v>
      </c>
      <c r="D24" s="19">
        <v>1129226</v>
      </c>
      <c r="E24" s="22">
        <f t="shared" si="0"/>
        <v>-790.46</v>
      </c>
      <c r="F24" s="22">
        <f t="shared" si="1"/>
        <v>1563.41</v>
      </c>
      <c r="G24" s="22">
        <f t="shared" si="2"/>
        <v>-4629.83</v>
      </c>
      <c r="H24" s="22">
        <f t="shared" si="2"/>
        <v>-451.69</v>
      </c>
      <c r="I24" s="20">
        <v>2537</v>
      </c>
      <c r="J24" s="22">
        <f t="shared" si="3"/>
        <v>-11808.47</v>
      </c>
      <c r="K24" s="20">
        <v>2419</v>
      </c>
      <c r="L24" s="22">
        <f t="shared" si="4"/>
        <v>-1464.95</v>
      </c>
      <c r="M24" s="22">
        <f t="shared" si="5"/>
        <v>-6996.72</v>
      </c>
      <c r="N24" s="22">
        <f t="shared" si="6"/>
        <v>-24578.71</v>
      </c>
    </row>
    <row r="25" spans="1:14" ht="20.100000000000001" customHeight="1" x14ac:dyDescent="0.25">
      <c r="A25" s="16" t="s">
        <v>17</v>
      </c>
      <c r="B25" s="13">
        <v>45231</v>
      </c>
      <c r="C25" s="13">
        <v>45260</v>
      </c>
      <c r="D25" s="19">
        <v>2862864</v>
      </c>
      <c r="E25" s="22">
        <f t="shared" si="0"/>
        <v>-2004</v>
      </c>
      <c r="F25" s="22">
        <f t="shared" si="1"/>
        <v>3963.64</v>
      </c>
      <c r="G25" s="22">
        <f t="shared" si="2"/>
        <v>-11737.74</v>
      </c>
      <c r="H25" s="22">
        <f t="shared" si="2"/>
        <v>-1145.1500000000001</v>
      </c>
      <c r="I25" s="20">
        <v>5227</v>
      </c>
      <c r="J25" s="22">
        <f t="shared" si="3"/>
        <v>-24329.07</v>
      </c>
      <c r="K25" s="20">
        <v>5011</v>
      </c>
      <c r="L25" s="22">
        <f t="shared" si="4"/>
        <v>-3034.66</v>
      </c>
      <c r="M25" s="22">
        <f t="shared" si="5"/>
        <v>-14493.82</v>
      </c>
      <c r="N25" s="22">
        <f t="shared" si="6"/>
        <v>-52780.799999999996</v>
      </c>
    </row>
    <row r="26" spans="1:14" ht="20.100000000000001" customHeight="1" x14ac:dyDescent="0.25">
      <c r="A26" s="12" t="s">
        <v>16</v>
      </c>
      <c r="B26" s="13">
        <v>45261</v>
      </c>
      <c r="C26" s="13">
        <v>45291</v>
      </c>
      <c r="D26" s="19">
        <v>1458176</v>
      </c>
      <c r="E26" s="22">
        <f t="shared" si="0"/>
        <v>-1020.72</v>
      </c>
      <c r="F26" s="22">
        <f t="shared" si="1"/>
        <v>2018.84</v>
      </c>
      <c r="G26" s="22">
        <f t="shared" si="2"/>
        <v>-5978.52</v>
      </c>
      <c r="H26" s="22">
        <f t="shared" si="2"/>
        <v>-583.27</v>
      </c>
      <c r="I26" s="20">
        <v>3748</v>
      </c>
      <c r="J26" s="22">
        <f t="shared" si="3"/>
        <v>-17445.07</v>
      </c>
      <c r="K26" s="20">
        <v>3341</v>
      </c>
      <c r="L26" s="22">
        <f t="shared" si="4"/>
        <v>-2023.31</v>
      </c>
      <c r="M26" s="22">
        <f t="shared" si="5"/>
        <v>-9663.51</v>
      </c>
      <c r="N26" s="22">
        <f t="shared" si="6"/>
        <v>-34695.56</v>
      </c>
    </row>
    <row r="27" spans="1:14" ht="20.100000000000001" customHeight="1" x14ac:dyDescent="0.25">
      <c r="A27" s="16" t="s">
        <v>17</v>
      </c>
      <c r="B27" s="13">
        <f>B26</f>
        <v>45261</v>
      </c>
      <c r="C27" s="13">
        <f>C26</f>
        <v>45291</v>
      </c>
      <c r="D27" s="19">
        <v>3896495</v>
      </c>
      <c r="E27" s="22">
        <f t="shared" si="0"/>
        <v>-2727.55</v>
      </c>
      <c r="F27" s="22">
        <f t="shared" si="1"/>
        <v>5394.7</v>
      </c>
      <c r="G27" s="22">
        <f t="shared" si="2"/>
        <v>-15975.63</v>
      </c>
      <c r="H27" s="22">
        <f t="shared" si="2"/>
        <v>-1558.6</v>
      </c>
      <c r="I27" s="20">
        <v>5521</v>
      </c>
      <c r="J27" s="22">
        <f t="shared" si="3"/>
        <v>-25697.49</v>
      </c>
      <c r="K27" s="20">
        <v>5657</v>
      </c>
      <c r="L27" s="22">
        <f t="shared" si="4"/>
        <v>-3425.88</v>
      </c>
      <c r="M27" s="22">
        <f t="shared" si="5"/>
        <v>-16362.31</v>
      </c>
      <c r="N27" s="22">
        <f t="shared" si="6"/>
        <v>-60352.759999999995</v>
      </c>
    </row>
    <row r="28" spans="1:14" s="25" customFormat="1" ht="20.100000000000001" customHeight="1" x14ac:dyDescent="0.25">
      <c r="A28" s="26" t="s">
        <v>18</v>
      </c>
      <c r="B28" s="23"/>
      <c r="C28" s="23"/>
      <c r="D28" s="23"/>
      <c r="E28" s="23">
        <f>SUM(E4:E27)</f>
        <v>-43345.38</v>
      </c>
      <c r="F28" s="23">
        <f t="shared" ref="F28:J28" si="7">SUM(F4:F27)</f>
        <v>85730.99</v>
      </c>
      <c r="G28" s="23">
        <f t="shared" si="7"/>
        <v>-253880.09999999998</v>
      </c>
      <c r="H28" s="23">
        <f t="shared" si="7"/>
        <v>-24768.770000000008</v>
      </c>
      <c r="I28" s="23"/>
      <c r="J28" s="23">
        <f t="shared" si="7"/>
        <v>-416950.1</v>
      </c>
      <c r="K28" s="23"/>
      <c r="L28" s="23">
        <f t="shared" ref="L28:N28" si="8">SUM(L4:L27)</f>
        <v>-52573.939999999995</v>
      </c>
      <c r="M28" s="23">
        <f t="shared" si="8"/>
        <v>-251097.93999999997</v>
      </c>
      <c r="N28" s="23">
        <f t="shared" si="8"/>
        <v>-956885.23999999976</v>
      </c>
    </row>
    <row r="29" spans="1:14" ht="20.100000000000001" customHeight="1" x14ac:dyDescent="0.25">
      <c r="D29" s="2"/>
      <c r="E29" s="2"/>
    </row>
    <row r="30" spans="1:14" ht="20.100000000000001" customHeight="1" x14ac:dyDescent="0.25">
      <c r="D30" s="2"/>
      <c r="E30" s="2"/>
    </row>
    <row r="31" spans="1:14" ht="20.100000000000001" customHeight="1" x14ac:dyDescent="0.25">
      <c r="D31" s="2"/>
      <c r="E31" s="2"/>
    </row>
    <row r="32" spans="1:14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</sheetData>
  <mergeCells count="11">
    <mergeCell ref="K1:K3"/>
    <mergeCell ref="J1:J2"/>
    <mergeCell ref="L1:M1"/>
    <mergeCell ref="N1:N3"/>
    <mergeCell ref="H1:H2"/>
    <mergeCell ref="E1:G1"/>
    <mergeCell ref="I1:I3"/>
    <mergeCell ref="A1:A3"/>
    <mergeCell ref="B1:B3"/>
    <mergeCell ref="C1:C3"/>
    <mergeCell ref="D1:D3"/>
  </mergeCells>
  <pageMargins left="0.7" right="0.7" top="0.75" bottom="0.75" header="0.3" footer="0.3"/>
  <pageSetup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EB-2024-0032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>2024-08-30T04:00:00+00:00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MDReview xmlns="7e651a3a-8d05-4ee0-9344-b668032e30e0">false</MDReview>
    <MatchingIR xmlns="7e651a3a-8d05-4ee0-9344-b668032e30e0">false</MatchingI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48807750c2ac8d04ca66cc11c90ba9c9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9d1a47d63bb80f401e2c25025f58746b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3FBC34-77F2-49B5-94E9-D41C9358B6D0}">
  <ds:schemaRefs>
    <ds:schemaRef ds:uri="http://www.w3.org/XML/1998/namespace"/>
    <ds:schemaRef ds:uri="http://purl.org/dc/elements/1.1/"/>
    <ds:schemaRef ds:uri="http://purl.org/dc/terms/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7e651a3a-8d05-4ee0-9344-b668032e30e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4567B53-C170-4590-A69C-480C4762D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9637FF-E5AD-4B02-AC20-313574BAA6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2021</vt:lpstr>
      <vt:lpstr>2022</vt:lpstr>
      <vt:lpstr>2023</vt:lpstr>
      <vt:lpstr>'2021'!Print_Area</vt:lpstr>
      <vt:lpstr>'2022'!Print_Area</vt:lpstr>
      <vt:lpstr>'2023'!Print_Area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DEVEREUX Shauna</cp:lastModifiedBy>
  <cp:revision/>
  <cp:lastPrinted>2024-08-30T06:22:49Z</cp:lastPrinted>
  <dcterms:created xsi:type="dcterms:W3CDTF">2024-08-07T14:36:59Z</dcterms:created>
  <dcterms:modified xsi:type="dcterms:W3CDTF">2024-11-11T18:16:38Z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