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1BA8F698-C2BD-448C-B004-F0383066500C}" xr6:coauthVersionLast="47" xr6:coauthVersionMax="47" xr10:uidLastSave="{00000000-0000-0000-0000-000000000000}"/>
  <bookViews>
    <workbookView xWindow="-110" yWindow="-110" windowWidth="19420" windowHeight="10420" xr2:uid="{A2533EA2-7F50-44CC-84EC-3CF3D8EF6D7A}"/>
  </bookViews>
  <sheets>
    <sheet name="Summary" sheetId="8" r:id="rId1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TRUE</definedName>
    <definedName name="RiskMultipleCPUSupportEnabled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8" l="1"/>
  <c r="S20" i="8"/>
  <c r="K20" i="8"/>
  <c r="J20" i="8"/>
  <c r="E20" i="8"/>
  <c r="D20" i="8"/>
  <c r="R31" i="8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S31" i="8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3" i="8" s="1"/>
  <c r="T31" i="8"/>
  <c r="T32" i="8" s="1"/>
  <c r="T33" i="8" s="1"/>
  <c r="T34" i="8" s="1"/>
  <c r="T35" i="8" s="1"/>
  <c r="T36" i="8" s="1"/>
  <c r="T37" i="8" s="1"/>
  <c r="T38" i="8" s="1"/>
  <c r="T39" i="8" s="1"/>
  <c r="T40" i="8" s="1"/>
  <c r="T41" i="8" s="1"/>
  <c r="T42" i="8" s="1"/>
  <c r="T43" i="8" s="1"/>
  <c r="Q31" i="8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Q42" i="8" s="1"/>
  <c r="Q43" i="8" s="1"/>
  <c r="V7" i="8"/>
  <c r="W7" i="8"/>
  <c r="X7" i="8"/>
  <c r="Y7" i="8"/>
  <c r="Z7" i="8"/>
  <c r="AA7" i="8"/>
  <c r="AB7" i="8"/>
  <c r="AC7" i="8"/>
  <c r="AD7" i="8"/>
  <c r="U8" i="8"/>
  <c r="W8" i="8"/>
  <c r="X8" i="8"/>
  <c r="Y8" i="8"/>
  <c r="Z8" i="8"/>
  <c r="AA8" i="8"/>
  <c r="AB8" i="8"/>
  <c r="AC8" i="8"/>
  <c r="AD8" i="8"/>
  <c r="U9" i="8"/>
  <c r="V9" i="8"/>
  <c r="X9" i="8"/>
  <c r="Y9" i="8"/>
  <c r="Z9" i="8"/>
  <c r="AA9" i="8"/>
  <c r="AB9" i="8"/>
  <c r="AC9" i="8"/>
  <c r="AD9" i="8"/>
  <c r="U10" i="8"/>
  <c r="V10" i="8"/>
  <c r="W10" i="8"/>
  <c r="Y10" i="8"/>
  <c r="Z10" i="8"/>
  <c r="AA10" i="8"/>
  <c r="AB10" i="8"/>
  <c r="AC10" i="8"/>
  <c r="AD10" i="8"/>
  <c r="U11" i="8"/>
  <c r="V11" i="8"/>
  <c r="W11" i="8"/>
  <c r="X11" i="8"/>
  <c r="Z11" i="8"/>
  <c r="AA11" i="8"/>
  <c r="AB11" i="8"/>
  <c r="AC11" i="8"/>
  <c r="AD11" i="8"/>
  <c r="U12" i="8"/>
  <c r="V12" i="8"/>
  <c r="W12" i="8"/>
  <c r="X12" i="8"/>
  <c r="Y12" i="8"/>
  <c r="AA12" i="8"/>
  <c r="AB12" i="8"/>
  <c r="AC12" i="8"/>
  <c r="AD12" i="8"/>
  <c r="U13" i="8"/>
  <c r="V13" i="8"/>
  <c r="W13" i="8"/>
  <c r="X13" i="8"/>
  <c r="Y13" i="8"/>
  <c r="Z13" i="8"/>
  <c r="AB13" i="8"/>
  <c r="AC13" i="8"/>
  <c r="AD13" i="8"/>
  <c r="U14" i="8"/>
  <c r="V14" i="8"/>
  <c r="W14" i="8"/>
  <c r="X14" i="8"/>
  <c r="Y14" i="8"/>
  <c r="Z14" i="8"/>
  <c r="AA14" i="8"/>
  <c r="AC14" i="8"/>
  <c r="AD14" i="8"/>
  <c r="U15" i="8"/>
  <c r="V15" i="8"/>
  <c r="W15" i="8"/>
  <c r="X15" i="8"/>
  <c r="Y15" i="8"/>
  <c r="Z15" i="8"/>
  <c r="AA15" i="8"/>
  <c r="AB15" i="8"/>
  <c r="AD15" i="8"/>
  <c r="U16" i="8"/>
  <c r="V16" i="8"/>
  <c r="W16" i="8"/>
  <c r="X16" i="8"/>
  <c r="Y16" i="8"/>
  <c r="Z16" i="8"/>
  <c r="AA16" i="8"/>
  <c r="AB16" i="8"/>
  <c r="AC16" i="8"/>
  <c r="AD6" i="8"/>
  <c r="AC6" i="8"/>
  <c r="AB6" i="8"/>
  <c r="AA6" i="8"/>
  <c r="Z6" i="8"/>
  <c r="Y6" i="8"/>
  <c r="X6" i="8"/>
  <c r="W6" i="8"/>
  <c r="V6" i="8"/>
  <c r="U6" i="8"/>
  <c r="T8" i="8"/>
  <c r="T9" i="8"/>
  <c r="T10" i="8"/>
  <c r="T11" i="8"/>
  <c r="T12" i="8"/>
  <c r="T13" i="8"/>
  <c r="T14" i="8"/>
  <c r="T15" i="8"/>
  <c r="T16" i="8"/>
  <c r="T7" i="8"/>
  <c r="F7" i="8"/>
  <c r="F8" i="8"/>
  <c r="F9" i="8"/>
  <c r="F10" i="8"/>
  <c r="F11" i="8"/>
  <c r="F12" i="8"/>
  <c r="N16" i="8"/>
  <c r="M16" i="8"/>
  <c r="F16" i="8"/>
  <c r="N15" i="8"/>
  <c r="M15" i="8"/>
  <c r="F15" i="8"/>
  <c r="M14" i="8"/>
  <c r="F14" i="8"/>
  <c r="M13" i="8"/>
  <c r="F13" i="8"/>
  <c r="M12" i="8"/>
  <c r="M11" i="8"/>
  <c r="S22" i="8" l="1"/>
  <c r="F22" i="8"/>
  <c r="M22" i="8"/>
</calcChain>
</file>

<file path=xl/sharedStrings.xml><?xml version="1.0" encoding="utf-8"?>
<sst xmlns="http://schemas.openxmlformats.org/spreadsheetml/2006/main" count="109" uniqueCount="28">
  <si>
    <t>Year</t>
  </si>
  <si>
    <t>Integrity Dig Cost Assessment</t>
  </si>
  <si>
    <t>Method 1 - Year-over-year escalation</t>
  </si>
  <si>
    <t>Method 2 - Anchoring based on data significance</t>
  </si>
  <si>
    <t>Avg Cost</t>
  </si>
  <si>
    <t>Year-over-year Escalation</t>
  </si>
  <si>
    <t>Anchor?</t>
  </si>
  <si>
    <t>Compared to 2013</t>
  </si>
  <si>
    <t>Compared to 2017</t>
  </si>
  <si>
    <t>Anchor</t>
  </si>
  <si>
    <t>Mean Dig Cost Escalation Rate</t>
  </si>
  <si>
    <t>Data Count 
(# of digs)</t>
  </si>
  <si>
    <t>Exclude</t>
  </si>
  <si>
    <t>Data Count 
(# of pipelines)</t>
  </si>
  <si>
    <t>Compared to 2009</t>
  </si>
  <si>
    <t>Compared to 2010</t>
  </si>
  <si>
    <t>Compared to 2011</t>
  </si>
  <si>
    <t>Compared to 2012</t>
  </si>
  <si>
    <t>Compared to 2014</t>
  </si>
  <si>
    <t>Compared to 2015</t>
  </si>
  <si>
    <t>Compared to 2016</t>
  </si>
  <si>
    <t>Compared to 2018</t>
  </si>
  <si>
    <t>Compared to 2019</t>
  </si>
  <si>
    <t>Total</t>
  </si>
  <si>
    <t>&lt;- Assume $40K</t>
  </si>
  <si>
    <t>Escalation Trendline Comparision ($)</t>
  </si>
  <si>
    <t>N/A</t>
  </si>
  <si>
    <t>Method 3 - Cross-fold escalation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</si>
</sst>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1" fontId="0" fillId="0" borderId="0" xfId="0" applyNumberFormat="1"/>
    <xf numFmtId="9" fontId="0" fillId="0" borderId="0" xfId="2" applyFont="1"/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44" fontId="0" fillId="0" borderId="0" xfId="0" applyNumberFormat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/>
    <xf numFmtId="44" fontId="4" fillId="0" borderId="2" xfId="1" applyFont="1" applyBorder="1"/>
    <xf numFmtId="0" fontId="4" fillId="0" borderId="2" xfId="0" applyFont="1" applyBorder="1" applyAlignment="1">
      <alignment horizontal="center"/>
    </xf>
    <xf numFmtId="10" fontId="3" fillId="0" borderId="2" xfId="2" applyNumberFormat="1" applyFont="1" applyBorder="1"/>
    <xf numFmtId="164" fontId="4" fillId="0" borderId="2" xfId="2" applyNumberFormat="1" applyFont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2" xfId="1" applyNumberFormat="1" applyFont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4" fillId="0" borderId="2" xfId="0" applyNumberFormat="1" applyFont="1" applyBorder="1"/>
    <xf numFmtId="1" fontId="0" fillId="0" borderId="2" xfId="0" applyNumberFormat="1" applyBorder="1"/>
    <xf numFmtId="164" fontId="0" fillId="4" borderId="2" xfId="2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99D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Average Dig Costs Per Year ($K)</a:t>
            </a:r>
          </a:p>
        </c:rich>
      </c:tx>
      <c:layout>
        <c:manualLayout>
          <c:xMode val="edge"/>
          <c:yMode val="edge"/>
          <c:x val="0.34269139193234471"/>
          <c:y val="3.7718051919046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175869515915669E-2"/>
          <c:y val="0.1370026848213094"/>
          <c:w val="0.76281576760166248"/>
          <c:h val="0.79251106633484825"/>
        </c:manualLayout>
      </c:layout>
      <c:scatterChart>
        <c:scatterStyle val="smoothMarker"/>
        <c:varyColors val="0"/>
        <c:ser>
          <c:idx val="4"/>
          <c:order val="1"/>
          <c:tx>
            <c:v>15% Escalation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Summary!$P$30:$P$43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Summary!$T$30:$T$43</c:f>
              <c:numCache>
                <c:formatCode>"$"#,##0</c:formatCode>
                <c:ptCount val="14"/>
                <c:pt idx="0">
                  <c:v>40000</c:v>
                </c:pt>
                <c:pt idx="1">
                  <c:v>46000</c:v>
                </c:pt>
                <c:pt idx="2">
                  <c:v>52899.999999999993</c:v>
                </c:pt>
                <c:pt idx="3">
                  <c:v>60834.999999999985</c:v>
                </c:pt>
                <c:pt idx="4">
                  <c:v>69960.249999999971</c:v>
                </c:pt>
                <c:pt idx="5">
                  <c:v>80454.287499999962</c:v>
                </c:pt>
                <c:pt idx="6">
                  <c:v>92522.43062499995</c:v>
                </c:pt>
                <c:pt idx="7">
                  <c:v>106400.79521874993</c:v>
                </c:pt>
                <c:pt idx="8">
                  <c:v>122360.91450156241</c:v>
                </c:pt>
                <c:pt idx="9">
                  <c:v>140715.05167679675</c:v>
                </c:pt>
                <c:pt idx="10">
                  <c:v>161822.30942831625</c:v>
                </c:pt>
                <c:pt idx="11">
                  <c:v>186095.65584256366</c:v>
                </c:pt>
                <c:pt idx="12">
                  <c:v>214010.00421894819</c:v>
                </c:pt>
                <c:pt idx="13">
                  <c:v>246111.50485179041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665791"/>
        <c:axId val="302671191"/>
      </c:scatterChart>
      <c:scatterChart>
        <c:scatterStyle val="smoothMarker"/>
        <c:varyColors val="0"/>
        <c:ser>
          <c:idx val="3"/>
          <c:order val="2"/>
          <c:tx>
            <c:v>10% Escalation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Summary!$P$30:$P$43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Summary!$S$30:$S$43</c:f>
              <c:numCache>
                <c:formatCode>"$"#,##0</c:formatCode>
                <c:ptCount val="14"/>
                <c:pt idx="0">
                  <c:v>40000</c:v>
                </c:pt>
                <c:pt idx="1">
                  <c:v>44000</c:v>
                </c:pt>
                <c:pt idx="2">
                  <c:v>48400.000000000007</c:v>
                </c:pt>
                <c:pt idx="3">
                  <c:v>53240.000000000015</c:v>
                </c:pt>
                <c:pt idx="4">
                  <c:v>58564.000000000022</c:v>
                </c:pt>
                <c:pt idx="5">
                  <c:v>64420.400000000031</c:v>
                </c:pt>
                <c:pt idx="6">
                  <c:v>70862.440000000046</c:v>
                </c:pt>
                <c:pt idx="7">
                  <c:v>77948.684000000052</c:v>
                </c:pt>
                <c:pt idx="8">
                  <c:v>85743.552400000059</c:v>
                </c:pt>
                <c:pt idx="9">
                  <c:v>94317.907640000078</c:v>
                </c:pt>
                <c:pt idx="10">
                  <c:v>103749.6984040001</c:v>
                </c:pt>
                <c:pt idx="11">
                  <c:v>114124.66824440012</c:v>
                </c:pt>
                <c:pt idx="12">
                  <c:v>125537.13506884014</c:v>
                </c:pt>
                <c:pt idx="13">
                  <c:v>138090.84857572417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B44-43BC-B4A0-DB56EB3E03FA}"/>
            </c:ext>
          </c:extLst>
        </c:ser>
        <c:ser>
          <c:idx val="2"/>
          <c:order val="3"/>
          <c:tx>
            <c:v>6% Escalation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Summary!$P$30:$P$43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Summary!$R$30:$R$43</c:f>
              <c:numCache>
                <c:formatCode>"$"#,##0</c:formatCode>
                <c:ptCount val="14"/>
                <c:pt idx="0">
                  <c:v>40000</c:v>
                </c:pt>
                <c:pt idx="1">
                  <c:v>42400</c:v>
                </c:pt>
                <c:pt idx="2">
                  <c:v>44944</c:v>
                </c:pt>
                <c:pt idx="3">
                  <c:v>47640.639999999999</c:v>
                </c:pt>
                <c:pt idx="4">
                  <c:v>50499.078399999999</c:v>
                </c:pt>
                <c:pt idx="5">
                  <c:v>53529.023104</c:v>
                </c:pt>
                <c:pt idx="6">
                  <c:v>56740.764490240006</c:v>
                </c:pt>
                <c:pt idx="7">
                  <c:v>60145.210359654411</c:v>
                </c:pt>
                <c:pt idx="8">
                  <c:v>63753.922981233678</c:v>
                </c:pt>
                <c:pt idx="9">
                  <c:v>67579.1583601077</c:v>
                </c:pt>
                <c:pt idx="10">
                  <c:v>71633.907861714164</c:v>
                </c:pt>
                <c:pt idx="11">
                  <c:v>75931.942333417013</c:v>
                </c:pt>
                <c:pt idx="12">
                  <c:v>80487.858873422039</c:v>
                </c:pt>
                <c:pt idx="13">
                  <c:v>85317.130405827367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B44-43BC-B4A0-DB56EB3E03FA}"/>
            </c:ext>
          </c:extLst>
        </c:ser>
        <c:ser>
          <c:idx val="1"/>
          <c:order val="4"/>
          <c:tx>
            <c:v>2% Escalation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Summary!$P$30:$P$43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Summary!$Q$30:$Q$43</c:f>
              <c:numCache>
                <c:formatCode>"$"#,##0</c:formatCode>
                <c:ptCount val="14"/>
                <c:pt idx="0">
                  <c:v>40000</c:v>
                </c:pt>
                <c:pt idx="1">
                  <c:v>40800</c:v>
                </c:pt>
                <c:pt idx="2">
                  <c:v>41616</c:v>
                </c:pt>
                <c:pt idx="3">
                  <c:v>42448.32</c:v>
                </c:pt>
                <c:pt idx="4">
                  <c:v>43297.286399999997</c:v>
                </c:pt>
                <c:pt idx="5">
                  <c:v>44163.232127999996</c:v>
                </c:pt>
                <c:pt idx="6">
                  <c:v>45046.496770559999</c:v>
                </c:pt>
                <c:pt idx="7">
                  <c:v>45947.4267059712</c:v>
                </c:pt>
                <c:pt idx="8">
                  <c:v>46866.375240090623</c:v>
                </c:pt>
                <c:pt idx="9">
                  <c:v>47803.702744892435</c:v>
                </c:pt>
                <c:pt idx="10">
                  <c:v>48759.776799790285</c:v>
                </c:pt>
                <c:pt idx="11">
                  <c:v>49734.972335786093</c:v>
                </c:pt>
                <c:pt idx="12">
                  <c:v>50729.671782501813</c:v>
                </c:pt>
                <c:pt idx="13">
                  <c:v>51744.26521815185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954376"/>
        <c:axId val="1216954016"/>
      </c:scatterChart>
      <c:scatterChart>
        <c:scatterStyle val="lineMarker"/>
        <c:varyColors val="0"/>
        <c:ser>
          <c:idx val="0"/>
          <c:order val="0"/>
          <c:tx>
            <c:v>Dig Costs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Summary!$H$6:$H$19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Summary!$I$6:$I$19</c:f>
              <c:numCache>
                <c:formatCode>_("$"* #,##0.00_);_("$"* \(#,##0.00\);_("$"* "-"??_);_(@_)</c:formatCode>
                <c:ptCount val="14"/>
                <c:pt idx="0">
                  <c:v>28330.950606060611</c:v>
                </c:pt>
                <c:pt idx="1">
                  <c:v>32487.781213571427</c:v>
                </c:pt>
                <c:pt idx="2">
                  <c:v>51333.333333333336</c:v>
                </c:pt>
                <c:pt idx="3">
                  <c:v>42104.18</c:v>
                </c:pt>
                <c:pt idx="4">
                  <c:v>81174.171428571426</c:v>
                </c:pt>
                <c:pt idx="5">
                  <c:v>117727.84304347826</c:v>
                </c:pt>
                <c:pt idx="6">
                  <c:v>123744.10777777778</c:v>
                </c:pt>
                <c:pt idx="7">
                  <c:v>108126.7</c:v>
                </c:pt>
                <c:pt idx="8">
                  <c:v>130328.57216216216</c:v>
                </c:pt>
                <c:pt idx="9">
                  <c:v>214118.87129032257</c:v>
                </c:pt>
                <c:pt idx="10">
                  <c:v>121639.06583333334</c:v>
                </c:pt>
                <c:pt idx="11">
                  <c:v>250909.43540983606</c:v>
                </c:pt>
                <c:pt idx="12">
                  <c:v>285253.33333333331</c:v>
                </c:pt>
                <c:pt idx="13">
                  <c:v>170394.65384615384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954376"/>
        <c:axId val="1216954016"/>
      </c:scatterChart>
      <c:valAx>
        <c:axId val="30266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71191"/>
        <c:crosses val="autoZero"/>
        <c:crossBetween val="midCat"/>
        <c:minorUnit val="1"/>
      </c:valAx>
      <c:valAx>
        <c:axId val="302671191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65791"/>
        <c:crosses val="autoZero"/>
        <c:crossBetween val="midCat"/>
      </c:valAx>
      <c:valAx>
        <c:axId val="1216954016"/>
        <c:scaling>
          <c:orientation val="minMax"/>
          <c:max val="350000"/>
        </c:scaling>
        <c:delete val="1"/>
        <c:axPos val="l"/>
        <c:numFmt formatCode="&quot;$&quot;#,##0" sourceLinked="1"/>
        <c:majorTickMark val="out"/>
        <c:minorTickMark val="none"/>
        <c:tickLblPos val="nextTo"/>
        <c:crossAx val="1216954376"/>
        <c:crosses val="autoZero"/>
        <c:crossBetween val="midCat"/>
      </c:valAx>
      <c:valAx>
        <c:axId val="121695437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216954016"/>
        <c:crosses val="max"/>
        <c:crossBetween val="midCat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185457</xdr:colOff>
      <xdr:row>26</xdr:row>
      <xdr:rowOff>33617</xdr:rowOff>
    </xdr:from>
    <xdr:to>
      <xdr:col>11</xdr:col>
      <xdr:colOff>749113</xdr:colOff>
      <xdr:row>48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9C705-90AA-413A-A434-30FEA81D3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E2D1-8B4C-432B-A0D3-D49E04F7FFBB}">
  <dimension ref="B1:AE44"/>
  <sheetViews>
    <sheetView tabSelected="1" zoomScale="85" zoomScaleNormal="85" workbookViewId="0">
      <selection activeCell="Q35" sqref="Q35"/>
    </sheetView>
  </sheetViews>
  <sheetFormatPr defaultRowHeight="14.5" x14ac:dyDescent="0.35"/>
  <cols>
    <col min="1" max="1" width="2.81640625" customWidth="1"/>
    <col min="2" max="6" width="14.26953125" customWidth="1"/>
    <col min="7" max="7" width="6.1796875" customWidth="1"/>
    <col min="8" max="11" width="14.26953125" customWidth="1"/>
    <col min="12" max="12" width="11.54296875" customWidth="1"/>
    <col min="13" max="14" width="10.1796875" customWidth="1"/>
    <col min="15" max="15" width="6.7265625" customWidth="1"/>
    <col min="16" max="16" width="14.26953125" customWidth="1"/>
    <col min="17" max="19" width="13.81640625" customWidth="1"/>
    <col min="20" max="30" width="12" customWidth="1"/>
  </cols>
  <sheetData>
    <row r="1" spans="2:31" ht="21" x14ac:dyDescent="0.5">
      <c r="B1" s="35" t="s">
        <v>1</v>
      </c>
      <c r="C1" s="35"/>
      <c r="D1" s="35"/>
      <c r="E1" s="35"/>
    </row>
    <row r="3" spans="2:31" ht="18.5" x14ac:dyDescent="0.45">
      <c r="B3" s="7" t="s">
        <v>2</v>
      </c>
      <c r="C3" s="7"/>
      <c r="D3" s="7"/>
      <c r="E3" s="7"/>
      <c r="F3" s="7"/>
      <c r="H3" s="7" t="s">
        <v>3</v>
      </c>
      <c r="I3" s="7"/>
      <c r="J3" s="7"/>
      <c r="K3" s="7"/>
      <c r="L3" s="7"/>
      <c r="P3" s="7" t="s">
        <v>27</v>
      </c>
      <c r="Q3" s="7"/>
      <c r="R3" s="7"/>
      <c r="S3" s="7"/>
    </row>
    <row r="5" spans="2:31" ht="30.75" customHeight="1" x14ac:dyDescent="0.35">
      <c r="B5" s="8" t="s">
        <v>0</v>
      </c>
      <c r="C5" s="8" t="s">
        <v>4</v>
      </c>
      <c r="D5" s="10" t="s">
        <v>13</v>
      </c>
      <c r="E5" s="20" t="s">
        <v>11</v>
      </c>
      <c r="F5" s="10" t="s">
        <v>5</v>
      </c>
      <c r="H5" s="8" t="s">
        <v>0</v>
      </c>
      <c r="I5" s="8" t="s">
        <v>4</v>
      </c>
      <c r="J5" s="10" t="s">
        <v>13</v>
      </c>
      <c r="K5" s="21" t="s">
        <v>11</v>
      </c>
      <c r="L5" s="9" t="s">
        <v>6</v>
      </c>
      <c r="M5" s="10" t="s">
        <v>7</v>
      </c>
      <c r="N5" s="10" t="s">
        <v>8</v>
      </c>
      <c r="P5" s="8" t="s">
        <v>0</v>
      </c>
      <c r="Q5" s="8" t="s">
        <v>4</v>
      </c>
      <c r="R5" s="10" t="s">
        <v>13</v>
      </c>
      <c r="S5" s="21" t="s">
        <v>11</v>
      </c>
      <c r="T5" s="10" t="s">
        <v>14</v>
      </c>
      <c r="U5" s="10" t="s">
        <v>15</v>
      </c>
      <c r="V5" s="10" t="s">
        <v>16</v>
      </c>
      <c r="W5" s="10" t="s">
        <v>17</v>
      </c>
      <c r="X5" s="10" t="s">
        <v>7</v>
      </c>
      <c r="Y5" s="10" t="s">
        <v>18</v>
      </c>
      <c r="Z5" s="10" t="s">
        <v>19</v>
      </c>
      <c r="AA5" s="10" t="s">
        <v>20</v>
      </c>
      <c r="AB5" s="10" t="s">
        <v>8</v>
      </c>
      <c r="AC5" s="10" t="s">
        <v>21</v>
      </c>
      <c r="AD5" s="10" t="s">
        <v>22</v>
      </c>
    </row>
    <row r="6" spans="2:31" x14ac:dyDescent="0.35">
      <c r="B6" s="29">
        <v>2009</v>
      </c>
      <c r="C6" s="12">
        <v>28330.950606060611</v>
      </c>
      <c r="D6" s="22">
        <v>1</v>
      </c>
      <c r="E6" s="13">
        <v>33</v>
      </c>
      <c r="F6" s="14"/>
      <c r="H6" s="28">
        <v>2009</v>
      </c>
      <c r="I6" s="12">
        <v>28330.950606060611</v>
      </c>
      <c r="J6" s="22">
        <v>1</v>
      </c>
      <c r="K6" s="13">
        <v>33</v>
      </c>
      <c r="L6" s="13"/>
      <c r="M6" s="30" t="s">
        <v>26</v>
      </c>
      <c r="N6" s="30" t="s">
        <v>26</v>
      </c>
      <c r="P6" s="11">
        <v>2009</v>
      </c>
      <c r="Q6" s="12">
        <v>28330.950606060611</v>
      </c>
      <c r="R6" s="22">
        <v>1</v>
      </c>
      <c r="S6" s="13">
        <v>33</v>
      </c>
      <c r="T6" s="24" t="s">
        <v>9</v>
      </c>
      <c r="U6" s="19">
        <f t="shared" ref="U6:U16" si="0">($Q6/$Q$7)^(1/($P6-$P$7))-1</f>
        <v>0.14672400744017322</v>
      </c>
      <c r="V6" s="19">
        <f>($Q6/$Q$8)^(1/($P6-$P$8))-1</f>
        <v>0.34607469381394851</v>
      </c>
      <c r="W6" s="19">
        <f>($Q6/$Q$9)^(1/($P6-$P$9))-1</f>
        <v>0.1411814115515182</v>
      </c>
      <c r="X6" s="19">
        <f>($Q6/$Q$10)^(1/($P6-$P$10))-1</f>
        <v>0.30103559733073371</v>
      </c>
      <c r="Y6" s="19">
        <f>($Q6/$Q$11)^(1/($P6-$P$11))-1</f>
        <v>0.32960796488198674</v>
      </c>
      <c r="Z6" s="19">
        <f>($Q6/$Q$12)^(1/($P6-$P$12))-1</f>
        <v>0.27852894213149115</v>
      </c>
      <c r="AA6" s="19">
        <f>($Q6/$Q$13)^(1/($P6-$P$13))-1</f>
        <v>0.21086568465193056</v>
      </c>
      <c r="AB6" s="19">
        <f>($Q6/$Q$14)^(1/($P6-$P$14))-1</f>
        <v>0.2101725878050742</v>
      </c>
      <c r="AC6" s="19">
        <f>($Q6/$Q$15)^(1/($P6-$P$15))-1</f>
        <v>0.25198553419630842</v>
      </c>
      <c r="AD6" s="19">
        <f>($Q6/$Q$16)^(1/($P6-$P$16))-1</f>
        <v>0.1568610333092928</v>
      </c>
    </row>
    <row r="7" spans="2:31" x14ac:dyDescent="0.35">
      <c r="B7" s="29">
        <v>2010</v>
      </c>
      <c r="C7" s="12">
        <v>32487.781213571427</v>
      </c>
      <c r="D7" s="22">
        <v>4</v>
      </c>
      <c r="E7" s="13">
        <v>28</v>
      </c>
      <c r="F7" s="15">
        <f t="shared" ref="F7:F12" si="1">C7/C6-1</f>
        <v>0.14672400744017322</v>
      </c>
      <c r="H7" s="28">
        <v>2010</v>
      </c>
      <c r="I7" s="12">
        <v>32487.781213571427</v>
      </c>
      <c r="J7" s="22">
        <v>4</v>
      </c>
      <c r="K7" s="13">
        <v>28</v>
      </c>
      <c r="L7" s="13"/>
      <c r="M7" s="30" t="s">
        <v>26</v>
      </c>
      <c r="N7" s="30" t="s">
        <v>26</v>
      </c>
      <c r="P7" s="11">
        <v>2010</v>
      </c>
      <c r="Q7" s="12">
        <v>32487.781213571427</v>
      </c>
      <c r="R7" s="22">
        <v>4</v>
      </c>
      <c r="S7" s="13">
        <v>28</v>
      </c>
      <c r="T7" s="19">
        <f>($Q7/$Q$6)^(1/($P7-$P$6))-1</f>
        <v>0.14672400744017322</v>
      </c>
      <c r="U7" s="24" t="s">
        <v>9</v>
      </c>
      <c r="V7" s="19">
        <f t="shared" ref="V7:V16" si="2">($Q7/$Q$8)^(1/($P7-$P$8))-1</f>
        <v>0.58008123102877152</v>
      </c>
      <c r="W7" s="19">
        <f t="shared" ref="W7:W16" si="3">($Q7/$Q$9)^(1/($P7-$P$9))-1</f>
        <v>0.13842016784474409</v>
      </c>
      <c r="X7" s="19">
        <f t="shared" ref="X7:X16" si="4">($Q7/$Q$10)^(1/($P7-$P$10))-1</f>
        <v>0.35695653696747454</v>
      </c>
      <c r="Y7" s="19">
        <f t="shared" ref="Y7:Y16" si="5">($Q7/$Q$11)^(1/($P7-$P$11))-1</f>
        <v>0.37971626427409788</v>
      </c>
      <c r="Z7" s="19">
        <f t="shared" ref="Z7:Z16" si="6">($Q7/$Q$12)^(1/($P7-$P$12))-1</f>
        <v>0.30665488182579725</v>
      </c>
      <c r="AA7" s="19">
        <f t="shared" ref="AA7:AA16" si="7">($Q7/$Q$13)^(1/($P7-$P$13))-1</f>
        <v>0.22189948795172976</v>
      </c>
      <c r="AB7" s="19">
        <f t="shared" ref="AB7:AB16" si="8">($Q7/$Q$14)^(1/($P7-$P$14))-1</f>
        <v>0.21951883501343405</v>
      </c>
      <c r="AC7" s="19">
        <f t="shared" ref="AC7:AC16" si="9">($Q7/$Q$15)^(1/($P7-$P$15))-1</f>
        <v>0.26580515992803289</v>
      </c>
      <c r="AD7" s="19">
        <f t="shared" ref="AD7:AD15" si="10">($Q7/$Q$16)^(1/($P7-$P$16))-1</f>
        <v>0.15799288664302291</v>
      </c>
    </row>
    <row r="8" spans="2:31" x14ac:dyDescent="0.35">
      <c r="B8" s="28">
        <v>2011</v>
      </c>
      <c r="C8" s="12">
        <v>51333.333333333336</v>
      </c>
      <c r="D8" s="22">
        <v>4</v>
      </c>
      <c r="E8" s="13">
        <v>21</v>
      </c>
      <c r="F8" s="15">
        <f t="shared" si="1"/>
        <v>0.58008123102877152</v>
      </c>
      <c r="H8" s="28">
        <v>2011</v>
      </c>
      <c r="I8" s="12">
        <v>51333.333333333336</v>
      </c>
      <c r="J8" s="22">
        <v>4</v>
      </c>
      <c r="K8" s="13">
        <v>21</v>
      </c>
      <c r="L8" s="13"/>
      <c r="M8" s="30" t="s">
        <v>26</v>
      </c>
      <c r="N8" s="30" t="s">
        <v>26</v>
      </c>
      <c r="P8" s="11">
        <v>2011</v>
      </c>
      <c r="Q8" s="12">
        <v>51333.333333333336</v>
      </c>
      <c r="R8" s="22">
        <v>4</v>
      </c>
      <c r="S8" s="13">
        <v>21</v>
      </c>
      <c r="T8" s="19">
        <f t="shared" ref="T8:T16" si="11">($Q8/$Q$6)^(1/($P8-$P$6))-1</f>
        <v>0.34607469381394851</v>
      </c>
      <c r="U8" s="19">
        <f t="shared" si="0"/>
        <v>0.58008123102877152</v>
      </c>
      <c r="V8" s="24" t="s">
        <v>9</v>
      </c>
      <c r="W8" s="19">
        <f t="shared" si="3"/>
        <v>-0.17978870129870128</v>
      </c>
      <c r="X8" s="19">
        <f t="shared" si="4"/>
        <v>0.25750349018573826</v>
      </c>
      <c r="Y8" s="19">
        <f t="shared" si="5"/>
        <v>0.31874220939136011</v>
      </c>
      <c r="Z8" s="19">
        <f t="shared" si="6"/>
        <v>0.24603793853378675</v>
      </c>
      <c r="AA8" s="19">
        <f t="shared" si="7"/>
        <v>0.16066448706133185</v>
      </c>
      <c r="AB8" s="19">
        <f t="shared" si="8"/>
        <v>0.16799243133452513</v>
      </c>
      <c r="AC8" s="19">
        <f t="shared" si="9"/>
        <v>0.22633161790367606</v>
      </c>
      <c r="AD8" s="19">
        <f t="shared" si="10"/>
        <v>0.11386921533672045</v>
      </c>
    </row>
    <row r="9" spans="2:31" x14ac:dyDescent="0.35">
      <c r="B9" s="28">
        <v>2012</v>
      </c>
      <c r="C9" s="12">
        <v>42104.18</v>
      </c>
      <c r="D9" s="22">
        <v>4</v>
      </c>
      <c r="E9" s="13">
        <v>26</v>
      </c>
      <c r="F9" s="15">
        <f t="shared" si="1"/>
        <v>-0.17978870129870128</v>
      </c>
      <c r="H9" s="28">
        <v>2012</v>
      </c>
      <c r="I9" s="12">
        <v>42104.18</v>
      </c>
      <c r="J9" s="22">
        <v>4</v>
      </c>
      <c r="K9" s="13">
        <v>26</v>
      </c>
      <c r="L9" s="13"/>
      <c r="M9" s="30" t="s">
        <v>26</v>
      </c>
      <c r="N9" s="30" t="s">
        <v>26</v>
      </c>
      <c r="P9" s="11">
        <v>2012</v>
      </c>
      <c r="Q9" s="12">
        <v>42104.18</v>
      </c>
      <c r="R9" s="22">
        <v>4</v>
      </c>
      <c r="S9" s="13">
        <v>26</v>
      </c>
      <c r="T9" s="19">
        <f t="shared" si="11"/>
        <v>0.1411814115515182</v>
      </c>
      <c r="U9" s="19">
        <f t="shared" si="0"/>
        <v>0.13842016784474409</v>
      </c>
      <c r="V9" s="19">
        <f t="shared" si="2"/>
        <v>-0.17978870129870128</v>
      </c>
      <c r="W9" s="24" t="s">
        <v>9</v>
      </c>
      <c r="X9" s="19">
        <f t="shared" si="4"/>
        <v>0.92793616758648256</v>
      </c>
      <c r="Y9" s="19">
        <f t="shared" si="5"/>
        <v>0.67215675167315259</v>
      </c>
      <c r="Z9" s="19">
        <f t="shared" si="6"/>
        <v>0.43240701199773723</v>
      </c>
      <c r="AA9" s="19">
        <f t="shared" si="7"/>
        <v>0.26590738587035401</v>
      </c>
      <c r="AB9" s="19">
        <f t="shared" si="8"/>
        <v>0.25355353152789939</v>
      </c>
      <c r="AC9" s="19">
        <f t="shared" si="9"/>
        <v>0.31135906263633117</v>
      </c>
      <c r="AD9" s="19">
        <f t="shared" si="10"/>
        <v>0.16364664905586612</v>
      </c>
    </row>
    <row r="10" spans="2:31" x14ac:dyDescent="0.35">
      <c r="B10" s="29">
        <v>2013</v>
      </c>
      <c r="C10" s="17">
        <v>81174.171428571426</v>
      </c>
      <c r="D10" s="23">
        <v>6</v>
      </c>
      <c r="E10" s="18">
        <v>35</v>
      </c>
      <c r="F10" s="15">
        <f t="shared" si="1"/>
        <v>0.92793616758648256</v>
      </c>
      <c r="H10" s="29">
        <v>2013</v>
      </c>
      <c r="I10" s="17">
        <v>81174.171428571426</v>
      </c>
      <c r="J10" s="23">
        <v>6</v>
      </c>
      <c r="K10" s="18">
        <v>35</v>
      </c>
      <c r="L10" s="24" t="s">
        <v>9</v>
      </c>
      <c r="M10" s="30" t="s">
        <v>26</v>
      </c>
      <c r="N10" s="30" t="s">
        <v>26</v>
      </c>
      <c r="P10" s="16">
        <v>2013</v>
      </c>
      <c r="Q10" s="17">
        <v>81174.171428571426</v>
      </c>
      <c r="R10" s="23">
        <v>6</v>
      </c>
      <c r="S10" s="18">
        <v>35</v>
      </c>
      <c r="T10" s="19">
        <f t="shared" si="11"/>
        <v>0.30103559733073371</v>
      </c>
      <c r="U10" s="19">
        <f t="shared" si="0"/>
        <v>0.35695653696747454</v>
      </c>
      <c r="V10" s="19">
        <f t="shared" si="2"/>
        <v>0.25750349018573826</v>
      </c>
      <c r="W10" s="19">
        <f t="shared" si="3"/>
        <v>0.92793616758648256</v>
      </c>
      <c r="X10" s="24" t="s">
        <v>9</v>
      </c>
      <c r="Y10" s="19">
        <f t="shared" si="5"/>
        <v>0.4503116073943787</v>
      </c>
      <c r="Z10" s="19">
        <f t="shared" si="6"/>
        <v>0.23467692645226945</v>
      </c>
      <c r="AA10" s="19">
        <f t="shared" si="7"/>
        <v>0.10028458390667416</v>
      </c>
      <c r="AB10" s="19">
        <f t="shared" si="8"/>
        <v>0.12565535891523916</v>
      </c>
      <c r="AC10" s="19">
        <f t="shared" si="9"/>
        <v>0.21408031123869087</v>
      </c>
      <c r="AD10" s="19">
        <f t="shared" si="10"/>
        <v>6.9734170386828609E-2</v>
      </c>
      <c r="AE10" s="6"/>
    </row>
    <row r="11" spans="2:31" x14ac:dyDescent="0.35">
      <c r="B11" s="29">
        <v>2014</v>
      </c>
      <c r="C11" s="17">
        <v>117727.84304347826</v>
      </c>
      <c r="D11" s="23">
        <v>8</v>
      </c>
      <c r="E11" s="18">
        <v>23</v>
      </c>
      <c r="F11" s="15">
        <f t="shared" si="1"/>
        <v>0.45031160739437848</v>
      </c>
      <c r="H11" s="29">
        <v>2014</v>
      </c>
      <c r="I11" s="17">
        <v>117727.84304347826</v>
      </c>
      <c r="J11" s="23">
        <v>8</v>
      </c>
      <c r="K11" s="18">
        <v>23</v>
      </c>
      <c r="L11" s="18"/>
      <c r="M11" s="19">
        <f t="shared" ref="M11:M16" si="12">(I11/$I$10)^(1/(H11-$H$10))-1</f>
        <v>0.45031160739437848</v>
      </c>
      <c r="N11" s="30" t="s">
        <v>26</v>
      </c>
      <c r="P11" s="16">
        <v>2014</v>
      </c>
      <c r="Q11" s="17">
        <v>117727.84304347826</v>
      </c>
      <c r="R11" s="23">
        <v>8</v>
      </c>
      <c r="S11" s="18">
        <v>23</v>
      </c>
      <c r="T11" s="19">
        <f t="shared" si="11"/>
        <v>0.32960796488198674</v>
      </c>
      <c r="U11" s="19">
        <f t="shared" si="0"/>
        <v>0.3797162642740981</v>
      </c>
      <c r="V11" s="19">
        <f t="shared" si="2"/>
        <v>0.31874220939136011</v>
      </c>
      <c r="W11" s="19">
        <f t="shared" si="3"/>
        <v>0.67215675167315259</v>
      </c>
      <c r="X11" s="19">
        <f t="shared" si="4"/>
        <v>0.45031160739437848</v>
      </c>
      <c r="Y11" s="24" t="s">
        <v>9</v>
      </c>
      <c r="Z11" s="19">
        <f t="shared" si="6"/>
        <v>5.1103159446127311E-2</v>
      </c>
      <c r="AA11" s="19">
        <f t="shared" si="7"/>
        <v>-4.164396788899305E-2</v>
      </c>
      <c r="AB11" s="19">
        <f t="shared" si="8"/>
        <v>3.4475358367696662E-2</v>
      </c>
      <c r="AC11" s="19">
        <f t="shared" si="9"/>
        <v>0.16129869915204775</v>
      </c>
      <c r="AD11" s="19">
        <f t="shared" si="10"/>
        <v>6.5579371798001329E-3</v>
      </c>
    </row>
    <row r="12" spans="2:31" x14ac:dyDescent="0.35">
      <c r="B12" s="29">
        <v>2015</v>
      </c>
      <c r="C12" s="17">
        <v>123744.10777777778</v>
      </c>
      <c r="D12" s="23">
        <v>4</v>
      </c>
      <c r="E12" s="18">
        <v>27</v>
      </c>
      <c r="F12" s="15">
        <f t="shared" si="1"/>
        <v>5.1103159446127311E-2</v>
      </c>
      <c r="H12" s="29">
        <v>2015</v>
      </c>
      <c r="I12" s="17">
        <v>123744.10777777778</v>
      </c>
      <c r="J12" s="23">
        <v>4</v>
      </c>
      <c r="K12" s="18">
        <v>27</v>
      </c>
      <c r="L12" s="18"/>
      <c r="M12" s="19">
        <f t="shared" si="12"/>
        <v>0.23467692645226945</v>
      </c>
      <c r="N12" s="30" t="s">
        <v>26</v>
      </c>
      <c r="P12" s="16">
        <v>2015</v>
      </c>
      <c r="Q12" s="17">
        <v>123744.10777777778</v>
      </c>
      <c r="R12" s="23">
        <v>4</v>
      </c>
      <c r="S12" s="18">
        <v>27</v>
      </c>
      <c r="T12" s="19">
        <f t="shared" si="11"/>
        <v>0.27852894213149115</v>
      </c>
      <c r="U12" s="19">
        <f t="shared" si="0"/>
        <v>0.30665488182579725</v>
      </c>
      <c r="V12" s="19">
        <f t="shared" si="2"/>
        <v>0.24603793853378675</v>
      </c>
      <c r="W12" s="19">
        <f t="shared" si="3"/>
        <v>0.43240701199773723</v>
      </c>
      <c r="X12" s="19">
        <f t="shared" si="4"/>
        <v>0.23467692645226945</v>
      </c>
      <c r="Y12" s="19">
        <f t="shared" si="5"/>
        <v>5.1103159446127311E-2</v>
      </c>
      <c r="Z12" s="24" t="s">
        <v>9</v>
      </c>
      <c r="AA12" s="19">
        <f t="shared" si="7"/>
        <v>-0.12620728419508953</v>
      </c>
      <c r="AB12" s="19">
        <f t="shared" si="8"/>
        <v>2.6260360024294993E-2</v>
      </c>
      <c r="AC12" s="19">
        <f t="shared" si="9"/>
        <v>0.20054047261334773</v>
      </c>
      <c r="AD12" s="19">
        <f t="shared" si="10"/>
        <v>-4.2802145055239604E-3</v>
      </c>
    </row>
    <row r="13" spans="2:31" x14ac:dyDescent="0.35">
      <c r="B13" s="29">
        <v>2016</v>
      </c>
      <c r="C13" s="17">
        <v>108126.7</v>
      </c>
      <c r="D13" s="23">
        <v>3</v>
      </c>
      <c r="E13" s="18">
        <v>40</v>
      </c>
      <c r="F13" s="15">
        <f>C13/C12-1</f>
        <v>-0.12620728419508953</v>
      </c>
      <c r="H13" s="29">
        <v>2016</v>
      </c>
      <c r="I13" s="17">
        <v>108126.7</v>
      </c>
      <c r="J13" s="23">
        <v>3</v>
      </c>
      <c r="K13" s="18">
        <v>40</v>
      </c>
      <c r="L13" s="18"/>
      <c r="M13" s="19">
        <f t="shared" si="12"/>
        <v>0.10028458390667416</v>
      </c>
      <c r="N13" s="30" t="s">
        <v>26</v>
      </c>
      <c r="P13" s="16">
        <v>2016</v>
      </c>
      <c r="Q13" s="17">
        <v>108126.7</v>
      </c>
      <c r="R13" s="23">
        <v>3</v>
      </c>
      <c r="S13" s="18">
        <v>40</v>
      </c>
      <c r="T13" s="19">
        <f t="shared" si="11"/>
        <v>0.21086568465193034</v>
      </c>
      <c r="U13" s="19">
        <f t="shared" si="0"/>
        <v>0.22189948795172976</v>
      </c>
      <c r="V13" s="19">
        <f t="shared" si="2"/>
        <v>0.16066448706133185</v>
      </c>
      <c r="W13" s="19">
        <f t="shared" si="3"/>
        <v>0.26590738587035379</v>
      </c>
      <c r="X13" s="19">
        <f t="shared" si="4"/>
        <v>0.10028458390667416</v>
      </c>
      <c r="Y13" s="19">
        <f t="shared" si="5"/>
        <v>-4.164396788899305E-2</v>
      </c>
      <c r="Z13" s="19">
        <f t="shared" si="6"/>
        <v>-0.12620728419508953</v>
      </c>
      <c r="AA13" s="24" t="s">
        <v>9</v>
      </c>
      <c r="AB13" s="19">
        <f t="shared" si="8"/>
        <v>0.20533200552834918</v>
      </c>
      <c r="AC13" s="19">
        <f t="shared" si="9"/>
        <v>0.40721675814111991</v>
      </c>
      <c r="AD13" s="19">
        <f t="shared" si="10"/>
        <v>4.0032017198796455E-2</v>
      </c>
    </row>
    <row r="14" spans="2:31" x14ac:dyDescent="0.35">
      <c r="B14" s="29">
        <v>2017</v>
      </c>
      <c r="C14" s="17">
        <v>130328.57216216216</v>
      </c>
      <c r="D14" s="23">
        <v>5</v>
      </c>
      <c r="E14" s="18">
        <v>37</v>
      </c>
      <c r="F14" s="15">
        <f>C14/C13-1</f>
        <v>0.2053320055283494</v>
      </c>
      <c r="H14" s="29">
        <v>2017</v>
      </c>
      <c r="I14" s="17">
        <v>130328.57216216216</v>
      </c>
      <c r="J14" s="23">
        <v>5</v>
      </c>
      <c r="K14" s="18">
        <v>37</v>
      </c>
      <c r="L14" s="24" t="s">
        <v>9</v>
      </c>
      <c r="M14" s="19">
        <f t="shared" si="12"/>
        <v>0.12565535891523916</v>
      </c>
      <c r="N14" s="30" t="s">
        <v>26</v>
      </c>
      <c r="P14" s="16">
        <v>2017</v>
      </c>
      <c r="Q14" s="17">
        <v>130328.57216216216</v>
      </c>
      <c r="R14" s="23">
        <v>5</v>
      </c>
      <c r="S14" s="18">
        <v>37</v>
      </c>
      <c r="T14" s="19">
        <f t="shared" si="11"/>
        <v>0.2101725878050742</v>
      </c>
      <c r="U14" s="19">
        <f t="shared" si="0"/>
        <v>0.21951883501343405</v>
      </c>
      <c r="V14" s="19">
        <f t="shared" si="2"/>
        <v>0.16799243133452513</v>
      </c>
      <c r="W14" s="19">
        <f t="shared" si="3"/>
        <v>0.25355353152789939</v>
      </c>
      <c r="X14" s="19">
        <f t="shared" si="4"/>
        <v>0.12565535891523916</v>
      </c>
      <c r="Y14" s="19">
        <f t="shared" si="5"/>
        <v>3.4475358367696662E-2</v>
      </c>
      <c r="Z14" s="19">
        <f t="shared" si="6"/>
        <v>2.6260360024294993E-2</v>
      </c>
      <c r="AA14" s="19">
        <f t="shared" si="7"/>
        <v>0.2053320055283494</v>
      </c>
      <c r="AB14" s="24" t="s">
        <v>9</v>
      </c>
      <c r="AC14" s="19">
        <f t="shared" si="9"/>
        <v>0.64291580685702421</v>
      </c>
      <c r="AD14" s="19">
        <f t="shared" si="10"/>
        <v>-3.3911929325912582E-2</v>
      </c>
    </row>
    <row r="15" spans="2:31" x14ac:dyDescent="0.35">
      <c r="B15" s="29">
        <v>2018</v>
      </c>
      <c r="C15" s="17">
        <v>214118.87129032257</v>
      </c>
      <c r="D15" s="23">
        <v>7</v>
      </c>
      <c r="E15" s="18">
        <v>31</v>
      </c>
      <c r="F15" s="15">
        <f>C15/C14-1</f>
        <v>0.64291580685702421</v>
      </c>
      <c r="H15" s="29">
        <v>2018</v>
      </c>
      <c r="I15" s="17">
        <v>214118.87129032257</v>
      </c>
      <c r="J15" s="23">
        <v>7</v>
      </c>
      <c r="K15" s="18">
        <v>31</v>
      </c>
      <c r="L15" s="18"/>
      <c r="M15" s="19">
        <f t="shared" si="12"/>
        <v>0.21408031123869087</v>
      </c>
      <c r="N15" s="19">
        <f>(I15/$I$14)^(1/(H15-$H$14))-1</f>
        <v>0.64291580685702421</v>
      </c>
      <c r="P15" s="16">
        <v>2018</v>
      </c>
      <c r="Q15" s="17">
        <v>214118.87129032257</v>
      </c>
      <c r="R15" s="23">
        <v>7</v>
      </c>
      <c r="S15" s="18">
        <v>31</v>
      </c>
      <c r="T15" s="19">
        <f t="shared" si="11"/>
        <v>0.25198553419630842</v>
      </c>
      <c r="U15" s="19">
        <f t="shared" si="0"/>
        <v>0.26580515992803289</v>
      </c>
      <c r="V15" s="19">
        <f t="shared" si="2"/>
        <v>0.22633161790367606</v>
      </c>
      <c r="W15" s="19">
        <f t="shared" si="3"/>
        <v>0.31135906263633095</v>
      </c>
      <c r="X15" s="19">
        <f t="shared" si="4"/>
        <v>0.21408031123869087</v>
      </c>
      <c r="Y15" s="19">
        <f t="shared" si="5"/>
        <v>0.16129869915204775</v>
      </c>
      <c r="Z15" s="19">
        <f t="shared" si="6"/>
        <v>0.20054047261334773</v>
      </c>
      <c r="AA15" s="19">
        <f t="shared" si="7"/>
        <v>0.40721675814111991</v>
      </c>
      <c r="AB15" s="19">
        <f t="shared" si="8"/>
        <v>0.64291580685702421</v>
      </c>
      <c r="AC15" s="24" t="s">
        <v>9</v>
      </c>
      <c r="AD15" s="19">
        <f t="shared" si="10"/>
        <v>-0.4319087098661023</v>
      </c>
    </row>
    <row r="16" spans="2:31" x14ac:dyDescent="0.35">
      <c r="B16" s="29">
        <v>2019</v>
      </c>
      <c r="C16" s="17">
        <v>121639.06583333334</v>
      </c>
      <c r="D16" s="23">
        <v>3</v>
      </c>
      <c r="E16" s="18">
        <v>12</v>
      </c>
      <c r="F16" s="15">
        <f>C16/C15-1</f>
        <v>-0.4319087098661023</v>
      </c>
      <c r="H16" s="29">
        <v>2019</v>
      </c>
      <c r="I16" s="17">
        <v>121639.06583333334</v>
      </c>
      <c r="J16" s="23">
        <v>3</v>
      </c>
      <c r="K16" s="18">
        <v>12</v>
      </c>
      <c r="L16" s="18"/>
      <c r="M16" s="19">
        <f t="shared" si="12"/>
        <v>6.9734170386828609E-2</v>
      </c>
      <c r="N16" s="19">
        <f>(I16/$I$14)^(1/(H16-$H$14))-1</f>
        <v>-3.3911929325912582E-2</v>
      </c>
      <c r="P16" s="16">
        <v>2019</v>
      </c>
      <c r="Q16" s="17">
        <v>121639.06583333334</v>
      </c>
      <c r="R16" s="23">
        <v>3</v>
      </c>
      <c r="S16" s="18">
        <v>12</v>
      </c>
      <c r="T16" s="19">
        <f t="shared" si="11"/>
        <v>0.1568610333092928</v>
      </c>
      <c r="U16" s="19">
        <f t="shared" si="0"/>
        <v>0.15799288664302291</v>
      </c>
      <c r="V16" s="19">
        <f t="shared" si="2"/>
        <v>0.11386921533672045</v>
      </c>
      <c r="W16" s="19">
        <f t="shared" si="3"/>
        <v>0.16364664905586612</v>
      </c>
      <c r="X16" s="19">
        <f t="shared" si="4"/>
        <v>6.9734170386828609E-2</v>
      </c>
      <c r="Y16" s="19">
        <f t="shared" si="5"/>
        <v>6.5579371798001329E-3</v>
      </c>
      <c r="Z16" s="19">
        <f t="shared" si="6"/>
        <v>-4.2802145055238494E-3</v>
      </c>
      <c r="AA16" s="19">
        <f t="shared" si="7"/>
        <v>4.0032017198796455E-2</v>
      </c>
      <c r="AB16" s="19">
        <f t="shared" si="8"/>
        <v>-3.3911929325912582E-2</v>
      </c>
      <c r="AC16" s="19">
        <f t="shared" si="9"/>
        <v>-0.4319087098661023</v>
      </c>
      <c r="AD16" s="24" t="s">
        <v>9</v>
      </c>
    </row>
    <row r="17" spans="2:30" x14ac:dyDescent="0.35">
      <c r="B17" s="29">
        <v>2020</v>
      </c>
      <c r="C17" s="17">
        <v>250909.43540983606</v>
      </c>
      <c r="D17" s="23">
        <v>14</v>
      </c>
      <c r="E17" s="18">
        <v>61</v>
      </c>
      <c r="F17" s="15" t="s">
        <v>12</v>
      </c>
      <c r="H17" s="29">
        <v>2020</v>
      </c>
      <c r="I17" s="17">
        <v>250909.43540983606</v>
      </c>
      <c r="J17" s="23">
        <v>14</v>
      </c>
      <c r="K17" s="18">
        <v>61</v>
      </c>
      <c r="L17" s="18"/>
      <c r="M17" s="15" t="s">
        <v>12</v>
      </c>
      <c r="N17" s="15" t="s">
        <v>12</v>
      </c>
      <c r="P17" s="16">
        <v>2020</v>
      </c>
      <c r="Q17" s="17">
        <v>250909.43540983606</v>
      </c>
      <c r="R17" s="23">
        <v>14</v>
      </c>
      <c r="S17" s="18">
        <v>61</v>
      </c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5" t="s">
        <v>12</v>
      </c>
      <c r="Z17" s="15" t="s">
        <v>12</v>
      </c>
      <c r="AA17" s="15" t="s">
        <v>12</v>
      </c>
      <c r="AB17" s="15" t="s">
        <v>12</v>
      </c>
      <c r="AC17" s="15" t="s">
        <v>12</v>
      </c>
      <c r="AD17" s="15" t="s">
        <v>12</v>
      </c>
    </row>
    <row r="18" spans="2:30" x14ac:dyDescent="0.35">
      <c r="B18" s="29">
        <v>2021</v>
      </c>
      <c r="C18" s="17">
        <v>285253.33333333331</v>
      </c>
      <c r="D18" s="23">
        <v>1</v>
      </c>
      <c r="E18" s="18">
        <v>3</v>
      </c>
      <c r="F18" s="15" t="s">
        <v>12</v>
      </c>
      <c r="H18" s="29">
        <v>2021</v>
      </c>
      <c r="I18" s="17">
        <v>285253.33333333331</v>
      </c>
      <c r="J18" s="23">
        <v>1</v>
      </c>
      <c r="K18" s="18">
        <v>3</v>
      </c>
      <c r="L18" s="18"/>
      <c r="M18" s="15" t="s">
        <v>12</v>
      </c>
      <c r="N18" s="15" t="s">
        <v>12</v>
      </c>
      <c r="P18" s="16">
        <v>2021</v>
      </c>
      <c r="Q18" s="17">
        <v>285253.33333333331</v>
      </c>
      <c r="R18" s="23">
        <v>1</v>
      </c>
      <c r="S18" s="18">
        <v>3</v>
      </c>
      <c r="T18" s="15" t="s">
        <v>12</v>
      </c>
      <c r="U18" s="15" t="s">
        <v>12</v>
      </c>
      <c r="V18" s="15" t="s">
        <v>12</v>
      </c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 t="s">
        <v>12</v>
      </c>
      <c r="AD18" s="15" t="s">
        <v>12</v>
      </c>
    </row>
    <row r="19" spans="2:30" x14ac:dyDescent="0.35">
      <c r="B19" s="29">
        <v>2022</v>
      </c>
      <c r="C19" s="17">
        <v>170394.65384615384</v>
      </c>
      <c r="D19" s="23">
        <v>2</v>
      </c>
      <c r="E19" s="18">
        <v>26</v>
      </c>
      <c r="F19" s="15" t="s">
        <v>12</v>
      </c>
      <c r="H19" s="29">
        <v>2022</v>
      </c>
      <c r="I19" s="17">
        <v>170394.65384615384</v>
      </c>
      <c r="J19" s="23">
        <v>2</v>
      </c>
      <c r="K19" s="18">
        <v>26</v>
      </c>
      <c r="L19" s="18"/>
      <c r="M19" s="15" t="s">
        <v>12</v>
      </c>
      <c r="N19" s="15" t="s">
        <v>12</v>
      </c>
      <c r="P19" s="16">
        <v>2022</v>
      </c>
      <c r="Q19" s="17">
        <v>170394.65384615384</v>
      </c>
      <c r="R19" s="23">
        <v>2</v>
      </c>
      <c r="S19" s="18">
        <v>26</v>
      </c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5" t="s">
        <v>12</v>
      </c>
      <c r="AC19" s="15" t="s">
        <v>12</v>
      </c>
      <c r="AD19" s="15" t="s">
        <v>12</v>
      </c>
    </row>
    <row r="20" spans="2:30" x14ac:dyDescent="0.35">
      <c r="C20" s="18" t="s">
        <v>23</v>
      </c>
      <c r="D20" s="18">
        <f>SUM(D6:D19)</f>
        <v>66</v>
      </c>
      <c r="E20" s="18">
        <f>SUM(E6:E19)</f>
        <v>403</v>
      </c>
      <c r="I20" s="18" t="s">
        <v>23</v>
      </c>
      <c r="J20" s="18">
        <f>SUM(J6:J19)</f>
        <v>66</v>
      </c>
      <c r="K20" s="18">
        <f>SUM(K6:K19)</f>
        <v>403</v>
      </c>
      <c r="Q20" s="18" t="s">
        <v>23</v>
      </c>
      <c r="R20" s="18">
        <f>SUM(R6:R19)</f>
        <v>66</v>
      </c>
      <c r="S20" s="18">
        <f>SUM(S6:S19)</f>
        <v>403</v>
      </c>
    </row>
    <row r="21" spans="2:30" x14ac:dyDescent="0.35">
      <c r="C21" s="25"/>
      <c r="D21" s="25"/>
      <c r="E21" s="25"/>
    </row>
    <row r="22" spans="2:30" ht="15" customHeight="1" x14ac:dyDescent="0.35">
      <c r="E22" s="36" t="s">
        <v>10</v>
      </c>
      <c r="F22" s="37">
        <f>AVERAGE(F6:F19)</f>
        <v>0.22664992899214131</v>
      </c>
      <c r="L22" s="38" t="s">
        <v>10</v>
      </c>
      <c r="M22" s="31">
        <f>AVERAGE(M6:N19)</f>
        <v>0.22546835447814906</v>
      </c>
      <c r="N22" s="32"/>
      <c r="R22" s="38" t="s">
        <v>10</v>
      </c>
      <c r="S22" s="31">
        <f>AVERAGE(T6:AD19)</f>
        <v>0.21219864698921612</v>
      </c>
      <c r="T22" s="32"/>
    </row>
    <row r="23" spans="2:30" x14ac:dyDescent="0.35">
      <c r="E23" s="36"/>
      <c r="F23" s="37"/>
      <c r="L23" s="39"/>
      <c r="M23" s="33"/>
      <c r="N23" s="34"/>
      <c r="R23" s="39"/>
      <c r="S23" s="33"/>
      <c r="T23" s="34"/>
    </row>
    <row r="24" spans="2:30" x14ac:dyDescent="0.35">
      <c r="O24" s="1"/>
      <c r="P24" s="3"/>
    </row>
    <row r="25" spans="2:30" x14ac:dyDescent="0.35">
      <c r="G25" s="1"/>
      <c r="H25" s="3"/>
    </row>
    <row r="26" spans="2:30" x14ac:dyDescent="0.35">
      <c r="G26" s="1"/>
      <c r="H26" s="3"/>
    </row>
    <row r="27" spans="2:30" x14ac:dyDescent="0.35">
      <c r="G27" s="1"/>
      <c r="H27" s="3"/>
    </row>
    <row r="28" spans="2:30" x14ac:dyDescent="0.35">
      <c r="G28" s="1"/>
      <c r="H28" s="3"/>
      <c r="P28" t="s">
        <v>25</v>
      </c>
    </row>
    <row r="29" spans="2:30" x14ac:dyDescent="0.35">
      <c r="G29" s="1"/>
      <c r="H29" s="3"/>
      <c r="P29" s="4" t="s">
        <v>0</v>
      </c>
      <c r="Q29" s="5">
        <v>0.02</v>
      </c>
      <c r="R29" s="5">
        <v>0.06</v>
      </c>
      <c r="S29" s="5">
        <v>0.1</v>
      </c>
      <c r="T29" s="5">
        <v>0.15</v>
      </c>
    </row>
    <row r="30" spans="2:30" x14ac:dyDescent="0.35">
      <c r="G30" s="1"/>
      <c r="H30" s="3"/>
      <c r="P30" s="27">
        <v>2009</v>
      </c>
      <c r="Q30" s="26">
        <v>40000</v>
      </c>
      <c r="R30" s="26">
        <v>40000</v>
      </c>
      <c r="S30" s="26">
        <v>40000</v>
      </c>
      <c r="T30" s="26">
        <v>40000</v>
      </c>
      <c r="U30" t="s">
        <v>24</v>
      </c>
    </row>
    <row r="31" spans="2:30" x14ac:dyDescent="0.35">
      <c r="G31" s="1"/>
      <c r="H31" s="3"/>
      <c r="P31" s="27">
        <v>2010</v>
      </c>
      <c r="Q31" s="26">
        <f>Q30*(1+Q$29)</f>
        <v>40800</v>
      </c>
      <c r="R31" s="26">
        <f t="shared" ref="R31:T43" si="13">R30*(1+R$29)</f>
        <v>42400</v>
      </c>
      <c r="S31" s="26">
        <f t="shared" si="13"/>
        <v>44000</v>
      </c>
      <c r="T31" s="26">
        <f t="shared" si="13"/>
        <v>46000</v>
      </c>
    </row>
    <row r="32" spans="2:30" x14ac:dyDescent="0.35">
      <c r="G32" s="1"/>
      <c r="H32" s="3"/>
      <c r="P32" s="27">
        <v>2011</v>
      </c>
      <c r="Q32" s="26">
        <f t="shared" ref="Q32:Q43" si="14">Q31*(1+Q$29)</f>
        <v>41616</v>
      </c>
      <c r="R32" s="26">
        <f t="shared" si="13"/>
        <v>44944</v>
      </c>
      <c r="S32" s="26">
        <f t="shared" si="13"/>
        <v>48400.000000000007</v>
      </c>
      <c r="T32" s="26">
        <f t="shared" si="13"/>
        <v>52899.999999999993</v>
      </c>
    </row>
    <row r="33" spans="7:20" x14ac:dyDescent="0.35">
      <c r="G33" s="1"/>
      <c r="H33" s="3"/>
      <c r="P33" s="27">
        <v>2012</v>
      </c>
      <c r="Q33" s="26">
        <f t="shared" si="14"/>
        <v>42448.32</v>
      </c>
      <c r="R33" s="26">
        <f t="shared" si="13"/>
        <v>47640.639999999999</v>
      </c>
      <c r="S33" s="26">
        <f t="shared" si="13"/>
        <v>53240.000000000015</v>
      </c>
      <c r="T33" s="26">
        <f t="shared" si="13"/>
        <v>60834.999999999985</v>
      </c>
    </row>
    <row r="34" spans="7:20" x14ac:dyDescent="0.35">
      <c r="G34" s="1"/>
      <c r="H34" s="3"/>
      <c r="P34" s="27">
        <v>2013</v>
      </c>
      <c r="Q34" s="26">
        <f t="shared" si="14"/>
        <v>43297.286399999997</v>
      </c>
      <c r="R34" s="26">
        <f t="shared" si="13"/>
        <v>50499.078399999999</v>
      </c>
      <c r="S34" s="26">
        <f t="shared" si="13"/>
        <v>58564.000000000022</v>
      </c>
      <c r="T34" s="26">
        <f t="shared" si="13"/>
        <v>69960.249999999971</v>
      </c>
    </row>
    <row r="35" spans="7:20" x14ac:dyDescent="0.35">
      <c r="P35" s="27">
        <v>2014</v>
      </c>
      <c r="Q35" s="26">
        <f t="shared" si="14"/>
        <v>44163.232127999996</v>
      </c>
      <c r="R35" s="26">
        <f t="shared" si="13"/>
        <v>53529.023104</v>
      </c>
      <c r="S35" s="26">
        <f t="shared" si="13"/>
        <v>64420.400000000031</v>
      </c>
      <c r="T35" s="26">
        <f t="shared" si="13"/>
        <v>80454.287499999962</v>
      </c>
    </row>
    <row r="36" spans="7:20" x14ac:dyDescent="0.35">
      <c r="P36" s="27">
        <v>2015</v>
      </c>
      <c r="Q36" s="26">
        <f t="shared" si="14"/>
        <v>45046.496770559999</v>
      </c>
      <c r="R36" s="26">
        <f t="shared" si="13"/>
        <v>56740.764490240006</v>
      </c>
      <c r="S36" s="26">
        <f t="shared" si="13"/>
        <v>70862.440000000046</v>
      </c>
      <c r="T36" s="26">
        <f t="shared" si="13"/>
        <v>92522.43062499995</v>
      </c>
    </row>
    <row r="37" spans="7:20" x14ac:dyDescent="0.35">
      <c r="P37" s="27">
        <v>2016</v>
      </c>
      <c r="Q37" s="26">
        <f t="shared" si="14"/>
        <v>45947.4267059712</v>
      </c>
      <c r="R37" s="26">
        <f t="shared" si="13"/>
        <v>60145.210359654411</v>
      </c>
      <c r="S37" s="26">
        <f t="shared" si="13"/>
        <v>77948.684000000052</v>
      </c>
      <c r="T37" s="26">
        <f t="shared" si="13"/>
        <v>106400.79521874993</v>
      </c>
    </row>
    <row r="38" spans="7:20" x14ac:dyDescent="0.35">
      <c r="P38" s="27">
        <v>2017</v>
      </c>
      <c r="Q38" s="26">
        <f t="shared" si="14"/>
        <v>46866.375240090623</v>
      </c>
      <c r="R38" s="26">
        <f t="shared" si="13"/>
        <v>63753.922981233678</v>
      </c>
      <c r="S38" s="26">
        <f t="shared" si="13"/>
        <v>85743.552400000059</v>
      </c>
      <c r="T38" s="26">
        <f t="shared" si="13"/>
        <v>122360.91450156241</v>
      </c>
    </row>
    <row r="39" spans="7:20" x14ac:dyDescent="0.35">
      <c r="P39" s="27">
        <v>2018</v>
      </c>
      <c r="Q39" s="26">
        <f t="shared" si="14"/>
        <v>47803.702744892435</v>
      </c>
      <c r="R39" s="26">
        <f t="shared" si="13"/>
        <v>67579.1583601077</v>
      </c>
      <c r="S39" s="26">
        <f t="shared" si="13"/>
        <v>94317.907640000078</v>
      </c>
      <c r="T39" s="26">
        <f t="shared" si="13"/>
        <v>140715.05167679675</v>
      </c>
    </row>
    <row r="40" spans="7:20" x14ac:dyDescent="0.35">
      <c r="P40" s="27">
        <v>2019</v>
      </c>
      <c r="Q40" s="26">
        <f t="shared" si="14"/>
        <v>48759.776799790285</v>
      </c>
      <c r="R40" s="26">
        <f t="shared" si="13"/>
        <v>71633.907861714164</v>
      </c>
      <c r="S40" s="26">
        <f t="shared" si="13"/>
        <v>103749.6984040001</v>
      </c>
      <c r="T40" s="26">
        <f t="shared" si="13"/>
        <v>161822.30942831625</v>
      </c>
    </row>
    <row r="41" spans="7:20" x14ac:dyDescent="0.35">
      <c r="P41" s="27">
        <v>2020</v>
      </c>
      <c r="Q41" s="26">
        <f t="shared" si="14"/>
        <v>49734.972335786093</v>
      </c>
      <c r="R41" s="26">
        <f t="shared" si="13"/>
        <v>75931.942333417013</v>
      </c>
      <c r="S41" s="26">
        <f t="shared" si="13"/>
        <v>114124.66824440012</v>
      </c>
      <c r="T41" s="26">
        <f t="shared" si="13"/>
        <v>186095.65584256366</v>
      </c>
    </row>
    <row r="42" spans="7:20" x14ac:dyDescent="0.35">
      <c r="P42" s="27">
        <v>2021</v>
      </c>
      <c r="Q42" s="26">
        <f t="shared" si="14"/>
        <v>50729.671782501813</v>
      </c>
      <c r="R42" s="26">
        <f t="shared" si="13"/>
        <v>80487.858873422039</v>
      </c>
      <c r="S42" s="26">
        <f t="shared" si="13"/>
        <v>125537.13506884014</v>
      </c>
      <c r="T42" s="26">
        <f t="shared" si="13"/>
        <v>214010.00421894819</v>
      </c>
    </row>
    <row r="43" spans="7:20" x14ac:dyDescent="0.35">
      <c r="P43" s="27">
        <v>2022</v>
      </c>
      <c r="Q43" s="26">
        <f t="shared" si="14"/>
        <v>51744.26521815185</v>
      </c>
      <c r="R43" s="26">
        <f t="shared" si="13"/>
        <v>85317.130405827367</v>
      </c>
      <c r="S43" s="26">
        <f t="shared" si="13"/>
        <v>138090.84857572417</v>
      </c>
      <c r="T43" s="26">
        <f t="shared" si="13"/>
        <v>246111.50485179041</v>
      </c>
    </row>
    <row r="44" spans="7:20" x14ac:dyDescent="0.35">
      <c r="P44" s="2"/>
    </row>
  </sheetData>
  <mergeCells count="7">
    <mergeCell ref="S22:T23"/>
    <mergeCell ref="B1:E1"/>
    <mergeCell ref="E22:E23"/>
    <mergeCell ref="F22:F23"/>
    <mergeCell ref="M22:N23"/>
    <mergeCell ref="R22:R23"/>
    <mergeCell ref="L22:L23"/>
  </mergeCells>
  <phoneticPr fontId="8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4D678EF2B94B9C35E5005AA0C69D" ma:contentTypeVersion="4" ma:contentTypeDescription="Create a new document." ma:contentTypeScope="" ma:versionID="ae758419d8320a56b2f0582871acada1">
  <xsd:schema xmlns:xsd="http://www.w3.org/2001/XMLSchema" xmlns:xs="http://www.w3.org/2001/XMLSchema" xmlns:p="http://schemas.microsoft.com/office/2006/metadata/properties" xmlns:ns2="35e6ce4d-d5f8-44ac-ac7a-3530ff49cd20" targetNamespace="http://schemas.microsoft.com/office/2006/metadata/properties" ma:root="true" ma:fieldsID="ae5a9f2d61056e6f56cc60b89baaa59d" ns2:_="">
    <xsd:import namespace="35e6ce4d-d5f8-44ac-ac7a-3530ff49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ce4d-d5f8-44ac-ac7a-3530ff49c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24353-1FE2-4292-A797-95E5A79A78D9}"/>
</file>

<file path=customXml/itemProps2.xml><?xml version="1.0" encoding="utf-8"?>
<ds:datastoreItem xmlns:ds="http://schemas.openxmlformats.org/officeDocument/2006/customXml" ds:itemID="{E66DB8BA-0D02-4F82-B20A-057C3C8B4B58}">
  <ds:schemaRefs>
    <ds:schemaRef ds:uri="7e0d5db4-ab98-4ddf-9e21-4fcaf0735e70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6bdb4c5-b16f-4beb-be0d-abf83175ed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C9C22A-C752-4F43-B83A-9B834B7AB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Miaad Safari</dc:creator>
  <cp:keywords/>
  <dc:description/>
  <cp:lastModifiedBy>Preet Gill</cp:lastModifiedBy>
  <cp:revision/>
  <dcterms:created xsi:type="dcterms:W3CDTF">2024-02-18T19:02:36Z</dcterms:created>
  <dcterms:modified xsi:type="dcterms:W3CDTF">2024-11-14T19:29:21Z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2024-02-18T19:32:07Z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bcfc2bdd-d5b4-47a6-80da-58705f8a827c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530436417</vt:i4>
  </property>
  <property fmtid="{D5CDD505-2E9C-101B-9397-08002B2CF9AE}" pid="10" name="_NewReviewCycle">
    <vt:lpwstr/>
  </property>
  <property fmtid="{D5CDD505-2E9C-101B-9397-08002B2CF9AE}" pid="11" name="_EmailSubject">
    <vt:lpwstr>JT1.2 Attachment 1</vt:lpwstr>
  </property>
  <property fmtid="{D5CDD505-2E9C-101B-9397-08002B2CF9AE}" pid="12" name="_AuthorEmail">
    <vt:lpwstr>Aron.Murdoch@enbridge.com</vt:lpwstr>
  </property>
  <property fmtid="{D5CDD505-2E9C-101B-9397-08002B2CF9AE}" pid="13" name="_AuthorEmailDisplayName">
    <vt:lpwstr>Aron Murdoch</vt:lpwstr>
  </property>
  <property fmtid="{D5CDD505-2E9C-101B-9397-08002B2CF9AE}" pid="14" name="ContentTypeId">
    <vt:lpwstr>0x0101006F104D678EF2B94B9C35E5005AA0C69D</vt:lpwstr>
  </property>
  <property fmtid="{D5CDD505-2E9C-101B-9397-08002B2CF9AE}" pid="15" name="_ReviewingToolsShownOnce">
    <vt:lpwstr/>
  </property>
</Properties>
</file>