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C28BDEFB-DE17-4843-8E72-A02489AE9E4E}" xr6:coauthVersionLast="47" xr6:coauthVersionMax="47" xr10:uidLastSave="{00000000-0000-0000-0000-000000000000}"/>
  <bookViews>
    <workbookView xWindow="-110" yWindow="-110" windowWidth="19420" windowHeight="10420" firstSheet="1" activeTab="1" xr2:uid="{AFEA4B81-B2A9-4FFB-945A-A226CC36155C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E">#REF!</definedName>
    <definedName name="\i">#REF!</definedName>
    <definedName name="\K">#REF!</definedName>
    <definedName name="\L">#REF!</definedName>
    <definedName name="\N">#REF!</definedName>
    <definedName name="\o">'[1]2018 EGD Charges'!#REF!</definedName>
    <definedName name="\P">#REF!</definedName>
    <definedName name="\q">'[1]2018 EGD Charges'!#REF!</definedName>
    <definedName name="\R">#REF!</definedName>
    <definedName name="\s">#REF!</definedName>
    <definedName name="\T">#REF!</definedName>
    <definedName name="\V">#REF!</definedName>
    <definedName name="\X">#REF!</definedName>
    <definedName name="\z">'[1]2018 EGD Charges'!#REF!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'[2]NRA Template'!#REF!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'[2]NRA Template'!#REF!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a1">#N/A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>#REF!</definedName>
    <definedName name="_0_SLQ_MetricsDIR">#REF!</definedName>
    <definedName name="_0_SLQ_MetricsIND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>#REF!</definedName>
    <definedName name="_147_0ProjectionsT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>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>[10]Storage!#REF!</definedName>
    <definedName name="_1DebtInputAddressTa">[10]Storage!#REF!</definedName>
    <definedName name="_1PRINT_IPLGAL">#REF!</definedName>
    <definedName name="_2__123Graph_ACHART_2" hidden="1">[9]Assumptions!#REF!</definedName>
    <definedName name="_2__123Graph_BCHART_2" hidden="1">[7]Assumptions!#REF!</definedName>
    <definedName name="_2_SLQ_NozzleList">#REF!</definedName>
    <definedName name="_2_TAQ_EquipDetsByOrigin">#REF!</definedName>
    <definedName name="_21_0ProjectionsT">[10]Storage!#REF!</definedName>
    <definedName name="_24__123Graph_BCHART_2" hidden="1">[9]Assumptions!#REF!</definedName>
    <definedName name="_2HeadingsAddressTa">[10]Storage!#REF!</definedName>
    <definedName name="_2PRINT_IPLGAL">#REF!</definedName>
    <definedName name="_2PRINT_IPLT">#REF!</definedName>
    <definedName name="_3__123Graph_CCHART_2" hidden="1">[7]Assumptions!#REF!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>#REF!</definedName>
    <definedName name="_3_AQ_UnrestrainPLPipe_AvgDiam">'[6]Project Metrics'!$AF$29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>#REF!</definedName>
    <definedName name="_33E0">+#REF!+#REF!+#REF!+#REF!+#REF!+#REF!+#REF!+#REF!+#REF!+#REF!+#REF!+#REF!+#REF!+#REF!</definedName>
    <definedName name="_33E1" localSheetId="1">[0]!_33E0+#REF!+#REF!+#REF!+#REF!+#REF!+#REF!+#REF!+#REF!+#REF!+#REF!+#REF!+#REF!+#REF!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[0]!_33E0+#REF!+#REF!+#REF!+#REF!+#REF!+#REF!+#REF!+#REF!+#REF!+#REF!+#REF!+#REF!+#REF!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 localSheetId="1">[0]!_36D4+#REF!+#REF!+#REF!+#REF!+#REF!+#REF!+#REF!+#REF!+#REF!+#REF!+#REF!+#REF!+#REF!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localSheetId="1" hidden="1">[7]Assumptions!#REF!</definedName>
    <definedName name="_4__123Graph_DCHART_2" hidden="1">[7]Assumptions!#REF!</definedName>
    <definedName name="_4_KQQ_Conc_Sub1_BlkLg" localSheetId="1">#REF!</definedName>
    <definedName name="_4_KQQ_Conc_Sub1_BlkLg">#REF!</definedName>
    <definedName name="_4_KQQ_Conc_Sub1_BlkMed" localSheetId="1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8__123Graph_DCHART_2" hidden="1">[9]Assumptions!#REF!</definedName>
    <definedName name="_4PRINT_IPLT">#REF!</definedName>
    <definedName name="_4PRINT_ME">#REF!</definedName>
    <definedName name="_4ProjectionsT">[10]Storage!#REF!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3E0">+#REF!+#REF!+#REF!+#REF!+#REF!+#REF!+#REF!+#REF!+#REF!+#REF!+#REF!+#REF!+#REF!+#REF!</definedName>
    <definedName name="_53E1" localSheetId="1">[0]!_53E0+#REF!+#REF!+#REF!+#REF!+#REF!+#REF!+#REF!+#REF!+#REF!+#REF!+#REF!+#REF!+#REF!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>+#REF!+#REF!+#REF!+#REF!+#REF!+#REF!+#REF!+#REF!+#REF!+#REF!+#REF!+#REF!+#REF!+#REF!</definedName>
    <definedName name="_5PRINT_NW" localSheetId="1">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PRINT_LEASE">#REF!</definedName>
    <definedName name="_6PRINT_OS">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>#REF!</definedName>
    <definedName name="_8__123Graph_DCHART_2" hidden="1">[9]Assumptions!#REF!</definedName>
    <definedName name="_8_TAQ_InsulDetsByOrigin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>#REF!</definedName>
    <definedName name="_97_0HeadingsAddressTa">[10]Storage!#REF!</definedName>
    <definedName name="_98_0HeadingsAddressTa">[10]Storage!#REF!</definedName>
    <definedName name="_a1">#N/A</definedName>
    <definedName name="_apr2">'[1]2018 EGD Charges'!#REF!</definedName>
    <definedName name="_apr3">#REF!</definedName>
    <definedName name="_AtRisk_FitDataRange_FIT_304EA_97DC5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'[1]2018 EGD Charges'!#REF!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>#REF!</definedName>
    <definedName name="_Currency_Pipe_Item_Dets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>#REF!</definedName>
    <definedName name="_dat10000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>#REF!</definedName>
    <definedName name="_doc2">[13]RevProof!$X$2</definedName>
    <definedName name="_doc3">[13]RevProof!$X$3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>'[1]2018 EGD Charges'!#REF!</definedName>
    <definedName name="_feb3">#REF!</definedName>
    <definedName name="_feb4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jan2">'[1]2018 EGD Charges'!#REF!</definedName>
    <definedName name="_jan3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>#REF!</definedName>
    <definedName name="_jun2">'[1]2018 EGD Charges'!#REF!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>#REF!</definedName>
    <definedName name="_may2">'[1]2018 EGD Charges'!#REF!</definedName>
    <definedName name="_may3">#REF!</definedName>
    <definedName name="_nov2">'[1]2018 EGD Charges'!#REF!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>#REF!</definedName>
    <definedName name="_Order1" hidden="1">255</definedName>
    <definedName name="_Order2" hidden="1">255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>#REF!</definedName>
    <definedName name="_REV2">#REF!</definedName>
    <definedName name="_REV3">#REF!</definedName>
    <definedName name="_REV4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>#REF!</definedName>
    <definedName name="_SW2">#REF!</definedName>
    <definedName name="_SW3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>#REF!</definedName>
    <definedName name="ACTUAL_BDG">#REF!</definedName>
    <definedName name="adds">#REF!</definedName>
    <definedName name="adf">#REF!</definedName>
    <definedName name="AdHoc_Sheets">#REF!</definedName>
    <definedName name="admin">#REF!</definedName>
    <definedName name="AEDC">[16]Report!$E$31</definedName>
    <definedName name="aerqwrwaerewr">#REF!</definedName>
    <definedName name="aewrargsetryerwst">#REF!</definedName>
    <definedName name="aewrqweraweraewr">'[17]Pipeline BOM'!#REF!</definedName>
    <definedName name="AEWSFDRIKJML">#REF!</definedName>
    <definedName name="AFE_DIGS">#REF!</definedName>
    <definedName name="AFE_Holdback_Categories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>#REF!</definedName>
    <definedName name="anscount" hidden="1">1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>#REF!</definedName>
    <definedName name="AR_sales">#REF!</definedName>
    <definedName name="Area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>#REF!</definedName>
    <definedName name="atersaerhsaerERJ">#REF!</definedName>
    <definedName name="AUDIT">#REF!</definedName>
    <definedName name="AUG">[20]Sheet3!$H$42</definedName>
    <definedName name="AV">#REF!</definedName>
    <definedName name="awerawerawer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hidden="1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>#REF!</definedName>
    <definedName name="BreakevenAnalysis">[7]Assumptions!$A$1</definedName>
    <definedName name="BSDate">'[7]Base Year'!$J$60</definedName>
    <definedName name="BtfeIndexSheetTable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>#REF!</definedName>
    <definedName name="CAN_WST">#REF!</definedName>
    <definedName name="cap_oh">[16]Report!$E$28</definedName>
    <definedName name="Cap_Rates">#REF!</definedName>
    <definedName name="CAP_TAX_RATE">[27]WFeasoParam!$B$6</definedName>
    <definedName name="CapClass">#REF!</definedName>
    <definedName name="CapClassList">#REF!</definedName>
    <definedName name="capex">#REF!</definedName>
    <definedName name="capex_total">[16]Report!$E$32</definedName>
    <definedName name="CapType">#REF!</definedName>
    <definedName name="CapTypeList">#REF!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hfull">#REF!</definedName>
    <definedName name="cashprint">#REF!</definedName>
    <definedName name="CatA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>#REF!</definedName>
    <definedName name="CDD">#REF!</definedName>
    <definedName name="CDO">#REF!</definedName>
    <definedName name="CE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>OFFSET([30]Rebase!$I$175,0,1,1,Cht1_Term)</definedName>
    <definedName name="CIQWBGuid" hidden="1">"071005af-204d-4d78-bc09-5dc27a8ff93b"</definedName>
    <definedName name="Class">#REF!</definedName>
    <definedName name="Coating">#REF!</definedName>
    <definedName name="COD">[16]Assumptions!$F$7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>#REF!</definedName>
    <definedName name="daat">#REF!</definedName>
    <definedName name="data1" localSheetId="1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>#REF!</definedName>
    <definedName name="deferrals">#REF!</definedName>
    <definedName name="deferred_tax">[37]Balsheet!#REF!</definedName>
    <definedName name="dep_exp_06">[16]Report!#REF!</definedName>
    <definedName name="dep_exp_07">[16]Report!#REF!</definedName>
    <definedName name="dep_exp_08">[16]Report!#REF!</definedName>
    <definedName name="dep_exp_09">[16]Report!#REF!</definedName>
    <definedName name="dep_exp_10">[16]Report!#REF!</definedName>
    <definedName name="Dept">#REF!</definedName>
    <definedName name="DepYear">'[7]Base Year'!$J$38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>#REF!</definedName>
    <definedName name="DIRECTREPORTS_NOADMIN">'[25]Raw Data'!$AX$2:$AX$10728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>#REF!</definedName>
    <definedName name="Earthwork">'[42]A-Earthwork'!$A$14:$V$1453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>#REF!</definedName>
    <definedName name="Enbridge">[45]Setup!$B$1</definedName>
    <definedName name="ENBRIDGE_PIPELINES__NW__CORPORATE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>#REF!</definedName>
    <definedName name="ext_TaxesPybl">#REF!</definedName>
    <definedName name="FAList">#REF!</definedName>
    <definedName name="FEB">[20]Sheet3!$B$42</definedName>
    <definedName name="ff">#REF!</definedName>
    <definedName name="File_Name">#REF!</definedName>
    <definedName name="filename">'[3]#REF'!#REF!</definedName>
    <definedName name="Financial_Statements">[38]!Financial_Statements</definedName>
    <definedName name="FISCAL_MTH">#REF!</definedName>
    <definedName name="fiscal_Year">'[3]#REF'!$B$3</definedName>
    <definedName name="Five">5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>#REF!</definedName>
    <definedName name="Gen2_grp">#REF!</definedName>
    <definedName name="gen3_grp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>#REF!</definedName>
    <definedName name="GrantCustTypes">[41]Param!$N$29:$N$34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>#REF!</definedName>
    <definedName name="Hundred">100</definedName>
    <definedName name="ImportFile">'[47]90802'!ImportFile</definedName>
    <definedName name="In_Service_Date">#REF!</definedName>
    <definedName name="inc_Tax_06">[16]Report!#REF!</definedName>
    <definedName name="inc_Tax_07">[16]Report!#REF!</definedName>
    <definedName name="inc_Tax_08">[16]Report!#REF!</definedName>
    <definedName name="inc_Tax_09">[16]Report!#REF!</definedName>
    <definedName name="inc_Tax_10">[16]Report!#REF!</definedName>
    <definedName name="Input" localSheetId="1">#REF!,#REF!,#REF!,#REF!,#REF!,#REF!,#REF!,#REF!,#REF!</definedName>
    <definedName name="Input">#REF!,#REF!,#REF!,#REF!,#REF!,#REF!,#REF!,#REF!,#REF!</definedName>
    <definedName name="Input_Sheets">[38]!Input_Sheets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>#REF!</definedName>
    <definedName name="MelAssetClass">[56]Capex!$B$3:$B$86</definedName>
    <definedName name="MelCCHeading">[56]Capex!$C$3:$C$86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>#REF!</definedName>
    <definedName name="month_desc">#REF!</definedName>
    <definedName name="Month_Table">'[57]LTD Redemp'!$S$9:$T$26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>#REF!</definedName>
    <definedName name="NALOOKUPS">#REF!</definedName>
    <definedName name="NAME2">'[1]2018 EGD Charges'!#REF!</definedName>
    <definedName name="NAME3">'[1]2018 EGD Charges'!#REF!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ine">9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>#REF!</definedName>
    <definedName name="NPV">[41]DCF!$F$35</definedName>
    <definedName name="NPV_IND_CUSTOMERS">#REF!</definedName>
    <definedName name="NRA_1">#REF!</definedName>
    <definedName name="NRA_10">#REF!</definedName>
    <definedName name="NRA_2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>+#REF!+#REF!+#REF!+#REF!+#REF!+#REF!+#REF!+#REF!+#REF!+#REF!+#REF!+#REF!+#REF!+#REF!</definedName>
    <definedName name="OHWELL2" localSheetId="1">[0]!OHWELL+#REF!+#REF!+#REF!+#REF!+#REF!+#REF!+#REF!+#REF!+#REF!+#REF!+#REF!+#REF!+#REF!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[0]!_33E0+#REF!+#REF!+#REF!+#REF!+#REF!+#REF!+#REF!+#REF!+#REF!+#REF!+#REF!+#REF!+#REF!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>[0]!oops3+#REF!+#REF!+#REF!+#REF!+#REF!+#REF!+#REF!+#REF!+#REF!+#REF!+#REF!+#REF!+#REF!</definedName>
    <definedName name="oops5" localSheetId="1">[0]!_36D4+#REF!+#REF!+#REF!+#REF!+#REF!+#REF!+#REF!+#REF!+#REF!+#REF!+#REF!+#REF!+#REF!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>[0]!oops5+#REF!+#REF!+#REF!+#REF!+#REF!+#REF!+#REF!+#REF!+#REF!+#REF!+#REF!+#REF!+#REF!</definedName>
    <definedName name="oops7" localSheetId="1">[0]!_53E0+#REF!+#REF!+#REF!+#REF!+#REF!+#REF!+#REF!+#REF!+#REF!+#REF!+#REF!+#REF!+#REF!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 localSheetId="1">[16]Report!#REF!</definedName>
    <definedName name="Op_Cost_08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>#REF!</definedName>
    <definedName name="p_Tax">#REF!</definedName>
    <definedName name="PA_GL">#REF!</definedName>
    <definedName name="page26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>OFFSET(#REF!,0,0,COUNTA([60]COSTDATA!$K:$K)-1,1)</definedName>
    <definedName name="Piping">'[26]L-Piping'!$A$14:$V$1823</definedName>
    <definedName name="Plant">#REF!</definedName>
    <definedName name="PLC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>#REF!</definedName>
    <definedName name="Print_2">#REF!</definedName>
    <definedName name="_xlnm.Print_Area" localSheetId="1">'Extensive Inspection_Repair'!$A$1:$AL$34</definedName>
    <definedName name="_xlnm.Print_Area" localSheetId="0">'Full Replacement'!$A$1:$AL$34</definedName>
    <definedName name="_xlnm.Print_Area">#REF!</definedName>
    <definedName name="Print_Area_MI">#REF!</definedName>
    <definedName name="print_specific_report">[38]!print_specific_report</definedName>
    <definedName name="Print_Titles_MI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>#REF!</definedName>
    <definedName name="projlife">[41]Param!$F$24</definedName>
    <definedName name="Promotions">#REF!</definedName>
    <definedName name="Promotions2">#REF!</definedName>
    <definedName name="Promotions3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>#REF!</definedName>
    <definedName name="Pwr_333">#REF!</definedName>
    <definedName name="Pwr_530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>#REF!</definedName>
    <definedName name="Renewal_into_Flat">'[15]inputs(other)'!#REF!</definedName>
    <definedName name="report_date">#REF!</definedName>
    <definedName name="report_select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>#REF!</definedName>
    <definedName name="ScenarioList">[30]Scenarios!$E$359:$E$371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>#REF!</definedName>
    <definedName name="SHIFT">#REF!</definedName>
    <definedName name="Six">6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hidden="1">{"Test1",#N/A,FALSE,"Test 1"}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hidden="1">#REF!</definedName>
    <definedName name="Standard_Report">[38]!Standard_Report</definedName>
    <definedName name="Steel">'[26]C-StructuralSteel'!$A$14:$V$2827</definedName>
    <definedName name="sub_PSH">#REF!</definedName>
    <definedName name="SUG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>#REF!</definedName>
    <definedName name="tblrecords">#REF!</definedName>
    <definedName name="Ten">10</definedName>
    <definedName name="Terrace">'[3]#REF'!$A$1:$L$139</definedName>
    <definedName name="test" hidden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>#REF!</definedName>
    <definedName name="TESTKEYS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>#REF!</definedName>
    <definedName name="TO">'[22]Suncor Evaluations'!$I$15:$I$39</definedName>
    <definedName name="TONNAGE_TOTAL__mt">#REF!</definedName>
    <definedName name="Tonne">1000</definedName>
    <definedName name="TOPMENU">'[1]2018 EGD Charges'!#REF!</definedName>
    <definedName name="TotalFixedAllocation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>#REF!</definedName>
    <definedName name="TT">#REF!</definedName>
    <definedName name="Twelve">12</definedName>
    <definedName name="Two">2</definedName>
    <definedName name="type">'[68]Clean Up Forecast'!$M$12:$N$19</definedName>
    <definedName name="UAERRCalc">#REF!</definedName>
    <definedName name="unbuntrans">#REF!</definedName>
    <definedName name="Uncontrollable_Compensation">#REF!</definedName>
    <definedName name="Uncontrollable_ERS">#REF!</definedName>
    <definedName name="Union_USD_Exchange_rate">#REF!</definedName>
    <definedName name="UnitMeasure">'[69]Units Of Measure'!$A$1:$A$14</definedName>
    <definedName name="UnitRange">[70]Macro1!$E$1:$E$60</definedName>
    <definedName name="US">#REF!</definedName>
    <definedName name="USD">#REF!</definedName>
    <definedName name="USERDATA">#REF!</definedName>
    <definedName name="USERMENU">'[1]2018 EGD Charges'!#REF!</definedName>
    <definedName name="USEXCH">#REF!</definedName>
    <definedName name="Vacation">#REF!</definedName>
    <definedName name="VerNum">[41]Param!$F$10</definedName>
    <definedName name="Version">'[71]Gen Assump'!$A$6</definedName>
    <definedName name="viedusite">#REF!</definedName>
    <definedName name="VRFINPUT">'[3]#REF'!$A$43:$J$53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>#REF!</definedName>
    <definedName name="whaaat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>{#N/A,#N/A,FALSE,"H3 Tab 1"}</definedName>
    <definedName name="wrn.H3T1S2." localSheetId="1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hidden="1">#REF!</definedName>
    <definedName name="Zero">0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H27" i="2" s="1"/>
  <c r="H35" i="1"/>
  <c r="H27" i="1" s="1"/>
  <c r="AL15" i="2"/>
  <c r="AK15" i="2"/>
  <c r="AJ15" i="2"/>
  <c r="AI15" i="2"/>
  <c r="AH15" i="2"/>
  <c r="AG15" i="2"/>
  <c r="AG16" i="2" s="1"/>
  <c r="AF15" i="2"/>
  <c r="AE15" i="2"/>
  <c r="AE16" i="2" s="1"/>
  <c r="AD15" i="2"/>
  <c r="AC15" i="2"/>
  <c r="AB15" i="2"/>
  <c r="AA15" i="2"/>
  <c r="Z15" i="2"/>
  <c r="Y15" i="2"/>
  <c r="Y16" i="2" s="1"/>
  <c r="X15" i="2"/>
  <c r="W15" i="2"/>
  <c r="W16" i="2" s="1"/>
  <c r="V15" i="2"/>
  <c r="U15" i="2"/>
  <c r="T15" i="2"/>
  <c r="S15" i="2"/>
  <c r="R15" i="2"/>
  <c r="Q15" i="2"/>
  <c r="Q16" i="2" s="1"/>
  <c r="P15" i="2"/>
  <c r="O15" i="2"/>
  <c r="O16" i="2" s="1"/>
  <c r="N15" i="2"/>
  <c r="M15" i="2"/>
  <c r="L15" i="2"/>
  <c r="K15" i="2"/>
  <c r="J15" i="2"/>
  <c r="I15" i="2"/>
  <c r="I16" i="2" s="1"/>
  <c r="H15" i="2"/>
  <c r="G29" i="2"/>
  <c r="G28" i="2"/>
  <c r="G27" i="2"/>
  <c r="G30" i="2" s="1"/>
  <c r="G15" i="2"/>
  <c r="G16" i="2" s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29" i="1"/>
  <c r="G28" i="1"/>
  <c r="G27" i="1"/>
  <c r="G15" i="1"/>
  <c r="E24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E20" i="2"/>
  <c r="E19" i="2"/>
  <c r="E21" i="2" s="1"/>
  <c r="AL16" i="2"/>
  <c r="AK16" i="2"/>
  <c r="AJ16" i="2"/>
  <c r="AI16" i="2"/>
  <c r="AH16" i="2"/>
  <c r="AF16" i="2"/>
  <c r="AD16" i="2"/>
  <c r="AC16" i="2"/>
  <c r="AB16" i="2"/>
  <c r="AA16" i="2"/>
  <c r="Z16" i="2"/>
  <c r="X16" i="2"/>
  <c r="V16" i="2"/>
  <c r="U16" i="2"/>
  <c r="T16" i="2"/>
  <c r="S16" i="2"/>
  <c r="R16" i="2"/>
  <c r="P16" i="2"/>
  <c r="N16" i="2"/>
  <c r="M16" i="2"/>
  <c r="L16" i="2"/>
  <c r="K16" i="2"/>
  <c r="J16" i="2"/>
  <c r="H16" i="2"/>
  <c r="E15" i="2"/>
  <c r="E14" i="2"/>
  <c r="E13" i="2"/>
  <c r="E11" i="2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H28" i="2" l="1"/>
  <c r="I35" i="2"/>
  <c r="H29" i="2"/>
  <c r="H29" i="1"/>
  <c r="I35" i="1"/>
  <c r="H28" i="1"/>
  <c r="H30" i="2"/>
  <c r="E16" i="2"/>
  <c r="I27" i="2" l="1"/>
  <c r="J35" i="2"/>
  <c r="I28" i="2"/>
  <c r="I29" i="2"/>
  <c r="I27" i="1"/>
  <c r="I28" i="1"/>
  <c r="J35" i="1"/>
  <c r="I29" i="1"/>
  <c r="E24" i="1"/>
  <c r="E20" i="1"/>
  <c r="E19" i="1"/>
  <c r="E15" i="1"/>
  <c r="E14" i="1"/>
  <c r="E13" i="1"/>
  <c r="E11" i="1"/>
  <c r="AL21" i="1"/>
  <c r="AJ21" i="1"/>
  <c r="AG21" i="1"/>
  <c r="AD21" i="1"/>
  <c r="AB21" i="1"/>
  <c r="Y21" i="1"/>
  <c r="V21" i="1"/>
  <c r="T21" i="1"/>
  <c r="Q21" i="1"/>
  <c r="N21" i="1"/>
  <c r="L21" i="1"/>
  <c r="AK21" i="1"/>
  <c r="AI21" i="1"/>
  <c r="AH21" i="1"/>
  <c r="AF21" i="1"/>
  <c r="AE21" i="1"/>
  <c r="AC21" i="1"/>
  <c r="AA21" i="1"/>
  <c r="Z21" i="1"/>
  <c r="X21" i="1"/>
  <c r="W21" i="1"/>
  <c r="U21" i="1"/>
  <c r="S21" i="1"/>
  <c r="R21" i="1"/>
  <c r="P21" i="1"/>
  <c r="O21" i="1"/>
  <c r="M21" i="1"/>
  <c r="Y16" i="1"/>
  <c r="Q16" i="1"/>
  <c r="AG16" i="1"/>
  <c r="AF16" i="1"/>
  <c r="AA16" i="1"/>
  <c r="X16" i="1"/>
  <c r="P16" i="1"/>
  <c r="N16" i="1"/>
  <c r="K16" i="1"/>
  <c r="I16" i="1"/>
  <c r="H16" i="1"/>
  <c r="AE16" i="1"/>
  <c r="W16" i="1"/>
  <c r="O16" i="1"/>
  <c r="G16" i="1"/>
  <c r="AL16" i="1"/>
  <c r="AI16" i="1"/>
  <c r="AH16" i="1"/>
  <c r="AD16" i="1"/>
  <c r="Z16" i="1"/>
  <c r="V16" i="1"/>
  <c r="S16" i="1"/>
  <c r="R16" i="1"/>
  <c r="J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J27" i="2" l="1"/>
  <c r="K35" i="2"/>
  <c r="J28" i="2"/>
  <c r="J29" i="2"/>
  <c r="I30" i="2"/>
  <c r="J27" i="1"/>
  <c r="J28" i="1"/>
  <c r="K35" i="1"/>
  <c r="J29" i="1"/>
  <c r="AB16" i="1"/>
  <c r="L16" i="1"/>
  <c r="AJ16" i="1"/>
  <c r="T16" i="1"/>
  <c r="M16" i="1"/>
  <c r="U16" i="1"/>
  <c r="AC16" i="1"/>
  <c r="AK16" i="1"/>
  <c r="J30" i="2" l="1"/>
  <c r="K27" i="2"/>
  <c r="L35" i="2"/>
  <c r="K28" i="2"/>
  <c r="K29" i="2"/>
  <c r="K27" i="1"/>
  <c r="K28" i="1"/>
  <c r="L35" i="1"/>
  <c r="K29" i="1"/>
  <c r="E16" i="1"/>
  <c r="L27" i="2" l="1"/>
  <c r="M35" i="2"/>
  <c r="L28" i="2"/>
  <c r="L29" i="2"/>
  <c r="K30" i="2"/>
  <c r="L28" i="1"/>
  <c r="L27" i="1"/>
  <c r="M35" i="1"/>
  <c r="L29" i="1"/>
  <c r="E21" i="1"/>
  <c r="G21" i="1"/>
  <c r="H21" i="1"/>
  <c r="I21" i="1"/>
  <c r="J21" i="1"/>
  <c r="K21" i="1"/>
  <c r="I30" i="1"/>
  <c r="K30" i="1"/>
  <c r="G30" i="1"/>
  <c r="H30" i="1"/>
  <c r="L30" i="1"/>
  <c r="N35" i="2" l="1"/>
  <c r="M28" i="2"/>
  <c r="M27" i="2"/>
  <c r="M29" i="2"/>
  <c r="L30" i="2"/>
  <c r="N35" i="1"/>
  <c r="M29" i="1"/>
  <c r="M28" i="1"/>
  <c r="M27" i="1"/>
  <c r="M30" i="1" s="1"/>
  <c r="J30" i="1"/>
  <c r="M30" i="2" l="1"/>
  <c r="N29" i="2"/>
  <c r="N27" i="2"/>
  <c r="N28" i="2"/>
  <c r="O35" i="2"/>
  <c r="N29" i="1"/>
  <c r="N28" i="1"/>
  <c r="O35" i="1"/>
  <c r="N27" i="1"/>
  <c r="N30" i="2" l="1"/>
  <c r="O28" i="2"/>
  <c r="O29" i="2"/>
  <c r="O27" i="2"/>
  <c r="O30" i="2" s="1"/>
  <c r="P35" i="2"/>
  <c r="N30" i="1"/>
  <c r="O28" i="1"/>
  <c r="P35" i="1"/>
  <c r="O29" i="1"/>
  <c r="O27" i="1"/>
  <c r="O30" i="1" s="1"/>
  <c r="P27" i="2" l="1"/>
  <c r="P29" i="2"/>
  <c r="Q35" i="2"/>
  <c r="P28" i="2"/>
  <c r="P30" i="2" s="1"/>
  <c r="P27" i="1"/>
  <c r="Q35" i="1"/>
  <c r="P29" i="1"/>
  <c r="P28" i="1"/>
  <c r="Q27" i="2" l="1"/>
  <c r="R35" i="2"/>
  <c r="Q28" i="2"/>
  <c r="Q29" i="2"/>
  <c r="Q27" i="1"/>
  <c r="Q28" i="1"/>
  <c r="R35" i="1"/>
  <c r="Q29" i="1"/>
  <c r="P30" i="1"/>
  <c r="R27" i="2" l="1"/>
  <c r="S35" i="2"/>
  <c r="R28" i="2"/>
  <c r="R29" i="2"/>
  <c r="Q30" i="2"/>
  <c r="R27" i="1"/>
  <c r="R28" i="1"/>
  <c r="S35" i="1"/>
  <c r="R29" i="1"/>
  <c r="Q30" i="1"/>
  <c r="R30" i="2" l="1"/>
  <c r="S27" i="2"/>
  <c r="T35" i="2"/>
  <c r="S28" i="2"/>
  <c r="S29" i="2"/>
  <c r="S27" i="1"/>
  <c r="S28" i="1"/>
  <c r="T35" i="1"/>
  <c r="S29" i="1"/>
  <c r="R30" i="1"/>
  <c r="T27" i="2" l="1"/>
  <c r="U35" i="2"/>
  <c r="T28" i="2"/>
  <c r="T29" i="2"/>
  <c r="S30" i="2"/>
  <c r="T28" i="1"/>
  <c r="U35" i="1"/>
  <c r="T29" i="1"/>
  <c r="T27" i="1"/>
  <c r="T30" i="1" s="1"/>
  <c r="S30" i="1"/>
  <c r="V35" i="2" l="1"/>
  <c r="U28" i="2"/>
  <c r="U29" i="2"/>
  <c r="U27" i="2"/>
  <c r="U30" i="2" s="1"/>
  <c r="T30" i="2"/>
  <c r="V35" i="1"/>
  <c r="U29" i="1"/>
  <c r="U27" i="1"/>
  <c r="U30" i="1" s="1"/>
  <c r="U28" i="1"/>
  <c r="V29" i="2" l="1"/>
  <c r="V27" i="2"/>
  <c r="V28" i="2"/>
  <c r="W35" i="2"/>
  <c r="V29" i="1"/>
  <c r="V27" i="1"/>
  <c r="V28" i="1"/>
  <c r="W35" i="1"/>
  <c r="W28" i="2" l="1"/>
  <c r="W29" i="2"/>
  <c r="X35" i="2"/>
  <c r="W27" i="2"/>
  <c r="W30" i="2" s="1"/>
  <c r="V30" i="2"/>
  <c r="W28" i="1"/>
  <c r="X35" i="1"/>
  <c r="W27" i="1"/>
  <c r="W29" i="1"/>
  <c r="V30" i="1"/>
  <c r="X29" i="2" l="1"/>
  <c r="X27" i="2"/>
  <c r="Y35" i="2"/>
  <c r="X28" i="2"/>
  <c r="X30" i="2" s="1"/>
  <c r="W30" i="1"/>
  <c r="Y35" i="1"/>
  <c r="X29" i="1"/>
  <c r="X27" i="1"/>
  <c r="X28" i="1"/>
  <c r="Y27" i="2" l="1"/>
  <c r="Z35" i="2"/>
  <c r="Y28" i="2"/>
  <c r="Y29" i="2"/>
  <c r="Y27" i="1"/>
  <c r="Y28" i="1"/>
  <c r="Z35" i="1"/>
  <c r="Y29" i="1"/>
  <c r="X30" i="1"/>
  <c r="Z27" i="2" l="1"/>
  <c r="AA35" i="2"/>
  <c r="Z28" i="2"/>
  <c r="Z29" i="2"/>
  <c r="Y30" i="2"/>
  <c r="Z27" i="1"/>
  <c r="Z28" i="1"/>
  <c r="AA35" i="1"/>
  <c r="Z29" i="1"/>
  <c r="Y30" i="1"/>
  <c r="Z30" i="2" l="1"/>
  <c r="AA27" i="2"/>
  <c r="AB35" i="2"/>
  <c r="AA28" i="2"/>
  <c r="AA29" i="2"/>
  <c r="AA27" i="1"/>
  <c r="AA28" i="1"/>
  <c r="AB35" i="1"/>
  <c r="AA29" i="1"/>
  <c r="Z30" i="1"/>
  <c r="AB27" i="2" l="1"/>
  <c r="AC35" i="2"/>
  <c r="AB28" i="2"/>
  <c r="AB29" i="2"/>
  <c r="AA30" i="2"/>
  <c r="AB28" i="1"/>
  <c r="AC35" i="1"/>
  <c r="AB29" i="1"/>
  <c r="AB27" i="1"/>
  <c r="AB30" i="1" s="1"/>
  <c r="AA30" i="1"/>
  <c r="AD35" i="2" l="1"/>
  <c r="AC28" i="2"/>
  <c r="AC29" i="2"/>
  <c r="AC27" i="2"/>
  <c r="AC30" i="2" s="1"/>
  <c r="AB30" i="2"/>
  <c r="AD35" i="1"/>
  <c r="AC29" i="1"/>
  <c r="AC28" i="1"/>
  <c r="AC27" i="1"/>
  <c r="AC30" i="1" s="1"/>
  <c r="AD29" i="2" l="1"/>
  <c r="AD27" i="2"/>
  <c r="AE35" i="2"/>
  <c r="AD28" i="2"/>
  <c r="AD27" i="1"/>
  <c r="AD28" i="1"/>
  <c r="AE35" i="1"/>
  <c r="AD29" i="1"/>
  <c r="AF35" i="2" l="1"/>
  <c r="AE28" i="2"/>
  <c r="AE29" i="2"/>
  <c r="AE27" i="2"/>
  <c r="AE30" i="2" s="1"/>
  <c r="AD30" i="2"/>
  <c r="AE29" i="1"/>
  <c r="AE28" i="1"/>
  <c r="AE27" i="1"/>
  <c r="AE30" i="1" s="1"/>
  <c r="AF35" i="1"/>
  <c r="AD30" i="1"/>
  <c r="AF27" i="2" l="1"/>
  <c r="AF29" i="2"/>
  <c r="AG35" i="2"/>
  <c r="AF28" i="2"/>
  <c r="AF30" i="2" s="1"/>
  <c r="AG35" i="1"/>
  <c r="AF29" i="1"/>
  <c r="AF27" i="1"/>
  <c r="AF28" i="1"/>
  <c r="AG27" i="2" l="1"/>
  <c r="AH35" i="2"/>
  <c r="AG28" i="2"/>
  <c r="AG29" i="2"/>
  <c r="AF30" i="1"/>
  <c r="AG27" i="1"/>
  <c r="AG28" i="1"/>
  <c r="AH35" i="1"/>
  <c r="AG29" i="1"/>
  <c r="AH27" i="2" l="1"/>
  <c r="AI35" i="2"/>
  <c r="AH28" i="2"/>
  <c r="AH29" i="2"/>
  <c r="AG30" i="2"/>
  <c r="AH27" i="1"/>
  <c r="AH28" i="1"/>
  <c r="AI35" i="1"/>
  <c r="AH29" i="1"/>
  <c r="AG30" i="1"/>
  <c r="AH30" i="2" l="1"/>
  <c r="AI27" i="2"/>
  <c r="AJ35" i="2"/>
  <c r="AI28" i="2"/>
  <c r="AI29" i="2"/>
  <c r="AI27" i="1"/>
  <c r="AI28" i="1"/>
  <c r="AJ35" i="1"/>
  <c r="AI29" i="1"/>
  <c r="AH30" i="1"/>
  <c r="AI30" i="2" l="1"/>
  <c r="AJ27" i="2"/>
  <c r="AK35" i="2"/>
  <c r="AJ28" i="2"/>
  <c r="AJ29" i="2"/>
  <c r="AJ28" i="1"/>
  <c r="AK35" i="1"/>
  <c r="AJ29" i="1"/>
  <c r="AJ27" i="1"/>
  <c r="AJ30" i="1" s="1"/>
  <c r="AI30" i="1"/>
  <c r="AL35" i="2" l="1"/>
  <c r="AK28" i="2"/>
  <c r="AK29" i="2"/>
  <c r="AK27" i="2"/>
  <c r="AK30" i="2" s="1"/>
  <c r="AJ30" i="2"/>
  <c r="AL35" i="1"/>
  <c r="AK29" i="1"/>
  <c r="AK28" i="1"/>
  <c r="AK27" i="1"/>
  <c r="AK30" i="1" s="1"/>
  <c r="AL29" i="2" l="1"/>
  <c r="E29" i="2" s="1"/>
  <c r="AM35" i="2"/>
  <c r="AN35" i="2" s="1"/>
  <c r="AO35" i="2" s="1"/>
  <c r="AP35" i="2" s="1"/>
  <c r="AQ35" i="2" s="1"/>
  <c r="AR35" i="2" s="1"/>
  <c r="AS35" i="2" s="1"/>
  <c r="AT35" i="2" s="1"/>
  <c r="AU35" i="2" s="1"/>
  <c r="AV35" i="2" s="1"/>
  <c r="AW35" i="2" s="1"/>
  <c r="AX35" i="2" s="1"/>
  <c r="AY35" i="2" s="1"/>
  <c r="AZ35" i="2" s="1"/>
  <c r="BA35" i="2" s="1"/>
  <c r="BB35" i="2" s="1"/>
  <c r="BC35" i="2" s="1"/>
  <c r="BD35" i="2" s="1"/>
  <c r="BE35" i="2" s="1"/>
  <c r="BF35" i="2" s="1"/>
  <c r="BG35" i="2" s="1"/>
  <c r="BH35" i="2" s="1"/>
  <c r="BI35" i="2" s="1"/>
  <c r="BJ35" i="2" s="1"/>
  <c r="BK35" i="2" s="1"/>
  <c r="BL35" i="2" s="1"/>
  <c r="BM35" i="2" s="1"/>
  <c r="BN35" i="2" s="1"/>
  <c r="BO35" i="2" s="1"/>
  <c r="BP35" i="2" s="1"/>
  <c r="BQ35" i="2" s="1"/>
  <c r="BR35" i="2" s="1"/>
  <c r="AL27" i="2"/>
  <c r="AL28" i="2"/>
  <c r="E28" i="2" s="1"/>
  <c r="AL28" i="1"/>
  <c r="E28" i="1" s="1"/>
  <c r="AM35" i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BJ35" i="1" s="1"/>
  <c r="BK35" i="1" s="1"/>
  <c r="BL35" i="1" s="1"/>
  <c r="BM35" i="1" s="1"/>
  <c r="BN35" i="1" s="1"/>
  <c r="BO35" i="1" s="1"/>
  <c r="BP35" i="1" s="1"/>
  <c r="BQ35" i="1" s="1"/>
  <c r="BR35" i="1" s="1"/>
  <c r="AL29" i="1"/>
  <c r="E29" i="1" s="1"/>
  <c r="AL27" i="1"/>
  <c r="AL30" i="2" l="1"/>
  <c r="E33" i="2" s="1"/>
  <c r="E27" i="2"/>
  <c r="E30" i="2" s="1"/>
  <c r="AL30" i="1"/>
  <c r="E33" i="1" s="1"/>
  <c r="E27" i="1"/>
  <c r="E30" i="1" s="1"/>
</calcChain>
</file>

<file path=xl/sharedStrings.xml><?xml version="1.0" encoding="utf-8"?>
<sst xmlns="http://schemas.openxmlformats.org/spreadsheetml/2006/main" count="51" uniqueCount="26">
  <si>
    <t>St. Laurent Replacement Project</t>
  </si>
  <si>
    <t>DCF Analysis - Case C (31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</si>
  <si>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</si>
  <si>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</si>
  <si>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</si>
  <si>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</si>
  <si>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</si>
  <si>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</si>
  <si>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</si>
  <si>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</si>
  <si>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</si>
  <si>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</si>
  <si>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</si>
  <si>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</si>
  <si>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</si>
  <si>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</si>
  <si>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</si>
  <si>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</si>
  <si>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</si>
  <si>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</si>
  <si>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</si>
  <si>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</si>
  <si>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</si>
  <si>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</si>
  <si>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Mid Period DiscFactor@5.75%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</si>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</sst>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;&quot;-  &quot;;&quot; &quot;@"/>
    <numFmt numFmtId="165" formatCode="_(* #,##0_);_(* \(#,##0\);_(* &quot;-&quot;??_);_(@_)"/>
    <numFmt numFmtId="166" formatCode="0.0%"/>
    <numFmt numFmtId="167" formatCode="#,##0.0000_);\(#,##0.0000\);&quot;-  &quot;;&quot; &quot;@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</cellStyleXfs>
  <cellXfs count="44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0" borderId="0" xfId="1" applyFont="1" applyFill="1" applyAlignment="1">
      <alignment horizontal="center"/>
    </xf>
    <xf numFmtId="164" fontId="3" fillId="3" borderId="0" xfId="1" applyFont="1" applyFill="1" applyBorder="1"/>
    <xf numFmtId="164" fontId="2" fillId="3" borderId="0" xfId="1" applyFill="1" applyBorder="1"/>
    <xf numFmtId="164" fontId="3" fillId="3" borderId="0" xfId="1" applyFont="1" applyFill="1" applyBorder="1" applyAlignment="1">
      <alignment horizontal="center"/>
    </xf>
    <xf numFmtId="167" fontId="3" fillId="3" borderId="0" xfId="1" applyNumberFormat="1" applyFont="1" applyFill="1" applyBorder="1"/>
    <xf numFmtId="167" fontId="3" fillId="0" borderId="0" xfId="1" applyNumberFormat="1" applyFont="1"/>
  </cellXfs>
  <cellStyles count="7">
    <cellStyle name="Comma 3 5" xfId="6" xr:uid="{8B0F5C65-D9E8-4789-A21D-0F9FA881DD3A}"/>
    <cellStyle name="Normal" xfId="0" builtinId="0"/>
    <cellStyle name="Normal 11 6" xfId="4" xr:uid="{0EB13048-5F06-431F-A19E-6F06CBE13860}"/>
    <cellStyle name="Normal 2 2 3" xfId="2" xr:uid="{A6333305-1BE4-4A83-8F61-A0B921A4ED9A}"/>
    <cellStyle name="Normal 2 3 2" xfId="3" xr:uid="{F64531B4-C73C-4129-A0DD-07914B4526AC}"/>
    <cellStyle name="Normal 3 185" xfId="1" xr:uid="{1B635928-E2B8-4BCB-8D94-842690019671}"/>
    <cellStyle name="Percent 22" xfId="5" xr:uid="{FC8A93C5-DFC5-4047-8F25-054514431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  <sheetName val="Status Qu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5C8A-CBE1-4244-A165-11361491C5CC}">
  <dimension ref="A1:CD35"/>
  <sheetViews>
    <sheetView showGridLines="0" topLeftCell="A12" zoomScaleNormal="100" workbookViewId="0">
      <selection activeCell="E33" sqref="E33"/>
    </sheetView>
  </sheetViews>
  <sheetFormatPr defaultColWidth="12.75" defaultRowHeight="15.5"/>
  <cols>
    <col min="1" max="1" width="1.75" style="2" customWidth="1"/>
    <col min="2" max="2" width="38.75" style="2" bestFit="1" customWidth="1"/>
    <col min="3" max="3" width="1.75" style="2" customWidth="1"/>
    <col min="4" max="4" width="1.58203125" style="4" customWidth="1"/>
    <col min="5" max="5" width="13.75" style="3" customWidth="1"/>
    <col min="6" max="6" width="4.1640625" style="2" customWidth="1"/>
    <col min="7" max="7" width="9.25" style="2" bestFit="1" customWidth="1"/>
    <col min="8" max="8" width="10.25" style="2" bestFit="1" customWidth="1"/>
    <col min="9" max="9" width="9.25" style="2" bestFit="1" customWidth="1"/>
    <col min="10" max="10" width="8.75" style="2" bestFit="1" customWidth="1"/>
    <col min="11" max="38" width="8.1640625" style="2" customWidth="1"/>
    <col min="39" max="16384" width="12.75" style="4"/>
  </cols>
  <sheetData>
    <row r="1" spans="1:82">
      <c r="A1" s="1"/>
      <c r="B1" s="10" t="s">
        <v>0</v>
      </c>
      <c r="C1" s="1"/>
      <c r="D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82">
      <c r="A2" s="1"/>
      <c r="B2" s="1"/>
      <c r="C2" s="1"/>
      <c r="D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82">
      <c r="D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82">
      <c r="B4" s="7" t="s">
        <v>1</v>
      </c>
      <c r="D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82">
      <c r="A5" s="8"/>
      <c r="B5" s="8"/>
      <c r="C5" s="8"/>
      <c r="D5" s="8"/>
      <c r="E5" s="9"/>
      <c r="F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82">
      <c r="A6" s="8"/>
      <c r="B6" s="10" t="s">
        <v>2</v>
      </c>
      <c r="C6" s="8"/>
      <c r="D6" s="8"/>
      <c r="E6" s="9"/>
      <c r="F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82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82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L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</row>
    <row r="9" spans="1:82">
      <c r="B9" s="16"/>
      <c r="C9" s="1"/>
      <c r="E9" s="11"/>
    </row>
    <row r="10" spans="1:82">
      <c r="B10" s="6" t="s">
        <v>6</v>
      </c>
      <c r="E10" s="17"/>
    </row>
    <row r="11" spans="1:82">
      <c r="B11" s="1" t="s">
        <v>7</v>
      </c>
      <c r="C11" s="1"/>
      <c r="E11" s="18">
        <f>SUM(G11:AL11)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</row>
    <row r="12" spans="1:82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82">
      <c r="B13" s="1" t="s">
        <v>9</v>
      </c>
      <c r="C13" s="1"/>
      <c r="E13" s="18">
        <f>SUM(G13:AL13)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</row>
    <row r="14" spans="1:82">
      <c r="B14" s="1" t="s">
        <v>10</v>
      </c>
      <c r="C14" s="1"/>
      <c r="E14" s="18">
        <f>SUM(G14:AL14)</f>
        <v>-4156.3108755077228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>
        <v>-131.12865452412996</v>
      </c>
      <c r="X14" s="19">
        <v>-135.06251415985386</v>
      </c>
      <c r="Y14" s="19">
        <v>-139.1143895846495</v>
      </c>
      <c r="Z14" s="19">
        <v>-143.28782127218901</v>
      </c>
      <c r="AA14" s="19">
        <v>-147.58645591035469</v>
      </c>
      <c r="AB14" s="19">
        <v>-152.01404958766531</v>
      </c>
      <c r="AC14" s="19">
        <v>-156.57447107529526</v>
      </c>
      <c r="AD14" s="19">
        <v>-161.27170520755413</v>
      </c>
      <c r="AE14" s="19">
        <v>-166.10985636378078</v>
      </c>
      <c r="AF14" s="19">
        <v>-171.09315205469423</v>
      </c>
      <c r="AG14" s="19">
        <v>-176.22594661633505</v>
      </c>
      <c r="AH14" s="19">
        <v>-181.51272501482509</v>
      </c>
      <c r="AI14" s="19">
        <v>-186.95810676526986</v>
      </c>
      <c r="AJ14" s="19">
        <v>-192.56684996822793</v>
      </c>
      <c r="AK14" s="19">
        <v>-198.34385546727481</v>
      </c>
      <c r="AL14" s="19">
        <v>-204.29417113129307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</row>
    <row r="15" spans="1:82">
      <c r="A15" s="21"/>
      <c r="B15" s="1" t="s">
        <v>11</v>
      </c>
      <c r="C15" s="1"/>
      <c r="E15" s="18">
        <f>SUM(G15:AL15)</f>
        <v>1101.4223820095469</v>
      </c>
      <c r="F15" s="1"/>
      <c r="G15" s="22">
        <f>-(G13+G14)*26.5%</f>
        <v>0</v>
      </c>
      <c r="H15" s="22">
        <f t="shared" ref="H15:AL15" si="1">-(H13+H14)*26.5%</f>
        <v>6.2754650000000005</v>
      </c>
      <c r="I15" s="22">
        <f t="shared" si="1"/>
        <v>22.062310000000004</v>
      </c>
      <c r="J15" s="22">
        <f t="shared" si="1"/>
        <v>26.75864</v>
      </c>
      <c r="K15" s="22">
        <f t="shared" si="1"/>
        <v>24.372315000000004</v>
      </c>
      <c r="L15" s="22">
        <f t="shared" si="1"/>
        <v>25.103484450000003</v>
      </c>
      <c r="M15" s="22">
        <f t="shared" si="1"/>
        <v>25.8565889835</v>
      </c>
      <c r="N15" s="22">
        <f t="shared" si="1"/>
        <v>26.632286653005</v>
      </c>
      <c r="O15" s="22">
        <f t="shared" si="1"/>
        <v>27.431255252595154</v>
      </c>
      <c r="P15" s="22">
        <f t="shared" si="1"/>
        <v>28.254192910173007</v>
      </c>
      <c r="Q15" s="22">
        <f t="shared" si="1"/>
        <v>29.101818697478201</v>
      </c>
      <c r="R15" s="22">
        <f t="shared" si="1"/>
        <v>29.974873258402546</v>
      </c>
      <c r="S15" s="22">
        <f t="shared" si="1"/>
        <v>30.874119456154624</v>
      </c>
      <c r="T15" s="22">
        <f t="shared" si="1"/>
        <v>31.800343039839266</v>
      </c>
      <c r="U15" s="22">
        <f t="shared" si="1"/>
        <v>32.754353331034437</v>
      </c>
      <c r="V15" s="22">
        <f t="shared" si="1"/>
        <v>33.736983930965472</v>
      </c>
      <c r="W15" s="22">
        <f t="shared" si="1"/>
        <v>34.749093448894442</v>
      </c>
      <c r="X15" s="22">
        <f t="shared" si="1"/>
        <v>35.791566252361278</v>
      </c>
      <c r="Y15" s="22">
        <f t="shared" si="1"/>
        <v>36.865313239932121</v>
      </c>
      <c r="Z15" s="22">
        <f t="shared" si="1"/>
        <v>37.971272637130092</v>
      </c>
      <c r="AA15" s="22">
        <f t="shared" si="1"/>
        <v>39.110410816243991</v>
      </c>
      <c r="AB15" s="22">
        <f t="shared" si="1"/>
        <v>40.283723140731311</v>
      </c>
      <c r="AC15" s="22">
        <f t="shared" si="1"/>
        <v>41.492234834953244</v>
      </c>
      <c r="AD15" s="22">
        <f t="shared" si="1"/>
        <v>42.737001880001849</v>
      </c>
      <c r="AE15" s="22">
        <f t="shared" si="1"/>
        <v>44.019111936401906</v>
      </c>
      <c r="AF15" s="22">
        <f t="shared" si="1"/>
        <v>45.339685294493975</v>
      </c>
      <c r="AG15" s="22">
        <f t="shared" si="1"/>
        <v>46.699875853328791</v>
      </c>
      <c r="AH15" s="22">
        <f t="shared" si="1"/>
        <v>48.10087212892865</v>
      </c>
      <c r="AI15" s="22">
        <f t="shared" si="1"/>
        <v>49.543898292796513</v>
      </c>
      <c r="AJ15" s="22">
        <f t="shared" si="1"/>
        <v>51.0302152415804</v>
      </c>
      <c r="AK15" s="22">
        <f t="shared" si="1"/>
        <v>52.561121698827826</v>
      </c>
      <c r="AL15" s="22">
        <f t="shared" si="1"/>
        <v>54.137955349792669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</row>
    <row r="16" spans="1:82">
      <c r="B16" s="1" t="s">
        <v>12</v>
      </c>
      <c r="C16" s="1"/>
      <c r="E16" s="23">
        <f>SUM(E11:E15)</f>
        <v>-3054.8884934981761</v>
      </c>
      <c r="F16" s="1"/>
      <c r="G16" s="23">
        <f t="shared" ref="G16:AL16" si="2">SUM(G11:G15)</f>
        <v>0</v>
      </c>
      <c r="H16" s="23">
        <f t="shared" si="2"/>
        <v>-17.405535</v>
      </c>
      <c r="I16" s="23">
        <f t="shared" si="2"/>
        <v>-61.191690000000001</v>
      </c>
      <c r="J16" s="23">
        <f t="shared" si="2"/>
        <v>-74.217359999999999</v>
      </c>
      <c r="K16" s="23">
        <f t="shared" si="2"/>
        <v>-67.598685000000003</v>
      </c>
      <c r="L16" s="23">
        <f t="shared" si="2"/>
        <v>-69.626645550000006</v>
      </c>
      <c r="M16" s="23">
        <f t="shared" si="2"/>
        <v>-71.71544491649999</v>
      </c>
      <c r="N16" s="23">
        <f t="shared" si="2"/>
        <v>-73.866908263995001</v>
      </c>
      <c r="O16" s="23">
        <f t="shared" si="2"/>
        <v>-76.082915511914862</v>
      </c>
      <c r="P16" s="23">
        <f t="shared" si="2"/>
        <v>-78.365402977272296</v>
      </c>
      <c r="Q16" s="23">
        <f t="shared" si="2"/>
        <v>-80.71636506659047</v>
      </c>
      <c r="R16" s="23">
        <f t="shared" si="2"/>
        <v>-83.137856018588195</v>
      </c>
      <c r="S16" s="23">
        <f t="shared" si="2"/>
        <v>-85.631991699145829</v>
      </c>
      <c r="T16" s="23">
        <f t="shared" si="2"/>
        <v>-88.200951450120229</v>
      </c>
      <c r="U16" s="23">
        <f t="shared" si="2"/>
        <v>-90.846979993623819</v>
      </c>
      <c r="V16" s="23">
        <f t="shared" si="2"/>
        <v>-93.57238939343253</v>
      </c>
      <c r="W16" s="23">
        <f t="shared" si="2"/>
        <v>-96.379561075235515</v>
      </c>
      <c r="X16" s="23">
        <f t="shared" si="2"/>
        <v>-99.270947907492584</v>
      </c>
      <c r="Y16" s="23">
        <f t="shared" si="2"/>
        <v>-102.24907634471738</v>
      </c>
      <c r="Z16" s="23">
        <f t="shared" si="2"/>
        <v>-105.31654863505892</v>
      </c>
      <c r="AA16" s="23">
        <f t="shared" si="2"/>
        <v>-108.4760450941107</v>
      </c>
      <c r="AB16" s="23">
        <f t="shared" si="2"/>
        <v>-111.730326446934</v>
      </c>
      <c r="AC16" s="23">
        <f t="shared" si="2"/>
        <v>-115.08223624034201</v>
      </c>
      <c r="AD16" s="23">
        <f t="shared" si="2"/>
        <v>-118.53470332755228</v>
      </c>
      <c r="AE16" s="23">
        <f t="shared" si="2"/>
        <v>-122.09074442737887</v>
      </c>
      <c r="AF16" s="23">
        <f t="shared" si="2"/>
        <v>-125.75346676020025</v>
      </c>
      <c r="AG16" s="23">
        <f t="shared" si="2"/>
        <v>-129.52607076300626</v>
      </c>
      <c r="AH16" s="23">
        <f t="shared" si="2"/>
        <v>-133.41185288589645</v>
      </c>
      <c r="AI16" s="23">
        <f t="shared" si="2"/>
        <v>-137.41420847247335</v>
      </c>
      <c r="AJ16" s="23">
        <f t="shared" si="2"/>
        <v>-141.53663472664752</v>
      </c>
      <c r="AK16" s="23">
        <f t="shared" si="2"/>
        <v>-145.78273376844697</v>
      </c>
      <c r="AL16" s="23">
        <f t="shared" si="2"/>
        <v>-150.15621578150041</v>
      </c>
    </row>
    <row r="17" spans="1:82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82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82">
      <c r="B19" s="1" t="s">
        <v>14</v>
      </c>
      <c r="C19" s="1"/>
      <c r="E19" s="18">
        <f>SUM(G19:AL19)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</row>
    <row r="20" spans="1:82">
      <c r="B20" s="1" t="s">
        <v>15</v>
      </c>
      <c r="C20" s="1"/>
      <c r="E20" s="18">
        <f>SUM(G20:AL20)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</row>
    <row r="21" spans="1:82" ht="16">
      <c r="B21" s="1" t="s">
        <v>16</v>
      </c>
      <c r="C21" s="1"/>
      <c r="E21" s="23">
        <f t="shared" ref="E21:AL21" si="3">SUM(E19:E20)</f>
        <v>-165001.95906130725</v>
      </c>
      <c r="F21" s="1"/>
      <c r="G21" s="23">
        <f t="shared" si="3"/>
        <v>-2998.7245767533332</v>
      </c>
      <c r="H21" s="23">
        <f t="shared" si="3"/>
        <v>-73334.574965779364</v>
      </c>
      <c r="I21" s="23">
        <f t="shared" si="3"/>
        <v>-74048.865911260858</v>
      </c>
      <c r="J21" s="23">
        <f t="shared" si="3"/>
        <v>-14619.793607513704</v>
      </c>
      <c r="K21" s="23">
        <f t="shared" si="3"/>
        <v>0</v>
      </c>
      <c r="L21" s="23">
        <f t="shared" si="3"/>
        <v>0</v>
      </c>
      <c r="M21" s="23">
        <f t="shared" si="3"/>
        <v>0</v>
      </c>
      <c r="N21" s="23">
        <f t="shared" si="3"/>
        <v>0</v>
      </c>
      <c r="O21" s="23">
        <f t="shared" si="3"/>
        <v>0</v>
      </c>
      <c r="P21" s="23">
        <f t="shared" si="3"/>
        <v>0</v>
      </c>
      <c r="Q21" s="23">
        <f t="shared" si="3"/>
        <v>0</v>
      </c>
      <c r="R21" s="23">
        <f t="shared" si="3"/>
        <v>0</v>
      </c>
      <c r="S21" s="23">
        <f t="shared" si="3"/>
        <v>0</v>
      </c>
      <c r="T21" s="23">
        <f t="shared" si="3"/>
        <v>0</v>
      </c>
      <c r="U21" s="23">
        <f t="shared" si="3"/>
        <v>0</v>
      </c>
      <c r="V21" s="23">
        <f t="shared" si="3"/>
        <v>0</v>
      </c>
      <c r="W21" s="23">
        <f t="shared" si="3"/>
        <v>0</v>
      </c>
      <c r="X21" s="23">
        <f t="shared" si="3"/>
        <v>0</v>
      </c>
      <c r="Y21" s="23">
        <f t="shared" si="3"/>
        <v>0</v>
      </c>
      <c r="Z21" s="23">
        <f t="shared" si="3"/>
        <v>0</v>
      </c>
      <c r="AA21" s="23">
        <f t="shared" si="3"/>
        <v>0</v>
      </c>
      <c r="AB21" s="23">
        <f t="shared" si="3"/>
        <v>0</v>
      </c>
      <c r="AC21" s="23">
        <f t="shared" si="3"/>
        <v>0</v>
      </c>
      <c r="AD21" s="23">
        <f t="shared" si="3"/>
        <v>0</v>
      </c>
      <c r="AE21" s="23">
        <f t="shared" si="3"/>
        <v>0</v>
      </c>
      <c r="AF21" s="23">
        <f t="shared" si="3"/>
        <v>0</v>
      </c>
      <c r="AG21" s="23">
        <f t="shared" si="3"/>
        <v>0</v>
      </c>
      <c r="AH21" s="23">
        <f t="shared" si="3"/>
        <v>0</v>
      </c>
      <c r="AI21" s="23">
        <f t="shared" si="3"/>
        <v>0</v>
      </c>
      <c r="AJ21" s="23">
        <f t="shared" si="3"/>
        <v>0</v>
      </c>
      <c r="AK21" s="23">
        <f t="shared" si="3"/>
        <v>0</v>
      </c>
      <c r="AL21" s="23">
        <f t="shared" si="3"/>
        <v>0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</row>
    <row r="22" spans="1:82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82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82">
      <c r="B24" s="1" t="s">
        <v>17</v>
      </c>
      <c r="C24" s="1"/>
      <c r="E24" s="29">
        <f>SUM(G24:AL24)</f>
        <v>39678.660776076387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1056.6377514912806</v>
      </c>
      <c r="W24" s="23">
        <v>993.36877459669199</v>
      </c>
      <c r="X24" s="23">
        <v>933.88947190603415</v>
      </c>
      <c r="Y24" s="23">
        <v>877.97278618755865</v>
      </c>
      <c r="Z24" s="23">
        <v>825.40526748239733</v>
      </c>
      <c r="AA24" s="23">
        <v>775.98625747624135</v>
      </c>
      <c r="AB24" s="23">
        <v>729.52712276831505</v>
      </c>
      <c r="AC24" s="23">
        <v>685.85053410583214</v>
      </c>
      <c r="AD24" s="23">
        <v>644.78978882791716</v>
      </c>
      <c r="AE24" s="23">
        <v>606.18817392825554</v>
      </c>
      <c r="AF24" s="23">
        <v>569.89836730107288</v>
      </c>
      <c r="AG24" s="23">
        <v>535.7818748810954</v>
      </c>
      <c r="AH24" s="23">
        <v>503.70850152541237</v>
      </c>
      <c r="AI24" s="23">
        <v>473.55585361421117</v>
      </c>
      <c r="AJ24" s="23">
        <v>445.2088714686659</v>
      </c>
      <c r="AK24" s="23">
        <v>418.5593897982879</v>
      </c>
      <c r="AL24" s="23">
        <v>3546.3155078483201</v>
      </c>
    </row>
    <row r="25" spans="1:82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82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82">
      <c r="B27" s="30" t="s">
        <v>19</v>
      </c>
      <c r="C27" s="1"/>
      <c r="E27" s="18">
        <f>SUM(G27:AL27)</f>
        <v>-1253.1169815388239</v>
      </c>
      <c r="F27" s="1"/>
      <c r="G27" s="19">
        <f>G16*G35</f>
        <v>0</v>
      </c>
      <c r="H27" s="19">
        <f t="shared" ref="H27:AL27" si="4">H16*H35</f>
        <v>-16.925721431942041</v>
      </c>
      <c r="I27" s="19">
        <f t="shared" si="4"/>
        <v>-56.269348095141353</v>
      </c>
      <c r="J27" s="19">
        <f t="shared" si="4"/>
        <v>-64.536374154492862</v>
      </c>
      <c r="K27" s="19">
        <f t="shared" si="4"/>
        <v>-55.584913161144044</v>
      </c>
      <c r="L27" s="19">
        <f t="shared" si="4"/>
        <v>-54.139442606126117</v>
      </c>
      <c r="M27" s="19">
        <f t="shared" si="4"/>
        <v>-52.73156111991478</v>
      </c>
      <c r="N27" s="19">
        <f t="shared" si="4"/>
        <v>-51.360291208995008</v>
      </c>
      <c r="O27" s="19">
        <f t="shared" si="4"/>
        <v>-50.024680799304832</v>
      </c>
      <c r="P27" s="19">
        <f t="shared" si="4"/>
        <v>-48.723802575209426</v>
      </c>
      <c r="Q27" s="19">
        <f t="shared" si="4"/>
        <v>-47.45675333566497</v>
      </c>
      <c r="R27" s="19">
        <f t="shared" si="4"/>
        <v>-46.222653367125218</v>
      </c>
      <c r="S27" s="19">
        <f t="shared" si="4"/>
        <v>-45.020645832755527</v>
      </c>
      <c r="T27" s="19">
        <f t="shared" si="4"/>
        <v>-43.849896177530212</v>
      </c>
      <c r="U27" s="19">
        <f t="shared" si="4"/>
        <v>-42.709591548800098</v>
      </c>
      <c r="V27" s="19">
        <f t="shared" si="4"/>
        <v>-41.598940231928225</v>
      </c>
      <c r="W27" s="19">
        <f t="shared" si="4"/>
        <v>-40.517171100601487</v>
      </c>
      <c r="X27" s="19">
        <f t="shared" si="4"/>
        <v>-39.463533081436907</v>
      </c>
      <c r="Y27" s="19">
        <f t="shared" si="4"/>
        <v>-38.437294632510657</v>
      </c>
      <c r="Z27" s="19">
        <f t="shared" si="4"/>
        <v>-37.437743235447734</v>
      </c>
      <c r="AA27" s="19">
        <f t="shared" si="4"/>
        <v>-36.464184900719779</v>
      </c>
      <c r="AB27" s="19">
        <f t="shared" si="4"/>
        <v>-35.515943685807436</v>
      </c>
      <c r="AC27" s="19">
        <f t="shared" si="4"/>
        <v>-34.592361225892816</v>
      </c>
      <c r="AD27" s="19">
        <f t="shared" si="4"/>
        <v>-33.692796276756127</v>
      </c>
      <c r="AE27" s="19">
        <f t="shared" si="4"/>
        <v>-32.816624269559156</v>
      </c>
      <c r="AF27" s="19">
        <f t="shared" si="4"/>
        <v>-31.963236877206558</v>
      </c>
      <c r="AG27" s="19">
        <f t="shared" si="4"/>
        <v>-31.13204159198369</v>
      </c>
      <c r="AH27" s="19">
        <f t="shared" si="4"/>
        <v>-30.322461314177964</v>
      </c>
      <c r="AI27" s="19">
        <f t="shared" si="4"/>
        <v>-29.53393395139792</v>
      </c>
      <c r="AJ27" s="19">
        <f t="shared" si="4"/>
        <v>-28.765912028311913</v>
      </c>
      <c r="AK27" s="19">
        <f t="shared" si="4"/>
        <v>-28.017862306535481</v>
      </c>
      <c r="AL27" s="19">
        <f t="shared" si="4"/>
        <v>-27.289265414403353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</row>
    <row r="28" spans="1:82">
      <c r="B28" s="30" t="s">
        <v>20</v>
      </c>
      <c r="C28" s="1"/>
      <c r="E28" s="18">
        <f>SUM(G28:AL28)</f>
        <v>-155116.75434273941</v>
      </c>
      <c r="F28" s="1"/>
      <c r="G28" s="19">
        <f>G21*G35</f>
        <v>-2998.7245767533332</v>
      </c>
      <c r="H28" s="19">
        <f t="shared" ref="H28:AL28" si="5">H21*H35</f>
        <v>-71312.981025900779</v>
      </c>
      <c r="I28" s="19">
        <f t="shared" si="5"/>
        <v>-68092.275470920707</v>
      </c>
      <c r="J28" s="19">
        <f t="shared" si="5"/>
        <v>-12712.77326916462</v>
      </c>
      <c r="K28" s="19">
        <f t="shared" si="5"/>
        <v>0</v>
      </c>
      <c r="L28" s="19">
        <f t="shared" si="5"/>
        <v>0</v>
      </c>
      <c r="M28" s="19">
        <f t="shared" si="5"/>
        <v>0</v>
      </c>
      <c r="N28" s="19">
        <f t="shared" si="5"/>
        <v>0</v>
      </c>
      <c r="O28" s="19">
        <f t="shared" si="5"/>
        <v>0</v>
      </c>
      <c r="P28" s="19">
        <f t="shared" si="5"/>
        <v>0</v>
      </c>
      <c r="Q28" s="19">
        <f t="shared" si="5"/>
        <v>0</v>
      </c>
      <c r="R28" s="19">
        <f t="shared" si="5"/>
        <v>0</v>
      </c>
      <c r="S28" s="19">
        <f t="shared" si="5"/>
        <v>0</v>
      </c>
      <c r="T28" s="19">
        <f t="shared" si="5"/>
        <v>0</v>
      </c>
      <c r="U28" s="19">
        <f t="shared" si="5"/>
        <v>0</v>
      </c>
      <c r="V28" s="19">
        <f t="shared" si="5"/>
        <v>0</v>
      </c>
      <c r="W28" s="19">
        <f t="shared" si="5"/>
        <v>0</v>
      </c>
      <c r="X28" s="19">
        <f t="shared" si="5"/>
        <v>0</v>
      </c>
      <c r="Y28" s="19">
        <f t="shared" si="5"/>
        <v>0</v>
      </c>
      <c r="Z28" s="19">
        <f t="shared" si="5"/>
        <v>0</v>
      </c>
      <c r="AA28" s="19">
        <f t="shared" si="5"/>
        <v>0</v>
      </c>
      <c r="AB28" s="19">
        <f t="shared" si="5"/>
        <v>0</v>
      </c>
      <c r="AC28" s="19">
        <f t="shared" si="5"/>
        <v>0</v>
      </c>
      <c r="AD28" s="19">
        <f t="shared" si="5"/>
        <v>0</v>
      </c>
      <c r="AE28" s="19">
        <f t="shared" si="5"/>
        <v>0</v>
      </c>
      <c r="AF28" s="19">
        <f t="shared" si="5"/>
        <v>0</v>
      </c>
      <c r="AG28" s="19">
        <f t="shared" si="5"/>
        <v>0</v>
      </c>
      <c r="AH28" s="19">
        <f t="shared" si="5"/>
        <v>0</v>
      </c>
      <c r="AI28" s="19">
        <f t="shared" si="5"/>
        <v>0</v>
      </c>
      <c r="AJ28" s="19">
        <f t="shared" si="5"/>
        <v>0</v>
      </c>
      <c r="AK28" s="19">
        <f t="shared" si="5"/>
        <v>0</v>
      </c>
      <c r="AL28" s="19">
        <f t="shared" si="5"/>
        <v>0</v>
      </c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</row>
    <row r="29" spans="1:82" s="31" customFormat="1">
      <c r="A29" s="2"/>
      <c r="B29" s="30" t="s">
        <v>21</v>
      </c>
      <c r="C29" s="1"/>
      <c r="E29" s="18">
        <f>SUM(G29:AL29)</f>
        <v>22553.978870458555</v>
      </c>
      <c r="F29" s="1"/>
      <c r="G29" s="19">
        <f>G24*G35</f>
        <v>0</v>
      </c>
      <c r="H29" s="19">
        <f t="shared" ref="H29:AL29" si="6">H24*H35</f>
        <v>1116.4745802199666</v>
      </c>
      <c r="I29" s="19">
        <f t="shared" si="6"/>
        <v>2368.4537215918263</v>
      </c>
      <c r="J29" s="19">
        <f t="shared" si="6"/>
        <v>3629.4169836963647</v>
      </c>
      <c r="K29" s="19">
        <f t="shared" si="6"/>
        <v>1713.7762037077655</v>
      </c>
      <c r="L29" s="19">
        <f t="shared" si="6"/>
        <v>1523.5333666049487</v>
      </c>
      <c r="M29" s="19">
        <f t="shared" si="6"/>
        <v>1354.4106559255226</v>
      </c>
      <c r="N29" s="19">
        <f t="shared" si="6"/>
        <v>1204.0632173465224</v>
      </c>
      <c r="O29" s="19">
        <f t="shared" si="6"/>
        <v>1070.4065502527319</v>
      </c>
      <c r="P29" s="19">
        <f t="shared" si="6"/>
        <v>951.58759842032055</v>
      </c>
      <c r="Q29" s="19">
        <f t="shared" si="6"/>
        <v>845.95905092817338</v>
      </c>
      <c r="R29" s="19">
        <f t="shared" si="6"/>
        <v>752.05649679997816</v>
      </c>
      <c r="S29" s="19">
        <f t="shared" si="6"/>
        <v>668.57811647108065</v>
      </c>
      <c r="T29" s="19">
        <f t="shared" si="6"/>
        <v>594.36662836808512</v>
      </c>
      <c r="U29" s="19">
        <f t="shared" si="6"/>
        <v>528.39324017451167</v>
      </c>
      <c r="V29" s="19">
        <f t="shared" si="6"/>
        <v>469.74338216663978</v>
      </c>
      <c r="W29" s="19">
        <f t="shared" si="6"/>
        <v>417.60402472584769</v>
      </c>
      <c r="X29" s="19">
        <f t="shared" si="6"/>
        <v>371.25240411034474</v>
      </c>
      <c r="Y29" s="19">
        <f t="shared" si="6"/>
        <v>330.04600010512451</v>
      </c>
      <c r="Z29" s="19">
        <f t="shared" si="6"/>
        <v>293.41362653528211</v>
      </c>
      <c r="AA29" s="19">
        <f t="shared" si="6"/>
        <v>260.84751106553222</v>
      </c>
      <c r="AB29" s="19">
        <f t="shared" si="6"/>
        <v>231.89625443199984</v>
      </c>
      <c r="AC29" s="19">
        <f t="shared" si="6"/>
        <v>206.15857145156531</v>
      </c>
      <c r="AD29" s="19">
        <f t="shared" si="6"/>
        <v>183.27772699846878</v>
      </c>
      <c r="AE29" s="19">
        <f t="shared" si="6"/>
        <v>162.93658977799402</v>
      </c>
      <c r="AF29" s="19">
        <f t="shared" si="6"/>
        <v>144.85323529659209</v>
      </c>
      <c r="AG29" s="19">
        <f t="shared" si="6"/>
        <v>128.77703704568182</v>
      </c>
      <c r="AH29" s="19">
        <f t="shared" si="6"/>
        <v>114.48519168825304</v>
      </c>
      <c r="AI29" s="19">
        <f t="shared" si="6"/>
        <v>101.77963005726316</v>
      </c>
      <c r="AJ29" s="19">
        <f t="shared" si="6"/>
        <v>90.484271126170057</v>
      </c>
      <c r="AK29" s="19">
        <f t="shared" si="6"/>
        <v>80.442580869025718</v>
      </c>
      <c r="AL29" s="19">
        <f t="shared" si="6"/>
        <v>644.50442249897526</v>
      </c>
      <c r="AM29" s="4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</row>
    <row r="30" spans="1:82" s="31" customFormat="1">
      <c r="A30" s="2"/>
      <c r="B30" s="1" t="s">
        <v>22</v>
      </c>
      <c r="C30" s="1"/>
      <c r="E30" s="23">
        <f t="shared" ref="E30:AL30" si="7">SUM(E27:E29)</f>
        <v>-133815.89245381969</v>
      </c>
      <c r="F30" s="1"/>
      <c r="G30" s="23">
        <f t="shared" si="7"/>
        <v>-2998.7245767533332</v>
      </c>
      <c r="H30" s="23">
        <f t="shared" si="7"/>
        <v>-70213.432167112755</v>
      </c>
      <c r="I30" s="23">
        <f t="shared" si="7"/>
        <v>-65780.091097424025</v>
      </c>
      <c r="J30" s="23">
        <f t="shared" si="7"/>
        <v>-9147.8926596227484</v>
      </c>
      <c r="K30" s="23">
        <f t="shared" si="7"/>
        <v>1658.1912905466215</v>
      </c>
      <c r="L30" s="23">
        <f t="shared" si="7"/>
        <v>1469.3939239988226</v>
      </c>
      <c r="M30" s="23">
        <f t="shared" si="7"/>
        <v>1301.6790948056077</v>
      </c>
      <c r="N30" s="23">
        <f t="shared" si="7"/>
        <v>1152.7029261375274</v>
      </c>
      <c r="O30" s="23">
        <f t="shared" si="7"/>
        <v>1020.381869453427</v>
      </c>
      <c r="P30" s="23">
        <f t="shared" si="7"/>
        <v>902.8637958451111</v>
      </c>
      <c r="Q30" s="23">
        <f t="shared" si="7"/>
        <v>798.5022975925084</v>
      </c>
      <c r="R30" s="23">
        <f t="shared" si="7"/>
        <v>705.83384343285297</v>
      </c>
      <c r="S30" s="23">
        <f t="shared" si="7"/>
        <v>623.55747063832507</v>
      </c>
      <c r="T30" s="23">
        <f t="shared" si="7"/>
        <v>550.51673219055488</v>
      </c>
      <c r="U30" s="23">
        <f t="shared" si="7"/>
        <v>485.68364862571156</v>
      </c>
      <c r="V30" s="23">
        <f t="shared" si="7"/>
        <v>428.14444193471155</v>
      </c>
      <c r="W30" s="23">
        <f t="shared" si="7"/>
        <v>377.08685362524619</v>
      </c>
      <c r="X30" s="23">
        <f t="shared" si="7"/>
        <v>331.78887102890781</v>
      </c>
      <c r="Y30" s="23">
        <f t="shared" si="7"/>
        <v>291.60870547261385</v>
      </c>
      <c r="Z30" s="23">
        <f t="shared" si="7"/>
        <v>255.97588329983438</v>
      </c>
      <c r="AA30" s="23">
        <f t="shared" si="7"/>
        <v>224.38332616481244</v>
      </c>
      <c r="AB30" s="23">
        <f t="shared" si="7"/>
        <v>196.38031074619241</v>
      </c>
      <c r="AC30" s="23">
        <f t="shared" si="7"/>
        <v>171.56621022567248</v>
      </c>
      <c r="AD30" s="23">
        <f t="shared" si="7"/>
        <v>149.58493072171265</v>
      </c>
      <c r="AE30" s="23">
        <f t="shared" si="7"/>
        <v>130.11996550843486</v>
      </c>
      <c r="AF30" s="23">
        <f t="shared" si="7"/>
        <v>112.88999841938553</v>
      </c>
      <c r="AG30" s="23">
        <f t="shared" si="7"/>
        <v>97.644995453698129</v>
      </c>
      <c r="AH30" s="23">
        <f t="shared" si="7"/>
        <v>84.162730374075068</v>
      </c>
      <c r="AI30" s="23">
        <f t="shared" si="7"/>
        <v>72.24569610586525</v>
      </c>
      <c r="AJ30" s="23">
        <f t="shared" si="7"/>
        <v>61.718359097858141</v>
      </c>
      <c r="AK30" s="23">
        <f t="shared" si="7"/>
        <v>52.424718562490241</v>
      </c>
      <c r="AL30" s="23">
        <f t="shared" si="7"/>
        <v>617.21515708457196</v>
      </c>
      <c r="AM30" s="4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</row>
    <row r="31" spans="1:82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4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</row>
    <row r="32" spans="1:82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70">
      <c r="B33" s="35" t="s">
        <v>23</v>
      </c>
      <c r="C33" s="1"/>
      <c r="E33" s="36">
        <f>SUM(G30:AL30)</f>
        <v>-133815.89245381972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70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70" s="40" customFormat="1">
      <c r="A35" s="39"/>
      <c r="B35" s="2" t="s">
        <v>24</v>
      </c>
      <c r="C35" s="39"/>
      <c r="E35" s="41"/>
      <c r="F35" s="39"/>
      <c r="G35" s="42">
        <v>1</v>
      </c>
      <c r="H35" s="43">
        <f>G35/(1+0.0575)^0.5</f>
        <v>0.97243327665263024</v>
      </c>
      <c r="I35" s="43">
        <f>H35/(1+0.0575)^1</f>
        <v>0.91955865404504034</v>
      </c>
      <c r="J35" s="43">
        <f t="shared" ref="J35:BR35" si="8">I35/(1+0.0575)^1</f>
        <v>0.8695590109172957</v>
      </c>
      <c r="K35" s="43">
        <f t="shared" si="8"/>
        <v>0.82227802450808096</v>
      </c>
      <c r="L35" s="43">
        <f t="shared" si="8"/>
        <v>0.77756787187525378</v>
      </c>
      <c r="M35" s="43">
        <f t="shared" si="8"/>
        <v>0.73528876773073637</v>
      </c>
      <c r="N35" s="43">
        <f t="shared" si="8"/>
        <v>0.69530852740495153</v>
      </c>
      <c r="O35" s="43">
        <f t="shared" si="8"/>
        <v>0.65750215357442221</v>
      </c>
      <c r="P35" s="43">
        <f t="shared" si="8"/>
        <v>0.62175144546044647</v>
      </c>
      <c r="Q35" s="43">
        <f t="shared" si="8"/>
        <v>0.58794462927701785</v>
      </c>
      <c r="R35" s="43">
        <f t="shared" si="8"/>
        <v>0.55597600877259368</v>
      </c>
      <c r="S35" s="43">
        <f t="shared" si="8"/>
        <v>0.52574563477313818</v>
      </c>
      <c r="T35" s="43">
        <f t="shared" si="8"/>
        <v>0.49715899269327485</v>
      </c>
      <c r="U35" s="43">
        <f t="shared" si="8"/>
        <v>0.47012670703855775</v>
      </c>
      <c r="V35" s="43">
        <f t="shared" si="8"/>
        <v>0.44456426197499543</v>
      </c>
      <c r="W35" s="43">
        <f t="shared" si="8"/>
        <v>0.42039173709219424</v>
      </c>
      <c r="X35" s="43">
        <f t="shared" si="8"/>
        <v>0.39753355753398978</v>
      </c>
      <c r="Y35" s="43">
        <f t="shared" si="8"/>
        <v>0.37591825771535675</v>
      </c>
      <c r="Z35" s="43">
        <f t="shared" si="8"/>
        <v>0.35547825788686216</v>
      </c>
      <c r="AA35" s="43">
        <f t="shared" si="8"/>
        <v>0.33614965284809656</v>
      </c>
      <c r="AB35" s="43">
        <f t="shared" si="8"/>
        <v>0.31787201214950028</v>
      </c>
      <c r="AC35" s="43">
        <f t="shared" si="8"/>
        <v>0.30058819115791985</v>
      </c>
      <c r="AD35" s="43">
        <f t="shared" si="8"/>
        <v>0.28424415239519607</v>
      </c>
      <c r="AE35" s="43">
        <f t="shared" si="8"/>
        <v>0.26878879659120192</v>
      </c>
      <c r="AF35" s="43">
        <f t="shared" si="8"/>
        <v>0.25417380292312236</v>
      </c>
      <c r="AG35" s="43">
        <f t="shared" si="8"/>
        <v>0.24035347794148684</v>
      </c>
      <c r="AH35" s="43">
        <f t="shared" si="8"/>
        <v>0.22728461271062583</v>
      </c>
      <c r="AI35" s="43">
        <f t="shared" si="8"/>
        <v>0.21492634771690383</v>
      </c>
      <c r="AJ35" s="43">
        <f t="shared" si="8"/>
        <v>0.20324004512236768</v>
      </c>
      <c r="AK35" s="43">
        <f t="shared" si="8"/>
        <v>0.19218916796441385</v>
      </c>
      <c r="AL35" s="43">
        <f t="shared" si="8"/>
        <v>0.18173916592379558</v>
      </c>
      <c r="AM35" s="43">
        <f t="shared" si="8"/>
        <v>0.17185736730382559</v>
      </c>
      <c r="AN35" s="43">
        <f t="shared" si="8"/>
        <v>0.16251287688305019</v>
      </c>
      <c r="AO35" s="43">
        <f t="shared" si="8"/>
        <v>0.15367647932203327</v>
      </c>
      <c r="AP35" s="43">
        <f t="shared" si="8"/>
        <v>0.14532054782225368</v>
      </c>
      <c r="AQ35" s="43">
        <f t="shared" si="8"/>
        <v>0.13741895775154012</v>
      </c>
      <c r="AR35" s="43">
        <f t="shared" si="8"/>
        <v>0.12994700496599537</v>
      </c>
      <c r="AS35" s="43">
        <f t="shared" si="8"/>
        <v>0.12288132857304526</v>
      </c>
      <c r="AT35" s="43">
        <f t="shared" si="8"/>
        <v>0.11619983789413263</v>
      </c>
      <c r="AU35" s="43">
        <f t="shared" si="8"/>
        <v>0.10988164339870697</v>
      </c>
      <c r="AV35" s="43">
        <f t="shared" si="8"/>
        <v>0.10390699139357633</v>
      </c>
      <c r="AW35" s="43">
        <f t="shared" si="8"/>
        <v>9.8257202263429141E-2</v>
      </c>
      <c r="AX35" s="43">
        <f t="shared" si="8"/>
        <v>9.2914612069436534E-2</v>
      </c>
      <c r="AY35" s="43">
        <f t="shared" si="8"/>
        <v>8.7862517323344227E-2</v>
      </c>
      <c r="AZ35" s="43">
        <f t="shared" si="8"/>
        <v>8.30851227643917E-2</v>
      </c>
      <c r="BA35" s="43">
        <f t="shared" si="8"/>
        <v>7.8567491975784109E-2</v>
      </c>
      <c r="BB35" s="43">
        <f t="shared" si="8"/>
        <v>7.4295500686320667E-2</v>
      </c>
      <c r="BC35" s="43">
        <f t="shared" si="8"/>
        <v>7.0255792611177925E-2</v>
      </c>
      <c r="BD35" s="43">
        <f t="shared" si="8"/>
        <v>6.643573769378526E-2</v>
      </c>
      <c r="BE35" s="43">
        <f t="shared" si="8"/>
        <v>6.2823392618236648E-2</v>
      </c>
      <c r="BF35" s="43">
        <f t="shared" si="8"/>
        <v>5.9407463468781695E-2</v>
      </c>
      <c r="BG35" s="43">
        <f t="shared" si="8"/>
        <v>5.6177270419651718E-2</v>
      </c>
      <c r="BH35" s="43">
        <f t="shared" si="8"/>
        <v>5.3122714344824316E-2</v>
      </c>
      <c r="BI35" s="43">
        <f t="shared" si="8"/>
        <v>5.0234245243332684E-2</v>
      </c>
      <c r="BJ35" s="43">
        <f t="shared" si="8"/>
        <v>4.7502832381402058E-2</v>
      </c>
      <c r="BK35" s="43">
        <f t="shared" si="8"/>
        <v>4.4919936058063409E-2</v>
      </c>
      <c r="BL35" s="43">
        <f t="shared" si="8"/>
        <v>4.2477480905970123E-2</v>
      </c>
      <c r="BM35" s="43">
        <f t="shared" si="8"/>
        <v>4.0167830643943372E-2</v>
      </c>
      <c r="BN35" s="43">
        <f t="shared" si="8"/>
        <v>3.7983764202310512E-2</v>
      </c>
      <c r="BO35" s="43">
        <f t="shared" si="8"/>
        <v>3.5918453146392915E-2</v>
      </c>
      <c r="BP35" s="43">
        <f t="shared" si="8"/>
        <v>3.3965440327558306E-2</v>
      </c>
      <c r="BQ35" s="43">
        <f t="shared" si="8"/>
        <v>3.2118619695090597E-2</v>
      </c>
      <c r="BR35" s="43">
        <f t="shared" si="8"/>
        <v>3.0372217205759427E-2</v>
      </c>
    </row>
  </sheetData>
  <pageMargins left="0.7" right="0.7" top="0.75" bottom="0.75" header="0.3" footer="0.3"/>
  <pageSetup scale="77" fitToWidth="4" orientation="landscape" r:id="rId1"/>
  <colBreaks count="2" manualBreakCount="2">
    <brk id="17" max="33" man="1"/>
    <brk id="3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1384-CDF8-4EF8-A870-9DC1F61F9C8E}">
  <dimension ref="A1:CD35"/>
  <sheetViews>
    <sheetView showGridLines="0" tabSelected="1" topLeftCell="A12" zoomScaleNormal="100" workbookViewId="0">
      <selection activeCell="E38" sqref="E38"/>
    </sheetView>
  </sheetViews>
  <sheetFormatPr defaultColWidth="12.75" defaultRowHeight="15.5"/>
  <cols>
    <col min="1" max="1" width="1.58203125" style="2" customWidth="1"/>
    <col min="2" max="2" width="36.58203125" style="2" bestFit="1" customWidth="1"/>
    <col min="3" max="3" width="2.1640625" style="2" customWidth="1"/>
    <col min="4" max="4" width="1.58203125" style="4" customWidth="1"/>
    <col min="5" max="5" width="13.75" style="3" customWidth="1"/>
    <col min="6" max="6" width="4.1640625" style="2" customWidth="1"/>
    <col min="7" max="31" width="8.1640625" style="2" customWidth="1"/>
    <col min="32" max="32" width="7.75" style="2" bestFit="1" customWidth="1"/>
    <col min="33" max="34" width="8.25" style="2" bestFit="1" customWidth="1"/>
    <col min="35" max="38" width="7.75" style="2" bestFit="1" customWidth="1"/>
    <col min="39" max="16384" width="12.75" style="4"/>
  </cols>
  <sheetData>
    <row r="1" spans="1:82">
      <c r="A1" s="1"/>
      <c r="B1" s="10" t="s">
        <v>0</v>
      </c>
      <c r="C1" s="1"/>
      <c r="D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82">
      <c r="A2" s="1"/>
      <c r="B2" s="1"/>
      <c r="C2" s="1"/>
      <c r="D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82">
      <c r="D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82">
      <c r="B4" s="7" t="s">
        <v>1</v>
      </c>
      <c r="D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82">
      <c r="A5" s="8"/>
      <c r="B5" s="8"/>
      <c r="C5" s="8"/>
      <c r="D5" s="8"/>
      <c r="E5" s="9"/>
      <c r="F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82">
      <c r="A6" s="8"/>
      <c r="B6" s="10" t="s">
        <v>25</v>
      </c>
      <c r="C6" s="8"/>
      <c r="D6" s="8"/>
      <c r="E6" s="9"/>
      <c r="F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82">
      <c r="B7" s="10"/>
      <c r="E7" s="11"/>
      <c r="G7" s="8"/>
      <c r="H7" s="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82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L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</row>
    <row r="9" spans="1:82">
      <c r="B9" s="16"/>
      <c r="C9" s="1"/>
      <c r="E9" s="11"/>
    </row>
    <row r="10" spans="1:82">
      <c r="B10" s="6" t="s">
        <v>6</v>
      </c>
      <c r="E10" s="17"/>
    </row>
    <row r="11" spans="1:82">
      <c r="B11" s="1" t="s">
        <v>7</v>
      </c>
      <c r="C11" s="1"/>
      <c r="E11" s="18">
        <f>SUM(G11:AL11)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</row>
    <row r="12" spans="1:82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82">
      <c r="B13" s="1" t="s">
        <v>9</v>
      </c>
      <c r="C13" s="1"/>
      <c r="E13" s="18">
        <f>SUM(G13:AL13)</f>
        <v>-36066.121773506944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-8659.6896431212663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-10650.325974765268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</row>
    <row r="14" spans="1:82">
      <c r="B14" s="1" t="s">
        <v>10</v>
      </c>
      <c r="C14" s="1"/>
      <c r="E14" s="18">
        <f>SUM(G14:AL14)</f>
        <v>-899.98486950354857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>
        <v>-27.689578300221935</v>
      </c>
      <c r="X14" s="19">
        <v>-28.520265649228598</v>
      </c>
      <c r="Y14" s="19">
        <v>-29.375873618705455</v>
      </c>
      <c r="Z14" s="19">
        <v>-30.257149827266616</v>
      </c>
      <c r="AA14" s="19">
        <v>-32.015769336727566</v>
      </c>
      <c r="AB14" s="19">
        <v>-34.831393192848132</v>
      </c>
      <c r="AC14" s="19">
        <v>-35.87633498863358</v>
      </c>
      <c r="AD14" s="19">
        <v>-36.952625038292595</v>
      </c>
      <c r="AE14" s="19">
        <v>-38.061203789441365</v>
      </c>
      <c r="AF14" s="19">
        <v>-39.203039903124605</v>
      </c>
      <c r="AG14" s="19">
        <v>-40.379131100218345</v>
      </c>
      <c r="AH14" s="19">
        <v>-42.784529559311103</v>
      </c>
      <c r="AI14" s="19">
        <v>-46.517675270960282</v>
      </c>
      <c r="AJ14" s="19">
        <v>-47.913205529089076</v>
      </c>
      <c r="AK14" s="19">
        <v>-49.350601694961753</v>
      </c>
      <c r="AL14" s="19">
        <v>-50.831119745810618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</row>
    <row r="15" spans="1:82">
      <c r="A15" s="21"/>
      <c r="B15" s="1" t="s">
        <v>11</v>
      </c>
      <c r="C15" s="1"/>
      <c r="E15" s="18">
        <f>SUM(G15:AL15)</f>
        <v>9796.0182603977792</v>
      </c>
      <c r="F15" s="1"/>
      <c r="G15" s="22">
        <f>-(G13+G14)*26.5%</f>
        <v>0</v>
      </c>
      <c r="H15" s="22">
        <f t="shared" ref="H15:AL15" si="1">-(H13+H14)*26.5%</f>
        <v>1019.0631771955675</v>
      </c>
      <c r="I15" s="22">
        <f t="shared" si="1"/>
        <v>42.993136605986791</v>
      </c>
      <c r="J15" s="22">
        <f t="shared" si="1"/>
        <v>4.2677335013058801</v>
      </c>
      <c r="K15" s="22">
        <f t="shared" si="1"/>
        <v>4.3957655063450574</v>
      </c>
      <c r="L15" s="22">
        <f t="shared" si="1"/>
        <v>1521.6725176931311</v>
      </c>
      <c r="M15" s="22">
        <f t="shared" si="1"/>
        <v>4.7891859223104269</v>
      </c>
      <c r="N15" s="22">
        <f t="shared" si="1"/>
        <v>5.1907797988589284</v>
      </c>
      <c r="O15" s="22">
        <f t="shared" si="1"/>
        <v>5.3465031928246978</v>
      </c>
      <c r="P15" s="22">
        <f t="shared" si="1"/>
        <v>5.5068982886094391</v>
      </c>
      <c r="Q15" s="22">
        <f t="shared" si="1"/>
        <v>5.672105237267723</v>
      </c>
      <c r="R15" s="22">
        <f t="shared" si="1"/>
        <v>5.8422683943857541</v>
      </c>
      <c r="S15" s="22">
        <f t="shared" si="1"/>
        <v>1871.914373464029</v>
      </c>
      <c r="T15" s="22">
        <f t="shared" si="1"/>
        <v>6.3708704984958455</v>
      </c>
      <c r="U15" s="22">
        <f t="shared" si="1"/>
        <v>6.9165220563284144</v>
      </c>
      <c r="V15" s="22">
        <f t="shared" si="1"/>
        <v>7.1240177180182647</v>
      </c>
      <c r="W15" s="22">
        <f t="shared" si="1"/>
        <v>7.3377382495588135</v>
      </c>
      <c r="X15" s="22">
        <f t="shared" si="1"/>
        <v>7.5578703970455789</v>
      </c>
      <c r="Y15" s="22">
        <f t="shared" si="1"/>
        <v>7.7846065089569461</v>
      </c>
      <c r="Z15" s="22">
        <f t="shared" si="1"/>
        <v>2302.8359001313611</v>
      </c>
      <c r="AA15" s="22">
        <f t="shared" si="1"/>
        <v>8.4841788742328053</v>
      </c>
      <c r="AB15" s="22">
        <f t="shared" si="1"/>
        <v>9.2303191961047553</v>
      </c>
      <c r="AC15" s="22">
        <f t="shared" si="1"/>
        <v>9.507228771987899</v>
      </c>
      <c r="AD15" s="22">
        <f t="shared" si="1"/>
        <v>9.7924456351475389</v>
      </c>
      <c r="AE15" s="22">
        <f t="shared" si="1"/>
        <v>10.086219004201961</v>
      </c>
      <c r="AF15" s="22">
        <f t="shared" si="1"/>
        <v>10.388805574328021</v>
      </c>
      <c r="AG15" s="22">
        <f t="shared" si="1"/>
        <v>2833.0368530543542</v>
      </c>
      <c r="AH15" s="22">
        <f t="shared" si="1"/>
        <v>11.337900333217442</v>
      </c>
      <c r="AI15" s="22">
        <f t="shared" si="1"/>
        <v>12.327183946804475</v>
      </c>
      <c r="AJ15" s="22">
        <f t="shared" si="1"/>
        <v>12.696999465208606</v>
      </c>
      <c r="AK15" s="22">
        <f t="shared" si="1"/>
        <v>13.077909449164865</v>
      </c>
      <c r="AL15" s="22">
        <f t="shared" si="1"/>
        <v>13.470246732639815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</row>
    <row r="16" spans="1:82">
      <c r="B16" s="1" t="s">
        <v>12</v>
      </c>
      <c r="C16" s="1"/>
      <c r="E16" s="23">
        <f>SUM(E11:E15)</f>
        <v>-27170.08838261271</v>
      </c>
      <c r="F16" s="1"/>
      <c r="G16" s="23">
        <f t="shared" ref="G16:AL16" si="2">SUM(G11:G15)</f>
        <v>0</v>
      </c>
      <c r="H16" s="23">
        <f t="shared" si="2"/>
        <v>-2826.4582461839327</v>
      </c>
      <c r="I16" s="23">
        <f t="shared" si="2"/>
        <v>-119.24511473735959</v>
      </c>
      <c r="J16" s="23">
        <f t="shared" si="2"/>
        <v>-11.836921220603102</v>
      </c>
      <c r="K16" s="23">
        <f t="shared" si="2"/>
        <v>-12.192028857221196</v>
      </c>
      <c r="L16" s="23">
        <f t="shared" si="2"/>
        <v>-4220.4879264318915</v>
      </c>
      <c r="M16" s="23">
        <f t="shared" si="2"/>
        <v>-13.283213784521372</v>
      </c>
      <c r="N16" s="23">
        <f t="shared" si="2"/>
        <v>-14.397068498721934</v>
      </c>
      <c r="O16" s="23">
        <f t="shared" si="2"/>
        <v>-14.828980553683593</v>
      </c>
      <c r="P16" s="23">
        <f t="shared" si="2"/>
        <v>-15.273849970294105</v>
      </c>
      <c r="Q16" s="23">
        <f t="shared" si="2"/>
        <v>-15.732065469402929</v>
      </c>
      <c r="R16" s="23">
        <f t="shared" si="2"/>
        <v>-16.204027433485013</v>
      </c>
      <c r="S16" s="23">
        <f t="shared" si="2"/>
        <v>-5191.9134509285332</v>
      </c>
      <c r="T16" s="23">
        <f t="shared" si="2"/>
        <v>-17.670150250545078</v>
      </c>
      <c r="U16" s="23">
        <f t="shared" si="2"/>
        <v>-19.183561175099562</v>
      </c>
      <c r="V16" s="23">
        <f t="shared" si="2"/>
        <v>-19.759068010352543</v>
      </c>
      <c r="W16" s="23">
        <f t="shared" si="2"/>
        <v>-20.351840050663121</v>
      </c>
      <c r="X16" s="23">
        <f t="shared" si="2"/>
        <v>-20.962395252183018</v>
      </c>
      <c r="Y16" s="23">
        <f t="shared" si="2"/>
        <v>-21.591267109748507</v>
      </c>
      <c r="Z16" s="23">
        <f t="shared" si="2"/>
        <v>-6387.1108928171716</v>
      </c>
      <c r="AA16" s="23">
        <f t="shared" si="2"/>
        <v>-23.531590462494762</v>
      </c>
      <c r="AB16" s="23">
        <f t="shared" si="2"/>
        <v>-25.601073996743377</v>
      </c>
      <c r="AC16" s="23">
        <f t="shared" si="2"/>
        <v>-26.369106216645683</v>
      </c>
      <c r="AD16" s="23">
        <f t="shared" si="2"/>
        <v>-27.160179403145058</v>
      </c>
      <c r="AE16" s="23">
        <f t="shared" si="2"/>
        <v>-27.974984785239403</v>
      </c>
      <c r="AF16" s="23">
        <f t="shared" si="2"/>
        <v>-28.814234328796584</v>
      </c>
      <c r="AG16" s="23">
        <f t="shared" si="2"/>
        <v>-7857.6682528111323</v>
      </c>
      <c r="AH16" s="23">
        <f t="shared" si="2"/>
        <v>-31.446629226093663</v>
      </c>
      <c r="AI16" s="23">
        <f t="shared" si="2"/>
        <v>-34.190491324155808</v>
      </c>
      <c r="AJ16" s="23">
        <f t="shared" si="2"/>
        <v>-35.21620606388047</v>
      </c>
      <c r="AK16" s="23">
        <f t="shared" si="2"/>
        <v>-36.27269224579689</v>
      </c>
      <c r="AL16" s="23">
        <f t="shared" si="2"/>
        <v>-37.360873013170803</v>
      </c>
    </row>
    <row r="17" spans="1:82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82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82">
      <c r="B19" s="1" t="s">
        <v>14</v>
      </c>
      <c r="C19" s="1"/>
      <c r="E19" s="18">
        <f>SUM(G19:AL19)</f>
        <v>-260265.39018100727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-46869.016455174984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-77185.449575085586</v>
      </c>
      <c r="AI19" s="28">
        <v>0</v>
      </c>
      <c r="AJ19" s="28">
        <v>0</v>
      </c>
      <c r="AK19" s="28">
        <v>0</v>
      </c>
      <c r="AL19" s="28">
        <v>0</v>
      </c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</row>
    <row r="20" spans="1:82">
      <c r="B20" s="1" t="s">
        <v>15</v>
      </c>
      <c r="C20" s="1"/>
      <c r="E20" s="18">
        <f>SUM(G20:AL20)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</row>
    <row r="21" spans="1:82" ht="16">
      <c r="B21" s="1" t="s">
        <v>16</v>
      </c>
      <c r="C21" s="1"/>
      <c r="E21" s="23">
        <f t="shared" ref="E21:AL21" si="3">SUM(E19:E20)</f>
        <v>-260265.39018100727</v>
      </c>
      <c r="F21" s="1"/>
      <c r="G21" s="23">
        <f t="shared" si="3"/>
        <v>0</v>
      </c>
      <c r="H21" s="23">
        <f t="shared" si="3"/>
        <v>-69582.641667440999</v>
      </c>
      <c r="I21" s="23">
        <f t="shared" si="3"/>
        <v>-21644.736137686992</v>
      </c>
      <c r="J21" s="23">
        <f t="shared" si="3"/>
        <v>0</v>
      </c>
      <c r="K21" s="23">
        <f t="shared" si="3"/>
        <v>0</v>
      </c>
      <c r="L21" s="23">
        <f t="shared" si="3"/>
        <v>0</v>
      </c>
      <c r="M21" s="23">
        <f t="shared" si="3"/>
        <v>-16781.599524764813</v>
      </c>
      <c r="N21" s="23">
        <f t="shared" si="3"/>
        <v>0</v>
      </c>
      <c r="O21" s="23">
        <f t="shared" si="3"/>
        <v>0</v>
      </c>
      <c r="P21" s="23">
        <f t="shared" si="3"/>
        <v>0</v>
      </c>
      <c r="Q21" s="23">
        <f t="shared" si="3"/>
        <v>0</v>
      </c>
      <c r="R21" s="23">
        <f t="shared" si="3"/>
        <v>0</v>
      </c>
      <c r="S21" s="23">
        <f t="shared" si="3"/>
        <v>0</v>
      </c>
      <c r="T21" s="23">
        <f t="shared" si="3"/>
        <v>-28201.946820853926</v>
      </c>
      <c r="U21" s="23">
        <f t="shared" si="3"/>
        <v>0</v>
      </c>
      <c r="V21" s="23">
        <f t="shared" si="3"/>
        <v>0</v>
      </c>
      <c r="W21" s="23">
        <f t="shared" si="3"/>
        <v>0</v>
      </c>
      <c r="X21" s="23">
        <f t="shared" si="3"/>
        <v>0</v>
      </c>
      <c r="Y21" s="23">
        <f t="shared" si="3"/>
        <v>0</v>
      </c>
      <c r="Z21" s="23">
        <f t="shared" si="3"/>
        <v>0</v>
      </c>
      <c r="AA21" s="23">
        <f t="shared" si="3"/>
        <v>-46869.016455174984</v>
      </c>
      <c r="AB21" s="23">
        <f t="shared" si="3"/>
        <v>0</v>
      </c>
      <c r="AC21" s="23">
        <f t="shared" si="3"/>
        <v>0</v>
      </c>
      <c r="AD21" s="23">
        <f t="shared" si="3"/>
        <v>0</v>
      </c>
      <c r="AE21" s="23">
        <f t="shared" si="3"/>
        <v>0</v>
      </c>
      <c r="AF21" s="23">
        <f t="shared" si="3"/>
        <v>0</v>
      </c>
      <c r="AG21" s="23">
        <f t="shared" si="3"/>
        <v>0</v>
      </c>
      <c r="AH21" s="23">
        <f t="shared" si="3"/>
        <v>-77185.449575085586</v>
      </c>
      <c r="AI21" s="23">
        <f t="shared" si="3"/>
        <v>0</v>
      </c>
      <c r="AJ21" s="23">
        <f t="shared" si="3"/>
        <v>0</v>
      </c>
      <c r="AK21" s="23">
        <f t="shared" si="3"/>
        <v>0</v>
      </c>
      <c r="AL21" s="23">
        <f t="shared" si="3"/>
        <v>0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</row>
    <row r="22" spans="1:82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82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82">
      <c r="B24" s="1" t="s">
        <v>17</v>
      </c>
      <c r="C24" s="1"/>
      <c r="E24" s="29">
        <f>SUM(G24:AL24)</f>
        <v>54039.637285432451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1164.5714935284921</v>
      </c>
      <c r="W24" s="23">
        <v>1094.6972039167824</v>
      </c>
      <c r="X24" s="23">
        <v>1029.0153716817756</v>
      </c>
      <c r="Y24" s="23">
        <v>967.27444938086899</v>
      </c>
      <c r="Z24" s="23">
        <v>909.23798241801683</v>
      </c>
      <c r="AA24" s="23">
        <v>1220.6081641433311</v>
      </c>
      <c r="AB24" s="23">
        <v>1513.2961349651264</v>
      </c>
      <c r="AC24" s="23">
        <v>1422.4983668672191</v>
      </c>
      <c r="AD24" s="23">
        <v>1337.1484648551857</v>
      </c>
      <c r="AE24" s="23">
        <v>1256.9195569638748</v>
      </c>
      <c r="AF24" s="23">
        <v>1181.5043835460419</v>
      </c>
      <c r="AG24" s="23">
        <v>1110.6141205332797</v>
      </c>
      <c r="AH24" s="23">
        <v>1646.5938021626787</v>
      </c>
      <c r="AI24" s="23">
        <v>2150.4147028943135</v>
      </c>
      <c r="AJ24" s="23">
        <v>2021.3898207206544</v>
      </c>
      <c r="AK24" s="23">
        <v>1900.1064314774153</v>
      </c>
      <c r="AL24" s="23">
        <v>16074.900410298935</v>
      </c>
    </row>
    <row r="25" spans="1:82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82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82">
      <c r="B27" s="30" t="s">
        <v>19</v>
      </c>
      <c r="C27" s="1"/>
      <c r="E27" s="18">
        <f>SUM(G27:AL27)</f>
        <v>-13239.779450990602</v>
      </c>
      <c r="F27" s="1"/>
      <c r="G27" s="19">
        <f>G16*G35</f>
        <v>0</v>
      </c>
      <c r="H27" s="19">
        <f t="shared" ref="H27:AL27" si="4">H16*H35</f>
        <v>-2748.5420536584884</v>
      </c>
      <c r="I27" s="19">
        <f t="shared" si="4"/>
        <v>-109.65287720933279</v>
      </c>
      <c r="J27" s="19">
        <f t="shared" si="4"/>
        <v>-10.292901508893582</v>
      </c>
      <c r="K27" s="19">
        <f t="shared" si="4"/>
        <v>-10.025237403461361</v>
      </c>
      <c r="L27" s="19">
        <f t="shared" si="4"/>
        <v>-3281.7158152308484</v>
      </c>
      <c r="M27" s="19">
        <f t="shared" si="4"/>
        <v>-9.7669978951246517</v>
      </c>
      <c r="N27" s="19">
        <f t="shared" si="4"/>
        <v>-10.010404496794564</v>
      </c>
      <c r="O27" s="19">
        <f t="shared" si="4"/>
        <v>-9.7500866493601901</v>
      </c>
      <c r="P27" s="19">
        <f t="shared" si="4"/>
        <v>-9.4965382967763574</v>
      </c>
      <c r="Q27" s="19">
        <f t="shared" si="4"/>
        <v>-9.2495834001698789</v>
      </c>
      <c r="R27" s="19">
        <f t="shared" si="4"/>
        <v>-9.0090504985106126</v>
      </c>
      <c r="S27" s="19">
        <f t="shared" si="4"/>
        <v>-2729.6258329456159</v>
      </c>
      <c r="T27" s="19">
        <f t="shared" si="4"/>
        <v>-8.7848740992998096</v>
      </c>
      <c r="U27" s="19">
        <f t="shared" si="4"/>
        <v>-9.0187044445222817</v>
      </c>
      <c r="V27" s="19">
        <f t="shared" si="4"/>
        <v>-8.7841754873361193</v>
      </c>
      <c r="W27" s="19">
        <f t="shared" si="4"/>
        <v>-8.5557453919207607</v>
      </c>
      <c r="X27" s="19">
        <f t="shared" si="4"/>
        <v>-8.3332555590339314</v>
      </c>
      <c r="Y27" s="19">
        <f t="shared" si="4"/>
        <v>-8.1165515137635449</v>
      </c>
      <c r="Z27" s="19">
        <f t="shared" si="4"/>
        <v>-2270.4790531088488</v>
      </c>
      <c r="AA27" s="19">
        <f t="shared" si="4"/>
        <v>-7.910135964931194</v>
      </c>
      <c r="AB27" s="19">
        <f t="shared" si="4"/>
        <v>-8.1378649045330658</v>
      </c>
      <c r="AC27" s="19">
        <f t="shared" si="4"/>
        <v>-7.9262419401125852</v>
      </c>
      <c r="AD27" s="19">
        <f t="shared" si="4"/>
        <v>-7.7201221733484298</v>
      </c>
      <c r="AE27" s="19">
        <f t="shared" si="4"/>
        <v>-7.5193624950816824</v>
      </c>
      <c r="AF27" s="19">
        <f t="shared" si="4"/>
        <v>-7.3238235176682096</v>
      </c>
      <c r="AG27" s="19">
        <f t="shared" si="4"/>
        <v>-1888.6178930735618</v>
      </c>
      <c r="AH27" s="19">
        <f t="shared" si="4"/>
        <v>-7.1473349447073451</v>
      </c>
      <c r="AI27" s="19">
        <f t="shared" si="4"/>
        <v>-7.348437426947295</v>
      </c>
      <c r="AJ27" s="19">
        <f t="shared" si="4"/>
        <v>-7.1573433094616652</v>
      </c>
      <c r="AK27" s="19">
        <f t="shared" si="4"/>
        <v>-6.9712185425489501</v>
      </c>
      <c r="AL27" s="19">
        <f t="shared" si="4"/>
        <v>-6.7899338995985046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</row>
    <row r="28" spans="1:82">
      <c r="B28" s="30" t="s">
        <v>20</v>
      </c>
      <c r="C28" s="1"/>
      <c r="E28" s="18">
        <f>SUM(G28:AL28)</f>
        <v>-147226.32239761474</v>
      </c>
      <c r="F28" s="1"/>
      <c r="G28" s="19">
        <f>G21*G35</f>
        <v>0</v>
      </c>
      <c r="H28" s="19">
        <f t="shared" ref="H28:AL28" si="5">H21*H35</f>
        <v>-67664.476234815491</v>
      </c>
      <c r="I28" s="19">
        <f t="shared" si="5"/>
        <v>-19903.604429931496</v>
      </c>
      <c r="J28" s="19">
        <f t="shared" si="5"/>
        <v>0</v>
      </c>
      <c r="K28" s="19">
        <f t="shared" si="5"/>
        <v>0</v>
      </c>
      <c r="L28" s="19">
        <f t="shared" si="5"/>
        <v>0</v>
      </c>
      <c r="M28" s="19">
        <f t="shared" si="5"/>
        <v>-12339.321635115031</v>
      </c>
      <c r="N28" s="19">
        <f t="shared" si="5"/>
        <v>0</v>
      </c>
      <c r="O28" s="19">
        <f t="shared" si="5"/>
        <v>0</v>
      </c>
      <c r="P28" s="19">
        <f t="shared" si="5"/>
        <v>0</v>
      </c>
      <c r="Q28" s="19">
        <f t="shared" si="5"/>
        <v>0</v>
      </c>
      <c r="R28" s="19">
        <f t="shared" si="5"/>
        <v>0</v>
      </c>
      <c r="S28" s="19">
        <f t="shared" si="5"/>
        <v>0</v>
      </c>
      <c r="T28" s="19">
        <f t="shared" si="5"/>
        <v>-14020.851473445042</v>
      </c>
      <c r="U28" s="19">
        <f t="shared" si="5"/>
        <v>0</v>
      </c>
      <c r="V28" s="19">
        <f t="shared" si="5"/>
        <v>0</v>
      </c>
      <c r="W28" s="19">
        <f t="shared" si="5"/>
        <v>0</v>
      </c>
      <c r="X28" s="19">
        <f t="shared" si="5"/>
        <v>0</v>
      </c>
      <c r="Y28" s="19">
        <f t="shared" si="5"/>
        <v>0</v>
      </c>
      <c r="Z28" s="19">
        <f t="shared" si="5"/>
        <v>0</v>
      </c>
      <c r="AA28" s="19">
        <f t="shared" si="5"/>
        <v>-15755.003610738797</v>
      </c>
      <c r="AB28" s="19">
        <f t="shared" si="5"/>
        <v>0</v>
      </c>
      <c r="AC28" s="19">
        <f t="shared" si="5"/>
        <v>0</v>
      </c>
      <c r="AD28" s="19">
        <f t="shared" si="5"/>
        <v>0</v>
      </c>
      <c r="AE28" s="19">
        <f t="shared" si="5"/>
        <v>0</v>
      </c>
      <c r="AF28" s="19">
        <f t="shared" si="5"/>
        <v>0</v>
      </c>
      <c r="AG28" s="19">
        <f t="shared" si="5"/>
        <v>0</v>
      </c>
      <c r="AH28" s="19">
        <f t="shared" si="5"/>
        <v>-17543.065013568867</v>
      </c>
      <c r="AI28" s="19">
        <f t="shared" si="5"/>
        <v>0</v>
      </c>
      <c r="AJ28" s="19">
        <f t="shared" si="5"/>
        <v>0</v>
      </c>
      <c r="AK28" s="19">
        <f t="shared" si="5"/>
        <v>0</v>
      </c>
      <c r="AL28" s="19">
        <f t="shared" si="5"/>
        <v>0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</row>
    <row r="29" spans="1:82" s="31" customFormat="1">
      <c r="A29" s="2"/>
      <c r="B29" s="30" t="s">
        <v>21</v>
      </c>
      <c r="C29" s="1"/>
      <c r="E29" s="18">
        <f>SUM(G29:AL29)</f>
        <v>20462.214339667367</v>
      </c>
      <c r="F29" s="1"/>
      <c r="G29" s="19">
        <f>G24*G35</f>
        <v>0</v>
      </c>
      <c r="H29" s="19">
        <f t="shared" ref="H29:AL29" si="6">H24*H35</f>
        <v>1056.5652469558395</v>
      </c>
      <c r="I29" s="19">
        <f t="shared" si="6"/>
        <v>1249.9593176849251</v>
      </c>
      <c r="J29" s="19">
        <f t="shared" si="6"/>
        <v>1111.0749490532664</v>
      </c>
      <c r="K29" s="19">
        <f t="shared" si="6"/>
        <v>987.62217693623677</v>
      </c>
      <c r="L29" s="19">
        <f t="shared" si="6"/>
        <v>877.88637949887698</v>
      </c>
      <c r="M29" s="19">
        <f t="shared" si="6"/>
        <v>876.68128430749414</v>
      </c>
      <c r="N29" s="19">
        <f t="shared" si="6"/>
        <v>870.37186109985078</v>
      </c>
      <c r="O29" s="19">
        <f t="shared" si="6"/>
        <v>773.66387653320066</v>
      </c>
      <c r="P29" s="19">
        <f t="shared" si="6"/>
        <v>687.70122358506728</v>
      </c>
      <c r="Q29" s="19">
        <f t="shared" si="6"/>
        <v>611.28997652005955</v>
      </c>
      <c r="R29" s="19">
        <f t="shared" si="6"/>
        <v>543.36886801783066</v>
      </c>
      <c r="S29" s="19">
        <f t="shared" si="6"/>
        <v>482.99454934918288</v>
      </c>
      <c r="T29" s="19">
        <f t="shared" si="6"/>
        <v>538.79467517750027</v>
      </c>
      <c r="U29" s="19">
        <f t="shared" si="6"/>
        <v>582.44272485481383</v>
      </c>
      <c r="V29" s="19">
        <f t="shared" si="6"/>
        <v>517.7268665376123</v>
      </c>
      <c r="W29" s="19">
        <f t="shared" si="6"/>
        <v>460.20165914454412</v>
      </c>
      <c r="X29" s="19">
        <f t="shared" si="6"/>
        <v>409.06814146181699</v>
      </c>
      <c r="Y29" s="19">
        <f t="shared" si="6"/>
        <v>363.6161257438373</v>
      </c>
      <c r="Z29" s="19">
        <f t="shared" si="6"/>
        <v>323.21433399452201</v>
      </c>
      <c r="AA29" s="19">
        <f t="shared" si="6"/>
        <v>410.3070106403332</v>
      </c>
      <c r="AB29" s="19">
        <f t="shared" si="6"/>
        <v>481.0344873994265</v>
      </c>
      <c r="AC29" s="19">
        <f t="shared" si="6"/>
        <v>427.58621102171247</v>
      </c>
      <c r="AD29" s="19">
        <f t="shared" si="6"/>
        <v>380.07663201929989</v>
      </c>
      <c r="AE29" s="19">
        <f t="shared" si="6"/>
        <v>337.84589512826659</v>
      </c>
      <c r="AF29" s="19">
        <f t="shared" si="6"/>
        <v>300.30746233623682</v>
      </c>
      <c r="AG29" s="19">
        <f t="shared" si="6"/>
        <v>266.93996652109945</v>
      </c>
      <c r="AH29" s="19">
        <f t="shared" si="6"/>
        <v>374.24543461626126</v>
      </c>
      <c r="AI29" s="19">
        <f t="shared" si="6"/>
        <v>462.18077816980565</v>
      </c>
      <c r="AJ29" s="19">
        <f t="shared" si="6"/>
        <v>410.82735837316051</v>
      </c>
      <c r="AK29" s="19">
        <f t="shared" si="6"/>
        <v>365.17987410947597</v>
      </c>
      <c r="AL29" s="19">
        <f t="shared" si="6"/>
        <v>2921.4389928758078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</row>
    <row r="30" spans="1:82" s="31" customFormat="1">
      <c r="A30" s="2"/>
      <c r="B30" s="1" t="s">
        <v>22</v>
      </c>
      <c r="C30" s="1"/>
      <c r="E30" s="23">
        <f t="shared" ref="E30:AL30" si="7">SUM(E27:E29)</f>
        <v>-140003.88750893797</v>
      </c>
      <c r="F30" s="1"/>
      <c r="G30" s="23">
        <f t="shared" si="7"/>
        <v>0</v>
      </c>
      <c r="H30" s="23">
        <f t="shared" si="7"/>
        <v>-69356.453041518136</v>
      </c>
      <c r="I30" s="23">
        <f t="shared" si="7"/>
        <v>-18763.297989455903</v>
      </c>
      <c r="J30" s="23">
        <f t="shared" si="7"/>
        <v>1100.7820475443727</v>
      </c>
      <c r="K30" s="23">
        <f t="shared" si="7"/>
        <v>977.59693953277542</v>
      </c>
      <c r="L30" s="23">
        <f t="shared" si="7"/>
        <v>-2403.8294357319714</v>
      </c>
      <c r="M30" s="23">
        <f t="shared" si="7"/>
        <v>-11472.407348702662</v>
      </c>
      <c r="N30" s="23">
        <f t="shared" si="7"/>
        <v>860.36145660305624</v>
      </c>
      <c r="O30" s="23">
        <f t="shared" si="7"/>
        <v>763.91378988384042</v>
      </c>
      <c r="P30" s="23">
        <f t="shared" si="7"/>
        <v>678.20468528829088</v>
      </c>
      <c r="Q30" s="23">
        <f t="shared" si="7"/>
        <v>602.0403931198897</v>
      </c>
      <c r="R30" s="23">
        <f t="shared" si="7"/>
        <v>534.35981751932002</v>
      </c>
      <c r="S30" s="23">
        <f t="shared" si="7"/>
        <v>-2246.6312835964331</v>
      </c>
      <c r="T30" s="23">
        <f t="shared" si="7"/>
        <v>-13490.841672366842</v>
      </c>
      <c r="U30" s="23">
        <f t="shared" si="7"/>
        <v>573.42402041029152</v>
      </c>
      <c r="V30" s="23">
        <f t="shared" si="7"/>
        <v>508.94269105027615</v>
      </c>
      <c r="W30" s="23">
        <f t="shared" si="7"/>
        <v>451.64591375262336</v>
      </c>
      <c r="X30" s="23">
        <f t="shared" si="7"/>
        <v>400.73488590278305</v>
      </c>
      <c r="Y30" s="23">
        <f t="shared" si="7"/>
        <v>355.49957423007373</v>
      </c>
      <c r="Z30" s="23">
        <f t="shared" si="7"/>
        <v>-1947.2647191143269</v>
      </c>
      <c r="AA30" s="23">
        <f t="shared" si="7"/>
        <v>-15352.606736063393</v>
      </c>
      <c r="AB30" s="23">
        <f t="shared" si="7"/>
        <v>472.89662249489345</v>
      </c>
      <c r="AC30" s="23">
        <f t="shared" si="7"/>
        <v>419.65996908159991</v>
      </c>
      <c r="AD30" s="23">
        <f t="shared" si="7"/>
        <v>372.35650984595145</v>
      </c>
      <c r="AE30" s="23">
        <f t="shared" si="7"/>
        <v>330.32653263318491</v>
      </c>
      <c r="AF30" s="23">
        <f t="shared" si="7"/>
        <v>292.98363881856864</v>
      </c>
      <c r="AG30" s="23">
        <f t="shared" si="7"/>
        <v>-1621.6779265524624</v>
      </c>
      <c r="AH30" s="23">
        <f t="shared" si="7"/>
        <v>-17175.966913897311</v>
      </c>
      <c r="AI30" s="23">
        <f t="shared" si="7"/>
        <v>454.83234074285838</v>
      </c>
      <c r="AJ30" s="23">
        <f t="shared" si="7"/>
        <v>403.67001506369883</v>
      </c>
      <c r="AK30" s="23">
        <f t="shared" si="7"/>
        <v>358.20865556692701</v>
      </c>
      <c r="AL30" s="23">
        <f t="shared" si="7"/>
        <v>2914.6490589762093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</row>
    <row r="31" spans="1:82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</row>
    <row r="32" spans="1:82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70">
      <c r="B33" s="35" t="s">
        <v>23</v>
      </c>
      <c r="C33" s="1"/>
      <c r="E33" s="36">
        <f>SUM(G30:AL30)</f>
        <v>-140003.88750893791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70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70" s="40" customFormat="1">
      <c r="A35" s="39"/>
      <c r="B35" s="2" t="s">
        <v>24</v>
      </c>
      <c r="C35" s="39"/>
      <c r="E35" s="41"/>
      <c r="F35" s="39"/>
      <c r="G35" s="42">
        <v>1</v>
      </c>
      <c r="H35" s="43">
        <f>G35/(1+0.0575)^0.5</f>
        <v>0.97243327665263024</v>
      </c>
      <c r="I35" s="43">
        <f>H35/(1+0.0575)^1</f>
        <v>0.91955865404504034</v>
      </c>
      <c r="J35" s="43">
        <f t="shared" ref="J35:BR35" si="8">I35/(1+0.0575)^1</f>
        <v>0.8695590109172957</v>
      </c>
      <c r="K35" s="43">
        <f t="shared" si="8"/>
        <v>0.82227802450808096</v>
      </c>
      <c r="L35" s="43">
        <f t="shared" si="8"/>
        <v>0.77756787187525378</v>
      </c>
      <c r="M35" s="43">
        <f t="shared" si="8"/>
        <v>0.73528876773073637</v>
      </c>
      <c r="N35" s="43">
        <f t="shared" si="8"/>
        <v>0.69530852740495153</v>
      </c>
      <c r="O35" s="43">
        <f t="shared" si="8"/>
        <v>0.65750215357442221</v>
      </c>
      <c r="P35" s="43">
        <f t="shared" si="8"/>
        <v>0.62175144546044647</v>
      </c>
      <c r="Q35" s="43">
        <f t="shared" si="8"/>
        <v>0.58794462927701785</v>
      </c>
      <c r="R35" s="43">
        <f t="shared" si="8"/>
        <v>0.55597600877259368</v>
      </c>
      <c r="S35" s="43">
        <f t="shared" si="8"/>
        <v>0.52574563477313818</v>
      </c>
      <c r="T35" s="43">
        <f t="shared" si="8"/>
        <v>0.49715899269327485</v>
      </c>
      <c r="U35" s="43">
        <f t="shared" si="8"/>
        <v>0.47012670703855775</v>
      </c>
      <c r="V35" s="43">
        <f t="shared" si="8"/>
        <v>0.44456426197499543</v>
      </c>
      <c r="W35" s="43">
        <f t="shared" si="8"/>
        <v>0.42039173709219424</v>
      </c>
      <c r="X35" s="43">
        <f t="shared" si="8"/>
        <v>0.39753355753398978</v>
      </c>
      <c r="Y35" s="43">
        <f t="shared" si="8"/>
        <v>0.37591825771535675</v>
      </c>
      <c r="Z35" s="43">
        <f t="shared" si="8"/>
        <v>0.35547825788686216</v>
      </c>
      <c r="AA35" s="43">
        <f t="shared" si="8"/>
        <v>0.33614965284809656</v>
      </c>
      <c r="AB35" s="43">
        <f t="shared" si="8"/>
        <v>0.31787201214950028</v>
      </c>
      <c r="AC35" s="43">
        <f t="shared" si="8"/>
        <v>0.30058819115791985</v>
      </c>
      <c r="AD35" s="43">
        <f t="shared" si="8"/>
        <v>0.28424415239519607</v>
      </c>
      <c r="AE35" s="43">
        <f t="shared" si="8"/>
        <v>0.26878879659120192</v>
      </c>
      <c r="AF35" s="43">
        <f t="shared" si="8"/>
        <v>0.25417380292312236</v>
      </c>
      <c r="AG35" s="43">
        <f t="shared" si="8"/>
        <v>0.24035347794148684</v>
      </c>
      <c r="AH35" s="43">
        <f t="shared" si="8"/>
        <v>0.22728461271062583</v>
      </c>
      <c r="AI35" s="43">
        <f t="shared" si="8"/>
        <v>0.21492634771690383</v>
      </c>
      <c r="AJ35" s="43">
        <f t="shared" si="8"/>
        <v>0.20324004512236768</v>
      </c>
      <c r="AK35" s="43">
        <f t="shared" si="8"/>
        <v>0.19218916796441385</v>
      </c>
      <c r="AL35" s="43">
        <f t="shared" si="8"/>
        <v>0.18173916592379558</v>
      </c>
      <c r="AM35" s="43">
        <f t="shared" si="8"/>
        <v>0.17185736730382559</v>
      </c>
      <c r="AN35" s="43">
        <f t="shared" si="8"/>
        <v>0.16251287688305019</v>
      </c>
      <c r="AO35" s="43">
        <f t="shared" si="8"/>
        <v>0.15367647932203327</v>
      </c>
      <c r="AP35" s="43">
        <f t="shared" si="8"/>
        <v>0.14532054782225368</v>
      </c>
      <c r="AQ35" s="43">
        <f t="shared" si="8"/>
        <v>0.13741895775154012</v>
      </c>
      <c r="AR35" s="43">
        <f t="shared" si="8"/>
        <v>0.12994700496599537</v>
      </c>
      <c r="AS35" s="43">
        <f t="shared" si="8"/>
        <v>0.12288132857304526</v>
      </c>
      <c r="AT35" s="43">
        <f t="shared" si="8"/>
        <v>0.11619983789413263</v>
      </c>
      <c r="AU35" s="43">
        <f t="shared" si="8"/>
        <v>0.10988164339870697</v>
      </c>
      <c r="AV35" s="43">
        <f t="shared" si="8"/>
        <v>0.10390699139357633</v>
      </c>
      <c r="AW35" s="43">
        <f t="shared" si="8"/>
        <v>9.8257202263429141E-2</v>
      </c>
      <c r="AX35" s="43">
        <f t="shared" si="8"/>
        <v>9.2914612069436534E-2</v>
      </c>
      <c r="AY35" s="43">
        <f t="shared" si="8"/>
        <v>8.7862517323344227E-2</v>
      </c>
      <c r="AZ35" s="43">
        <f t="shared" si="8"/>
        <v>8.30851227643917E-2</v>
      </c>
      <c r="BA35" s="43">
        <f t="shared" si="8"/>
        <v>7.8567491975784109E-2</v>
      </c>
      <c r="BB35" s="43">
        <f t="shared" si="8"/>
        <v>7.4295500686320667E-2</v>
      </c>
      <c r="BC35" s="43">
        <f t="shared" si="8"/>
        <v>7.0255792611177925E-2</v>
      </c>
      <c r="BD35" s="43">
        <f t="shared" si="8"/>
        <v>6.643573769378526E-2</v>
      </c>
      <c r="BE35" s="43">
        <f t="shared" si="8"/>
        <v>6.2823392618236648E-2</v>
      </c>
      <c r="BF35" s="43">
        <f t="shared" si="8"/>
        <v>5.9407463468781695E-2</v>
      </c>
      <c r="BG35" s="43">
        <f t="shared" si="8"/>
        <v>5.6177270419651718E-2</v>
      </c>
      <c r="BH35" s="43">
        <f t="shared" si="8"/>
        <v>5.3122714344824316E-2</v>
      </c>
      <c r="BI35" s="43">
        <f t="shared" si="8"/>
        <v>5.0234245243332684E-2</v>
      </c>
      <c r="BJ35" s="43">
        <f t="shared" si="8"/>
        <v>4.7502832381402058E-2</v>
      </c>
      <c r="BK35" s="43">
        <f t="shared" si="8"/>
        <v>4.4919936058063409E-2</v>
      </c>
      <c r="BL35" s="43">
        <f t="shared" si="8"/>
        <v>4.2477480905970123E-2</v>
      </c>
      <c r="BM35" s="43">
        <f t="shared" si="8"/>
        <v>4.0167830643943372E-2</v>
      </c>
      <c r="BN35" s="43">
        <f t="shared" si="8"/>
        <v>3.7983764202310512E-2</v>
      </c>
      <c r="BO35" s="43">
        <f t="shared" si="8"/>
        <v>3.5918453146392915E-2</v>
      </c>
      <c r="BP35" s="43">
        <f t="shared" si="8"/>
        <v>3.3965440327558306E-2</v>
      </c>
      <c r="BQ35" s="43">
        <f t="shared" si="8"/>
        <v>3.2118619695090597E-2</v>
      </c>
      <c r="BR35" s="43">
        <f t="shared" si="8"/>
        <v>3.0372217205759427E-2</v>
      </c>
    </row>
  </sheetData>
  <pageMargins left="0.7" right="0.7" top="0.75" bottom="0.75" header="0.3" footer="0.3"/>
  <pageSetup scale="76" fitToWidth="4" orientation="landscape" r:id="rId1"/>
  <colBreaks count="2" manualBreakCount="2">
    <brk id="17" max="33" man="1"/>
    <brk id="33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4D678EF2B94B9C35E5005AA0C69D" ma:contentTypeVersion="4" ma:contentTypeDescription="Create a new document." ma:contentTypeScope="" ma:versionID="ae758419d8320a56b2f0582871acada1">
  <xsd:schema xmlns:xsd="http://www.w3.org/2001/XMLSchema" xmlns:xs="http://www.w3.org/2001/XMLSchema" xmlns:p="http://schemas.microsoft.com/office/2006/metadata/properties" xmlns:ns2="35e6ce4d-d5f8-44ac-ac7a-3530ff49cd20" targetNamespace="http://schemas.microsoft.com/office/2006/metadata/properties" ma:root="true" ma:fieldsID="ae5a9f2d61056e6f56cc60b89baaa59d" ns2:_="">
    <xsd:import namespace="35e6ce4d-d5f8-44ac-ac7a-3530ff49c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6ce4d-d5f8-44ac-ac7a-3530ff49c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F519F-995F-42CB-B09B-81D2A483D1C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e0d5db4-ab98-4ddf-9e21-4fcaf0735e70"/>
    <ds:schemaRef ds:uri="http://schemas.microsoft.com/office/2006/documentManagement/types"/>
    <ds:schemaRef ds:uri="http://schemas.microsoft.com/office/2006/metadata/properties"/>
    <ds:schemaRef ds:uri="http://purl.org/dc/elements/1.1/"/>
    <ds:schemaRef ds:uri="06bdb4c5-b16f-4beb-be0d-abf83175eded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A6BFF9-5FA9-4217-BBBC-8DDE5590BEDE}"/>
</file>

<file path=customXml/itemProps3.xml><?xml version="1.0" encoding="utf-8"?>
<ds:datastoreItem xmlns:ds="http://schemas.openxmlformats.org/officeDocument/2006/customXml" ds:itemID="{CA1655C7-016A-4F91-87B0-928727D77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Wong</dc:creator>
  <cp:keywords/>
  <dc:description/>
  <cp:lastModifiedBy>Preet Gill</cp:lastModifiedBy>
  <cp:revision/>
  <dcterms:created xsi:type="dcterms:W3CDTF">2024-09-10T21:19:40Z</dcterms:created>
  <dcterms:modified xsi:type="dcterms:W3CDTF">2024-11-14T16:49:15Z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2024-09-10T21:19:47Z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75c3e918-c954-455e-80db-ea8e3cae59bc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1506971874</vt:i4>
  </property>
  <property fmtid="{D5CDD505-2E9C-101B-9397-08002B2CF9AE}" pid="10" name="_NewReviewCycle">
    <vt:lpwstr/>
  </property>
  <property fmtid="{D5CDD505-2E9C-101B-9397-08002B2CF9AE}" pid="11" name="_EmailSubject">
    <vt:lpwstr>JT2.20 Attachments (x3)</vt:lpwstr>
  </property>
  <property fmtid="{D5CDD505-2E9C-101B-9397-08002B2CF9AE}" pid="12" name="_AuthorEmail">
    <vt:lpwstr>Aron.Murdoch@enbridge.com</vt:lpwstr>
  </property>
  <property fmtid="{D5CDD505-2E9C-101B-9397-08002B2CF9AE}" pid="13" name="_AuthorEmailDisplayName">
    <vt:lpwstr>Aron Murdoch</vt:lpwstr>
  </property>
  <property fmtid="{D5CDD505-2E9C-101B-9397-08002B2CF9AE}" pid="14" name="_PreviousAdHocReviewCycleID">
    <vt:i4>1763270703</vt:i4>
  </property>
  <property fmtid="{D5CDD505-2E9C-101B-9397-08002B2CF9AE}" pid="15" name="ContentTypeId">
    <vt:lpwstr>0x0101006F104D678EF2B94B9C35E5005AA0C69D</vt:lpwstr>
  </property>
  <property fmtid="{D5CDD505-2E9C-101B-9397-08002B2CF9AE}" pid="16" name="MediaServiceImageTags">
    <vt:lpwstr/>
  </property>
  <property fmtid="{D5CDD505-2E9C-101B-9397-08002B2CF9AE}" pid="17" name="_ReviewingToolsShownOnce">
    <vt:lpwstr/>
  </property>
</Properties>
</file>