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L:\FINANCE\Rate Submission\2025 Filing\1. Submission\Submitted to RESS\"/>
    </mc:Choice>
  </mc:AlternateContent>
  <xr:revisionPtr revIDLastSave="0" documentId="13_ncr:1_{5796A367-D5D7-4E2B-989D-CAC8628367A0}" xr6:coauthVersionLast="47" xr6:coauthVersionMax="47" xr10:uidLastSave="{00000000-0000-0000-0000-000000000000}"/>
  <bookViews>
    <workbookView xWindow="-28920" yWindow="-120" windowWidth="29040" windowHeight="15720" activeTab="2" xr2:uid="{3A5E19E4-387B-41B7-9397-9BD5E46308C8}"/>
  </bookViews>
  <sheets>
    <sheet name="2025 PA explanation" sheetId="1" r:id="rId1"/>
    <sheet name="Table 11 to 13 PA Tables" sheetId="2" r:id="rId2"/>
    <sheet name="Table 14-explanation of DVA dif"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BI_LDCLIST">#REF!</definedName>
    <definedName name="BridgeYear">'[2]LDC Info'!$E$26</definedName>
    <definedName name="contactf">#REF!</definedName>
    <definedName name="Cust3a">'[3]6. Class A Consumption Data'!$C$25</definedName>
    <definedName name="CustomerAdministration">[3]lists!#REF!</definedName>
    <definedName name="EBNUMBER">'[2]LDC Info'!$E$16</definedName>
    <definedName name="G1LD">'[3]6. Class A Consumption Data'!$C$14</definedName>
    <definedName name="G1LDCBR">#REF!</definedName>
    <definedName name="GARate">#REF!</definedName>
    <definedName name="Group1Desposing">'[3]4. Billing Det. for Def-Var'!#REF!</definedName>
    <definedName name="histdate">[4]Financials!$E$76</definedName>
    <definedName name="Incr2000">#REF!</definedName>
    <definedName name="Lakeland_SA">'[3]2016 List'!$C$13:$C$14</definedName>
    <definedName name="LDCList">OFFSET('[5]2016 List'!$A$1,0,0,COUNTA('[5]2016 List'!$A:$A),1)</definedName>
    <definedName name="LIMIT">#REF!</definedName>
    <definedName name="listdata">'[3]4. Billing Det. for Def-Var'!$A$17:$A$20</definedName>
    <definedName name="ListOfLDC">OFFSET([6]List!$A$1,0,0,COUNTA([6]List!$A:$A),1)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'[3]17. Regulatory Charges'!$D$24</definedName>
    <definedName name="OffPeak">'[3]17. Regulatory Charges'!$D$23</definedName>
    <definedName name="OnPeak">'[3]17.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[7]lists!$A$1:$A$104</definedName>
    <definedName name="ratebase">'[3]8. STS - Tax Change'!$N$19</definedName>
    <definedName name="ratedescription">[8]hidden1!$D$1:$D$122</definedName>
    <definedName name="RebaseYear">'[2]LDC Info'!$E$28</definedName>
    <definedName name="SALBENF">#REF!</definedName>
    <definedName name="salreg">#REF!</definedName>
    <definedName name="SALREGF">#REF!</definedName>
    <definedName name="SME">'[3]17. Regulatory Charges'!$D$33</definedName>
    <definedName name="StartEnd">[3]Database!#REF!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[3]lists!#REF!</definedName>
    <definedName name="Units2">[3]lists!#REF!</definedName>
    <definedName name="Utility">[4]Financials!$A$1</definedName>
    <definedName name="utitliy1">[9]Financials!$A$1</definedName>
    <definedName name="WAGBENF">#REF!</definedName>
    <definedName name="wagdob">#REF!</definedName>
    <definedName name="wagdobf">#REF!</definedName>
    <definedName name="wagreg">#REF!</definedName>
    <definedName name="wagregf">#REF!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A19" i="2"/>
  <c r="A43" i="2" s="1"/>
  <c r="B22" i="2"/>
  <c r="B47" i="2"/>
  <c r="C8" i="1"/>
  <c r="C9" i="1"/>
  <c r="C10" i="1"/>
  <c r="C11" i="1"/>
  <c r="B12" i="1"/>
  <c r="B13" i="1"/>
  <c r="B14" i="1"/>
  <c r="B15" i="1"/>
  <c r="C15" i="1"/>
  <c r="B17" i="1"/>
  <c r="C17" i="1"/>
</calcChain>
</file>

<file path=xl/sharedStrings.xml><?xml version="1.0" encoding="utf-8"?>
<sst xmlns="http://schemas.openxmlformats.org/spreadsheetml/2006/main" count="79" uniqueCount="46">
  <si>
    <t>2025 DVA Continuity with PAs included from 2025 IRM Rate Application</t>
  </si>
  <si>
    <t>EB-2024-0048</t>
  </si>
  <si>
    <t>2025 DVA Continuity with no PAs included to show outage is the same in 2025 IRM Rate Generator as it was in 2024 DVA Continuity</t>
  </si>
  <si>
    <t>After adding all items above, difference in 2025 IRM from Ending Outage in 2024 COS</t>
  </si>
  <si>
    <t>JE required in 2024 - Table 14</t>
  </si>
  <si>
    <t>2023 PA - Table 13</t>
  </si>
  <si>
    <t>2023 PA - Table 12</t>
  </si>
  <si>
    <t>2022 PA - Table 11</t>
  </si>
  <si>
    <t>Adjustments required to 2025 IRM DVA Continuity</t>
  </si>
  <si>
    <t>Ending outage in 2024 COS</t>
  </si>
  <si>
    <t>1588 Energy</t>
  </si>
  <si>
    <t xml:space="preserve">1589 Global Adjustment </t>
  </si>
  <si>
    <t>2024 DVA Continuity Final submission - showing outage from 2023 RRR</t>
  </si>
  <si>
    <t>EB-2023-0045</t>
  </si>
  <si>
    <t>Explanation of adjustments in 2025 IRM</t>
  </si>
  <si>
    <t>2024 GA Workform</t>
  </si>
  <si>
    <t>Total</t>
  </si>
  <si>
    <t xml:space="preserve">This was included in 2024 rates disposition balance, but should not have been. </t>
  </si>
  <si>
    <t>To reverse the 2021 PA for a customer moving from non-RPP to RPP from 2024 COS (EB-2023-0045). This should have been an explanation, not a PA. By previously taking it out from the 1589 GA balance as a PA, Orangeville Hydro was not kept whole, as it should not be removed from the amount that it will collect from its customers.</t>
  </si>
  <si>
    <t>Differences in GA IESO posted rate and rate charged on IESO invoice $(351): This amount was indicated as Not being a PA on the 2016 GA Workform in EB-2019-0060 but was included in the 2016 total 1589 PA of $(190,498) on the DVA continuity schedule.  It should not have been a PA, but merely an explanation.</t>
  </si>
  <si>
    <t>To reverse the Prior year end unbilled to actual revenue differences of $(200,868) from the 2016 GA Workform in EB-2019-0060.  This amount should not have been included as a 2016 GA PA. This was a reversal of a PA, yet the GA workform did not exist in the prior year of 2015, and there was no PA adjustment in EB-2016-0098 in tab 3 of the rate generator model when 2015 GA was disposed of.</t>
  </si>
  <si>
    <t>Additional details</t>
  </si>
  <si>
    <t>Explanation</t>
  </si>
  <si>
    <t>Amount</t>
  </si>
  <si>
    <t>Explanation of Principal Adjustments to 2023 1589 Global Adjustment</t>
  </si>
  <si>
    <t>Table 13</t>
  </si>
  <si>
    <t>Immaterial</t>
  </si>
  <si>
    <t>Immaterial difference cleared in 2024 GL.</t>
  </si>
  <si>
    <t xml:space="preserve">To reverse the 2021 PA from 2024 COS (EB-2023-0045) for underbilled customer due to wrong meter multiplier of $42,385 to 1588 Power:  This should have been an explanation of the Energy variance, not a PA.  By adding this amount to the 1588 Energy balance, customers are not being kept whole, as OHL needs to pay it back to them. </t>
  </si>
  <si>
    <t>Explanation of Principal Adjustments to 2023 1588 Power</t>
  </si>
  <si>
    <t>Table 12</t>
  </si>
  <si>
    <t>This was claimed and included in 2022 GL but not reversed from the PA in 2022. This was included in the balance to be disposed in 2024 rates.</t>
  </si>
  <si>
    <t>To reverse the 2020 CT1142 DVA PA from 2024 COS (EB-2023-0045) which was claimed from the IESO in November 2022.  As this claim is now in the GL, the previous PA must be reversed.</t>
  </si>
  <si>
    <t>This was claimed and included in 2022 GL but not reversed from the PA in 2022. This was included in the balance to be disposed in 2024 rates .</t>
  </si>
  <si>
    <t>Fiscal Year</t>
  </si>
  <si>
    <t>Explanation of Principal Adjustments to 2022 1588 Power</t>
  </si>
  <si>
    <t>Table 11</t>
  </si>
  <si>
    <t>True up was included in PA in 2024 DVA, but JE was not completed. This was included in the 2024 balance that was disposed. This contributed to the outage from RRR in 2024 rate application.</t>
  </si>
  <si>
    <t>To reverse the 2021 CT148 true-up currently in GL from 2024 COS (EB-2023-0045).  This amount has already been collected through a rate rider.  This is also a Difference between 1588 and 1589 2023 Ending Balance and 2023 RRR balance, as this entry was done in the 2024 GL.</t>
  </si>
  <si>
    <t>To reverse the 2020 CT148 true-up currently in GL from 2024 COS (EB-2023-0045).  This amount has already been collected through a rate rider.  This is also a Difference between 1588 and 1589 2023 Ending Balance and 2023 RRR balance, as this entry was done in the 2024 GL.</t>
  </si>
  <si>
    <t>To reverse the 2020 CT148 true-up of GA Charges based on actual Non-RPP volumes from 2024 COS (EB-2023-0045).  This amount has already been collected through a rate rider.  This is also a Difference between 1588 and 1589 2023 Ending Balance and 2023 RRR balance, as this entry was completed in the 2024 GL.</t>
  </si>
  <si>
    <t>1589 Global Adjustment</t>
  </si>
  <si>
    <t xml:space="preserve">Fiscal Year </t>
  </si>
  <si>
    <t>Explanation of Difference between 1588 and 1589 2023 Ending Balance and 2023 RRR balance</t>
  </si>
  <si>
    <t>Table 14</t>
  </si>
  <si>
    <t>2024 DVA Continuity- confirming PA adjustment amounts from 2024 GA Workform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</si>
</sst>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quot;$&quot;#,##0"/>
  </numFmts>
  <fonts count="11" x14ac:knownFonts="1">
    <font>
      <sz val="9"/>
      <name val="Segoe UI"/>
      <family val="2"/>
    </font>
    <font>
      <sz val="11"/>
      <color theme="1"/>
      <name val="Aptos Narrow"/>
      <family val="2"/>
      <scheme val="minor"/>
    </font>
    <font>
      <b/>
      <sz val="9"/>
      <name val="Segoe UI"/>
      <family val="2"/>
    </font>
    <font>
      <sz val="12"/>
      <name val="Segoe UI"/>
      <family val="2"/>
    </font>
    <font>
      <b/>
      <sz val="11"/>
      <name val="Segoe UI"/>
      <family val="2"/>
    </font>
    <font>
      <sz val="11"/>
      <name val="Segoe UI"/>
      <family val="2"/>
    </font>
    <font>
      <b/>
      <sz val="11"/>
      <color theme="0"/>
      <name val="Arial"/>
      <family val="2"/>
    </font>
    <font>
      <sz val="11"/>
      <color theme="1"/>
      <name val="Arial"/>
      <family val="2"/>
    </font>
    <font>
      <b/>
      <sz val="11"/>
      <color theme="1"/>
      <name val="Arial"/>
      <family val="2"/>
    </font>
    <font>
      <sz val="11"/>
      <name val="Arial"/>
      <family val="2"/>
    </font>
    <font>
      <b/>
      <sz val="11"/>
      <name val="Arial"/>
      <family val="2"/>
    </font>
  </fonts>
  <fills count="3">
    <fill>
      <patternFill patternType="none"/>
    </fill>
    <fill>
      <patternFill patternType="gray125"/>
    </fill>
    <fill>
      <patternFill patternType="solid">
        <fgColor rgb="FF00639A"/>
        <bgColor indexed="64"/>
      </patternFill>
    </fill>
  </fills>
  <borders count="6">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alignment vertical="center"/>
    </xf>
    <xf numFmtId="0" fontId="1" fillId="0" borderId="0"/>
    <xf numFmtId="43" fontId="1" fillId="0" borderId="0" applyFont="0" applyFill="0" applyBorder="0" applyAlignment="0" applyProtection="0"/>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164" fontId="4" fillId="0" borderId="1" xfId="0" applyNumberFormat="1" applyFont="1" applyBorder="1">
      <alignment vertical="center"/>
    </xf>
    <xf numFmtId="0" fontId="4" fillId="0" borderId="0" xfId="0" applyFont="1" applyAlignment="1">
      <alignment vertical="center" wrapText="1"/>
    </xf>
    <xf numFmtId="0" fontId="5" fillId="0" borderId="0" xfId="0" applyFont="1">
      <alignment vertical="center"/>
    </xf>
    <xf numFmtId="164" fontId="5" fillId="0" borderId="0" xfId="0" applyNumberFormat="1" applyFont="1">
      <alignment vertical="center"/>
    </xf>
    <xf numFmtId="164" fontId="4" fillId="0" borderId="0" xfId="0" applyNumberFormat="1" applyFont="1">
      <alignment vertical="center"/>
    </xf>
    <xf numFmtId="0" fontId="4" fillId="0" borderId="0" xfId="0" applyFont="1">
      <alignment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7" fillId="0" borderId="0" xfId="1" applyFont="1"/>
    <xf numFmtId="0" fontId="8" fillId="0" borderId="0" xfId="1" applyFont="1"/>
    <xf numFmtId="0" fontId="7" fillId="0" borderId="2" xfId="1" applyFont="1" applyBorder="1"/>
    <xf numFmtId="0" fontId="8" fillId="0" borderId="2" xfId="1" applyFont="1" applyBorder="1"/>
    <xf numFmtId="165" fontId="8" fillId="0" borderId="2" xfId="2" applyNumberFormat="1" applyFont="1" applyBorder="1"/>
    <xf numFmtId="0" fontId="7" fillId="0" borderId="2" xfId="1" applyFont="1" applyBorder="1" applyAlignment="1">
      <alignment wrapText="1"/>
    </xf>
    <xf numFmtId="0" fontId="9" fillId="0" borderId="2" xfId="1" applyFont="1" applyBorder="1" applyAlignment="1">
      <alignment horizontal="left" vertical="center" wrapText="1"/>
    </xf>
    <xf numFmtId="165" fontId="7" fillId="0" borderId="2" xfId="2" applyNumberFormat="1" applyFont="1" applyBorder="1"/>
    <xf numFmtId="0" fontId="7" fillId="0" borderId="2" xfId="2" applyNumberFormat="1" applyFont="1" applyBorder="1"/>
    <xf numFmtId="166" fontId="10" fillId="0" borderId="2" xfId="2" applyNumberFormat="1" applyFont="1" applyFill="1" applyBorder="1" applyAlignment="1">
      <alignment horizontal="center" vertical="center"/>
    </xf>
    <xf numFmtId="0" fontId="10" fillId="0" borderId="2" xfId="1" applyFont="1" applyBorder="1" applyAlignment="1">
      <alignment vertical="center"/>
    </xf>
    <xf numFmtId="0" fontId="9" fillId="0" borderId="2" xfId="1" applyFont="1" applyBorder="1" applyAlignment="1">
      <alignment vertical="center"/>
    </xf>
    <xf numFmtId="0" fontId="7" fillId="0" borderId="2" xfId="1" applyFont="1" applyBorder="1" applyAlignment="1">
      <alignment vertical="center" wrapText="1"/>
    </xf>
    <xf numFmtId="166" fontId="7" fillId="0" borderId="2" xfId="2" applyNumberFormat="1" applyFont="1" applyFill="1" applyBorder="1" applyAlignment="1">
      <alignment vertical="center"/>
    </xf>
    <xf numFmtId="0" fontId="9" fillId="0" borderId="2" xfId="1" applyFont="1" applyBorder="1" applyAlignment="1">
      <alignment horizontal="center" vertical="center"/>
    </xf>
    <xf numFmtId="0" fontId="9" fillId="0" borderId="0" xfId="1" applyFont="1"/>
    <xf numFmtId="0" fontId="10" fillId="0" borderId="0" xfId="1" applyFont="1"/>
  </cellXfs>
  <cellStyles count="3">
    <cellStyle name="Comma 13" xfId="2" xr:uid="{C77C7506-813A-4B63-A80B-3704830104E1}"/>
    <cellStyle name="Normal" xfId="0" builtinId="0"/>
    <cellStyle name="Normal 27" xfId="1" xr:uid="{0975100A-A9C8-4E92-A7F7-DABCE9AB5F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4</xdr:col>
      <xdr:colOff>38100</xdr:colOff>
      <xdr:row>17</xdr:row>
      <xdr:rowOff>19050</xdr:rowOff>
    </xdr:from>
    <xdr:ext cx="8686800" cy="2549387"/>
    <xdr:pic>
      <xdr:nvPicPr>
        <xdr:cNvPr id="2" name="Picture 1">
          <a:extLst>
            <a:ext uri="{FF2B5EF4-FFF2-40B4-BE49-F238E27FC236}">
              <a16:creationId xmlns:a16="http://schemas.microsoft.com/office/drawing/2014/main" id="{6BF23FF2-670A-4C21-AF5F-EFC42734EBAE}"/>
            </a:ext>
          </a:extLst>
        </xdr:cNvPr>
        <xdr:cNvPicPr>
          <a:picLocks noChangeAspect="1"/>
        </xdr:cNvPicPr>
      </xdr:nvPicPr>
      <xdr:blipFill>
        <a:blip xmlns:r="http://schemas.openxmlformats.org/officeDocument/2006/relationships" r:embed="rId1"/>
        <a:stretch>
          <a:fillRect/>
        </a:stretch>
      </xdr:blipFill>
      <xdr:spPr>
        <a:xfrm>
          <a:off x="2171700" y="2609850"/>
          <a:ext cx="8686800" cy="2549387"/>
        </a:xfrm>
        <a:prstGeom prst="rect">
          <a:avLst/>
        </a:prstGeom>
      </xdr:spPr>
    </xdr:pic>
    <xdr:clientData/>
  </xdr:oneCellAnchor>
  <xdr:oneCellAnchor>
    <xdr:from>
      <xdr:col>4</xdr:col>
      <xdr:colOff>38100</xdr:colOff>
      <xdr:row>37</xdr:row>
      <xdr:rowOff>57151</xdr:rowOff>
    </xdr:from>
    <xdr:ext cx="9317528" cy="2800350"/>
    <xdr:pic>
      <xdr:nvPicPr>
        <xdr:cNvPr id="3" name="Picture 2">
          <a:extLst>
            <a:ext uri="{FF2B5EF4-FFF2-40B4-BE49-F238E27FC236}">
              <a16:creationId xmlns:a16="http://schemas.microsoft.com/office/drawing/2014/main" id="{3A9B9E84-8D0C-477E-8DF9-5B5D8738FE23}"/>
            </a:ext>
          </a:extLst>
        </xdr:cNvPr>
        <xdr:cNvPicPr>
          <a:picLocks noChangeAspect="1"/>
        </xdr:cNvPicPr>
      </xdr:nvPicPr>
      <xdr:blipFill>
        <a:blip xmlns:r="http://schemas.openxmlformats.org/officeDocument/2006/relationships" r:embed="rId2"/>
        <a:stretch>
          <a:fillRect/>
        </a:stretch>
      </xdr:blipFill>
      <xdr:spPr>
        <a:xfrm>
          <a:off x="2171700" y="5695951"/>
          <a:ext cx="9317528" cy="2800350"/>
        </a:xfrm>
        <a:prstGeom prst="rect">
          <a:avLst/>
        </a:prstGeom>
      </xdr:spPr>
    </xdr:pic>
    <xdr:clientData/>
  </xdr:oneCellAnchor>
  <xdr:oneCellAnchor>
    <xdr:from>
      <xdr:col>4</xdr:col>
      <xdr:colOff>95250</xdr:colOff>
      <xdr:row>2</xdr:row>
      <xdr:rowOff>47625</xdr:rowOff>
    </xdr:from>
    <xdr:ext cx="8896350" cy="2600060"/>
    <xdr:pic>
      <xdr:nvPicPr>
        <xdr:cNvPr id="4" name="Picture 3">
          <a:extLst>
            <a:ext uri="{FF2B5EF4-FFF2-40B4-BE49-F238E27FC236}">
              <a16:creationId xmlns:a16="http://schemas.microsoft.com/office/drawing/2014/main" id="{0049E054-F9B1-426E-B0B7-8F298DA47F92}"/>
            </a:ext>
          </a:extLst>
        </xdr:cNvPr>
        <xdr:cNvPicPr>
          <a:picLocks noChangeAspect="1"/>
        </xdr:cNvPicPr>
      </xdr:nvPicPr>
      <xdr:blipFill>
        <a:blip xmlns:r="http://schemas.openxmlformats.org/officeDocument/2006/relationships" r:embed="rId3"/>
        <a:stretch>
          <a:fillRect/>
        </a:stretch>
      </xdr:blipFill>
      <xdr:spPr>
        <a:xfrm>
          <a:off x="2228850" y="352425"/>
          <a:ext cx="8896350" cy="26000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280865</xdr:colOff>
      <xdr:row>1</xdr:row>
      <xdr:rowOff>73269</xdr:rowOff>
    </xdr:from>
    <xdr:ext cx="8091829" cy="4173823"/>
    <xdr:pic>
      <xdr:nvPicPr>
        <xdr:cNvPr id="2" name="Picture 1">
          <a:extLst>
            <a:ext uri="{FF2B5EF4-FFF2-40B4-BE49-F238E27FC236}">
              <a16:creationId xmlns:a16="http://schemas.microsoft.com/office/drawing/2014/main" id="{7ADAF733-BD8F-4366-967E-FA59A031A631}"/>
            </a:ext>
          </a:extLst>
        </xdr:cNvPr>
        <xdr:cNvPicPr>
          <a:picLocks noChangeAspect="1"/>
        </xdr:cNvPicPr>
      </xdr:nvPicPr>
      <xdr:blipFill>
        <a:blip xmlns:r="http://schemas.openxmlformats.org/officeDocument/2006/relationships" r:embed="rId1"/>
        <a:stretch>
          <a:fillRect/>
        </a:stretch>
      </xdr:blipFill>
      <xdr:spPr>
        <a:xfrm>
          <a:off x="2719265" y="225669"/>
          <a:ext cx="8091829" cy="4173823"/>
        </a:xfrm>
        <a:prstGeom prst="rect">
          <a:avLst/>
        </a:prstGeom>
      </xdr:spPr>
    </xdr:pic>
    <xdr:clientData/>
  </xdr:oneCellAnchor>
  <xdr:oneCellAnchor>
    <xdr:from>
      <xdr:col>3</xdr:col>
      <xdr:colOff>1916906</xdr:colOff>
      <xdr:row>16</xdr:row>
      <xdr:rowOff>142875</xdr:rowOff>
    </xdr:from>
    <xdr:ext cx="7866555" cy="3908737"/>
    <xdr:pic>
      <xdr:nvPicPr>
        <xdr:cNvPr id="3" name="Picture 2">
          <a:extLst>
            <a:ext uri="{FF2B5EF4-FFF2-40B4-BE49-F238E27FC236}">
              <a16:creationId xmlns:a16="http://schemas.microsoft.com/office/drawing/2014/main" id="{1C678025-C25D-46D4-82BB-437FB6D9F410}"/>
            </a:ext>
          </a:extLst>
        </xdr:cNvPr>
        <xdr:cNvPicPr>
          <a:picLocks noChangeAspect="1"/>
        </xdr:cNvPicPr>
      </xdr:nvPicPr>
      <xdr:blipFill>
        <a:blip xmlns:r="http://schemas.openxmlformats.org/officeDocument/2006/relationships" r:embed="rId2"/>
        <a:stretch>
          <a:fillRect/>
        </a:stretch>
      </xdr:blipFill>
      <xdr:spPr>
        <a:xfrm>
          <a:off x="2440781" y="2581275"/>
          <a:ext cx="7866555" cy="3908737"/>
        </a:xfrm>
        <a:prstGeom prst="rect">
          <a:avLst/>
        </a:prstGeom>
      </xdr:spPr>
    </xdr:pic>
    <xdr:clientData/>
  </xdr:oneCellAnchor>
  <xdr:oneCellAnchor>
    <xdr:from>
      <xdr:col>4</xdr:col>
      <xdr:colOff>107156</xdr:colOff>
      <xdr:row>39</xdr:row>
      <xdr:rowOff>107157</xdr:rowOff>
    </xdr:from>
    <xdr:ext cx="8342872" cy="2989741"/>
    <xdr:pic>
      <xdr:nvPicPr>
        <xdr:cNvPr id="4" name="Picture 3">
          <a:extLst>
            <a:ext uri="{FF2B5EF4-FFF2-40B4-BE49-F238E27FC236}">
              <a16:creationId xmlns:a16="http://schemas.microsoft.com/office/drawing/2014/main" id="{53FBB2C7-AA13-4FE9-A519-397217BFB6EE}"/>
            </a:ext>
          </a:extLst>
        </xdr:cNvPr>
        <xdr:cNvPicPr>
          <a:picLocks noChangeAspect="1"/>
        </xdr:cNvPicPr>
      </xdr:nvPicPr>
      <xdr:blipFill>
        <a:blip xmlns:r="http://schemas.openxmlformats.org/officeDocument/2006/relationships" r:embed="rId3"/>
        <a:stretch>
          <a:fillRect/>
        </a:stretch>
      </xdr:blipFill>
      <xdr:spPr>
        <a:xfrm>
          <a:off x="2545556" y="6050757"/>
          <a:ext cx="8342872" cy="2989741"/>
        </a:xfrm>
        <a:prstGeom prst="rect">
          <a:avLst/>
        </a:prstGeom>
      </xdr:spPr>
    </xdr:pic>
    <xdr:clientData/>
  </xdr:oneCellAnchor>
  <xdr:oneCellAnchor>
    <xdr:from>
      <xdr:col>4</xdr:col>
      <xdr:colOff>35719</xdr:colOff>
      <xdr:row>51</xdr:row>
      <xdr:rowOff>23812</xdr:rowOff>
    </xdr:from>
    <xdr:ext cx="7260227" cy="4033681"/>
    <xdr:pic>
      <xdr:nvPicPr>
        <xdr:cNvPr id="5" name="Picture 4">
          <a:extLst>
            <a:ext uri="{FF2B5EF4-FFF2-40B4-BE49-F238E27FC236}">
              <a16:creationId xmlns:a16="http://schemas.microsoft.com/office/drawing/2014/main" id="{9700507B-AF16-46D6-93E6-6827492F8DCD}"/>
            </a:ext>
          </a:extLst>
        </xdr:cNvPr>
        <xdr:cNvPicPr>
          <a:picLocks noChangeAspect="1"/>
        </xdr:cNvPicPr>
      </xdr:nvPicPr>
      <xdr:blipFill>
        <a:blip xmlns:r="http://schemas.openxmlformats.org/officeDocument/2006/relationships" r:embed="rId4"/>
        <a:stretch>
          <a:fillRect/>
        </a:stretch>
      </xdr:blipFill>
      <xdr:spPr>
        <a:xfrm>
          <a:off x="2474119" y="7796212"/>
          <a:ext cx="7260227" cy="403368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528108</xdr:colOff>
      <xdr:row>4</xdr:row>
      <xdr:rowOff>89959</xdr:rowOff>
    </xdr:from>
    <xdr:ext cx="16171458" cy="4112198"/>
    <xdr:pic>
      <xdr:nvPicPr>
        <xdr:cNvPr id="2" name="Picture 1">
          <a:extLst>
            <a:ext uri="{FF2B5EF4-FFF2-40B4-BE49-F238E27FC236}">
              <a16:creationId xmlns:a16="http://schemas.microsoft.com/office/drawing/2014/main" id="{0D821042-9BFA-42CB-BE99-0B65B907F7FF}"/>
            </a:ext>
          </a:extLst>
        </xdr:cNvPr>
        <xdr:cNvPicPr>
          <a:picLocks noChangeAspect="1"/>
        </xdr:cNvPicPr>
      </xdr:nvPicPr>
      <xdr:blipFill>
        <a:blip xmlns:r="http://schemas.openxmlformats.org/officeDocument/2006/relationships" r:embed="rId1"/>
        <a:stretch>
          <a:fillRect/>
        </a:stretch>
      </xdr:blipFill>
      <xdr:spPr>
        <a:xfrm>
          <a:off x="4795308" y="699559"/>
          <a:ext cx="16171458" cy="4112198"/>
        </a:xfrm>
        <a:prstGeom prst="rect">
          <a:avLst/>
        </a:prstGeom>
      </xdr:spPr>
    </xdr:pic>
    <xdr:clientData/>
  </xdr:oneCellAnchor>
  <xdr:oneCellAnchor>
    <xdr:from>
      <xdr:col>7</xdr:col>
      <xdr:colOff>524933</xdr:colOff>
      <xdr:row>7</xdr:row>
      <xdr:rowOff>1013883</xdr:rowOff>
    </xdr:from>
    <xdr:ext cx="16175691" cy="4091033"/>
    <xdr:pic>
      <xdr:nvPicPr>
        <xdr:cNvPr id="3" name="Picture 2">
          <a:extLst>
            <a:ext uri="{FF2B5EF4-FFF2-40B4-BE49-F238E27FC236}">
              <a16:creationId xmlns:a16="http://schemas.microsoft.com/office/drawing/2014/main" id="{6E580CC4-9C10-490F-9AAE-56A021CB053A}"/>
            </a:ext>
          </a:extLst>
        </xdr:cNvPr>
        <xdr:cNvPicPr>
          <a:picLocks noChangeAspect="1"/>
        </xdr:cNvPicPr>
      </xdr:nvPicPr>
      <xdr:blipFill>
        <a:blip xmlns:r="http://schemas.openxmlformats.org/officeDocument/2006/relationships" r:embed="rId2"/>
        <a:stretch>
          <a:fillRect/>
        </a:stretch>
      </xdr:blipFill>
      <xdr:spPr>
        <a:xfrm>
          <a:off x="4792133" y="1223433"/>
          <a:ext cx="16175691" cy="4091033"/>
        </a:xfrm>
        <a:prstGeom prst="rect">
          <a:avLst/>
        </a:prstGeom>
      </xdr:spPr>
    </xdr:pic>
    <xdr:clientData/>
  </xdr:oneCellAnchor>
  <xdr:oneCellAnchor>
    <xdr:from>
      <xdr:col>0</xdr:col>
      <xdr:colOff>0</xdr:colOff>
      <xdr:row>14</xdr:row>
      <xdr:rowOff>0</xdr:rowOff>
    </xdr:from>
    <xdr:ext cx="11917435" cy="5095532"/>
    <xdr:pic>
      <xdr:nvPicPr>
        <xdr:cNvPr id="4" name="Picture 3">
          <a:extLst>
            <a:ext uri="{FF2B5EF4-FFF2-40B4-BE49-F238E27FC236}">
              <a16:creationId xmlns:a16="http://schemas.microsoft.com/office/drawing/2014/main" id="{97F13C5D-914E-4624-AC54-6E99817B3EE0}"/>
            </a:ext>
          </a:extLst>
        </xdr:cNvPr>
        <xdr:cNvPicPr>
          <a:picLocks noChangeAspect="1"/>
        </xdr:cNvPicPr>
      </xdr:nvPicPr>
      <xdr:blipFill>
        <a:blip xmlns:r="http://schemas.openxmlformats.org/officeDocument/2006/relationships" r:embed="rId3"/>
        <a:stretch>
          <a:fillRect/>
        </a:stretch>
      </xdr:blipFill>
      <xdr:spPr>
        <a:xfrm>
          <a:off x="0" y="2133600"/>
          <a:ext cx="11917435" cy="5095532"/>
        </a:xfrm>
        <a:prstGeom prst="rect">
          <a:avLst/>
        </a:prstGeom>
      </xdr:spPr>
    </xdr:pic>
    <xdr:clientData/>
  </xdr:oneCellAnchor>
  <xdr:oneCellAnchor>
    <xdr:from>
      <xdr:col>0</xdr:col>
      <xdr:colOff>0</xdr:colOff>
      <xdr:row>44</xdr:row>
      <xdr:rowOff>0</xdr:rowOff>
    </xdr:from>
    <xdr:ext cx="10912938" cy="3732207"/>
    <xdr:pic>
      <xdr:nvPicPr>
        <xdr:cNvPr id="5" name="Picture 4">
          <a:extLst>
            <a:ext uri="{FF2B5EF4-FFF2-40B4-BE49-F238E27FC236}">
              <a16:creationId xmlns:a16="http://schemas.microsoft.com/office/drawing/2014/main" id="{1C25B103-4A07-4700-8287-1CAF126BE1F9}"/>
            </a:ext>
          </a:extLst>
        </xdr:cNvPr>
        <xdr:cNvPicPr>
          <a:picLocks noChangeAspect="1"/>
        </xdr:cNvPicPr>
      </xdr:nvPicPr>
      <xdr:blipFill>
        <a:blip xmlns:r="http://schemas.openxmlformats.org/officeDocument/2006/relationships" r:embed="rId4"/>
        <a:stretch>
          <a:fillRect/>
        </a:stretch>
      </xdr:blipFill>
      <xdr:spPr>
        <a:xfrm>
          <a:off x="0" y="6705600"/>
          <a:ext cx="10912938" cy="3732207"/>
        </a:xfrm>
        <a:prstGeom prst="rect">
          <a:avLst/>
        </a:prstGeom>
      </xdr:spPr>
    </xdr:pic>
    <xdr:clientData/>
  </xdr:oneCellAnchor>
  <xdr:oneCellAnchor>
    <xdr:from>
      <xdr:col>0</xdr:col>
      <xdr:colOff>0</xdr:colOff>
      <xdr:row>67</xdr:row>
      <xdr:rowOff>0</xdr:rowOff>
    </xdr:from>
    <xdr:ext cx="11132043" cy="3788307"/>
    <xdr:pic>
      <xdr:nvPicPr>
        <xdr:cNvPr id="6" name="Picture 5">
          <a:extLst>
            <a:ext uri="{FF2B5EF4-FFF2-40B4-BE49-F238E27FC236}">
              <a16:creationId xmlns:a16="http://schemas.microsoft.com/office/drawing/2014/main" id="{B300CCE3-86E3-4504-823C-593E4827D655}"/>
            </a:ext>
          </a:extLst>
        </xdr:cNvPr>
        <xdr:cNvPicPr>
          <a:picLocks noChangeAspect="1"/>
        </xdr:cNvPicPr>
      </xdr:nvPicPr>
      <xdr:blipFill>
        <a:blip xmlns:r="http://schemas.openxmlformats.org/officeDocument/2006/relationships" r:embed="rId5"/>
        <a:stretch>
          <a:fillRect/>
        </a:stretch>
      </xdr:blipFill>
      <xdr:spPr>
        <a:xfrm>
          <a:off x="0" y="10210800"/>
          <a:ext cx="11132043" cy="37883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FINANCE\Rate%20Submission\2025%20Filing\DVA%20Continuity%201588%20and%201589.xlsx" TargetMode="External"/><Relationship Id="rId1" Type="http://schemas.openxmlformats.org/officeDocument/2006/relationships/externalLinkPath" Target="/FINANCE/Rate%20Submission/2025%20Filing/DVA%20Continuity%201588%20and%2015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L:\FINANCE\Rate%20Submission\2024%20Cost%20of%20Service\5.%20Settlement\Models%2020240313\OHL_2024_GA_Analysis_Workform%2020240313.xlsb" TargetMode="External"/><Relationship Id="rId1" Type="http://schemas.openxmlformats.org/officeDocument/2006/relationships/externalLinkPath" Target="/FINANCE/Rate%20Submission/2024%20Cost%20of%20Service/5.%20Settlement/Models%2020240313/OHL_2024_GA_Analysis_Workform%2020240313.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PA explanation"/>
      <sheetName val="Table 11 to 13 PA Tables"/>
      <sheetName val="Table 14-explanation of DVA dif"/>
      <sheetName val="2025 DVA Worksheet"/>
      <sheetName val="Journal entries and errors"/>
      <sheetName val="2025 PA"/>
      <sheetName val="2024 PA"/>
      <sheetName val="2021 PA"/>
      <sheetName val="1595"/>
      <sheetName val="Sheet1"/>
      <sheetName val="1588"/>
      <sheetName val="DVA for 1588 and 1589"/>
      <sheetName val="2025 IRM DVA"/>
      <sheetName val="2024 COS DVA vs 2021"/>
      <sheetName val="2024 COS DVA"/>
      <sheetName val="2021 IRM DVA disp 2017-2019"/>
      <sheetName val="2020 IRM DVA disp 2016"/>
      <sheetName val="2017 IRM DVA disp 2015"/>
      <sheetName val="2016 IRM DVA disp 2014"/>
      <sheetName val="2015 IRM DVA disp 2013"/>
      <sheetName val="2014 COS DVA disp 2012"/>
      <sheetName val="2013 IRM no disp"/>
      <sheetName val="2021 IRM disp 20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7"/>
      <sheetName val="GA 2015"/>
      <sheetName val="GA 2018"/>
      <sheetName val="GA 2019"/>
      <sheetName val="GA 2020"/>
      <sheetName val="GA 2021"/>
      <sheetName val="GA 2022"/>
      <sheetName val="Account 1588"/>
      <sheetName val="Principal Adjustments"/>
      <sheetName val="GA Rates"/>
      <sheetName val="4705"/>
      <sheetName val="RRR_2017"/>
      <sheetName val="RRR_2018"/>
      <sheetName val="RRR_2019"/>
      <sheetName val="RRR_2020"/>
      <sheetName val="RRR_2021"/>
      <sheetName val="RRR_2022"/>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sheetData sheetId="10"/>
      <sheetData sheetId="11">
        <row r="139">
          <cell r="V139">
            <v>419040.69364931597</v>
          </cell>
        </row>
      </sheetData>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E57D-2DBC-4A1B-AEAE-4E807F7AD470}">
  <dimension ref="A1:G36"/>
  <sheetViews>
    <sheetView workbookViewId="0">
      <selection activeCell="A22" sqref="A22"/>
    </sheetView>
  </sheetViews>
  <sheetFormatPr defaultRowHeight="12" x14ac:dyDescent="0.2"/>
  <cols>
    <col min="1" max="1" width="54.33203125" customWidth="1"/>
    <col min="2" max="2" width="17.6640625" customWidth="1"/>
    <col min="3" max="3" width="21.5" customWidth="1"/>
  </cols>
  <sheetData>
    <row r="1" spans="1:7" ht="15" x14ac:dyDescent="0.2">
      <c r="A1" s="12" t="s">
        <v>14</v>
      </c>
      <c r="B1" s="11"/>
      <c r="C1" s="10"/>
      <c r="E1" s="1" t="s">
        <v>13</v>
      </c>
      <c r="F1" s="1"/>
      <c r="G1" s="1" t="s">
        <v>12</v>
      </c>
    </row>
    <row r="2" spans="1:7" ht="16.5" x14ac:dyDescent="0.2">
      <c r="A2" s="5"/>
      <c r="B2" s="5"/>
      <c r="C2" s="5"/>
    </row>
    <row r="3" spans="1:7" ht="30" x14ac:dyDescent="0.2">
      <c r="A3" s="9"/>
      <c r="B3" s="9" t="s">
        <v>11</v>
      </c>
      <c r="C3" s="9" t="s">
        <v>10</v>
      </c>
    </row>
    <row r="4" spans="1:7" ht="16.5" x14ac:dyDescent="0.2">
      <c r="A4" s="5"/>
      <c r="B4" s="5"/>
      <c r="C4" s="5"/>
    </row>
    <row r="5" spans="1:7" ht="16.5" x14ac:dyDescent="0.2">
      <c r="A5" s="8" t="s">
        <v>9</v>
      </c>
      <c r="B5" s="7">
        <v>917905</v>
      </c>
      <c r="C5" s="7">
        <v>-358970</v>
      </c>
    </row>
    <row r="6" spans="1:7" ht="16.5" x14ac:dyDescent="0.2">
      <c r="A6" s="5"/>
      <c r="B6" s="5"/>
      <c r="C6" s="5"/>
    </row>
    <row r="7" spans="1:7" ht="16.5" x14ac:dyDescent="0.2">
      <c r="A7" s="8" t="s">
        <v>8</v>
      </c>
      <c r="B7" s="7"/>
      <c r="C7" s="6"/>
    </row>
    <row r="8" spans="1:7" ht="16.5" x14ac:dyDescent="0.2">
      <c r="A8" s="5" t="s">
        <v>7</v>
      </c>
      <c r="B8" s="5"/>
      <c r="C8" s="6">
        <f>-'Table 11 to 13 PA Tables'!B5</f>
        <v>-344093</v>
      </c>
    </row>
    <row r="9" spans="1:7" ht="16.5" x14ac:dyDescent="0.2">
      <c r="A9" s="5" t="s">
        <v>7</v>
      </c>
      <c r="B9" s="5"/>
      <c r="C9" s="6">
        <f>-'Table 11 to 13 PA Tables'!B6</f>
        <v>41850</v>
      </c>
    </row>
    <row r="10" spans="1:7" ht="16.5" x14ac:dyDescent="0.2">
      <c r="A10" s="5" t="s">
        <v>6</v>
      </c>
      <c r="B10" s="5"/>
      <c r="C10" s="6">
        <f>-'Table 11 to 13 PA Tables'!B20</f>
        <v>42385.34</v>
      </c>
    </row>
    <row r="11" spans="1:7" ht="16.5" x14ac:dyDescent="0.2">
      <c r="A11" s="5" t="s">
        <v>6</v>
      </c>
      <c r="B11" s="6"/>
      <c r="C11" s="6">
        <f>-'Table 11 to 13 PA Tables'!B21</f>
        <v>-245</v>
      </c>
    </row>
    <row r="12" spans="1:7" ht="16.5" x14ac:dyDescent="0.2">
      <c r="A12" s="5" t="s">
        <v>5</v>
      </c>
      <c r="B12" s="6">
        <f>-'Table 11 to 13 PA Tables'!B44</f>
        <v>-200868.2</v>
      </c>
      <c r="C12" s="6"/>
    </row>
    <row r="13" spans="1:7" ht="16.5" x14ac:dyDescent="0.2">
      <c r="A13" s="5" t="s">
        <v>5</v>
      </c>
      <c r="B13" s="6">
        <f>-'Table 11 to 13 PA Tables'!B45</f>
        <v>-350.82</v>
      </c>
      <c r="C13" s="6"/>
    </row>
    <row r="14" spans="1:7" ht="16.5" x14ac:dyDescent="0.2">
      <c r="A14" s="5" t="s">
        <v>5</v>
      </c>
      <c r="B14" s="6">
        <f>-'Table 11 to 13 PA Tables'!B46</f>
        <v>-97613.24</v>
      </c>
      <c r="C14" s="6"/>
    </row>
    <row r="15" spans="1:7" ht="16.5" x14ac:dyDescent="0.2">
      <c r="A15" s="5" t="s">
        <v>4</v>
      </c>
      <c r="B15" s="6">
        <f>-'Table 14-explanation of DVA dif'!D9</f>
        <v>-619073.11</v>
      </c>
      <c r="C15" s="6">
        <f>-'Table 14-explanation of DVA dif'!C9</f>
        <v>619073.11</v>
      </c>
    </row>
    <row r="16" spans="1:7" ht="16.5" x14ac:dyDescent="0.2">
      <c r="A16" s="5"/>
      <c r="B16" s="5"/>
      <c r="C16" s="5"/>
    </row>
    <row r="17" spans="1:7" ht="50.25" thickBot="1" x14ac:dyDescent="0.25">
      <c r="A17" s="4" t="s">
        <v>3</v>
      </c>
      <c r="B17" s="3">
        <f>SUM(B5:B15)</f>
        <v>-0.36999999987892807</v>
      </c>
      <c r="C17" s="3">
        <f>SUM(C5:C15)</f>
        <v>0.44999999995343387</v>
      </c>
      <c r="E17" s="1" t="s">
        <v>1</v>
      </c>
      <c r="G17" s="1" t="s">
        <v>2</v>
      </c>
    </row>
    <row r="18" spans="1:7" ht="12.75" thickTop="1" x14ac:dyDescent="0.2"/>
    <row r="20" spans="1:7" ht="17.25" x14ac:dyDescent="0.2">
      <c r="A20" s="2"/>
      <c r="B20" s="2"/>
      <c r="C20" s="2"/>
    </row>
    <row r="21" spans="1:7" ht="17.25" x14ac:dyDescent="0.2">
      <c r="A21" s="2"/>
      <c r="B21" s="2"/>
      <c r="C21" s="2"/>
    </row>
    <row r="22" spans="1:7" ht="17.25" x14ac:dyDescent="0.2">
      <c r="A22" s="2"/>
      <c r="B22" s="2"/>
      <c r="C22" s="2"/>
    </row>
    <row r="36" spans="5:7" x14ac:dyDescent="0.2">
      <c r="E36" s="1" t="s">
        <v>1</v>
      </c>
      <c r="F36" s="1"/>
      <c r="G36" s="1" t="s">
        <v>0</v>
      </c>
    </row>
  </sheetData>
  <mergeCells count="1">
    <mergeCell ref="A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5BC3-5859-4F81-A24D-797138283A3C}">
  <dimension ref="A1:F50"/>
  <sheetViews>
    <sheetView topLeftCell="A6" zoomScale="80" zoomScaleNormal="80" workbookViewId="0">
      <selection activeCell="C27" sqref="C27"/>
    </sheetView>
  </sheetViews>
  <sheetFormatPr defaultColWidth="10.6640625" defaultRowHeight="14.25" x14ac:dyDescent="0.2"/>
  <cols>
    <col min="1" max="1" width="17.6640625" style="13" customWidth="1"/>
    <col min="2" max="2" width="12.1640625" style="13" customWidth="1"/>
    <col min="3" max="3" width="132.1640625" style="13" customWidth="1"/>
    <col min="4" max="4" width="34.5" style="13" customWidth="1"/>
    <col min="5" max="5" width="19" style="13" customWidth="1"/>
    <col min="6" max="16384" width="10.6640625" style="13"/>
  </cols>
  <sheetData>
    <row r="1" spans="1:6" s="13" customFormat="1" ht="15" x14ac:dyDescent="0.25">
      <c r="A1" s="14" t="s">
        <v>36</v>
      </c>
      <c r="E1" s="14" t="s">
        <v>13</v>
      </c>
      <c r="F1" s="14" t="s">
        <v>15</v>
      </c>
    </row>
    <row r="2" spans="1:6" s="13" customFormat="1" ht="15" x14ac:dyDescent="0.25">
      <c r="A2" s="14" t="s">
        <v>35</v>
      </c>
    </row>
    <row r="4" spans="1:6" s="13" customFormat="1" ht="18" customHeight="1" x14ac:dyDescent="0.2">
      <c r="A4" s="9" t="s">
        <v>34</v>
      </c>
      <c r="B4" s="9" t="s">
        <v>23</v>
      </c>
      <c r="C4" s="9" t="s">
        <v>22</v>
      </c>
      <c r="D4" s="9" t="s">
        <v>21</v>
      </c>
    </row>
    <row r="5" spans="1:6" s="13" customFormat="1" ht="85.5" x14ac:dyDescent="0.2">
      <c r="A5" s="21">
        <v>2020</v>
      </c>
      <c r="B5" s="20">
        <v>344093</v>
      </c>
      <c r="C5" s="18" t="s">
        <v>32</v>
      </c>
      <c r="D5" s="18" t="s">
        <v>33</v>
      </c>
    </row>
    <row r="6" spans="1:6" s="13" customFormat="1" ht="85.5" x14ac:dyDescent="0.2">
      <c r="A6" s="21">
        <v>2020</v>
      </c>
      <c r="B6" s="20">
        <v>-41850</v>
      </c>
      <c r="C6" s="18" t="s">
        <v>32</v>
      </c>
      <c r="D6" s="18" t="s">
        <v>31</v>
      </c>
    </row>
    <row r="7" spans="1:6" s="13" customFormat="1" ht="15" x14ac:dyDescent="0.25">
      <c r="B7" s="17">
        <f>SUM(B5:B6)</f>
        <v>302243</v>
      </c>
      <c r="C7" s="16" t="s">
        <v>16</v>
      </c>
    </row>
    <row r="12" spans="1:6" s="13" customFormat="1" ht="18.75" customHeight="1" x14ac:dyDescent="0.2"/>
    <row r="16" spans="1:6" s="13" customFormat="1" ht="15" x14ac:dyDescent="0.25">
      <c r="A16" s="14" t="s">
        <v>30</v>
      </c>
      <c r="E16" s="14" t="s">
        <v>13</v>
      </c>
      <c r="F16" s="14" t="s">
        <v>15</v>
      </c>
    </row>
    <row r="17" spans="1:4" s="13" customFormat="1" ht="15" x14ac:dyDescent="0.25">
      <c r="A17" s="14" t="s">
        <v>29</v>
      </c>
    </row>
    <row r="18" spans="1:4" s="13" customFormat="1" ht="15" x14ac:dyDescent="0.25">
      <c r="A18" s="14"/>
    </row>
    <row r="19" spans="1:4" s="13" customFormat="1" ht="15" x14ac:dyDescent="0.2">
      <c r="A19" s="9" t="str">
        <f>+A4</f>
        <v>Fiscal Year</v>
      </c>
      <c r="B19" s="9" t="s">
        <v>23</v>
      </c>
      <c r="C19" s="9" t="s">
        <v>22</v>
      </c>
      <c r="D19" s="9" t="s">
        <v>21</v>
      </c>
    </row>
    <row r="20" spans="1:4" s="13" customFormat="1" ht="42.75" x14ac:dyDescent="0.2">
      <c r="A20" s="21">
        <v>2021</v>
      </c>
      <c r="B20" s="20">
        <v>-42385.34</v>
      </c>
      <c r="C20" s="18" t="s">
        <v>28</v>
      </c>
      <c r="D20" s="18" t="s">
        <v>17</v>
      </c>
    </row>
    <row r="21" spans="1:4" s="13" customFormat="1" x14ac:dyDescent="0.2">
      <c r="A21" s="21"/>
      <c r="B21" s="20">
        <v>245</v>
      </c>
      <c r="C21" s="18" t="s">
        <v>27</v>
      </c>
      <c r="D21" s="18" t="s">
        <v>26</v>
      </c>
    </row>
    <row r="22" spans="1:4" s="13" customFormat="1" ht="15" x14ac:dyDescent="0.25">
      <c r="B22" s="17">
        <f>SUM(B20:B21)</f>
        <v>-42140.34</v>
      </c>
      <c r="C22" s="16" t="s">
        <v>16</v>
      </c>
      <c r="D22" s="15"/>
    </row>
    <row r="39" spans="1:6" s="13" customFormat="1" ht="15" x14ac:dyDescent="0.25">
      <c r="E39" s="14" t="s">
        <v>13</v>
      </c>
      <c r="F39" s="14" t="s">
        <v>15</v>
      </c>
    </row>
    <row r="40" spans="1:6" s="13" customFormat="1" ht="15" x14ac:dyDescent="0.25">
      <c r="A40" s="14" t="s">
        <v>25</v>
      </c>
    </row>
    <row r="41" spans="1:6" s="13" customFormat="1" ht="15" x14ac:dyDescent="0.25">
      <c r="A41" s="14" t="s">
        <v>24</v>
      </c>
    </row>
    <row r="43" spans="1:6" s="13" customFormat="1" ht="15" x14ac:dyDescent="0.2">
      <c r="A43" s="9" t="str">
        <f>+A19</f>
        <v>Fiscal Year</v>
      </c>
      <c r="B43" s="9" t="s">
        <v>23</v>
      </c>
      <c r="C43" s="9" t="s">
        <v>22</v>
      </c>
      <c r="D43" s="9" t="s">
        <v>21</v>
      </c>
    </row>
    <row r="44" spans="1:6" s="13" customFormat="1" ht="57" x14ac:dyDescent="0.2">
      <c r="A44" s="21">
        <v>2016</v>
      </c>
      <c r="B44" s="20">
        <v>200868.2</v>
      </c>
      <c r="C44" s="18" t="s">
        <v>20</v>
      </c>
      <c r="D44" s="18" t="s">
        <v>17</v>
      </c>
    </row>
    <row r="45" spans="1:6" s="13" customFormat="1" ht="42.75" x14ac:dyDescent="0.2">
      <c r="A45" s="21">
        <v>2016</v>
      </c>
      <c r="B45" s="20">
        <v>350.82</v>
      </c>
      <c r="C45" s="18" t="s">
        <v>19</v>
      </c>
      <c r="D45" s="18" t="s">
        <v>17</v>
      </c>
    </row>
    <row r="46" spans="1:6" s="13" customFormat="1" ht="42.75" x14ac:dyDescent="0.2">
      <c r="A46" s="21">
        <v>2021</v>
      </c>
      <c r="B46" s="20">
        <v>97613.24</v>
      </c>
      <c r="C46" s="19" t="s">
        <v>18</v>
      </c>
      <c r="D46" s="18" t="s">
        <v>17</v>
      </c>
    </row>
    <row r="47" spans="1:6" s="13" customFormat="1" ht="15" x14ac:dyDescent="0.25">
      <c r="B47" s="17">
        <f>SUM(B44:B46)</f>
        <v>298832.26</v>
      </c>
      <c r="C47" s="16" t="s">
        <v>16</v>
      </c>
      <c r="D47" s="15"/>
    </row>
    <row r="50" spans="5:6" s="13" customFormat="1" ht="15" x14ac:dyDescent="0.25">
      <c r="E50" s="14" t="s">
        <v>13</v>
      </c>
      <c r="F50" s="14" t="s">
        <v>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3E4E-44D0-4B5C-A764-09ABEFF72FE1}">
  <dimension ref="A2:K13"/>
  <sheetViews>
    <sheetView tabSelected="1" zoomScale="90" zoomScaleNormal="90" workbookViewId="0">
      <selection activeCell="B11" sqref="B11"/>
    </sheetView>
  </sheetViews>
  <sheetFormatPr defaultColWidth="10.6640625" defaultRowHeight="14.25" x14ac:dyDescent="0.2"/>
  <cols>
    <col min="1" max="1" width="21.5" style="13" customWidth="1"/>
    <col min="2" max="2" width="85.33203125" style="13" customWidth="1"/>
    <col min="3" max="4" width="19" style="13" customWidth="1"/>
    <col min="5" max="5" width="33.5" style="13" customWidth="1"/>
    <col min="6" max="16384" width="10.6640625" style="13"/>
  </cols>
  <sheetData>
    <row r="2" spans="1:11" ht="15" x14ac:dyDescent="0.25">
      <c r="A2" s="14" t="s">
        <v>44</v>
      </c>
    </row>
    <row r="3" spans="1:11" ht="15" x14ac:dyDescent="0.25">
      <c r="A3" s="29" t="s">
        <v>43</v>
      </c>
      <c r="I3" s="14" t="s">
        <v>13</v>
      </c>
      <c r="J3" s="14"/>
      <c r="K3" s="14" t="s">
        <v>15</v>
      </c>
    </row>
    <row r="4" spans="1:11" x14ac:dyDescent="0.2">
      <c r="A4" s="28"/>
    </row>
    <row r="5" spans="1:11" ht="30" x14ac:dyDescent="0.2">
      <c r="A5" s="9" t="s">
        <v>42</v>
      </c>
      <c r="B5" s="9" t="s">
        <v>22</v>
      </c>
      <c r="C5" s="9" t="s">
        <v>10</v>
      </c>
      <c r="D5" s="9" t="s">
        <v>41</v>
      </c>
      <c r="E5" s="9" t="s">
        <v>21</v>
      </c>
    </row>
    <row r="6" spans="1:11" ht="114" x14ac:dyDescent="0.2">
      <c r="A6" s="27">
        <v>2020</v>
      </c>
      <c r="B6" s="25" t="s">
        <v>40</v>
      </c>
      <c r="C6" s="26">
        <v>-605187.15</v>
      </c>
      <c r="D6" s="26">
        <v>605187.15</v>
      </c>
      <c r="E6" s="25" t="s">
        <v>37</v>
      </c>
    </row>
    <row r="7" spans="1:11" ht="114" x14ac:dyDescent="0.2">
      <c r="A7" s="27">
        <v>2020</v>
      </c>
      <c r="B7" s="25" t="s">
        <v>39</v>
      </c>
      <c r="C7" s="26">
        <v>304016.78000000003</v>
      </c>
      <c r="D7" s="26">
        <v>-304016.78000000003</v>
      </c>
      <c r="E7" s="25" t="s">
        <v>37</v>
      </c>
    </row>
    <row r="8" spans="1:11" ht="114" x14ac:dyDescent="0.2">
      <c r="A8" s="27">
        <v>2021</v>
      </c>
      <c r="B8" s="25" t="s">
        <v>38</v>
      </c>
      <c r="C8" s="26">
        <v>-317902.74</v>
      </c>
      <c r="D8" s="26">
        <v>317902.74</v>
      </c>
      <c r="E8" s="25" t="s">
        <v>37</v>
      </c>
    </row>
    <row r="9" spans="1:11" ht="15" x14ac:dyDescent="0.2">
      <c r="A9" s="24"/>
      <c r="B9" s="23" t="s">
        <v>16</v>
      </c>
      <c r="C9" s="22">
        <v>-619073.11</v>
      </c>
      <c r="D9" s="22">
        <v>619073.11</v>
      </c>
    </row>
    <row r="13" spans="1:11" ht="15" x14ac:dyDescent="0.25">
      <c r="A13" s="14" t="s">
        <v>13</v>
      </c>
      <c r="B13" s="14" t="s">
        <v>45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 PA explanation</vt:lpstr>
      <vt:lpstr>Table 11 to 13 PA Tables</vt:lpstr>
      <vt:lpstr>Table 14-explanation of DVA dif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Long</dc:creator>
  <cp:lastModifiedBy>Amy Long</cp:lastModifiedBy>
  <dcterms:created xsi:type="dcterms:W3CDTF">2024-11-22T15:48:18Z</dcterms:created>
  <dcterms:modified xsi:type="dcterms:W3CDTF">2024-11-22T15:53:14Z</dcterms:modified>
</cp:coreProperties>
</file>