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Settlement/Attachments for Filing - FINAL/"/>
    </mc:Choice>
  </mc:AlternateContent>
  <xr:revisionPtr revIDLastSave="201" documentId="8_{A0043CD3-B8F5-4FBF-B030-9241DFB1FB17}" xr6:coauthVersionLast="47" xr6:coauthVersionMax="47" xr10:uidLastSave="{C97B0DB5-1347-4611-B8D7-B0EAD0729C94}"/>
  <bookViews>
    <workbookView xWindow="-120" yWindow="-120" windowWidth="29040" windowHeight="15840" activeTab="1" xr2:uid="{59BD9C20-9B5C-464E-82A3-5220C86BDAD0}"/>
  </bookViews>
  <sheets>
    <sheet name="Historical Utility Taxes" sheetId="1" r:id="rId1"/>
    <sheet name="Historical CCA" sheetId="2" r:id="rId2"/>
  </sheets>
  <definedNames>
    <definedName name="\p">#REF!</definedName>
    <definedName name="\s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st__250_KWH">#REF!</definedName>
    <definedName name="_bdm.40C3E29564914AC9A1449A8843FD3FCE.edm" hidden="1">#REF!</definedName>
    <definedName name="_bdm.823F3B3017984F5E9DA061ED83E4FCDD.edm" hidden="1">#REF!</definedName>
    <definedName name="_bdm.8F75408B241441CD9B71555373B79C05.edm" hidden="1">#REF!</definedName>
    <definedName name="_bdm.941933514BA141D4A5F9ADDE69A8EE5B.edm" hidden="1">#REF!</definedName>
    <definedName name="_bdm.E0ED6B041CFB449286A2DE50099204F7.edm" hidden="1">#REF!</definedName>
    <definedName name="_CPI2">#REF!</definedName>
    <definedName name="_CPI3">#REF!</definedName>
    <definedName name="_CPI4">#REF!</definedName>
    <definedName name="_Fill" hidden="1">#REF!</definedName>
    <definedName name="_Key1" hidden="1">#REF!</definedName>
    <definedName name="_N4">#REF!</definedName>
    <definedName name="_N6">#REF!</definedName>
    <definedName name="_Order1">0</definedName>
    <definedName name="_RegAsset">#REF!</definedName>
    <definedName name="_Regression_Int">1</definedName>
    <definedName name="_Sort" hidden="1">#REF!</definedName>
    <definedName name="_SUM1">#N/A</definedName>
    <definedName name="_SUM2">#REF!</definedName>
    <definedName name="_SUM3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a">#REF!</definedName>
    <definedName name="aaa">#REF!</definedName>
    <definedName name="aaaaaa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_maternity_actua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GLI_Cumactualtotal">#REF!</definedName>
    <definedName name="ACtiveGLI_Cumactualttl">#REF!</definedName>
    <definedName name="ActiveGLI_Cumpaymen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maternity_actualpaymen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NALYSIS_TYPES">#REF!</definedName>
    <definedName name="APN">#REF!</definedName>
    <definedName name="ApprovedYears">#REF!</definedName>
    <definedName name="APR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D">#REF!</definedName>
    <definedName name="ASOFDATE">#REF!</definedName>
    <definedName name="Assumptions_2002">#REF!</definedName>
    <definedName name="Assumptions_2003">#REF!</definedName>
    <definedName name="AUG">#REF!</definedName>
    <definedName name="b">#REF!</definedName>
    <definedName name="Base">#REF!</definedName>
    <definedName name="baseyr">#REF!</definedName>
    <definedName name="baseyr1">#REF!</definedName>
    <definedName name="bbbb">#REF!</definedName>
    <definedName name="bbbbb">#REF!</definedName>
    <definedName name="BLPH1" hidden="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CUM_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">#REF!</definedName>
    <definedName name="BudCumOU">#REF!</definedName>
    <definedName name="Budget">#REF!</definedName>
    <definedName name="Buses">#REF!</definedName>
    <definedName name="BUV">#REF!</definedName>
    <definedName name="CAD">#REF!</definedName>
    <definedName name="cccc">#REF!</definedName>
    <definedName name="ccccc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onsol">#REF!</definedName>
    <definedName name="Consolidated">#REF!</definedName>
    <definedName name="Costs_Distribution">#REF!</definedName>
    <definedName name="COSTS_PMYTD">#REF!</definedName>
    <definedName name="COSTS_PMYTD_TARGET">#REF!</definedName>
    <definedName name="COSTS1SL">#REF!</definedName>
    <definedName name="COSTS2SUSP">#REF!</definedName>
    <definedName name="COSTS3TIMING">#REF!</definedName>
    <definedName name="COSTS4SL">#REF!</definedName>
    <definedName name="COSTS5SUSP">#REF!</definedName>
    <definedName name="COSTS6TIMING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1">#REF!</definedName>
    <definedName name="Current_2">#REF!</definedName>
    <definedName name="Current_3">#REF!</definedName>
    <definedName name="Current_Month">#REF!</definedName>
    <definedName name="current_year">#REF!</definedName>
    <definedName name="CY_YTD">#REF!</definedName>
    <definedName name="CYData">#REF!</definedName>
    <definedName name="CYTB">#REF!</definedName>
    <definedName name="d">#REF!</definedName>
    <definedName name="_xlnm.Database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d">#REF!</definedName>
    <definedName name="ddd">#REF!</definedName>
    <definedName name="dddd">#REF!</definedName>
    <definedName name="de">0.00154386574286036</definedName>
    <definedName name="debt_ratedBBB" hidden="1">{#N/A,#N/A,FALSE,"Aging Summary";#N/A,#N/A,FALSE,"Ratio Analysis";#N/A,#N/A,FALSE,"Test 120 Day Accts";#N/A,#N/A,FALSE,"Tickmarks"}</definedName>
    <definedName name="DEC">#REF!</definedName>
    <definedName name="Dec_02_Actual">#REF!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eptID">#REF!</definedName>
    <definedName name="dfe">37350.4474895833</definedName>
    <definedName name="DirectLoad">#REF!</definedName>
    <definedName name="DirectRate">#REF!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DXDepr99">#REF!</definedName>
    <definedName name="e">#REF!</definedName>
    <definedName name="ee">#REF!</definedName>
    <definedName name="eee">#REF!</definedName>
    <definedName name="eeeeee">#REF!</definedName>
    <definedName name="eLDC_1505">#REF!</definedName>
    <definedName name="ELDCLoad">#REF!</definedName>
    <definedName name="ELDCRate">#REF!</definedName>
    <definedName name="EPMWorkbookOptions_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SPCAhours">2080</definedName>
    <definedName name="ESPCAot">5.4655%</definedName>
    <definedName name="ETR">#REF!</definedName>
    <definedName name="ev.Initialized" hidden="1">FALSE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exclude">#REF!</definedName>
    <definedName name="f">#REF!</definedName>
    <definedName name="FA_CURRENT_YEAR">#REF!</definedName>
    <definedName name="FA_PRIOR_YEAR">#REF!</definedName>
    <definedName name="Factor">#REF!</definedName>
    <definedName name="FDMbudget">#REF!</definedName>
    <definedName name="FEB">#REF!</definedName>
    <definedName name="FebActRetail">#REF!</definedName>
    <definedName name="ff">#REF!</definedName>
    <definedName name="fff">#REF!</definedName>
    <definedName name="ffff">#REF!</definedName>
    <definedName name="First_Page">#REF!</definedName>
    <definedName name="firstTimeRunReport">0</definedName>
    <definedName name="FITA_Data">#REF!</definedName>
    <definedName name="FITA_LOAD">#REF!</definedName>
    <definedName name="Footer">#REF!</definedName>
    <definedName name="ForCumOU">#REF!</definedName>
    <definedName name="Formulas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">#REF!</definedName>
    <definedName name="ggg">#REF!</definedName>
    <definedName name="gggg">#REF!</definedName>
    <definedName name="GL">#REF!</definedName>
    <definedName name="GL_Prior_Year">#REF!</definedName>
    <definedName name="Group">#REF!</definedName>
    <definedName name="h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hh">#REF!</definedName>
    <definedName name="hhhh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N_1505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Hydro_One_Brampton_Inc.">#REF!</definedName>
    <definedName name="Hydro_One_Remote_Communities_Inc.">#REF!</definedName>
    <definedName name="Hydro_One_Telecom_Inc.">#REF!</definedName>
    <definedName name="i">#REF!</definedName>
    <definedName name="I136d23">#REF!</definedName>
    <definedName name="ii">#REF!</definedName>
    <definedName name="iii">#REF!</definedName>
    <definedName name="iiiiii">#REF!</definedName>
    <definedName name="Incl_Capital">#REF!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FLATION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 hidden="1">"0"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IsColHidden" hidden="1">FALSE</definedName>
    <definedName name="IsLTMColHidden" hidden="1">FALSE</definedName>
    <definedName name="j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j">#REF!</definedName>
    <definedName name="jjj">#REF!</definedName>
    <definedName name="jjjj">#REF!</definedName>
    <definedName name="JUL">#REF!</definedName>
    <definedName name="JUN">#REF!</definedName>
    <definedName name="k">#REF!</definedName>
    <definedName name="kk">#REF!</definedName>
    <definedName name="kkk">#REF!</definedName>
    <definedName name="kkkk">#REF!</definedName>
    <definedName name="l">#REF!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nguage">#REF!</definedName>
    <definedName name="last_year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istOffset">1</definedName>
    <definedName name="ll">#REF!</definedName>
    <definedName name="llll">#REF!</definedName>
    <definedName name="LoadForecast">#REF!</definedName>
    <definedName name="Loads">#REF!</definedName>
    <definedName name="LU">#REF!</definedName>
    <definedName name="LY_YTD">#REF!</definedName>
    <definedName name="LYN">#REF!</definedName>
    <definedName name="MACRO">#REF!</definedName>
    <definedName name="MACROS">#REF!</definedName>
    <definedName name="Manual">#REF!</definedName>
    <definedName name="Manual_Prior_Year">#REF!</definedName>
    <definedName name="MAR">#REF!</definedName>
    <definedName name="MARCOS">#REF!</definedName>
    <definedName name="maternity_actualpayment">#REF!</definedName>
    <definedName name="maternity_cum_actualpayment">#REF!</definedName>
    <definedName name="maternity_forecastpayment">#REF!</definedName>
    <definedName name="Max_Mat">#REF!</definedName>
    <definedName name="MAY">#REF!</definedName>
    <definedName name="Mercer_Lab_Esc_Rate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gr">#REF!</definedName>
    <definedName name="mil">#REF!</definedName>
    <definedName name="million">#REF!</definedName>
    <definedName name="milner" hidden="1">{#N/A,#N/A,FALSE,"Aging Summary";#N/A,#N/A,FALSE,"Ratio Analysis";#N/A,#N/A,FALSE,"Test 120 Day Accts";#N/A,#N/A,FALSE,"Tickmarks"}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mmm">#REF!</definedName>
    <definedName name="mmmmm">#REF!</definedName>
    <definedName name="Model_Accounts">#REF!</definedName>
    <definedName name="Month">#REF!</definedName>
    <definedName name="MONTH_CHANGE">#REF!</definedName>
    <definedName name="Month_Prior">#REF!</definedName>
    <definedName name="MONTHS">#REF!</definedName>
    <definedName name="MonthsMultiplier">#REF!</definedName>
    <definedName name="MSRates">#REF!</definedName>
    <definedName name="name">#REF!</definedName>
    <definedName name="NameTar">#REF!</definedName>
    <definedName name="NELDC_kWhs">#REF!</definedName>
    <definedName name="new">#REF!</definedName>
    <definedName name="NewPensionBPERatio">#REF!</definedName>
    <definedName name="nmbmbm">"V2002-03-29"</definedName>
    <definedName name="NNELDCkWhs">#REF!</definedName>
    <definedName name="nnnn">#REF!</definedName>
    <definedName name="nnnnn">#REF!</definedName>
    <definedName name="NON_Pensioners_ABO">#REF!</definedName>
    <definedName name="Non_Pensioners_PBO">#REF!</definedName>
    <definedName name="NOV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Mkt_02">#REF!</definedName>
    <definedName name="NR_RPY_CI_Mkt_03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OHE_02">#REF!</definedName>
    <definedName name="NR_RPY_CI_OHE_03">#REF!</definedName>
    <definedName name="NR_RPY_CI_OHE_04">#REF!</definedName>
    <definedName name="NR_RPY_CI_OHE_05">#REF!</definedName>
    <definedName name="NR_RPY_CI_OHE_06">#REF!</definedName>
    <definedName name="NR_RPY_CI_OHE_07">#REF!</definedName>
    <definedName name="NR_RPY_CI_OHE_08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>#REF!</definedName>
    <definedName name="OCT">#REF!</definedName>
    <definedName name="OCTASSETS">#REF!</definedName>
    <definedName name="OHP_esc">#REF!</definedName>
    <definedName name="Old_Print_Area_A">#REF!</definedName>
    <definedName name="OMA">#REF!</definedName>
    <definedName name="oo">#REF!</definedName>
    <definedName name="ooo">#REF!</definedName>
    <definedName name="oooooo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Cum_Plan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PRB_Plan">#REF!</definedName>
    <definedName name="Others">#REF!</definedName>
    <definedName name="overhead">#REF!</definedName>
    <definedName name="p">#REF!</definedName>
    <definedName name="Page_Count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p">#REF!</definedName>
    <definedName name="ppp">#REF!</definedName>
    <definedName name="pppppp">#REF!</definedName>
    <definedName name="prev_qtr_LY_YTD">#REF!</definedName>
    <definedName name="prev_qtr_ytd">#REF!</definedName>
    <definedName name="_xlnm.Print_Area" localSheetId="1">'Historical CCA'!$A$1:$J$50</definedName>
    <definedName name="_xlnm.Print_Area" localSheetId="0">'Historical Utility Taxes'!$A$1:$L$147</definedName>
    <definedName name="_xlnm.Print_Area">#REF!</definedName>
    <definedName name="Print_List">#REF!</definedName>
    <definedName name="PRINT_OPTIONS">#REF!</definedName>
    <definedName name="Print_Preview">#REF!</definedName>
    <definedName name="Prudential_2002">#REF!</definedName>
    <definedName name="Prudential_2003">#REF!</definedName>
    <definedName name="PV_Rate">#REF!</definedName>
    <definedName name="PYData">#REF!</definedName>
    <definedName name="PYTB">#REF!</definedName>
    <definedName name="q">#REF!</definedName>
    <definedName name="q1bpe">#REF!</definedName>
    <definedName name="qq">#REF!</definedName>
    <definedName name="qqq">#REF!</definedName>
    <definedName name="qqqq">#REF!</definedName>
    <definedName name="qqqqqq">#REF!</definedName>
    <definedName name="quarter">#REF!</definedName>
    <definedName name="Range_name__gl_accdepn_lookup_txdx">"1.'SUPPORT 6A - LEDGER BAL CONTROL'!$I$1:$P$55"</definedName>
    <definedName name="RateLookup">#REF!</definedName>
    <definedName name="rateq402">#REF!</definedName>
    <definedName name="RatesScenarios">#REF!</definedName>
    <definedName name="RBN">#REF!</definedName>
    <definedName name="RBU">#REF!</definedName>
    <definedName name="rDeptCode">#REF!</definedName>
    <definedName name="rDeptYrly">#REF!</definedName>
    <definedName name="Recalculation_Flag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ultsData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D">#REF!</definedName>
    <definedName name="rIndex">#REF!</definedName>
    <definedName name="RMDepr">#REF!</definedName>
    <definedName name="rngAccount">#REF!</definedName>
    <definedName name="rngAttribute">#REF!</definedName>
    <definedName name="rngCategory">#REF!</definedName>
    <definedName name="rngCurrency">#REF!</definedName>
    <definedName name="rngJurisdiction">#REF!</definedName>
    <definedName name="rngOrg">#REF!</definedName>
    <definedName name="rngYear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Mkt_02">#REF!</definedName>
    <definedName name="RPY_CI_Reg_Mkt_03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OHE_02">#REF!</definedName>
    <definedName name="RPY_CI_Reg_OHE_03">#REF!</definedName>
    <definedName name="RPY_CI_Reg_OHE_04">#REF!</definedName>
    <definedName name="RPY_CI_Reg_OHE_05">#REF!</definedName>
    <definedName name="RPY_CI_Reg_OHE_06">#REF!</definedName>
    <definedName name="RPY_CI_Reg_OHE_07">#REF!</definedName>
    <definedName name="RPY_CI_Reg_OHE_08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r">#REF!</definedName>
    <definedName name="rrr">#REF!</definedName>
    <definedName name="rrrrrr">#REF!</definedName>
    <definedName name="rSCS">#REF!</definedName>
    <definedName name="rSMS">#REF!</definedName>
    <definedName name="RTT">#REF!</definedName>
    <definedName name="rundate">#REF!</definedName>
    <definedName name="rYrlyGroup">#REF!</definedName>
    <definedName name="s">#REF!</definedName>
    <definedName name="sACCOMP">#REF!</definedName>
    <definedName name="sCC">#REF!</definedName>
    <definedName name="SCN">#REF!</definedName>
    <definedName name="Seg220ProrationBase">#REF!</definedName>
    <definedName name="Seg222ProrationBase">#REF!</definedName>
    <definedName name="SEP">#REF!</definedName>
    <definedName name="Sept2011">#REF!</definedName>
    <definedName name="servco_switch">#REF!</definedName>
    <definedName name="set_hdr_dates">#REF!</definedName>
    <definedName name="SFD">#REF!</definedName>
    <definedName name="SFV">#REF!</definedName>
    <definedName name="sGross">#REF!</definedName>
    <definedName name="sINSERADD">#REF!</definedName>
    <definedName name="sNet">#REF!</definedName>
    <definedName name="Split_kWh_First___Balance_040212b_Summary_Query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ss">#REF!</definedName>
    <definedName name="ssss">#REF!</definedName>
    <definedName name="START_YR">#REF!</definedName>
    <definedName name="STAT_CODE">#REF!</definedName>
    <definedName name="sum">#REF!</definedName>
    <definedName name="Summary">#REF!</definedName>
    <definedName name="t">#REF!</definedName>
    <definedName name="Tax">#REF!</definedName>
    <definedName name="Tax_Provision">#REF!</definedName>
    <definedName name="TaxProv1">#REF!</definedName>
    <definedName name="TaxProv2">#REF!</definedName>
    <definedName name="TaxProv3">#REF!</definedName>
    <definedName name="TaxProv5">#REF!</definedName>
    <definedName name="taxrate06">#REF!</definedName>
    <definedName name="taxrate08">#REF!</definedName>
    <definedName name="taxrate09">#REF!</definedName>
    <definedName name="taxrate10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itle1">#REF!</definedName>
    <definedName name="Title2">#REF!</definedName>
    <definedName name="Title3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tt">#REF!</definedName>
    <definedName name="ttt">#REF!</definedName>
    <definedName name="tttttt">#REF!</definedName>
    <definedName name="TXLDCLoad">#REF!</definedName>
    <definedName name="TXLDCRate">#REF!</definedName>
    <definedName name="TXProrationBase">#REF!</definedName>
    <definedName name="u">#REF!</definedName>
    <definedName name="Update_Date">#REF!</definedName>
    <definedName name="usdcad">#REF!</definedName>
    <definedName name="usofa">#REF!</definedName>
    <definedName name="uu">#REF!</definedName>
    <definedName name="uuu">#REF!</definedName>
    <definedName name="uuuuuu">#REF!</definedName>
    <definedName name="vvvv">#REF!</definedName>
    <definedName name="vvvvv">#REF!</definedName>
    <definedName name="w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Aging._.and._.Trend._.Analysis." hidden="1">{#N/A,#N/A,FALSE,"Aging Summary";#N/A,#N/A,FALSE,"Ratio Analysis";#N/A,#N/A,FALSE,"Test 120 Day Accts";#N/A,#N/A,FALSE,"Tickmarks"}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db1_Imprime_Print." hidden="1">{"fdb1_Rapport_Report",#N/A,FALSE,"Report"}</definedName>
    <definedName name="wrn.fdb2_print_rpt." hidden="1">{"fdb2_print",#N/A,FALSE,"Report"}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w">#REF!</definedName>
    <definedName name="wwww">#REF!</definedName>
    <definedName name="wwwwww">#REF!</definedName>
    <definedName name="xx">#REF!</definedName>
    <definedName name="xxxx">#REF!</definedName>
    <definedName name="xxxxx">#REF!</definedName>
    <definedName name="y">#REF!</definedName>
    <definedName name="Year">#REF!</definedName>
    <definedName name="YesNoList">#REF!</definedName>
    <definedName name="Ytd_620260_620264_in_BMO_tapes">#REF!</definedName>
    <definedName name="yy">#REF!</definedName>
    <definedName name="yyy">#REF!</definedName>
    <definedName name="yyyyyy">#REF!</definedName>
    <definedName name="Z_F886CE37_88AA_4578_933D_34249DB55675_.wvu.PrintArea" localSheetId="1" hidden="1">'Historical CCA'!$A$1:$J$7</definedName>
    <definedName name="zz">#REF!</definedName>
    <definedName name="zzzz">#REF!</definedName>
    <definedName name="zzzzz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J62" i="1"/>
  <c r="H62" i="1"/>
  <c r="F66" i="1"/>
  <c r="L55" i="1"/>
  <c r="J55" i="1"/>
  <c r="H55" i="1"/>
  <c r="F55" i="1"/>
  <c r="L30" i="1" l="1"/>
  <c r="L41" i="1"/>
  <c r="L58" i="1"/>
  <c r="L71" i="1"/>
  <c r="L88" i="1"/>
  <c r="L90" i="1" s="1"/>
  <c r="L91" i="1"/>
  <c r="L96" i="1"/>
  <c r="L103" i="1"/>
  <c r="L119" i="1"/>
  <c r="L121" i="1" s="1"/>
  <c r="L129" i="1" s="1"/>
  <c r="L13" i="1" s="1"/>
  <c r="L127" i="1"/>
  <c r="L137" i="1"/>
  <c r="L139" i="1" s="1"/>
  <c r="L145" i="1"/>
  <c r="H48" i="2"/>
  <c r="C48" i="2"/>
  <c r="E47" i="2"/>
  <c r="F47" i="2" s="1"/>
  <c r="E46" i="2"/>
  <c r="F46" i="2" s="1"/>
  <c r="E45" i="2"/>
  <c r="F45" i="2" s="1"/>
  <c r="E44" i="2"/>
  <c r="F44" i="2" s="1"/>
  <c r="H37" i="2"/>
  <c r="C37" i="2"/>
  <c r="E36" i="2"/>
  <c r="F36" i="2" s="1"/>
  <c r="E35" i="2"/>
  <c r="F35" i="2" s="1"/>
  <c r="E34" i="2"/>
  <c r="F34" i="2" s="1"/>
  <c r="E33" i="2"/>
  <c r="H26" i="2"/>
  <c r="C26" i="2"/>
  <c r="E25" i="2"/>
  <c r="F25" i="2" s="1"/>
  <c r="E24" i="2"/>
  <c r="F24" i="2" s="1"/>
  <c r="E23" i="2"/>
  <c r="F23" i="2" s="1"/>
  <c r="E22" i="2"/>
  <c r="H15" i="2"/>
  <c r="C15" i="2"/>
  <c r="F14" i="2"/>
  <c r="F13" i="2"/>
  <c r="E13" i="2"/>
  <c r="E12" i="2"/>
  <c r="F12" i="2" s="1"/>
  <c r="E11" i="2"/>
  <c r="F11" i="2" s="1"/>
  <c r="H145" i="1"/>
  <c r="F145" i="1"/>
  <c r="J145" i="1"/>
  <c r="F139" i="1"/>
  <c r="J127" i="1"/>
  <c r="H127" i="1"/>
  <c r="F127" i="1"/>
  <c r="F121" i="1"/>
  <c r="J103" i="1"/>
  <c r="H103" i="1"/>
  <c r="F103" i="1"/>
  <c r="J96" i="1"/>
  <c r="H96" i="1"/>
  <c r="F96" i="1"/>
  <c r="J91" i="1"/>
  <c r="H91" i="1"/>
  <c r="F91" i="1"/>
  <c r="J88" i="1"/>
  <c r="J90" i="1" s="1"/>
  <c r="H88" i="1"/>
  <c r="H90" i="1" s="1"/>
  <c r="F90" i="1"/>
  <c r="J71" i="1"/>
  <c r="H71" i="1"/>
  <c r="F71" i="1"/>
  <c r="B63" i="1"/>
  <c r="J58" i="1"/>
  <c r="H58" i="1"/>
  <c r="F58" i="1"/>
  <c r="J137" i="1"/>
  <c r="J139" i="1" s="1"/>
  <c r="J147" i="1" s="1"/>
  <c r="J14" i="1" s="1"/>
  <c r="H137" i="1"/>
  <c r="H139" i="1" s="1"/>
  <c r="H147" i="1" s="1"/>
  <c r="H14" i="1" s="1"/>
  <c r="J119" i="1"/>
  <c r="J121" i="1" s="1"/>
  <c r="H119" i="1"/>
  <c r="H121" i="1" s="1"/>
  <c r="J41" i="1"/>
  <c r="H41" i="1"/>
  <c r="F41" i="1"/>
  <c r="B34" i="1"/>
  <c r="B37" i="1" s="1"/>
  <c r="B38" i="1" s="1"/>
  <c r="B39" i="1" s="1"/>
  <c r="F30" i="1"/>
  <c r="J30" i="1"/>
  <c r="H30" i="1"/>
  <c r="H92" i="1" l="1"/>
  <c r="L92" i="1"/>
  <c r="L104" i="1" s="1"/>
  <c r="L105" i="1" s="1"/>
  <c r="L147" i="1"/>
  <c r="L14" i="1" s="1"/>
  <c r="L34" i="1"/>
  <c r="F129" i="1"/>
  <c r="F13" i="1" s="1"/>
  <c r="E37" i="2"/>
  <c r="E26" i="2"/>
  <c r="F33" i="2"/>
  <c r="F37" i="2" s="1"/>
  <c r="E15" i="2"/>
  <c r="F147" i="1"/>
  <c r="F14" i="1" s="1"/>
  <c r="J92" i="1"/>
  <c r="J104" i="1" s="1"/>
  <c r="J105" i="1" s="1"/>
  <c r="J108" i="1" s="1"/>
  <c r="H129" i="1"/>
  <c r="H13" i="1" s="1"/>
  <c r="J129" i="1"/>
  <c r="J13" i="1" s="1"/>
  <c r="F92" i="1"/>
  <c r="F104" i="1" s="1"/>
  <c r="F105" i="1" s="1"/>
  <c r="F108" i="1" s="1"/>
  <c r="D12" i="2"/>
  <c r="G12" i="2" s="1"/>
  <c r="I12" i="2" s="1"/>
  <c r="J12" i="2" s="1"/>
  <c r="B23" i="2" s="1"/>
  <c r="H104" i="1"/>
  <c r="F97" i="1"/>
  <c r="H95" i="1" s="1"/>
  <c r="H97" i="1" s="1"/>
  <c r="J95" i="1" s="1"/>
  <c r="J97" i="1" s="1"/>
  <c r="L95" i="1" s="1"/>
  <c r="L97" i="1" s="1"/>
  <c r="F48" i="2"/>
  <c r="J34" i="1"/>
  <c r="D13" i="2"/>
  <c r="G13" i="2" s="1"/>
  <c r="I13" i="2" s="1"/>
  <c r="J13" i="2" s="1"/>
  <c r="B24" i="2" s="1"/>
  <c r="E48" i="2"/>
  <c r="F22" i="2"/>
  <c r="F34" i="1"/>
  <c r="H34" i="1"/>
  <c r="L108" i="1" l="1"/>
  <c r="L111" i="1"/>
  <c r="L12" i="1" s="1"/>
  <c r="L56" i="1"/>
  <c r="L63" i="1" s="1"/>
  <c r="D24" i="2"/>
  <c r="G24" i="2" s="1"/>
  <c r="I24" i="2" s="1"/>
  <c r="J24" i="2" s="1"/>
  <c r="B35" i="2" s="1"/>
  <c r="D23" i="2"/>
  <c r="G23" i="2" s="1"/>
  <c r="I23" i="2" s="1"/>
  <c r="J23" i="2" s="1"/>
  <c r="B34" i="2" s="1"/>
  <c r="D14" i="2"/>
  <c r="G14" i="2" s="1"/>
  <c r="I14" i="2" s="1"/>
  <c r="J14" i="2" s="1"/>
  <c r="B25" i="2" s="1"/>
  <c r="J111" i="1"/>
  <c r="J12" i="1" s="1"/>
  <c r="F111" i="1"/>
  <c r="F12" i="1" s="1"/>
  <c r="F56" i="1"/>
  <c r="F63" i="1" s="1"/>
  <c r="F64" i="1" s="1"/>
  <c r="F109" i="1"/>
  <c r="H107" i="1" s="1"/>
  <c r="L57" i="1" l="1"/>
  <c r="L59" i="1" s="1"/>
  <c r="D25" i="2"/>
  <c r="G25" i="2" s="1"/>
  <c r="I25" i="2" s="1"/>
  <c r="J25" i="2" s="1"/>
  <c r="B36" i="2" s="1"/>
  <c r="D35" i="2"/>
  <c r="G35" i="2" s="1"/>
  <c r="I35" i="2" s="1"/>
  <c r="J35" i="2" s="1"/>
  <c r="B46" i="2" s="1"/>
  <c r="J56" i="1"/>
  <c r="J63" i="1" s="1"/>
  <c r="D34" i="2"/>
  <c r="G34" i="2" s="1"/>
  <c r="I34" i="2" s="1"/>
  <c r="J34" i="2" s="1"/>
  <c r="B45" i="2" s="1"/>
  <c r="F57" i="1"/>
  <c r="F59" i="1" s="1"/>
  <c r="H105" i="1"/>
  <c r="H56" i="1"/>
  <c r="H63" i="1" s="1"/>
  <c r="H64" i="1" s="1"/>
  <c r="H66" i="1" l="1"/>
  <c r="J57" i="1"/>
  <c r="J59" i="1" s="1"/>
  <c r="J72" i="1" s="1"/>
  <c r="J73" i="1" s="1"/>
  <c r="J76" i="1" s="1"/>
  <c r="J64" i="1"/>
  <c r="L72" i="1"/>
  <c r="L73" i="1" s="1"/>
  <c r="L76" i="1" s="1"/>
  <c r="H57" i="1"/>
  <c r="H59" i="1" s="1"/>
  <c r="H72" i="1" s="1"/>
  <c r="H73" i="1" s="1"/>
  <c r="H76" i="1" s="1"/>
  <c r="D36" i="2"/>
  <c r="G36" i="2" s="1"/>
  <c r="I36" i="2" s="1"/>
  <c r="J36" i="2" s="1"/>
  <c r="B47" i="2" s="1"/>
  <c r="H108" i="1"/>
  <c r="H109" i="1" s="1"/>
  <c r="J107" i="1" s="1"/>
  <c r="J109" i="1" s="1"/>
  <c r="L107" i="1" s="1"/>
  <c r="L109" i="1" s="1"/>
  <c r="H111" i="1"/>
  <c r="H12" i="1" s="1"/>
  <c r="D46" i="2"/>
  <c r="G46" i="2" s="1"/>
  <c r="I46" i="2" s="1"/>
  <c r="J46" i="2" s="1"/>
  <c r="F72" i="1"/>
  <c r="F73" i="1" s="1"/>
  <c r="F76" i="1" s="1"/>
  <c r="F77" i="1" s="1"/>
  <c r="H75" i="1" s="1"/>
  <c r="D11" i="2"/>
  <c r="D45" i="2"/>
  <c r="G45" i="2" s="1"/>
  <c r="I45" i="2" s="1"/>
  <c r="J45" i="2" s="1"/>
  <c r="L64" i="1" l="1"/>
  <c r="L66" i="1" s="1"/>
  <c r="J66" i="1"/>
  <c r="H77" i="1"/>
  <c r="J75" i="1" s="1"/>
  <c r="J77" i="1" s="1"/>
  <c r="L75" i="1" s="1"/>
  <c r="L77" i="1" s="1"/>
  <c r="L79" i="1"/>
  <c r="L11" i="1" s="1"/>
  <c r="L15" i="1" s="1"/>
  <c r="H79" i="1"/>
  <c r="H11" i="1" s="1"/>
  <c r="H15" i="1" s="1"/>
  <c r="F79" i="1"/>
  <c r="F11" i="1" s="1"/>
  <c r="F15" i="1" s="1"/>
  <c r="D47" i="2"/>
  <c r="G47" i="2" s="1"/>
  <c r="I47" i="2" s="1"/>
  <c r="J47" i="2" s="1"/>
  <c r="J79" i="1"/>
  <c r="J11" i="1" s="1"/>
  <c r="J15" i="1" s="1"/>
  <c r="G11" i="2"/>
  <c r="D15" i="2"/>
  <c r="G15" i="2" l="1"/>
  <c r="I11" i="2"/>
  <c r="I15" i="2" l="1"/>
  <c r="I17" i="2" s="1"/>
  <c r="J11" i="2"/>
  <c r="B22" i="2" l="1"/>
  <c r="J15" i="2"/>
  <c r="B26" i="2" l="1"/>
  <c r="D22" i="2"/>
  <c r="D26" i="2" l="1"/>
  <c r="G22" i="2"/>
  <c r="G26" i="2" l="1"/>
  <c r="I22" i="2"/>
  <c r="I26" i="2" l="1"/>
  <c r="I28" i="2" s="1"/>
  <c r="J22" i="2"/>
  <c r="B33" i="2" l="1"/>
  <c r="J26" i="2"/>
  <c r="D33" i="2" l="1"/>
  <c r="B37" i="2"/>
  <c r="D37" i="2" l="1"/>
  <c r="G33" i="2"/>
  <c r="I33" i="2" l="1"/>
  <c r="G37" i="2"/>
  <c r="I37" i="2" l="1"/>
  <c r="I39" i="2" s="1"/>
  <c r="J33" i="2"/>
  <c r="B44" i="2" l="1"/>
  <c r="J37" i="2"/>
  <c r="B48" i="2" l="1"/>
  <c r="D44" i="2"/>
  <c r="G44" i="2" l="1"/>
  <c r="D48" i="2"/>
  <c r="I44" i="2" l="1"/>
  <c r="G48" i="2"/>
  <c r="I48" i="2" l="1"/>
  <c r="I50" i="2" s="1"/>
  <c r="J44" i="2"/>
  <c r="J48" i="2" s="1"/>
</calcChain>
</file>

<file path=xl/sharedStrings.xml><?xml version="1.0" encoding="utf-8"?>
<sst xmlns="http://schemas.openxmlformats.org/spreadsheetml/2006/main" count="301" uniqueCount="98">
  <si>
    <t>NRLP</t>
  </si>
  <si>
    <t>Calculation of Utility Income Taxes</t>
  </si>
  <si>
    <t>2020 - 2023 Historical Years</t>
  </si>
  <si>
    <t>Year Ending December 31</t>
  </si>
  <si>
    <t>($ Millions)</t>
  </si>
  <si>
    <t>SUMMARY OF REGULATORY INCOME TAX EXPENSE</t>
  </si>
  <si>
    <t>Hydro One Networks Inc.(HONI)</t>
  </si>
  <si>
    <t>Hydro One Indigenous Partnerships Inc. (HOIP)</t>
  </si>
  <si>
    <t>11100726 Canada Limited (SNGR)</t>
  </si>
  <si>
    <t>Mississaugas of the New Credit First Nation Toronto Purchase Trust (MCFN)</t>
  </si>
  <si>
    <t>Total</t>
  </si>
  <si>
    <t>Line No.</t>
  </si>
  <si>
    <t>Particulars</t>
  </si>
  <si>
    <t>(c)</t>
  </si>
  <si>
    <t>(d )</t>
  </si>
  <si>
    <t>(e)</t>
  </si>
  <si>
    <t>(f)</t>
  </si>
  <si>
    <t>Determination of Taxable Income/(Loss)</t>
  </si>
  <si>
    <t>Regulatory Net Income/(Loss) (before tax)</t>
  </si>
  <si>
    <t xml:space="preserve">Recurring items included in Revenue Requirement (RR): </t>
  </si>
  <si>
    <t xml:space="preserve">  Depreciation</t>
  </si>
  <si>
    <t xml:space="preserve"> </t>
  </si>
  <si>
    <t xml:space="preserve">  Capital Cost Allowance</t>
  </si>
  <si>
    <t xml:space="preserve">  Other</t>
  </si>
  <si>
    <t>Total Adjustments</t>
  </si>
  <si>
    <t>Recurring items included not part of RR:</t>
  </si>
  <si>
    <t>Regulatory asset and liability</t>
  </si>
  <si>
    <t>Regulatory Taxable Income/(Loss) before Loss Carry Forward</t>
  </si>
  <si>
    <t>$</t>
  </si>
  <si>
    <t>Allocation of Taxable Income/(Loss)</t>
  </si>
  <si>
    <t>Hydro One Networks Inc.</t>
  </si>
  <si>
    <t>Hydro One Indigenous Partnerships GP Inc</t>
  </si>
  <si>
    <t>11100726 Canada Limited (Six Nations)</t>
  </si>
  <si>
    <t>Mississaugas of the New Credit First Nation Toronto Purchase Trust</t>
  </si>
  <si>
    <t>Tax Rates</t>
  </si>
  <si>
    <t>Federal Tax</t>
  </si>
  <si>
    <t>%</t>
  </si>
  <si>
    <t>Provincial Tax</t>
  </si>
  <si>
    <t>Total Tax Rate</t>
  </si>
  <si>
    <t>(b)</t>
  </si>
  <si>
    <t>(c )</t>
  </si>
  <si>
    <t>(d)</t>
  </si>
  <si>
    <t>Determination of Income Taxes (included in RR)</t>
  </si>
  <si>
    <t>Allocation of Taxable Income in RR</t>
  </si>
  <si>
    <t>Loss Carryforward - included in RR</t>
  </si>
  <si>
    <t>Taxable Income after loss carryforward</t>
  </si>
  <si>
    <t xml:space="preserve">Tax Rate </t>
  </si>
  <si>
    <t>Income Tax Expense</t>
  </si>
  <si>
    <t>Loss Continuity Schedule</t>
  </si>
  <si>
    <t xml:space="preserve">Opening Losses Carryforward </t>
  </si>
  <si>
    <t>Losses (Incurred)/Utilized during the year</t>
  </si>
  <si>
    <t>Closing Losses Carryforward - Included in rates</t>
  </si>
  <si>
    <t>Less:  Losses not included in rates</t>
  </si>
  <si>
    <t>Closing Losses included in rates</t>
  </si>
  <si>
    <t>Determination of Corporate Minimum Tax</t>
  </si>
  <si>
    <t>Allocation of Accounting Income from NR LP</t>
  </si>
  <si>
    <t>Corporate Minimum Tax Rate</t>
  </si>
  <si>
    <t>Corporate Minimum Tax Potentially Applicable</t>
  </si>
  <si>
    <t>Ontario Income Tax</t>
  </si>
  <si>
    <t>Corporate Minimum Tax Payable/ (Utilized)</t>
  </si>
  <si>
    <t>Opening CMT Credit Carryforward</t>
  </si>
  <si>
    <t>CMT Credit Incurred/(utilized)</t>
  </si>
  <si>
    <t>Closing CMT Credit Carryforward</t>
  </si>
  <si>
    <t>Total Taxes Expense for Hydro One Networks Inc.</t>
  </si>
  <si>
    <t>Hydro One Indigenous Partnerships Inc</t>
  </si>
  <si>
    <t>Determination of Income Taxes</t>
  </si>
  <si>
    <t>Allocation of Taxable Income/(Loss) from NRLP</t>
  </si>
  <si>
    <t>Loss Carryforward</t>
  </si>
  <si>
    <t>Taxable Income/(Loss) after loss carryforward</t>
  </si>
  <si>
    <t>Opening Losses Carryforward</t>
  </si>
  <si>
    <t>Closing Losses Carryforward</t>
  </si>
  <si>
    <t>Allocation of Accounting Income/(Loss) from NRLP</t>
  </si>
  <si>
    <t>Corporate Minimum Tax Payable / (Utilized)</t>
  </si>
  <si>
    <t>Total Taxes Expense for Hydro One Indigenous Partnerships Inc</t>
  </si>
  <si>
    <t>Six Nations of the Grand River</t>
  </si>
  <si>
    <t>Corporate Minimum Tax Payable</t>
  </si>
  <si>
    <t>Total Tax Expense for Six Nations</t>
  </si>
  <si>
    <t>Mississaugas of the Credit First Nation Toronto Purchase Trust</t>
  </si>
  <si>
    <t>Allocation of Taxable Income from NRLP</t>
  </si>
  <si>
    <t>Allocation of Accounting Income from NRLP</t>
  </si>
  <si>
    <t>Total Tax Expense for Mississaugas of the New Credit</t>
  </si>
  <si>
    <t>Calculation of Capital Cost allowance (CCA)</t>
  </si>
  <si>
    <t>Historical Years (2020 - 2023)</t>
  </si>
  <si>
    <t>Opening UCC</t>
  </si>
  <si>
    <t>Net</t>
  </si>
  <si>
    <t>UCC pre-1/2 yr</t>
  </si>
  <si>
    <t>Accel CCA</t>
  </si>
  <si>
    <t>UCC for CCA</t>
  </si>
  <si>
    <t>CCA Rate</t>
  </si>
  <si>
    <t>Closing UCC</t>
  </si>
  <si>
    <t>CCA Class</t>
  </si>
  <si>
    <t>Additions</t>
  </si>
  <si>
    <t>50% additions</t>
  </si>
  <si>
    <t>CCA</t>
  </si>
  <si>
    <t>14.1 (Pre-2017)</t>
  </si>
  <si>
    <t>14.1 (Post-2017)</t>
  </si>
  <si>
    <t>UCC</t>
  </si>
  <si>
    <t>TOTAL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</si>
</sst>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6" formatCode="_(* #,##0.000000_);_(* \(#,##0.000000\);_(* &quot;-&quot;??_);_(@_)"/>
    <numFmt numFmtId="167" formatCode="_(* #,##0.0_);_(* \(#,##0.0\);_(* &quot;-&quot;??_);_(@_)"/>
    <numFmt numFmtId="168" formatCode="0_);\(0\)"/>
    <numFmt numFmtId="169" formatCode="0.0_);\(0.0\)"/>
    <numFmt numFmtId="170" formatCode="0.0"/>
    <numFmt numFmtId="171" formatCode="#,##0.0_);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2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1" xfId="3" applyFont="1" applyBorder="1"/>
    <xf numFmtId="0" fontId="4" fillId="0" borderId="2" xfId="3" applyFont="1" applyBorder="1" applyAlignment="1">
      <alignment horizontal="center" vertical="center"/>
    </xf>
    <xf numFmtId="2" fontId="4" fillId="0" borderId="2" xfId="3" applyNumberFormat="1" applyFont="1" applyBorder="1"/>
    <xf numFmtId="0" fontId="4" fillId="0" borderId="2" xfId="3" applyFont="1" applyBorder="1"/>
    <xf numFmtId="2" fontId="4" fillId="0" borderId="3" xfId="3" applyNumberFormat="1" applyFont="1" applyBorder="1"/>
    <xf numFmtId="0" fontId="5" fillId="0" borderId="4" xfId="3" applyFont="1" applyBorder="1"/>
    <xf numFmtId="0" fontId="4" fillId="0" borderId="0" xfId="3" applyFont="1" applyAlignment="1">
      <alignment horizontal="center" vertical="center"/>
    </xf>
    <xf numFmtId="2" fontId="4" fillId="0" borderId="0" xfId="3" applyNumberFormat="1" applyFont="1"/>
    <xf numFmtId="2" fontId="4" fillId="0" borderId="5" xfId="3" applyNumberFormat="1" applyFont="1" applyBorder="1"/>
    <xf numFmtId="0" fontId="4" fillId="0" borderId="4" xfId="3" applyFont="1" applyBorder="1"/>
    <xf numFmtId="0" fontId="3" fillId="0" borderId="6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3" fillId="0" borderId="7" xfId="4" applyFont="1" applyBorder="1" applyAlignment="1">
      <alignment horizont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5" fillId="0" borderId="0" xfId="3" applyFont="1"/>
    <xf numFmtId="0" fontId="4" fillId="0" borderId="8" xfId="3" applyFont="1" applyBorder="1"/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horizontal="center" vertical="center"/>
    </xf>
    <xf numFmtId="2" fontId="4" fillId="0" borderId="6" xfId="3" applyNumberFormat="1" applyFont="1" applyBorder="1"/>
    <xf numFmtId="0" fontId="4" fillId="0" borderId="6" xfId="3" applyFont="1" applyBorder="1"/>
    <xf numFmtId="2" fontId="4" fillId="0" borderId="7" xfId="3" applyNumberFormat="1" applyFont="1" applyBorder="1"/>
    <xf numFmtId="2" fontId="3" fillId="0" borderId="0" xfId="3" applyNumberFormat="1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left"/>
    </xf>
    <xf numFmtId="0" fontId="3" fillId="0" borderId="6" xfId="3" applyFont="1" applyBorder="1" applyAlignment="1">
      <alignment horizontal="center" wrapText="1"/>
    </xf>
    <xf numFmtId="0" fontId="3" fillId="0" borderId="6" xfId="3" applyFont="1" applyBorder="1"/>
    <xf numFmtId="0" fontId="7" fillId="0" borderId="0" xfId="3" applyFont="1" applyAlignment="1">
      <alignment horizontal="center"/>
    </xf>
    <xf numFmtId="0" fontId="9" fillId="0" borderId="0" xfId="6" applyFont="1"/>
    <xf numFmtId="0" fontId="3" fillId="0" borderId="0" xfId="6" applyFont="1"/>
    <xf numFmtId="2" fontId="3" fillId="0" borderId="0" xfId="6" applyNumberFormat="1" applyFont="1"/>
    <xf numFmtId="0" fontId="10" fillId="0" borderId="0" xfId="6" applyFont="1" applyAlignment="1">
      <alignment horizontal="center"/>
    </xf>
    <xf numFmtId="39" fontId="3" fillId="0" borderId="0" xfId="6" applyNumberFormat="1" applyFont="1" applyAlignment="1">
      <alignment horizontal="right"/>
    </xf>
    <xf numFmtId="0" fontId="3" fillId="0" borderId="0" xfId="6" applyFont="1" applyAlignment="1">
      <alignment horizontal="right"/>
    </xf>
    <xf numFmtId="39" fontId="3" fillId="0" borderId="0" xfId="6" applyNumberFormat="1" applyFont="1"/>
    <xf numFmtId="39" fontId="7" fillId="0" borderId="0" xfId="6" applyNumberFormat="1" applyFont="1" applyAlignment="1">
      <alignment horizontal="right" vertical="center"/>
    </xf>
    <xf numFmtId="10" fontId="3" fillId="0" borderId="0" xfId="2" applyNumberFormat="1" applyFont="1" applyFill="1" applyBorder="1"/>
    <xf numFmtId="39" fontId="3" fillId="0" borderId="0" xfId="6" applyNumberFormat="1" applyFont="1" applyAlignment="1">
      <alignment horizontal="left"/>
    </xf>
    <xf numFmtId="164" fontId="3" fillId="0" borderId="0" xfId="1" applyNumberFormat="1" applyFont="1" applyFill="1" applyBorder="1"/>
    <xf numFmtId="0" fontId="3" fillId="0" borderId="0" xfId="6" applyFont="1" applyAlignment="1">
      <alignment horizontal="left"/>
    </xf>
    <xf numFmtId="165" fontId="3" fillId="0" borderId="0" xfId="2" applyNumberFormat="1" applyFont="1" applyFill="1"/>
    <xf numFmtId="0" fontId="4" fillId="0" borderId="0" xfId="3" applyFont="1" applyAlignment="1">
      <alignment horizontal="left" vertical="center" indent="1"/>
    </xf>
    <xf numFmtId="43" fontId="8" fillId="0" borderId="0" xfId="1" applyFont="1" applyFill="1" applyAlignment="1">
      <alignment horizontal="left"/>
    </xf>
    <xf numFmtId="9" fontId="8" fillId="0" borderId="0" xfId="2" applyFont="1" applyFill="1" applyBorder="1"/>
    <xf numFmtId="164" fontId="3" fillId="0" borderId="0" xfId="1" applyNumberFormat="1" applyFont="1" applyFill="1"/>
    <xf numFmtId="2" fontId="3" fillId="0" borderId="9" xfId="6" applyNumberFormat="1" applyFont="1" applyBorder="1"/>
    <xf numFmtId="165" fontId="3" fillId="0" borderId="0" xfId="2" applyNumberFormat="1" applyFont="1"/>
    <xf numFmtId="2" fontId="3" fillId="0" borderId="0" xfId="3" applyNumberFormat="1" applyFont="1"/>
    <xf numFmtId="0" fontId="7" fillId="0" borderId="0" xfId="3" applyFont="1"/>
    <xf numFmtId="39" fontId="3" fillId="0" borderId="0" xfId="3" applyNumberFormat="1" applyFont="1"/>
    <xf numFmtId="0" fontId="7" fillId="0" borderId="0" xfId="6" applyFont="1"/>
    <xf numFmtId="39" fontId="3" fillId="0" borderId="0" xfId="5" applyNumberFormat="1" applyFont="1" applyFill="1" applyAlignment="1">
      <alignment horizontal="right"/>
    </xf>
    <xf numFmtId="0" fontId="3" fillId="0" borderId="0" xfId="6" applyFont="1" applyAlignment="1">
      <alignment horizontal="left" indent="1"/>
    </xf>
    <xf numFmtId="0" fontId="9" fillId="0" borderId="0" xfId="4" applyFont="1"/>
    <xf numFmtId="39" fontId="7" fillId="0" borderId="0" xfId="6" applyNumberFormat="1" applyFont="1" applyAlignment="1">
      <alignment horizontal="right"/>
    </xf>
    <xf numFmtId="0" fontId="8" fillId="0" borderId="0" xfId="6" applyFont="1"/>
    <xf numFmtId="0" fontId="7" fillId="0" borderId="0" xfId="6" applyFont="1" applyAlignment="1">
      <alignment horizontal="right"/>
    </xf>
    <xf numFmtId="2" fontId="7" fillId="0" borderId="0" xfId="6" applyNumberFormat="1" applyFont="1" applyAlignment="1">
      <alignment horizontal="right"/>
    </xf>
    <xf numFmtId="2" fontId="7" fillId="0" borderId="0" xfId="3" applyNumberFormat="1" applyFont="1" applyAlignment="1">
      <alignment horizontal="right"/>
    </xf>
    <xf numFmtId="166" fontId="3" fillId="0" borderId="0" xfId="3" applyNumberFormat="1" applyFont="1"/>
    <xf numFmtId="43" fontId="3" fillId="0" borderId="0" xfId="3" applyNumberFormat="1" applyFont="1"/>
    <xf numFmtId="167" fontId="11" fillId="0" borderId="0" xfId="5" applyNumberFormat="1" applyFont="1" applyFill="1"/>
    <xf numFmtId="0" fontId="3" fillId="0" borderId="0" xfId="3" applyFont="1" applyAlignment="1">
      <alignment horizontal="left"/>
    </xf>
    <xf numFmtId="43" fontId="9" fillId="0" borderId="0" xfId="3" applyNumberFormat="1" applyFont="1" applyAlignment="1">
      <alignment horizontal="center" wrapText="1"/>
    </xf>
    <xf numFmtId="43" fontId="3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43" fontId="9" fillId="0" borderId="0" xfId="3" applyNumberFormat="1" applyFont="1" applyAlignment="1">
      <alignment horizontal="center"/>
    </xf>
    <xf numFmtId="43" fontId="3" fillId="0" borderId="0" xfId="5" applyFont="1" applyFill="1"/>
    <xf numFmtId="43" fontId="3" fillId="0" borderId="0" xfId="8" applyNumberFormat="1" applyFont="1"/>
    <xf numFmtId="43" fontId="3" fillId="0" borderId="0" xfId="9" applyNumberFormat="1" applyFont="1" applyFill="1"/>
    <xf numFmtId="168" fontId="3" fillId="0" borderId="0" xfId="8" quotePrefix="1" applyNumberFormat="1" applyFont="1" applyAlignment="1">
      <alignment horizontal="right"/>
    </xf>
    <xf numFmtId="167" fontId="11" fillId="0" borderId="0" xfId="5" applyNumberFormat="1" applyFont="1"/>
    <xf numFmtId="0" fontId="3" fillId="0" borderId="0" xfId="3" applyFont="1" applyAlignment="1">
      <alignment horizontal="right"/>
    </xf>
    <xf numFmtId="43" fontId="3" fillId="0" borderId="10" xfId="5" applyFont="1" applyFill="1" applyBorder="1"/>
    <xf numFmtId="43" fontId="3" fillId="0" borderId="2" xfId="5" applyFont="1" applyFill="1" applyBorder="1"/>
    <xf numFmtId="43" fontId="3" fillId="0" borderId="0" xfId="10" applyNumberFormat="1" applyFont="1"/>
    <xf numFmtId="169" fontId="3" fillId="0" borderId="0" xfId="3" applyNumberFormat="1" applyFont="1"/>
    <xf numFmtId="43" fontId="3" fillId="0" borderId="0" xfId="11" applyNumberFormat="1" applyFont="1" applyAlignment="1">
      <alignment horizontal="left"/>
    </xf>
    <xf numFmtId="43" fontId="7" fillId="0" borderId="0" xfId="11" applyNumberFormat="1" applyFont="1" applyAlignment="1">
      <alignment horizontal="right"/>
    </xf>
    <xf numFmtId="43" fontId="7" fillId="0" borderId="10" xfId="5" applyFont="1" applyFill="1" applyBorder="1"/>
    <xf numFmtId="167" fontId="7" fillId="0" borderId="0" xfId="5" applyNumberFormat="1" applyFont="1"/>
    <xf numFmtId="168" fontId="3" fillId="0" borderId="0" xfId="12" applyNumberFormat="1" applyFont="1"/>
    <xf numFmtId="167" fontId="3" fillId="0" borderId="0" xfId="3" applyNumberFormat="1" applyFont="1"/>
    <xf numFmtId="167" fontId="11" fillId="0" borderId="0" xfId="5" applyNumberFormat="1" applyFont="1" applyFill="1" applyBorder="1"/>
    <xf numFmtId="168" fontId="3" fillId="0" borderId="0" xfId="13" applyNumberFormat="1" applyFont="1"/>
    <xf numFmtId="43" fontId="3" fillId="0" borderId="0" xfId="13" applyNumberFormat="1" applyFont="1"/>
    <xf numFmtId="43" fontId="7" fillId="0" borderId="0" xfId="5" applyFont="1" applyFill="1" applyBorder="1"/>
    <xf numFmtId="168" fontId="3" fillId="0" borderId="0" xfId="14" applyNumberFormat="1" applyFont="1"/>
    <xf numFmtId="168" fontId="3" fillId="0" borderId="0" xfId="3" applyNumberFormat="1" applyFont="1"/>
    <xf numFmtId="0" fontId="4" fillId="0" borderId="0" xfId="3" applyFont="1" applyAlignment="1">
      <alignment horizontal="left" vertical="center" wrapText="1"/>
    </xf>
    <xf numFmtId="43" fontId="8" fillId="0" borderId="0" xfId="3" applyNumberFormat="1" applyFont="1"/>
    <xf numFmtId="43" fontId="8" fillId="0" borderId="0" xfId="1" applyFont="1"/>
    <xf numFmtId="39" fontId="8" fillId="0" borderId="0" xfId="3" applyNumberFormat="1" applyFont="1"/>
    <xf numFmtId="170" fontId="4" fillId="0" borderId="0" xfId="5" applyNumberFormat="1" applyFont="1" applyFill="1" applyBorder="1" applyAlignment="1">
      <alignment horizontal="center" vertical="center"/>
    </xf>
    <xf numFmtId="170" fontId="4" fillId="0" borderId="0" xfId="3" applyNumberFormat="1" applyFont="1"/>
    <xf numFmtId="170" fontId="4" fillId="0" borderId="5" xfId="5" applyNumberFormat="1" applyFont="1" applyFill="1" applyBorder="1" applyAlignment="1">
      <alignment horizontal="center" vertical="center"/>
    </xf>
    <xf numFmtId="170" fontId="4" fillId="0" borderId="6" xfId="5" applyNumberFormat="1" applyFont="1" applyFill="1" applyBorder="1" applyAlignment="1">
      <alignment horizontal="center" vertical="center"/>
    </xf>
    <xf numFmtId="170" fontId="4" fillId="0" borderId="0" xfId="3" applyNumberFormat="1" applyFont="1" applyAlignment="1">
      <alignment horizontal="center" vertical="center"/>
    </xf>
    <xf numFmtId="170" fontId="4" fillId="0" borderId="7" xfId="5" applyNumberFormat="1" applyFont="1" applyFill="1" applyBorder="1" applyAlignment="1">
      <alignment horizontal="center" vertical="center"/>
    </xf>
    <xf numFmtId="170" fontId="5" fillId="0" borderId="6" xfId="5" applyNumberFormat="1" applyFont="1" applyFill="1" applyBorder="1" applyAlignment="1">
      <alignment horizontal="center" vertical="center"/>
    </xf>
    <xf numFmtId="170" fontId="5" fillId="0" borderId="0" xfId="3" applyNumberFormat="1" applyFont="1"/>
    <xf numFmtId="170" fontId="5" fillId="0" borderId="7" xfId="5" applyNumberFormat="1" applyFont="1" applyFill="1" applyBorder="1" applyAlignment="1">
      <alignment horizontal="center" vertical="center"/>
    </xf>
    <xf numFmtId="170" fontId="3" fillId="0" borderId="0" xfId="6" applyNumberFormat="1" applyFont="1"/>
    <xf numFmtId="170" fontId="3" fillId="0" borderId="0" xfId="6" applyNumberFormat="1" applyFont="1" applyAlignment="1">
      <alignment horizontal="right"/>
    </xf>
    <xf numFmtId="170" fontId="3" fillId="0" borderId="2" xfId="6" applyNumberFormat="1" applyFont="1" applyBorder="1"/>
    <xf numFmtId="167" fontId="3" fillId="0" borderId="0" xfId="1" applyNumberFormat="1" applyFont="1"/>
    <xf numFmtId="167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7" fillId="0" borderId="9" xfId="1" applyNumberFormat="1" applyFont="1" applyBorder="1" applyAlignment="1">
      <alignment vertical="center"/>
    </xf>
    <xf numFmtId="167" fontId="7" fillId="0" borderId="0" xfId="1" applyNumberFormat="1" applyFont="1" applyAlignment="1">
      <alignment horizontal="right" vertical="center"/>
    </xf>
    <xf numFmtId="171" fontId="3" fillId="0" borderId="0" xfId="6" applyNumberFormat="1" applyFont="1"/>
    <xf numFmtId="171" fontId="3" fillId="0" borderId="0" xfId="6" applyNumberFormat="1" applyFont="1" applyAlignment="1">
      <alignment horizontal="left"/>
    </xf>
    <xf numFmtId="171" fontId="3" fillId="0" borderId="0" xfId="6" applyNumberFormat="1" applyFont="1" applyAlignment="1">
      <alignment horizontal="right"/>
    </xf>
    <xf numFmtId="171" fontId="3" fillId="0" borderId="0" xfId="1" applyNumberFormat="1" applyFont="1" applyFill="1"/>
    <xf numFmtId="171" fontId="7" fillId="0" borderId="10" xfId="6" applyNumberFormat="1" applyFont="1" applyBorder="1"/>
    <xf numFmtId="171" fontId="7" fillId="0" borderId="0" xfId="6" applyNumberFormat="1" applyFont="1" applyAlignment="1">
      <alignment horizontal="right"/>
    </xf>
    <xf numFmtId="171" fontId="7" fillId="0" borderId="10" xfId="1" applyNumberFormat="1" applyFont="1" applyFill="1" applyBorder="1"/>
    <xf numFmtId="171" fontId="3" fillId="0" borderId="0" xfId="3" applyNumberFormat="1" applyFont="1"/>
    <xf numFmtId="171" fontId="3" fillId="0" borderId="2" xfId="6" applyNumberFormat="1" applyFont="1" applyBorder="1"/>
    <xf numFmtId="171" fontId="3" fillId="0" borderId="2" xfId="5" applyNumberFormat="1" applyFont="1" applyFill="1" applyBorder="1"/>
    <xf numFmtId="171" fontId="3" fillId="0" borderId="0" xfId="5" applyNumberFormat="1" applyFont="1" applyFill="1"/>
    <xf numFmtId="171" fontId="3" fillId="0" borderId="0" xfId="5" applyNumberFormat="1" applyFont="1" applyFill="1" applyAlignment="1">
      <alignment horizontal="right"/>
    </xf>
    <xf numFmtId="171" fontId="7" fillId="0" borderId="0" xfId="6" applyNumberFormat="1" applyFont="1"/>
    <xf numFmtId="171" fontId="3" fillId="0" borderId="2" xfId="6" applyNumberFormat="1" applyFont="1" applyBorder="1" applyAlignment="1">
      <alignment horizontal="right"/>
    </xf>
    <xf numFmtId="171" fontId="3" fillId="0" borderId="6" xfId="6" applyNumberFormat="1" applyFont="1" applyBorder="1" applyAlignment="1">
      <alignment horizontal="right"/>
    </xf>
    <xf numFmtId="171" fontId="3" fillId="0" borderId="2" xfId="3" applyNumberFormat="1" applyFont="1" applyBorder="1"/>
    <xf numFmtId="171" fontId="7" fillId="0" borderId="10" xfId="3" applyNumberFormat="1" applyFont="1" applyBorder="1" applyAlignment="1">
      <alignment horizontal="right"/>
    </xf>
    <xf numFmtId="170" fontId="7" fillId="0" borderId="9" xfId="6" applyNumberFormat="1" applyFont="1" applyBorder="1"/>
    <xf numFmtId="170" fontId="7" fillId="0" borderId="0" xfId="6" applyNumberFormat="1" applyFont="1" applyAlignment="1">
      <alignment horizontal="right"/>
    </xf>
    <xf numFmtId="170" fontId="3" fillId="0" borderId="2" xfId="6" applyNumberFormat="1" applyFont="1" applyBorder="1" applyAlignment="1">
      <alignment horizontal="right"/>
    </xf>
    <xf numFmtId="170" fontId="3" fillId="0" borderId="0" xfId="6" applyNumberFormat="1" applyFont="1" applyAlignment="1">
      <alignment horizontal="left"/>
    </xf>
    <xf numFmtId="170" fontId="3" fillId="0" borderId="0" xfId="3" applyNumberFormat="1" applyFont="1"/>
    <xf numFmtId="170" fontId="3" fillId="0" borderId="2" xfId="3" applyNumberFormat="1" applyFont="1" applyBorder="1"/>
    <xf numFmtId="170" fontId="7" fillId="0" borderId="10" xfId="3" applyNumberFormat="1" applyFont="1" applyBorder="1"/>
    <xf numFmtId="170" fontId="7" fillId="0" borderId="0" xfId="3" applyNumberFormat="1" applyFont="1" applyAlignment="1">
      <alignment horizontal="right"/>
    </xf>
    <xf numFmtId="170" fontId="10" fillId="0" borderId="0" xfId="6" applyNumberFormat="1" applyFont="1" applyAlignment="1">
      <alignment horizontal="center"/>
    </xf>
    <xf numFmtId="170" fontId="7" fillId="0" borderId="9" xfId="6" applyNumberFormat="1" applyFont="1" applyBorder="1" applyAlignment="1">
      <alignment horizontal="right"/>
    </xf>
    <xf numFmtId="170" fontId="3" fillId="0" borderId="0" xfId="3" applyNumberFormat="1" applyFont="1" applyAlignment="1">
      <alignment horizontal="right"/>
    </xf>
    <xf numFmtId="170" fontId="7" fillId="0" borderId="10" xfId="3" applyNumberFormat="1" applyFont="1" applyBorder="1" applyAlignment="1">
      <alignment horizontal="right"/>
    </xf>
    <xf numFmtId="171" fontId="10" fillId="0" borderId="0" xfId="6" applyNumberFormat="1" applyFont="1" applyAlignment="1">
      <alignment horizontal="center"/>
    </xf>
    <xf numFmtId="171" fontId="7" fillId="0" borderId="9" xfId="6" applyNumberFormat="1" applyFont="1" applyBorder="1" applyAlignment="1">
      <alignment horizontal="right"/>
    </xf>
    <xf numFmtId="171" fontId="3" fillId="0" borderId="0" xfId="3" applyNumberFormat="1" applyFont="1" applyAlignment="1">
      <alignment horizontal="right"/>
    </xf>
    <xf numFmtId="171" fontId="3" fillId="0" borderId="9" xfId="6" applyNumberFormat="1" applyFont="1" applyBorder="1"/>
    <xf numFmtId="0" fontId="7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43" fontId="9" fillId="0" borderId="0" xfId="3" applyNumberFormat="1" applyFont="1" applyAlignment="1">
      <alignment horizontal="center" wrapText="1"/>
    </xf>
    <xf numFmtId="43" fontId="3" fillId="0" borderId="0" xfId="3" applyNumberFormat="1" applyFont="1" applyAlignment="1">
      <alignment wrapText="1"/>
    </xf>
  </cellXfs>
  <cellStyles count="15">
    <cellStyle name="Comma" xfId="1" builtinId="3"/>
    <cellStyle name="Comma 13 4" xfId="5" xr:uid="{E2119A79-7B1A-4959-BA92-8D873B607B98}"/>
    <cellStyle name="Normal" xfId="0" builtinId="0"/>
    <cellStyle name="Normal 11 2 2" xfId="12" xr:uid="{6A5537E2-0C2F-4822-8584-B218E37534BE}"/>
    <cellStyle name="Normal 14 2 2" xfId="13" xr:uid="{738A5FB6-E564-4F59-B169-062C8A3820FC}"/>
    <cellStyle name="Normal 16 2 2" xfId="14" xr:uid="{280B435A-7E9C-4E7F-A2E7-F92ED8126F7F}"/>
    <cellStyle name="Normal 20 2 2" xfId="8" xr:uid="{177286BA-3081-4EE3-83D1-3AA051D622E9}"/>
    <cellStyle name="Normal 3" xfId="6" xr:uid="{A912CA41-69B6-4264-9AE0-80838E0492DC}"/>
    <cellStyle name="Normal 355 2" xfId="4" xr:uid="{AA047238-637F-49E9-AC45-485641830732}"/>
    <cellStyle name="Normal 357 2" xfId="3" xr:uid="{7BD5B8AD-137C-47F4-A277-211348B21A87}"/>
    <cellStyle name="Normal 6" xfId="10" xr:uid="{BD5DAC07-8804-42BA-9B70-268FA9A9E5F4}"/>
    <cellStyle name="Normal 7" xfId="11" xr:uid="{8B99F95D-6B0F-45F9-AB05-CF3FC3359268}"/>
    <cellStyle name="Normal 8 2" xfId="7" xr:uid="{5481D495-374D-4D6D-AAC9-EF2DF7D84E1B}"/>
    <cellStyle name="Percent" xfId="2" builtinId="5"/>
    <cellStyle name="Percent 10 2 2" xfId="9" xr:uid="{F2C59BAE-9BF1-4A1C-B7FF-DD31F812F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EE6A-E16B-43D2-B873-09524C85C378}">
  <sheetPr>
    <tabColor rgb="FF00B0F0"/>
    <pageSetUpPr fitToPage="1"/>
  </sheetPr>
  <dimension ref="A1:S157"/>
  <sheetViews>
    <sheetView zoomScale="115" zoomScaleNormal="115" workbookViewId="0">
      <pane xSplit="4" ySplit="16" topLeftCell="E17" activePane="bottomRight" state="frozen"/>
      <selection pane="topRight" activeCell="E1" sqref="E1"/>
      <selection pane="bottomLeft" activeCell="A17" sqref="A17"/>
      <selection pane="bottomRight" activeCell="L147" sqref="A1:L147"/>
    </sheetView>
  </sheetViews>
  <sheetFormatPr defaultColWidth="9.28515625" defaultRowHeight="11.25" x14ac:dyDescent="0.2"/>
  <cols>
    <col min="1" max="1" width="14.7109375" style="1" bestFit="1" customWidth="1"/>
    <col min="2" max="2" width="4.5703125" style="1" customWidth="1"/>
    <col min="3" max="3" width="1.7109375" style="1" customWidth="1"/>
    <col min="4" max="4" width="51.5703125" style="1" customWidth="1"/>
    <col min="5" max="5" width="2.7109375" style="1" customWidth="1"/>
    <col min="6" max="6" width="10.28515625" style="52" customWidth="1"/>
    <col min="7" max="7" width="2.7109375" style="1" customWidth="1"/>
    <col min="8" max="8" width="10.42578125" style="52" customWidth="1"/>
    <col min="9" max="9" width="3.5703125" style="1" customWidth="1"/>
    <col min="10" max="10" width="10.28515625" style="52" customWidth="1"/>
    <col min="11" max="11" width="2.7109375" style="1" customWidth="1"/>
    <col min="12" max="12" width="10.28515625" style="52" customWidth="1"/>
    <col min="13" max="13" width="2.7109375" style="1" customWidth="1"/>
    <col min="14" max="19" width="9.28515625" style="28"/>
    <col min="20" max="16384" width="9.28515625" style="1"/>
  </cols>
  <sheetData>
    <row r="1" spans="2:12" x14ac:dyDescent="0.2">
      <c r="B1" s="149" t="s">
        <v>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2:12" x14ac:dyDescent="0.2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2:12" x14ac:dyDescent="0.2">
      <c r="B3" s="149" t="s">
        <v>1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2:12" x14ac:dyDescent="0.2">
      <c r="B4" s="149" t="s">
        <v>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2:12" x14ac:dyDescent="0.2">
      <c r="B5" s="149" t="s">
        <v>3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2:12" x14ac:dyDescent="0.2">
      <c r="B6" s="149" t="s">
        <v>4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2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x14ac:dyDescent="0.2">
      <c r="B8" s="3"/>
      <c r="C8" s="4"/>
      <c r="D8" s="5"/>
      <c r="E8" s="5"/>
      <c r="F8" s="6"/>
      <c r="G8" s="7"/>
      <c r="H8" s="6"/>
      <c r="I8" s="7"/>
      <c r="J8" s="6"/>
      <c r="K8" s="7"/>
      <c r="L8" s="8"/>
    </row>
    <row r="9" spans="2:12" x14ac:dyDescent="0.2">
      <c r="C9" s="9" t="s">
        <v>5</v>
      </c>
      <c r="D9" s="10"/>
      <c r="E9" s="10"/>
      <c r="F9" s="11"/>
      <c r="G9" s="3"/>
      <c r="H9" s="11"/>
      <c r="I9" s="3"/>
      <c r="J9" s="11"/>
      <c r="K9" s="3"/>
      <c r="L9" s="12"/>
    </row>
    <row r="10" spans="2:12" x14ac:dyDescent="0.2">
      <c r="B10" s="3"/>
      <c r="C10" s="13"/>
      <c r="D10" s="10"/>
      <c r="E10" s="10"/>
      <c r="F10" s="14">
        <v>2020</v>
      </c>
      <c r="G10" s="15"/>
      <c r="H10" s="14">
        <v>2021</v>
      </c>
      <c r="I10" s="15"/>
      <c r="J10" s="14">
        <v>2022</v>
      </c>
      <c r="K10" s="15"/>
      <c r="L10" s="16">
        <v>2023</v>
      </c>
    </row>
    <row r="11" spans="2:12" x14ac:dyDescent="0.2">
      <c r="B11" s="3"/>
      <c r="C11" s="13"/>
      <c r="D11" s="17" t="s">
        <v>6</v>
      </c>
      <c r="E11" s="10"/>
      <c r="F11" s="98">
        <f>F79</f>
        <v>7.1654573815830014E-2</v>
      </c>
      <c r="G11" s="99"/>
      <c r="H11" s="98">
        <f>H79</f>
        <v>6.8299561116808988E-2</v>
      </c>
      <c r="I11" s="99"/>
      <c r="J11" s="98">
        <f>J79</f>
        <v>6.8986242000000003E-2</v>
      </c>
      <c r="K11" s="99"/>
      <c r="L11" s="100">
        <f>L79</f>
        <v>6.8352980019660003E-2</v>
      </c>
    </row>
    <row r="12" spans="2:12" x14ac:dyDescent="0.2">
      <c r="B12" s="3"/>
      <c r="C12" s="13"/>
      <c r="D12" s="17" t="s">
        <v>7</v>
      </c>
      <c r="E12" s="10"/>
      <c r="F12" s="98">
        <f>F111</f>
        <v>-2.4886362433500025E-4</v>
      </c>
      <c r="G12" s="99"/>
      <c r="H12" s="98">
        <f>H111</f>
        <v>4.5217237942131753E-4</v>
      </c>
      <c r="I12" s="99"/>
      <c r="J12" s="98">
        <f>J111</f>
        <v>-5.7229436999999992E-5</v>
      </c>
      <c r="K12" s="99"/>
      <c r="L12" s="100">
        <f>L111</f>
        <v>2.8883148840000005E-5</v>
      </c>
    </row>
    <row r="13" spans="2:12" x14ac:dyDescent="0.2">
      <c r="B13" s="3"/>
      <c r="C13" s="13"/>
      <c r="D13" s="17" t="s">
        <v>8</v>
      </c>
      <c r="E13" s="10"/>
      <c r="F13" s="98">
        <f>F129</f>
        <v>0</v>
      </c>
      <c r="G13" s="99"/>
      <c r="H13" s="98">
        <f>H129</f>
        <v>0</v>
      </c>
      <c r="I13" s="99"/>
      <c r="J13" s="98">
        <f>J129</f>
        <v>0</v>
      </c>
      <c r="K13" s="99"/>
      <c r="L13" s="100">
        <f>L129</f>
        <v>0</v>
      </c>
    </row>
    <row r="14" spans="2:12" ht="22.5" x14ac:dyDescent="0.2">
      <c r="B14" s="3"/>
      <c r="C14" s="13"/>
      <c r="D14" s="94" t="s">
        <v>9</v>
      </c>
      <c r="E14" s="10"/>
      <c r="F14" s="101">
        <f>F147</f>
        <v>0</v>
      </c>
      <c r="G14" s="101"/>
      <c r="H14" s="101">
        <f>H147</f>
        <v>0</v>
      </c>
      <c r="I14" s="102"/>
      <c r="J14" s="101">
        <f>J147</f>
        <v>0</v>
      </c>
      <c r="K14" s="102"/>
      <c r="L14" s="103">
        <f>L147</f>
        <v>0</v>
      </c>
    </row>
    <row r="15" spans="2:12" x14ac:dyDescent="0.2">
      <c r="B15" s="3"/>
      <c r="C15" s="13"/>
      <c r="D15" s="18" t="s">
        <v>10</v>
      </c>
      <c r="E15" s="19"/>
      <c r="F15" s="104">
        <f>SUM(F11:F14)</f>
        <v>7.1405710191495012E-2</v>
      </c>
      <c r="G15" s="105"/>
      <c r="H15" s="104">
        <f>SUM(H11:H14)</f>
        <v>6.8751733496230302E-2</v>
      </c>
      <c r="I15" s="105"/>
      <c r="J15" s="104">
        <f>SUM(J11:J14)</f>
        <v>6.8929012563000006E-2</v>
      </c>
      <c r="K15" s="105"/>
      <c r="L15" s="106">
        <f>SUM(L11:L14)</f>
        <v>6.8381863168500007E-2</v>
      </c>
    </row>
    <row r="16" spans="2:12" x14ac:dyDescent="0.2">
      <c r="B16" s="3"/>
      <c r="C16" s="21"/>
      <c r="D16" s="22"/>
      <c r="E16" s="23"/>
      <c r="F16" s="24"/>
      <c r="G16" s="25"/>
      <c r="H16" s="24"/>
      <c r="I16" s="25"/>
      <c r="J16" s="24"/>
      <c r="K16" s="25"/>
      <c r="L16" s="26"/>
    </row>
    <row r="17" spans="2:13" x14ac:dyDescent="0.2">
      <c r="B17" s="2"/>
      <c r="C17" s="2"/>
      <c r="D17" s="2"/>
      <c r="E17" s="2"/>
      <c r="F17" s="27"/>
      <c r="G17" s="2"/>
      <c r="H17" s="27"/>
      <c r="I17" s="2"/>
      <c r="J17" s="27"/>
      <c r="K17" s="2"/>
      <c r="L17" s="27"/>
      <c r="M17" s="2"/>
    </row>
    <row r="18" spans="2:13" x14ac:dyDescent="0.2">
      <c r="B18" s="148" t="s">
        <v>0</v>
      </c>
      <c r="C18" s="148"/>
      <c r="D18" s="148"/>
      <c r="E18" s="2"/>
      <c r="F18" s="27"/>
      <c r="G18" s="2"/>
      <c r="H18" s="27"/>
      <c r="I18" s="2"/>
      <c r="J18" s="27"/>
      <c r="K18" s="2"/>
      <c r="L18" s="27"/>
      <c r="M18" s="2"/>
    </row>
    <row r="19" spans="2:13" x14ac:dyDescent="0.2">
      <c r="B19" s="29"/>
      <c r="C19" s="29"/>
      <c r="D19" s="29"/>
      <c r="E19" s="2"/>
      <c r="F19" s="27"/>
      <c r="G19" s="2"/>
      <c r="H19" s="27"/>
      <c r="I19" s="2"/>
      <c r="J19" s="27"/>
      <c r="K19" s="2"/>
      <c r="L19" s="27"/>
      <c r="M19" s="2"/>
    </row>
    <row r="20" spans="2:13" ht="22.5" x14ac:dyDescent="0.2">
      <c r="B20" s="30" t="s">
        <v>11</v>
      </c>
      <c r="D20" s="31" t="s">
        <v>12</v>
      </c>
      <c r="E20" s="10"/>
      <c r="F20" s="14">
        <v>2020</v>
      </c>
      <c r="G20" s="15"/>
      <c r="H20" s="14">
        <v>2021</v>
      </c>
      <c r="I20" s="15"/>
      <c r="J20" s="14">
        <v>2022</v>
      </c>
      <c r="K20" s="15"/>
      <c r="L20" s="14">
        <v>2023</v>
      </c>
      <c r="M20" s="32"/>
    </row>
    <row r="21" spans="2:13" ht="12" customHeight="1" x14ac:dyDescent="0.2">
      <c r="F21" s="27" t="s">
        <v>13</v>
      </c>
      <c r="G21" s="2"/>
      <c r="H21" s="27" t="s">
        <v>14</v>
      </c>
      <c r="I21" s="2"/>
      <c r="J21" s="27" t="s">
        <v>15</v>
      </c>
      <c r="K21" s="2"/>
      <c r="L21" s="27" t="s">
        <v>16</v>
      </c>
      <c r="M21" s="2"/>
    </row>
    <row r="22" spans="2:13" x14ac:dyDescent="0.2">
      <c r="E22" s="34"/>
      <c r="F22" s="35"/>
      <c r="G22" s="34"/>
      <c r="H22" s="35"/>
      <c r="I22" s="34"/>
      <c r="J22" s="35"/>
      <c r="K22" s="34"/>
      <c r="L22" s="35"/>
      <c r="M22" s="34"/>
    </row>
    <row r="23" spans="2:13" x14ac:dyDescent="0.2">
      <c r="D23" s="33" t="s">
        <v>17</v>
      </c>
      <c r="E23" s="34"/>
      <c r="F23" s="35"/>
      <c r="G23" s="36"/>
      <c r="H23" s="35"/>
      <c r="I23" s="36"/>
      <c r="J23" s="35"/>
      <c r="K23" s="36"/>
      <c r="L23" s="35"/>
      <c r="M23" s="36"/>
    </row>
    <row r="24" spans="2:13" x14ac:dyDescent="0.2">
      <c r="B24" s="2">
        <v>1</v>
      </c>
      <c r="D24" s="34" t="s">
        <v>18</v>
      </c>
      <c r="E24" s="37"/>
      <c r="F24" s="110">
        <v>4.7030000000000003</v>
      </c>
      <c r="G24" s="110"/>
      <c r="H24" s="110">
        <v>4.5640001900000007</v>
      </c>
      <c r="I24" s="111"/>
      <c r="J24" s="110">
        <v>4.6539999999999999</v>
      </c>
      <c r="K24" s="110"/>
      <c r="L24" s="110">
        <v>4.5599999999999996</v>
      </c>
      <c r="M24" s="34"/>
    </row>
    <row r="25" spans="2:13" x14ac:dyDescent="0.2">
      <c r="B25" s="2"/>
      <c r="D25" s="34"/>
      <c r="E25" s="37"/>
      <c r="F25" s="110"/>
      <c r="G25" s="110"/>
      <c r="H25" s="110"/>
      <c r="I25" s="111"/>
      <c r="J25" s="110"/>
      <c r="K25" s="110"/>
      <c r="L25" s="110"/>
      <c r="M25" s="34"/>
    </row>
    <row r="26" spans="2:13" x14ac:dyDescent="0.2">
      <c r="B26" s="2">
        <v>2</v>
      </c>
      <c r="D26" s="33" t="s">
        <v>19</v>
      </c>
      <c r="E26" s="37"/>
      <c r="F26" s="110"/>
      <c r="G26" s="110"/>
      <c r="H26" s="110"/>
      <c r="I26" s="111"/>
      <c r="J26" s="110"/>
      <c r="K26" s="110"/>
      <c r="L26" s="110"/>
      <c r="M26" s="34"/>
    </row>
    <row r="27" spans="2:13" x14ac:dyDescent="0.2">
      <c r="B27" s="2">
        <v>3</v>
      </c>
      <c r="D27" s="34" t="s">
        <v>20</v>
      </c>
      <c r="E27" s="37"/>
      <c r="F27" s="110">
        <v>1.5920000000000001</v>
      </c>
      <c r="G27" s="110"/>
      <c r="H27" s="110">
        <v>1.5919996000000001</v>
      </c>
      <c r="I27" s="111"/>
      <c r="J27" s="110">
        <v>1.5920000000000001</v>
      </c>
      <c r="K27" s="110"/>
      <c r="L27" s="110">
        <v>1.5916656</v>
      </c>
    </row>
    <row r="28" spans="2:13" x14ac:dyDescent="0.2">
      <c r="B28" s="2">
        <v>4</v>
      </c>
      <c r="C28" s="1" t="s">
        <v>21</v>
      </c>
      <c r="D28" s="34" t="s">
        <v>22</v>
      </c>
      <c r="E28" s="37"/>
      <c r="F28" s="110">
        <v>-9.0837317889000015</v>
      </c>
      <c r="G28" s="110"/>
      <c r="H28" s="110">
        <v>-8.3584070599999993</v>
      </c>
      <c r="I28" s="111"/>
      <c r="J28" s="110">
        <v>-7.69103958</v>
      </c>
      <c r="K28" s="110"/>
      <c r="L28" s="110">
        <v>-7.0769962599999996</v>
      </c>
    </row>
    <row r="29" spans="2:13" x14ac:dyDescent="0.2">
      <c r="B29" s="2">
        <v>5</v>
      </c>
      <c r="D29" s="34" t="s">
        <v>23</v>
      </c>
      <c r="E29" s="37"/>
      <c r="F29" s="110">
        <v>0</v>
      </c>
      <c r="G29" s="110"/>
      <c r="H29" s="110">
        <v>0</v>
      </c>
      <c r="I29" s="111"/>
      <c r="J29" s="110">
        <v>0</v>
      </c>
      <c r="K29" s="110"/>
      <c r="L29" s="110">
        <v>0</v>
      </c>
    </row>
    <row r="30" spans="2:13" x14ac:dyDescent="0.2">
      <c r="B30" s="2">
        <v>6</v>
      </c>
      <c r="D30" s="34" t="s">
        <v>24</v>
      </c>
      <c r="E30" s="37"/>
      <c r="F30" s="112">
        <f>SUM(F27:F29)</f>
        <v>-7.491731788900001</v>
      </c>
      <c r="G30" s="110"/>
      <c r="H30" s="112">
        <f>SUM(H27:H29)</f>
        <v>-6.766407459999999</v>
      </c>
      <c r="I30" s="111"/>
      <c r="J30" s="112">
        <f>SUM(J27:J29)</f>
        <v>-6.0990395799999995</v>
      </c>
      <c r="K30" s="110"/>
      <c r="L30" s="112">
        <f>SUM(L27:L29)</f>
        <v>-5.4853306599999998</v>
      </c>
      <c r="M30" s="34"/>
    </row>
    <row r="31" spans="2:13" x14ac:dyDescent="0.2">
      <c r="B31" s="2"/>
      <c r="D31" s="34"/>
      <c r="E31" s="37"/>
      <c r="F31" s="110"/>
      <c r="G31" s="110"/>
      <c r="H31" s="110"/>
      <c r="I31" s="111"/>
      <c r="J31" s="110"/>
      <c r="K31" s="110"/>
      <c r="L31" s="110"/>
      <c r="M31" s="34"/>
    </row>
    <row r="32" spans="2:13" x14ac:dyDescent="0.2">
      <c r="B32" s="2"/>
      <c r="D32" s="33" t="s">
        <v>25</v>
      </c>
      <c r="E32" s="37"/>
      <c r="F32" s="110"/>
      <c r="G32" s="110"/>
      <c r="H32" s="110"/>
      <c r="I32" s="111"/>
      <c r="J32" s="110"/>
      <c r="K32" s="110"/>
      <c r="L32" s="110"/>
      <c r="M32" s="34"/>
    </row>
    <row r="33" spans="1:14" x14ac:dyDescent="0.2">
      <c r="B33" s="2">
        <v>7</v>
      </c>
      <c r="D33" s="34" t="s">
        <v>26</v>
      </c>
      <c r="E33" s="37"/>
      <c r="F33" s="110">
        <v>0.28310096000000018</v>
      </c>
      <c r="G33" s="110"/>
      <c r="H33" s="110">
        <v>4.3438337300000001</v>
      </c>
      <c r="I33" s="111"/>
      <c r="J33" s="110">
        <v>0.22578999999999999</v>
      </c>
      <c r="K33" s="110"/>
      <c r="L33" s="110">
        <v>0.23657644999999997</v>
      </c>
      <c r="M33" s="34"/>
    </row>
    <row r="34" spans="1:14" x14ac:dyDescent="0.2">
      <c r="B34" s="2">
        <f>B33+1</f>
        <v>8</v>
      </c>
      <c r="D34" s="55" t="s">
        <v>27</v>
      </c>
      <c r="E34" s="40" t="s">
        <v>28</v>
      </c>
      <c r="F34" s="113">
        <f>F24+F30+F33</f>
        <v>-2.5056308289000007</v>
      </c>
      <c r="G34" s="114" t="s">
        <v>28</v>
      </c>
      <c r="H34" s="113">
        <f>H24+H30+H33</f>
        <v>2.1414264600000017</v>
      </c>
      <c r="I34" s="114" t="s">
        <v>28</v>
      </c>
      <c r="J34" s="113">
        <f>J24+J30+J33</f>
        <v>-1.2192495799999996</v>
      </c>
      <c r="K34" s="114" t="s">
        <v>28</v>
      </c>
      <c r="L34" s="113">
        <f>L24+L30+L33</f>
        <v>-0.68875421000000026</v>
      </c>
      <c r="M34" s="34"/>
    </row>
    <row r="35" spans="1:14" x14ac:dyDescent="0.2">
      <c r="B35" s="2"/>
      <c r="D35" s="34"/>
      <c r="E35" s="39"/>
      <c r="F35" s="39"/>
      <c r="G35" s="39"/>
      <c r="H35" s="39"/>
      <c r="I35" s="39"/>
      <c r="J35" s="39"/>
      <c r="K35" s="39"/>
      <c r="L35" s="39"/>
      <c r="M35" s="34"/>
    </row>
    <row r="36" spans="1:14" x14ac:dyDescent="0.2">
      <c r="B36" s="2"/>
      <c r="D36" s="33" t="s">
        <v>29</v>
      </c>
      <c r="E36" s="39"/>
      <c r="F36" s="41"/>
      <c r="G36" s="42"/>
      <c r="H36" s="41"/>
      <c r="I36" s="42"/>
      <c r="J36" s="43"/>
      <c r="K36" s="42"/>
      <c r="L36" s="41"/>
      <c r="M36" s="44"/>
    </row>
    <row r="37" spans="1:14" x14ac:dyDescent="0.2">
      <c r="A37" s="45"/>
      <c r="B37" s="2">
        <f>B34+1</f>
        <v>9</v>
      </c>
      <c r="D37" s="46" t="s">
        <v>30</v>
      </c>
      <c r="E37" s="39"/>
      <c r="F37" s="115">
        <v>-1.4275362510167147</v>
      </c>
      <c r="G37" s="116"/>
      <c r="H37" s="115">
        <v>1.199620501236629</v>
      </c>
      <c r="I37" s="117"/>
      <c r="J37" s="118">
        <v>-0.66936801942000013</v>
      </c>
      <c r="K37" s="116"/>
      <c r="L37" s="115">
        <v>-0.34997420871000001</v>
      </c>
      <c r="M37" s="44"/>
      <c r="N37" s="47"/>
    </row>
    <row r="38" spans="1:14" x14ac:dyDescent="0.2">
      <c r="A38" s="45"/>
      <c r="B38" s="2">
        <f>+B37+1</f>
        <v>10</v>
      </c>
      <c r="D38" s="46" t="s">
        <v>31</v>
      </c>
      <c r="E38" s="37"/>
      <c r="F38" s="115">
        <v>-2.5056308289000012E-3</v>
      </c>
      <c r="G38" s="116"/>
      <c r="H38" s="115">
        <v>2.1851010951486867E-3</v>
      </c>
      <c r="I38" s="117"/>
      <c r="J38" s="118">
        <v>-1.2192495800000002E-3</v>
      </c>
      <c r="K38" s="116"/>
      <c r="L38" s="115">
        <v>-6.3747579000000007E-4</v>
      </c>
      <c r="M38" s="44"/>
      <c r="N38" s="48"/>
    </row>
    <row r="39" spans="1:14" x14ac:dyDescent="0.2">
      <c r="A39" s="45"/>
      <c r="B39" s="2">
        <f>+B38+1</f>
        <v>11</v>
      </c>
      <c r="D39" s="46" t="s">
        <v>32</v>
      </c>
      <c r="E39" s="37"/>
      <c r="F39" s="115">
        <v>-0.44918123982938635</v>
      </c>
      <c r="G39" s="116"/>
      <c r="H39" s="115">
        <v>0.52201158759345778</v>
      </c>
      <c r="I39" s="117"/>
      <c r="J39" s="118">
        <v>-0.30481239500000001</v>
      </c>
      <c r="K39" s="116"/>
      <c r="L39" s="115">
        <v>-0.1593689475</v>
      </c>
      <c r="M39" s="44"/>
      <c r="N39" s="48"/>
    </row>
    <row r="40" spans="1:14" x14ac:dyDescent="0.2">
      <c r="A40" s="45"/>
      <c r="B40" s="2">
        <v>12</v>
      </c>
      <c r="D40" s="46" t="s">
        <v>33</v>
      </c>
      <c r="E40" s="37"/>
      <c r="F40" s="115">
        <v>-0.62640770722500039</v>
      </c>
      <c r="G40" s="116"/>
      <c r="H40" s="115">
        <v>0.41760927007476628</v>
      </c>
      <c r="I40" s="117"/>
      <c r="J40" s="118">
        <v>-0.24384991600000003</v>
      </c>
      <c r="K40" s="116"/>
      <c r="L40" s="115">
        <v>-0.127495158</v>
      </c>
      <c r="M40" s="44"/>
      <c r="N40" s="48"/>
    </row>
    <row r="41" spans="1:14" ht="12" thickBot="1" x14ac:dyDescent="0.25">
      <c r="B41" s="2">
        <v>13</v>
      </c>
      <c r="D41" s="55" t="s">
        <v>10</v>
      </c>
      <c r="E41" s="59" t="s">
        <v>28</v>
      </c>
      <c r="F41" s="119">
        <f>SUM(F37:F40)</f>
        <v>-2.5056308289000015</v>
      </c>
      <c r="G41" s="120" t="s">
        <v>28</v>
      </c>
      <c r="H41" s="119">
        <f>SUM(H37:H40)</f>
        <v>2.1414264600000017</v>
      </c>
      <c r="I41" s="120"/>
      <c r="J41" s="121">
        <f>SUM(J37:J40)</f>
        <v>-1.2192495800000001</v>
      </c>
      <c r="K41" s="120" t="s">
        <v>28</v>
      </c>
      <c r="L41" s="119">
        <f>SUM(L37:L40)</f>
        <v>-0.63747578999999999</v>
      </c>
      <c r="M41" s="34"/>
    </row>
    <row r="42" spans="1:14" ht="12" thickTop="1" x14ac:dyDescent="0.2">
      <c r="B42" s="2"/>
      <c r="D42" s="34"/>
      <c r="E42" s="38"/>
      <c r="F42" s="35"/>
      <c r="G42" s="34"/>
      <c r="H42" s="35"/>
      <c r="I42" s="38"/>
      <c r="J42" s="49"/>
      <c r="K42" s="34"/>
      <c r="L42" s="35"/>
      <c r="M42" s="34"/>
    </row>
    <row r="44" spans="1:14" x14ac:dyDescent="0.2">
      <c r="B44" s="2"/>
      <c r="D44" s="33" t="s">
        <v>34</v>
      </c>
      <c r="E44" s="34"/>
      <c r="F44" s="35"/>
      <c r="G44" s="34"/>
      <c r="H44" s="35"/>
      <c r="I44" s="34"/>
      <c r="J44" s="35"/>
      <c r="K44" s="34"/>
      <c r="L44" s="35"/>
      <c r="M44" s="34"/>
    </row>
    <row r="45" spans="1:14" x14ac:dyDescent="0.2">
      <c r="B45" s="2">
        <v>21</v>
      </c>
      <c r="D45" s="34" t="s">
        <v>35</v>
      </c>
      <c r="E45" s="44" t="s">
        <v>36</v>
      </c>
      <c r="F45" s="35">
        <v>15</v>
      </c>
      <c r="G45" s="44" t="s">
        <v>36</v>
      </c>
      <c r="H45" s="35">
        <v>15</v>
      </c>
      <c r="I45" s="44" t="s">
        <v>36</v>
      </c>
      <c r="J45" s="35">
        <v>15</v>
      </c>
      <c r="K45" s="44" t="s">
        <v>36</v>
      </c>
      <c r="L45" s="35">
        <v>15</v>
      </c>
      <c r="M45" s="44" t="s">
        <v>36</v>
      </c>
    </row>
    <row r="46" spans="1:14" x14ac:dyDescent="0.2">
      <c r="B46" s="2">
        <v>22</v>
      </c>
      <c r="D46" s="34" t="s">
        <v>37</v>
      </c>
      <c r="E46" s="44" t="s">
        <v>36</v>
      </c>
      <c r="F46" s="35">
        <v>11.5</v>
      </c>
      <c r="G46" s="44" t="s">
        <v>36</v>
      </c>
      <c r="H46" s="35">
        <v>11.5</v>
      </c>
      <c r="I46" s="44" t="s">
        <v>36</v>
      </c>
      <c r="J46" s="35">
        <v>11.5</v>
      </c>
      <c r="K46" s="44" t="s">
        <v>36</v>
      </c>
      <c r="L46" s="35">
        <v>11.5</v>
      </c>
      <c r="M46" s="44" t="s">
        <v>36</v>
      </c>
    </row>
    <row r="47" spans="1:14" x14ac:dyDescent="0.2">
      <c r="B47" s="2">
        <v>23</v>
      </c>
      <c r="D47" s="34" t="s">
        <v>38</v>
      </c>
      <c r="E47" s="44" t="s">
        <v>36</v>
      </c>
      <c r="F47" s="50">
        <v>26.5</v>
      </c>
      <c r="G47" s="44" t="s">
        <v>36</v>
      </c>
      <c r="H47" s="50">
        <v>26.5</v>
      </c>
      <c r="I47" s="44" t="s">
        <v>36</v>
      </c>
      <c r="J47" s="50">
        <v>26.5</v>
      </c>
      <c r="K47" s="44" t="s">
        <v>36</v>
      </c>
      <c r="L47" s="50">
        <v>26.5</v>
      </c>
      <c r="M47" s="44" t="s">
        <v>36</v>
      </c>
    </row>
    <row r="49" spans="2:15" x14ac:dyDescent="0.2">
      <c r="B49" s="18" t="s">
        <v>30</v>
      </c>
    </row>
    <row r="50" spans="2:15" x14ac:dyDescent="0.2">
      <c r="B50" s="53"/>
    </row>
    <row r="51" spans="2:15" ht="22.5" x14ac:dyDescent="0.2">
      <c r="B51" s="30" t="s">
        <v>11</v>
      </c>
      <c r="D51" s="31" t="s">
        <v>12</v>
      </c>
      <c r="E51" s="10"/>
      <c r="F51" s="14">
        <v>2020</v>
      </c>
      <c r="G51" s="15"/>
      <c r="H51" s="14">
        <v>2021</v>
      </c>
      <c r="I51" s="15"/>
      <c r="J51" s="14">
        <v>2022</v>
      </c>
      <c r="K51" s="15"/>
      <c r="L51" s="14">
        <v>2023</v>
      </c>
    </row>
    <row r="52" spans="2:15" x14ac:dyDescent="0.2">
      <c r="F52" s="27" t="s">
        <v>39</v>
      </c>
      <c r="G52" s="2"/>
      <c r="H52" s="27" t="s">
        <v>40</v>
      </c>
      <c r="I52" s="2"/>
      <c r="J52" s="27" t="s">
        <v>41</v>
      </c>
      <c r="K52" s="2"/>
      <c r="L52" s="27" t="s">
        <v>15</v>
      </c>
    </row>
    <row r="53" spans="2:15" x14ac:dyDescent="0.2">
      <c r="E53" s="34"/>
      <c r="F53" s="35"/>
      <c r="G53" s="34"/>
      <c r="H53" s="35"/>
      <c r="I53" s="34"/>
      <c r="J53" s="35"/>
      <c r="K53" s="34"/>
      <c r="L53" s="35"/>
    </row>
    <row r="54" spans="2:15" x14ac:dyDescent="0.2">
      <c r="D54" s="33" t="s">
        <v>42</v>
      </c>
      <c r="E54" s="54"/>
      <c r="F54" s="54"/>
      <c r="G54" s="54"/>
      <c r="H54" s="54"/>
      <c r="I54" s="54"/>
      <c r="J54" s="1"/>
      <c r="K54" s="54"/>
      <c r="L54" s="54"/>
      <c r="M54" s="54"/>
    </row>
    <row r="55" spans="2:15" x14ac:dyDescent="0.2">
      <c r="B55" s="2">
        <v>1</v>
      </c>
      <c r="D55" s="34" t="s">
        <v>43</v>
      </c>
      <c r="E55" s="54"/>
      <c r="F55" s="122">
        <f>+F37</f>
        <v>-1.4275362510167147</v>
      </c>
      <c r="G55" s="122"/>
      <c r="H55" s="122">
        <f>+H37</f>
        <v>1.199620501236629</v>
      </c>
      <c r="I55" s="122"/>
      <c r="J55" s="122">
        <f>+J37</f>
        <v>-0.66936801942000013</v>
      </c>
      <c r="K55" s="122"/>
      <c r="L55" s="122">
        <f>+L37</f>
        <v>-0.34997420871000001</v>
      </c>
      <c r="M55" s="54"/>
      <c r="O55" s="97"/>
    </row>
    <row r="56" spans="2:15" x14ac:dyDescent="0.2">
      <c r="B56" s="2">
        <v>2</v>
      </c>
      <c r="D56" s="34" t="s">
        <v>44</v>
      </c>
      <c r="E56" s="37"/>
      <c r="F56" s="115">
        <f>-F55</f>
        <v>1.4275362510167147</v>
      </c>
      <c r="G56" s="115"/>
      <c r="H56" s="115">
        <f>-H55</f>
        <v>-1.199620501236629</v>
      </c>
      <c r="I56" s="117"/>
      <c r="J56" s="115">
        <f>-J55</f>
        <v>0.66936801942000013</v>
      </c>
      <c r="K56" s="115"/>
      <c r="L56" s="115">
        <f>-L55</f>
        <v>0.34997420871000001</v>
      </c>
      <c r="M56" s="39"/>
      <c r="O56" s="96"/>
    </row>
    <row r="57" spans="2:15" x14ac:dyDescent="0.2">
      <c r="B57" s="2">
        <v>3</v>
      </c>
      <c r="D57" s="34" t="s">
        <v>45</v>
      </c>
      <c r="E57" s="37"/>
      <c r="F57" s="123">
        <f>+F55+F56</f>
        <v>0</v>
      </c>
      <c r="G57" s="115"/>
      <c r="H57" s="123">
        <f>+H55+H56</f>
        <v>0</v>
      </c>
      <c r="I57" s="117"/>
      <c r="J57" s="123">
        <f>+J55+J56</f>
        <v>0</v>
      </c>
      <c r="K57" s="115"/>
      <c r="L57" s="123">
        <f>+L55+L56</f>
        <v>0</v>
      </c>
      <c r="M57" s="39"/>
      <c r="O57" s="95"/>
    </row>
    <row r="58" spans="2:15" ht="10.9" customHeight="1" x14ac:dyDescent="0.2">
      <c r="B58" s="2">
        <v>4</v>
      </c>
      <c r="D58" s="34" t="s">
        <v>46</v>
      </c>
      <c r="E58" s="37" t="s">
        <v>36</v>
      </c>
      <c r="F58" s="115">
        <f>F47</f>
        <v>26.5</v>
      </c>
      <c r="G58" s="115" t="s">
        <v>36</v>
      </c>
      <c r="H58" s="115">
        <f>H47</f>
        <v>26.5</v>
      </c>
      <c r="I58" s="117" t="s">
        <v>36</v>
      </c>
      <c r="J58" s="115">
        <f>J47</f>
        <v>26.5</v>
      </c>
      <c r="K58" s="115" t="s">
        <v>36</v>
      </c>
      <c r="L58" s="115">
        <f>L47</f>
        <v>26.5</v>
      </c>
      <c r="M58" s="54" t="s">
        <v>36</v>
      </c>
    </row>
    <row r="59" spans="2:15" x14ac:dyDescent="0.2">
      <c r="B59" s="2">
        <v>5</v>
      </c>
      <c r="D59" s="55" t="s">
        <v>47</v>
      </c>
      <c r="E59" s="56"/>
      <c r="F59" s="124">
        <f>F57*F58/100</f>
        <v>0</v>
      </c>
      <c r="G59" s="125"/>
      <c r="H59" s="124">
        <f>H57*H58/100</f>
        <v>0</v>
      </c>
      <c r="I59" s="126"/>
      <c r="J59" s="124">
        <f>J57*J58/100</f>
        <v>0</v>
      </c>
      <c r="K59" s="125"/>
      <c r="L59" s="124">
        <f>L57*L58/100</f>
        <v>0</v>
      </c>
      <c r="M59" s="54"/>
    </row>
    <row r="60" spans="2:15" x14ac:dyDescent="0.2">
      <c r="B60" s="2"/>
      <c r="D60" s="34"/>
      <c r="E60" s="37"/>
      <c r="F60" s="123"/>
      <c r="G60" s="115"/>
      <c r="H60" s="123"/>
      <c r="I60" s="117"/>
      <c r="J60" s="123"/>
      <c r="K60" s="115"/>
      <c r="L60" s="123"/>
      <c r="M60" s="39"/>
    </row>
    <row r="61" spans="2:15" x14ac:dyDescent="0.2">
      <c r="B61" s="2"/>
      <c r="D61" s="33" t="s">
        <v>48</v>
      </c>
      <c r="E61" s="37"/>
      <c r="F61" s="115"/>
      <c r="G61" s="115"/>
      <c r="H61" s="115"/>
      <c r="I61" s="117"/>
      <c r="J61" s="115"/>
      <c r="K61" s="115"/>
      <c r="L61" s="127"/>
      <c r="M61" s="39"/>
    </row>
    <row r="62" spans="2:15" x14ac:dyDescent="0.2">
      <c r="B62" s="2">
        <v>8</v>
      </c>
      <c r="D62" s="34" t="s">
        <v>49</v>
      </c>
      <c r="E62" s="37"/>
      <c r="F62" s="117">
        <v>-2.5743149142920014</v>
      </c>
      <c r="G62" s="117"/>
      <c r="H62" s="117">
        <f>+F66</f>
        <v>-4.163142636676449</v>
      </c>
      <c r="I62" s="117"/>
      <c r="J62" s="117">
        <f>+H66</f>
        <v>-5.3969243996815601</v>
      </c>
      <c r="K62" s="117"/>
      <c r="L62" s="117">
        <f>+J66</f>
        <v>-6.1902511291015605</v>
      </c>
      <c r="M62" s="39"/>
    </row>
    <row r="63" spans="2:15" x14ac:dyDescent="0.2">
      <c r="B63" s="2">
        <f>+B62+1</f>
        <v>9</v>
      </c>
      <c r="D63" s="34" t="s">
        <v>50</v>
      </c>
      <c r="E63" s="39"/>
      <c r="F63" s="117">
        <f>-F56</f>
        <v>-1.4275362510167147</v>
      </c>
      <c r="G63" s="117"/>
      <c r="H63" s="117">
        <f>-H56</f>
        <v>1.199620501236629</v>
      </c>
      <c r="I63" s="117"/>
      <c r="J63" s="117">
        <f>-J56</f>
        <v>-0.66936801942000013</v>
      </c>
      <c r="K63" s="117"/>
      <c r="L63" s="117">
        <f>-L56</f>
        <v>-0.34997420871000001</v>
      </c>
      <c r="M63" s="39"/>
    </row>
    <row r="64" spans="2:15" x14ac:dyDescent="0.2">
      <c r="B64" s="2">
        <v>10</v>
      </c>
      <c r="D64" s="34" t="s">
        <v>51</v>
      </c>
      <c r="E64" s="39"/>
      <c r="F64" s="128">
        <f>+F62+F63</f>
        <v>-4.0018511653087163</v>
      </c>
      <c r="G64" s="117"/>
      <c r="H64" s="128">
        <f>+H62+H63</f>
        <v>-2.96352213543982</v>
      </c>
      <c r="I64" s="117"/>
      <c r="J64" s="128">
        <f>SUM(J62:J63)</f>
        <v>-6.0662924191015604</v>
      </c>
      <c r="K64" s="117"/>
      <c r="L64" s="128">
        <f>SUM(L62:L63)</f>
        <v>-6.5402253378115605</v>
      </c>
      <c r="M64" s="42"/>
    </row>
    <row r="65" spans="1:13" x14ac:dyDescent="0.2">
      <c r="B65" s="2">
        <v>11</v>
      </c>
      <c r="D65" s="34" t="s">
        <v>52</v>
      </c>
      <c r="E65" s="39"/>
      <c r="F65" s="129">
        <v>-0.161291471367733</v>
      </c>
      <c r="G65" s="117"/>
      <c r="H65" s="129">
        <v>-2.4334022642417401</v>
      </c>
      <c r="I65" s="117"/>
      <c r="J65" s="129">
        <v>-0.12395871</v>
      </c>
      <c r="K65" s="117"/>
      <c r="L65" s="129">
        <v>-0.12988022399999999</v>
      </c>
      <c r="M65" s="42"/>
    </row>
    <row r="66" spans="1:13" x14ac:dyDescent="0.2">
      <c r="B66" s="2">
        <v>12</v>
      </c>
      <c r="D66" s="34" t="s">
        <v>53</v>
      </c>
      <c r="E66" s="39"/>
      <c r="F66" s="145">
        <f>+F64+F65</f>
        <v>-4.163142636676449</v>
      </c>
      <c r="G66" s="120"/>
      <c r="H66" s="145">
        <f>+H64+H65</f>
        <v>-5.3969243996815601</v>
      </c>
      <c r="I66" s="120"/>
      <c r="J66" s="145">
        <f>+J64+J65</f>
        <v>-6.1902511291015605</v>
      </c>
      <c r="K66" s="120"/>
      <c r="L66" s="145">
        <f>+L64+L65</f>
        <v>-6.6701055618115603</v>
      </c>
      <c r="M66" s="42"/>
    </row>
    <row r="67" spans="1:13" x14ac:dyDescent="0.2">
      <c r="B67" s="2"/>
      <c r="E67" s="37"/>
      <c r="F67" s="115"/>
      <c r="G67" s="116"/>
      <c r="H67" s="115"/>
      <c r="I67" s="117"/>
      <c r="J67" s="115"/>
      <c r="K67" s="116"/>
      <c r="L67" s="115"/>
      <c r="M67" s="42"/>
    </row>
    <row r="68" spans="1:13" x14ac:dyDescent="0.2">
      <c r="B68" s="2"/>
      <c r="D68" s="58" t="s">
        <v>54</v>
      </c>
      <c r="E68" s="37"/>
      <c r="F68" s="115"/>
      <c r="G68" s="116"/>
      <c r="H68" s="115"/>
      <c r="I68" s="117"/>
      <c r="J68" s="115"/>
      <c r="K68" s="116"/>
      <c r="L68" s="115"/>
      <c r="M68" s="42"/>
    </row>
    <row r="69" spans="1:13" x14ac:dyDescent="0.2">
      <c r="B69" s="2">
        <v>13</v>
      </c>
      <c r="D69" s="34" t="s">
        <v>55</v>
      </c>
      <c r="E69" s="37"/>
      <c r="F69" s="115">
        <v>2.6538731042900001</v>
      </c>
      <c r="G69" s="115"/>
      <c r="H69" s="115">
        <v>2.5296133746966287</v>
      </c>
      <c r="I69" s="117"/>
      <c r="J69" s="115">
        <v>2.5550459999999999</v>
      </c>
      <c r="K69" s="115"/>
      <c r="L69" s="115">
        <v>2.5315918525800001</v>
      </c>
      <c r="M69" s="39"/>
    </row>
    <row r="70" spans="1:13" x14ac:dyDescent="0.2">
      <c r="B70" s="2">
        <v>14</v>
      </c>
      <c r="D70" s="34" t="s">
        <v>56</v>
      </c>
      <c r="E70" s="37" t="s">
        <v>36</v>
      </c>
      <c r="F70" s="39">
        <v>2.7</v>
      </c>
      <c r="G70" s="37" t="s">
        <v>36</v>
      </c>
      <c r="H70" s="39">
        <v>2.7</v>
      </c>
      <c r="I70" s="37" t="s">
        <v>36</v>
      </c>
      <c r="J70" s="39">
        <v>2.7</v>
      </c>
      <c r="K70" s="37" t="s">
        <v>36</v>
      </c>
      <c r="L70" s="39">
        <v>2.7</v>
      </c>
      <c r="M70" s="37" t="s">
        <v>36</v>
      </c>
    </row>
    <row r="71" spans="1:13" x14ac:dyDescent="0.2">
      <c r="A71" s="51"/>
      <c r="B71" s="2">
        <v>15</v>
      </c>
      <c r="D71" s="34" t="s">
        <v>57</v>
      </c>
      <c r="E71" s="39"/>
      <c r="F71" s="123">
        <f>F69*F70/100</f>
        <v>7.1654573815830014E-2</v>
      </c>
      <c r="G71" s="115"/>
      <c r="H71" s="123">
        <f>H69*H70/100</f>
        <v>6.8299561116808988E-2</v>
      </c>
      <c r="I71" s="115"/>
      <c r="J71" s="123">
        <f>J69*J70/100</f>
        <v>6.8986242000000003E-2</v>
      </c>
      <c r="K71" s="115"/>
      <c r="L71" s="123">
        <f>L69*L70/100</f>
        <v>6.8352980019660003E-2</v>
      </c>
      <c r="M71" s="39"/>
    </row>
    <row r="72" spans="1:13" x14ac:dyDescent="0.2">
      <c r="A72" s="51"/>
      <c r="B72" s="2">
        <v>16</v>
      </c>
      <c r="D72" s="34" t="s">
        <v>58</v>
      </c>
      <c r="E72" s="39"/>
      <c r="F72" s="115">
        <f>F59*F46/F47</f>
        <v>0</v>
      </c>
      <c r="G72" s="115"/>
      <c r="H72" s="115">
        <f>H59*H46/H47</f>
        <v>0</v>
      </c>
      <c r="I72" s="115"/>
      <c r="J72" s="115">
        <f>J59*J46/J47</f>
        <v>0</v>
      </c>
      <c r="K72" s="115"/>
      <c r="L72" s="115">
        <f>L59*L46/L47</f>
        <v>0</v>
      </c>
      <c r="M72" s="39"/>
    </row>
    <row r="73" spans="1:13" x14ac:dyDescent="0.2">
      <c r="B73" s="2">
        <v>17</v>
      </c>
      <c r="D73" s="55" t="s">
        <v>59</v>
      </c>
      <c r="E73" s="59" t="s">
        <v>28</v>
      </c>
      <c r="F73" s="147">
        <f>IF(F71&gt;F72,F71-F72,-MIN(F72-F71,F75))</f>
        <v>7.1654573815830014E-2</v>
      </c>
      <c r="G73" s="117" t="s">
        <v>28</v>
      </c>
      <c r="H73" s="147">
        <f>IF(H71&gt;H72,H71-H72,-MIN(H72-H71,H75))</f>
        <v>6.8299561116808988E-2</v>
      </c>
      <c r="I73" s="117" t="s">
        <v>28</v>
      </c>
      <c r="J73" s="147">
        <f>IF(J71&gt;J72,J71-J72,-MIN(J72-J71,J75))</f>
        <v>6.8986242000000003E-2</v>
      </c>
      <c r="K73" s="117" t="s">
        <v>28</v>
      </c>
      <c r="L73" s="147">
        <f>IF(L71&gt;L72,L71-L72,-MIN(L72-L71,L75))</f>
        <v>6.8352980019660003E-2</v>
      </c>
      <c r="M73" s="39"/>
    </row>
    <row r="74" spans="1:13" x14ac:dyDescent="0.2">
      <c r="B74" s="2"/>
      <c r="D74" s="60"/>
      <c r="E74" s="39"/>
      <c r="F74" s="39"/>
      <c r="G74" s="42"/>
      <c r="H74" s="39"/>
      <c r="I74" s="42"/>
      <c r="J74" s="39"/>
      <c r="K74" s="42"/>
      <c r="L74" s="39"/>
      <c r="M74" s="42"/>
    </row>
    <row r="75" spans="1:13" x14ac:dyDescent="0.2">
      <c r="B75" s="2">
        <v>18</v>
      </c>
      <c r="D75" s="34" t="s">
        <v>60</v>
      </c>
      <c r="E75" s="39"/>
      <c r="F75" s="115">
        <v>0.03</v>
      </c>
      <c r="G75" s="116"/>
      <c r="H75" s="115">
        <f>F77</f>
        <v>0.10165457381583001</v>
      </c>
      <c r="I75" s="116"/>
      <c r="J75" s="115">
        <f>H77</f>
        <v>0.169954134932639</v>
      </c>
      <c r="K75" s="116"/>
      <c r="L75" s="115">
        <f>J77</f>
        <v>0.238940376932639</v>
      </c>
      <c r="M75" s="42"/>
    </row>
    <row r="76" spans="1:13" x14ac:dyDescent="0.2">
      <c r="B76" s="2">
        <v>19</v>
      </c>
      <c r="D76" s="1" t="s">
        <v>61</v>
      </c>
      <c r="E76" s="54"/>
      <c r="F76" s="122">
        <f>F73</f>
        <v>7.1654573815830014E-2</v>
      </c>
      <c r="G76" s="122"/>
      <c r="H76" s="122">
        <f>H73</f>
        <v>6.8299561116808988E-2</v>
      </c>
      <c r="I76" s="122"/>
      <c r="J76" s="122">
        <f>J73</f>
        <v>6.8986242000000003E-2</v>
      </c>
      <c r="K76" s="122"/>
      <c r="L76" s="122">
        <f>L73</f>
        <v>6.8352980019660003E-2</v>
      </c>
      <c r="M76" s="54"/>
    </row>
    <row r="77" spans="1:13" x14ac:dyDescent="0.2">
      <c r="B77" s="2">
        <v>20</v>
      </c>
      <c r="D77" s="1" t="s">
        <v>62</v>
      </c>
      <c r="E77" s="54"/>
      <c r="F77" s="130">
        <f>SUM(F75:F76)</f>
        <v>0.10165457381583001</v>
      </c>
      <c r="G77" s="122"/>
      <c r="H77" s="130">
        <f>SUM(H75:H76)</f>
        <v>0.169954134932639</v>
      </c>
      <c r="I77" s="122"/>
      <c r="J77" s="130">
        <f>SUM(J75:J76)</f>
        <v>0.238940376932639</v>
      </c>
      <c r="K77" s="122"/>
      <c r="L77" s="130">
        <f>SUM(L75:L76)</f>
        <v>0.30729335695229898</v>
      </c>
      <c r="M77" s="54"/>
    </row>
    <row r="78" spans="1:13" x14ac:dyDescent="0.2">
      <c r="E78" s="54"/>
      <c r="F78" s="122"/>
      <c r="G78" s="122"/>
      <c r="H78" s="122"/>
      <c r="I78" s="122"/>
      <c r="J78" s="122"/>
      <c r="K78" s="122"/>
      <c r="L78" s="122"/>
      <c r="M78" s="54"/>
    </row>
    <row r="79" spans="1:13" ht="12" thickBot="1" x14ac:dyDescent="0.25">
      <c r="B79" s="2">
        <v>21</v>
      </c>
      <c r="D79" s="20" t="s">
        <v>63</v>
      </c>
      <c r="E79" s="59" t="s">
        <v>28</v>
      </c>
      <c r="F79" s="131">
        <f>F59+F73</f>
        <v>7.1654573815830014E-2</v>
      </c>
      <c r="G79" s="120" t="s">
        <v>28</v>
      </c>
      <c r="H79" s="131">
        <f>H59+H73</f>
        <v>6.8299561116808988E-2</v>
      </c>
      <c r="I79" s="120" t="s">
        <v>28</v>
      </c>
      <c r="J79" s="131">
        <f>J59+J73</f>
        <v>6.8986242000000003E-2</v>
      </c>
      <c r="K79" s="120" t="s">
        <v>28</v>
      </c>
      <c r="L79" s="131">
        <f>L59+L73</f>
        <v>6.8352980019660003E-2</v>
      </c>
      <c r="M79" s="54"/>
    </row>
    <row r="80" spans="1:13" ht="12" thickTop="1" x14ac:dyDescent="0.2"/>
    <row r="81" spans="2:13" x14ac:dyDescent="0.2">
      <c r="B81" s="53" t="s">
        <v>64</v>
      </c>
    </row>
    <row r="82" spans="2:13" x14ac:dyDescent="0.2">
      <c r="B82" s="18"/>
    </row>
    <row r="84" spans="2:13" ht="22.5" x14ac:dyDescent="0.2">
      <c r="B84" s="30" t="s">
        <v>11</v>
      </c>
      <c r="D84" s="31" t="s">
        <v>12</v>
      </c>
      <c r="E84" s="10"/>
      <c r="F84" s="14">
        <v>2020</v>
      </c>
      <c r="G84" s="15"/>
      <c r="H84" s="14">
        <v>2021</v>
      </c>
      <c r="I84" s="15"/>
      <c r="J84" s="14">
        <v>2022</v>
      </c>
      <c r="K84" s="15"/>
      <c r="L84" s="16">
        <v>2023</v>
      </c>
      <c r="M84" s="32"/>
    </row>
    <row r="85" spans="2:13" x14ac:dyDescent="0.2">
      <c r="F85" s="27" t="s">
        <v>39</v>
      </c>
      <c r="G85" s="2"/>
      <c r="H85" s="27" t="s">
        <v>40</v>
      </c>
      <c r="I85" s="2"/>
      <c r="J85" s="27" t="s">
        <v>41</v>
      </c>
      <c r="K85" s="2"/>
      <c r="L85" s="27" t="s">
        <v>15</v>
      </c>
      <c r="M85" s="2"/>
    </row>
    <row r="86" spans="2:13" x14ac:dyDescent="0.2">
      <c r="D86" s="33" t="s">
        <v>65</v>
      </c>
      <c r="E86" s="34"/>
      <c r="F86" s="35"/>
      <c r="G86" s="34"/>
      <c r="H86" s="35"/>
      <c r="I86" s="34"/>
      <c r="J86" s="35"/>
      <c r="K86" s="34"/>
      <c r="L86" s="35"/>
      <c r="M86" s="34"/>
    </row>
    <row r="87" spans="2:13" x14ac:dyDescent="0.2">
      <c r="D87" s="34"/>
      <c r="E87" s="34"/>
      <c r="F87" s="35"/>
      <c r="G87" s="36"/>
      <c r="H87" s="35"/>
      <c r="I87" s="36"/>
      <c r="J87" s="35"/>
      <c r="K87" s="36"/>
      <c r="L87" s="35"/>
      <c r="M87" s="36"/>
    </row>
    <row r="88" spans="2:13" x14ac:dyDescent="0.2">
      <c r="B88" s="2">
        <v>1</v>
      </c>
      <c r="D88" s="34" t="s">
        <v>66</v>
      </c>
      <c r="E88" s="38"/>
      <c r="F88" s="107">
        <v>-2.5056308289000012E-3</v>
      </c>
      <c r="G88" s="107"/>
      <c r="H88" s="107">
        <f>H38</f>
        <v>2.1851010951486867E-3</v>
      </c>
      <c r="I88" s="108"/>
      <c r="J88" s="107">
        <f>J38</f>
        <v>-1.2192495800000002E-3</v>
      </c>
      <c r="K88" s="107"/>
      <c r="L88" s="107">
        <f>L38</f>
        <v>-6.3747579000000007E-4</v>
      </c>
      <c r="M88" s="34"/>
    </row>
    <row r="89" spans="2:13" x14ac:dyDescent="0.2">
      <c r="B89" s="2">
        <v>2</v>
      </c>
      <c r="D89" s="34" t="s">
        <v>67</v>
      </c>
      <c r="E89" s="38"/>
      <c r="F89" s="107">
        <v>0</v>
      </c>
      <c r="G89" s="107"/>
      <c r="H89" s="107">
        <v>0</v>
      </c>
      <c r="I89" s="108"/>
      <c r="J89" s="107">
        <v>0</v>
      </c>
      <c r="K89" s="107"/>
      <c r="L89" s="107">
        <v>0</v>
      </c>
      <c r="M89" s="34"/>
    </row>
    <row r="90" spans="2:13" x14ac:dyDescent="0.2">
      <c r="B90" s="2">
        <v>3</v>
      </c>
      <c r="D90" s="34" t="s">
        <v>68</v>
      </c>
      <c r="E90" s="38"/>
      <c r="F90" s="109">
        <f>SUM(F88:F89)</f>
        <v>-2.5056308289000012E-3</v>
      </c>
      <c r="G90" s="107"/>
      <c r="H90" s="109">
        <f>SUM(H88:H89)</f>
        <v>2.1851010951486867E-3</v>
      </c>
      <c r="I90" s="108"/>
      <c r="J90" s="109">
        <f>SUM(J88:J89)</f>
        <v>-1.2192495800000002E-3</v>
      </c>
      <c r="K90" s="107"/>
      <c r="L90" s="109">
        <f>SUM(L88:L89)</f>
        <v>-6.3747579000000007E-4</v>
      </c>
      <c r="M90" s="34"/>
    </row>
    <row r="91" spans="2:13" x14ac:dyDescent="0.2">
      <c r="B91" s="2">
        <v>4</v>
      </c>
      <c r="D91" s="34" t="s">
        <v>46</v>
      </c>
      <c r="E91" s="38" t="s">
        <v>36</v>
      </c>
      <c r="F91" s="35">
        <f>F47</f>
        <v>26.5</v>
      </c>
      <c r="G91" s="34" t="s">
        <v>36</v>
      </c>
      <c r="H91" s="35">
        <f>H47</f>
        <v>26.5</v>
      </c>
      <c r="I91" s="38" t="s">
        <v>36</v>
      </c>
      <c r="J91" s="35">
        <f>J47</f>
        <v>26.5</v>
      </c>
      <c r="K91" s="34" t="s">
        <v>36</v>
      </c>
      <c r="L91" s="35">
        <f>L47</f>
        <v>26.5</v>
      </c>
      <c r="M91" s="1" t="s">
        <v>36</v>
      </c>
    </row>
    <row r="92" spans="2:13" x14ac:dyDescent="0.2">
      <c r="B92" s="2">
        <v>5</v>
      </c>
      <c r="C92" s="1" t="s">
        <v>21</v>
      </c>
      <c r="D92" s="55" t="s">
        <v>47</v>
      </c>
      <c r="E92" s="61" t="s">
        <v>28</v>
      </c>
      <c r="F92" s="132">
        <f>F90*F91/100</f>
        <v>-6.6399216965850032E-4</v>
      </c>
      <c r="G92" s="133" t="s">
        <v>28</v>
      </c>
      <c r="H92" s="132">
        <f>H90*H91/100</f>
        <v>5.7905179021440197E-4</v>
      </c>
      <c r="I92" s="133" t="s">
        <v>28</v>
      </c>
      <c r="J92" s="132">
        <f>J90*J91/100</f>
        <v>-3.2310113870000006E-4</v>
      </c>
      <c r="K92" s="133" t="s">
        <v>28</v>
      </c>
      <c r="L92" s="132">
        <f>L90*L91/100</f>
        <v>-1.6893108435000001E-4</v>
      </c>
    </row>
    <row r="93" spans="2:13" x14ac:dyDescent="0.2">
      <c r="B93" s="2"/>
      <c r="D93" s="34"/>
      <c r="E93" s="38"/>
      <c r="F93" s="109"/>
      <c r="G93" s="107"/>
      <c r="H93" s="109"/>
      <c r="I93" s="108"/>
      <c r="J93" s="109"/>
      <c r="K93" s="107"/>
      <c r="L93" s="109"/>
      <c r="M93" s="34"/>
    </row>
    <row r="94" spans="2:13" x14ac:dyDescent="0.2">
      <c r="B94" s="2"/>
      <c r="D94" s="33" t="s">
        <v>48</v>
      </c>
      <c r="E94" s="38"/>
      <c r="F94" s="35"/>
      <c r="G94" s="34"/>
      <c r="H94" s="35"/>
      <c r="I94" s="38"/>
      <c r="J94" s="35"/>
      <c r="K94" s="34"/>
      <c r="L94" s="35"/>
      <c r="M94" s="34"/>
    </row>
    <row r="95" spans="2:13" x14ac:dyDescent="0.2">
      <c r="B95" s="2">
        <v>6</v>
      </c>
      <c r="D95" s="34" t="s">
        <v>69</v>
      </c>
      <c r="E95" s="38"/>
      <c r="F95" s="108">
        <v>-7.9400238390000006E-3</v>
      </c>
      <c r="G95" s="108"/>
      <c r="H95" s="108">
        <f>F97</f>
        <v>-7.9400238390000006E-3</v>
      </c>
      <c r="I95" s="108"/>
      <c r="J95" s="108">
        <f>H97</f>
        <v>-7.9400238390000006E-3</v>
      </c>
      <c r="K95" s="108"/>
      <c r="L95" s="108">
        <f>J97</f>
        <v>-7.9400238390000006E-3</v>
      </c>
      <c r="M95" s="34"/>
    </row>
    <row r="96" spans="2:13" x14ac:dyDescent="0.2">
      <c r="B96" s="2">
        <v>7</v>
      </c>
      <c r="D96" s="34" t="s">
        <v>50</v>
      </c>
      <c r="E96" s="34"/>
      <c r="F96" s="108">
        <f>-F89</f>
        <v>0</v>
      </c>
      <c r="G96" s="108"/>
      <c r="H96" s="108">
        <f>-H89</f>
        <v>0</v>
      </c>
      <c r="I96" s="108"/>
      <c r="J96" s="108">
        <f>-J89</f>
        <v>0</v>
      </c>
      <c r="K96" s="108"/>
      <c r="L96" s="108">
        <f>-L89</f>
        <v>0</v>
      </c>
      <c r="M96" s="34"/>
    </row>
    <row r="97" spans="1:13" x14ac:dyDescent="0.2">
      <c r="B97" s="2">
        <v>8</v>
      </c>
      <c r="D97" s="34" t="s">
        <v>70</v>
      </c>
      <c r="E97" s="34"/>
      <c r="F97" s="134">
        <f>SUM(F95:F96)</f>
        <v>-7.9400238390000006E-3</v>
      </c>
      <c r="G97" s="108"/>
      <c r="H97" s="134">
        <f>SUM(H95:H96)</f>
        <v>-7.9400238390000006E-3</v>
      </c>
      <c r="I97" s="108"/>
      <c r="J97" s="134">
        <f>SUM(J95:J96)</f>
        <v>-7.9400238390000006E-3</v>
      </c>
      <c r="K97" s="108"/>
      <c r="L97" s="134">
        <f>SUM(L95:L96)</f>
        <v>-7.9400238390000006E-3</v>
      </c>
      <c r="M97" s="44"/>
    </row>
    <row r="98" spans="1:13" x14ac:dyDescent="0.2">
      <c r="B98" s="2"/>
      <c r="D98" s="57"/>
      <c r="E98" s="34"/>
      <c r="F98" s="108"/>
      <c r="G98" s="108"/>
      <c r="H98" s="108"/>
      <c r="I98" s="108"/>
      <c r="J98" s="108"/>
      <c r="K98" s="108"/>
      <c r="L98" s="108"/>
      <c r="M98" s="44"/>
    </row>
    <row r="99" spans="1:13" x14ac:dyDescent="0.2">
      <c r="B99" s="2"/>
      <c r="D99" s="58" t="s">
        <v>54</v>
      </c>
      <c r="E99" s="38"/>
      <c r="F99" s="107"/>
      <c r="G99" s="135"/>
      <c r="H99" s="107"/>
      <c r="I99" s="108"/>
      <c r="J99" s="107"/>
      <c r="K99" s="135"/>
      <c r="L99" s="107"/>
      <c r="M99" s="44"/>
    </row>
    <row r="100" spans="1:13" x14ac:dyDescent="0.2">
      <c r="B100" s="2"/>
      <c r="D100" s="57"/>
      <c r="E100" s="38"/>
      <c r="F100" s="107"/>
      <c r="G100" s="135"/>
      <c r="H100" s="107"/>
      <c r="I100" s="108"/>
      <c r="J100" s="107"/>
      <c r="K100" s="135"/>
      <c r="L100" s="107"/>
      <c r="M100" s="44"/>
    </row>
    <row r="101" spans="1:13" x14ac:dyDescent="0.2">
      <c r="B101" s="2">
        <v>9</v>
      </c>
      <c r="D101" s="34" t="s">
        <v>71</v>
      </c>
      <c r="E101" s="38"/>
      <c r="F101" s="107">
        <v>4.7029999999999997E-3</v>
      </c>
      <c r="G101" s="107"/>
      <c r="H101" s="107">
        <v>4.6076746351486854E-3</v>
      </c>
      <c r="I101" s="108"/>
      <c r="J101" s="107">
        <v>4.6540000000000002E-3</v>
      </c>
      <c r="K101" s="107"/>
      <c r="L101" s="107">
        <v>4.61127842E-3</v>
      </c>
      <c r="M101" s="34"/>
    </row>
    <row r="102" spans="1:13" x14ac:dyDescent="0.2">
      <c r="B102" s="2">
        <v>10</v>
      </c>
      <c r="D102" s="34" t="s">
        <v>56</v>
      </c>
      <c r="E102" s="38" t="s">
        <v>36</v>
      </c>
      <c r="F102" s="107">
        <v>2.7</v>
      </c>
      <c r="G102" s="108" t="s">
        <v>36</v>
      </c>
      <c r="H102" s="107">
        <v>2.7</v>
      </c>
      <c r="I102" s="108" t="s">
        <v>36</v>
      </c>
      <c r="J102" s="107">
        <v>2.7</v>
      </c>
      <c r="K102" s="108" t="s">
        <v>36</v>
      </c>
      <c r="L102" s="107">
        <v>2.7</v>
      </c>
      <c r="M102" s="38" t="s">
        <v>36</v>
      </c>
    </row>
    <row r="103" spans="1:13" x14ac:dyDescent="0.2">
      <c r="A103" s="51"/>
      <c r="B103" s="2">
        <v>11</v>
      </c>
      <c r="D103" s="34" t="s">
        <v>57</v>
      </c>
      <c r="E103" s="34"/>
      <c r="F103" s="109">
        <f>F101*F102/100</f>
        <v>1.26981E-4</v>
      </c>
      <c r="G103" s="107"/>
      <c r="H103" s="109">
        <f>H101*H102/100</f>
        <v>1.2440721514901451E-4</v>
      </c>
      <c r="I103" s="107"/>
      <c r="J103" s="109">
        <f>J101*J102/100</f>
        <v>1.2565800000000001E-4</v>
      </c>
      <c r="K103" s="107"/>
      <c r="L103" s="109">
        <f>L101*L102/100</f>
        <v>1.2450451734000002E-4</v>
      </c>
      <c r="M103" s="34"/>
    </row>
    <row r="104" spans="1:13" x14ac:dyDescent="0.2">
      <c r="B104" s="2">
        <v>12</v>
      </c>
      <c r="D104" s="34" t="s">
        <v>58</v>
      </c>
      <c r="E104" s="34"/>
      <c r="F104" s="107">
        <f>F92*F46/F47</f>
        <v>-2.8814754532350011E-4</v>
      </c>
      <c r="G104" s="107"/>
      <c r="H104" s="107">
        <f>H92*H46/H47</f>
        <v>2.5128662594209897E-4</v>
      </c>
      <c r="I104" s="107"/>
      <c r="J104" s="107">
        <f>J92*J46/J47</f>
        <v>-1.4021370170000003E-4</v>
      </c>
      <c r="K104" s="107"/>
      <c r="L104" s="107">
        <f>L92*L46/L47</f>
        <v>-7.3309715850000004E-5</v>
      </c>
      <c r="M104" s="34"/>
    </row>
    <row r="105" spans="1:13" x14ac:dyDescent="0.2">
      <c r="B105" s="2">
        <v>13</v>
      </c>
      <c r="D105" s="55" t="s">
        <v>72</v>
      </c>
      <c r="E105" s="62" t="s">
        <v>28</v>
      </c>
      <c r="F105" s="132">
        <f>IF(F103&gt;F104,F103-F104,-MIN(F104-F103,F107))</f>
        <v>4.1512854532350007E-4</v>
      </c>
      <c r="G105" s="133" t="s">
        <v>28</v>
      </c>
      <c r="H105" s="132">
        <f>IF(H103&gt;H104,H103-H104,-MIN(H104-H103,H107))</f>
        <v>-1.2687941079308446E-4</v>
      </c>
      <c r="I105" s="133" t="s">
        <v>28</v>
      </c>
      <c r="J105" s="132">
        <f>IF(J103&gt;J104,J103-J104,-MIN(J104-J103,J107))</f>
        <v>2.6587170170000007E-4</v>
      </c>
      <c r="K105" s="133" t="s">
        <v>28</v>
      </c>
      <c r="L105" s="132">
        <f>IF(L103&gt;L104,L103-L104,-MIN(L104-L103,L107))</f>
        <v>1.9781423319000001E-4</v>
      </c>
      <c r="M105" s="34"/>
    </row>
    <row r="106" spans="1:13" x14ac:dyDescent="0.2">
      <c r="B106" s="2"/>
      <c r="D106" s="60"/>
      <c r="E106" s="34"/>
      <c r="F106" s="107"/>
      <c r="G106" s="135"/>
      <c r="H106" s="107"/>
      <c r="I106" s="135"/>
      <c r="J106" s="107"/>
      <c r="K106" s="135"/>
      <c r="L106" s="107"/>
      <c r="M106" s="44"/>
    </row>
    <row r="107" spans="1:13" x14ac:dyDescent="0.2">
      <c r="B107" s="2">
        <v>14</v>
      </c>
      <c r="D107" s="34" t="s">
        <v>60</v>
      </c>
      <c r="E107" s="35"/>
      <c r="F107" s="107">
        <v>0</v>
      </c>
      <c r="G107" s="135"/>
      <c r="H107" s="107">
        <f>F109</f>
        <v>4.1512854532350007E-4</v>
      </c>
      <c r="I107" s="135"/>
      <c r="J107" s="107">
        <f>H109</f>
        <v>2.8824913453041564E-4</v>
      </c>
      <c r="K107" s="135"/>
      <c r="L107" s="107">
        <f>J109</f>
        <v>5.5412083623041571E-4</v>
      </c>
      <c r="M107" s="44"/>
    </row>
    <row r="108" spans="1:13" x14ac:dyDescent="0.2">
      <c r="B108" s="2">
        <v>15</v>
      </c>
      <c r="D108" s="1" t="s">
        <v>61</v>
      </c>
      <c r="E108" s="52"/>
      <c r="F108" s="136">
        <f>F105</f>
        <v>4.1512854532350007E-4</v>
      </c>
      <c r="G108" s="136"/>
      <c r="H108" s="136">
        <f>H105</f>
        <v>-1.2687941079308446E-4</v>
      </c>
      <c r="I108" s="136"/>
      <c r="J108" s="136">
        <f>J105</f>
        <v>2.6587170170000007E-4</v>
      </c>
      <c r="K108" s="136"/>
      <c r="L108" s="136">
        <f>L105</f>
        <v>1.9781423319000001E-4</v>
      </c>
    </row>
    <row r="109" spans="1:13" x14ac:dyDescent="0.2">
      <c r="B109" s="2">
        <v>16</v>
      </c>
      <c r="D109" s="1" t="s">
        <v>62</v>
      </c>
      <c r="E109" s="52"/>
      <c r="F109" s="137">
        <f>SUM(F107:F108)</f>
        <v>4.1512854532350007E-4</v>
      </c>
      <c r="G109" s="136"/>
      <c r="H109" s="137">
        <f>SUM(H107:H108)</f>
        <v>2.8824913453041564E-4</v>
      </c>
      <c r="I109" s="136"/>
      <c r="J109" s="137">
        <f>SUM(J107:J108)</f>
        <v>5.5412083623041571E-4</v>
      </c>
      <c r="K109" s="136"/>
      <c r="L109" s="137">
        <f>SUM(L107:L108)</f>
        <v>7.5193506942041572E-4</v>
      </c>
    </row>
    <row r="110" spans="1:13" x14ac:dyDescent="0.2">
      <c r="E110" s="52"/>
      <c r="F110" s="136"/>
      <c r="G110" s="136"/>
      <c r="H110" s="136"/>
      <c r="I110" s="136"/>
      <c r="J110" s="136"/>
      <c r="K110" s="136"/>
      <c r="L110" s="136"/>
    </row>
    <row r="111" spans="1:13" ht="12" thickBot="1" x14ac:dyDescent="0.25">
      <c r="B111" s="2">
        <v>17</v>
      </c>
      <c r="D111" s="53" t="s">
        <v>73</v>
      </c>
      <c r="E111" s="63" t="s">
        <v>28</v>
      </c>
      <c r="F111" s="138">
        <f>F92+F105</f>
        <v>-2.4886362433500025E-4</v>
      </c>
      <c r="G111" s="139" t="s">
        <v>28</v>
      </c>
      <c r="H111" s="138">
        <f>H92+H105</f>
        <v>4.5217237942131753E-4</v>
      </c>
      <c r="I111" s="139" t="s">
        <v>28</v>
      </c>
      <c r="J111" s="138">
        <f>J92+J105</f>
        <v>-5.7229436999999992E-5</v>
      </c>
      <c r="K111" s="139" t="s">
        <v>28</v>
      </c>
      <c r="L111" s="138">
        <f>L92+L105</f>
        <v>2.8883148840000005E-5</v>
      </c>
    </row>
    <row r="112" spans="1:13" ht="12" thickTop="1" x14ac:dyDescent="0.2">
      <c r="D112" s="34"/>
      <c r="E112" s="34"/>
      <c r="F112" s="35"/>
      <c r="G112" s="36"/>
      <c r="H112" s="35"/>
      <c r="I112" s="36"/>
      <c r="J112" s="35"/>
      <c r="K112" s="36"/>
      <c r="L112" s="35"/>
      <c r="M112" s="36"/>
    </row>
    <row r="113" spans="1:13" x14ac:dyDescent="0.2">
      <c r="B113" s="53" t="s">
        <v>74</v>
      </c>
      <c r="E113" s="64"/>
      <c r="G113" s="64"/>
      <c r="I113" s="64"/>
      <c r="K113" s="64"/>
    </row>
    <row r="114" spans="1:13" x14ac:dyDescent="0.2">
      <c r="E114" s="64"/>
      <c r="G114" s="64"/>
      <c r="I114" s="64"/>
      <c r="K114" s="64"/>
    </row>
    <row r="115" spans="1:13" s="28" customFormat="1" ht="22.5" x14ac:dyDescent="0.2">
      <c r="A115" s="1"/>
      <c r="B115" s="30" t="s">
        <v>11</v>
      </c>
      <c r="C115" s="1"/>
      <c r="D115" s="31" t="s">
        <v>12</v>
      </c>
      <c r="E115" s="10"/>
      <c r="F115" s="14">
        <v>2020</v>
      </c>
      <c r="G115" s="15"/>
      <c r="H115" s="14">
        <v>2021</v>
      </c>
      <c r="I115" s="15"/>
      <c r="J115" s="14">
        <v>2022</v>
      </c>
      <c r="K115" s="15"/>
      <c r="L115" s="16">
        <v>2023</v>
      </c>
      <c r="M115" s="32"/>
    </row>
    <row r="116" spans="1:13" x14ac:dyDescent="0.2">
      <c r="F116" s="27" t="s">
        <v>39</v>
      </c>
      <c r="G116" s="2"/>
      <c r="H116" s="27" t="s">
        <v>40</v>
      </c>
      <c r="I116" s="2"/>
      <c r="J116" s="27" t="s">
        <v>41</v>
      </c>
      <c r="K116" s="2"/>
      <c r="L116" s="27" t="s">
        <v>15</v>
      </c>
      <c r="M116" s="2"/>
    </row>
    <row r="117" spans="1:13" x14ac:dyDescent="0.2">
      <c r="D117" s="33" t="s">
        <v>65</v>
      </c>
      <c r="E117" s="34"/>
      <c r="F117" s="35"/>
      <c r="G117" s="34"/>
      <c r="H117" s="35"/>
      <c r="I117" s="34"/>
      <c r="J117" s="35"/>
      <c r="K117" s="34"/>
      <c r="L117" s="35"/>
      <c r="M117" s="34"/>
    </row>
    <row r="118" spans="1:13" x14ac:dyDescent="0.2">
      <c r="D118" s="34"/>
      <c r="E118" s="34"/>
      <c r="F118" s="107"/>
      <c r="G118" s="140"/>
      <c r="H118" s="107"/>
      <c r="I118" s="140"/>
      <c r="J118" s="107"/>
      <c r="K118" s="140"/>
      <c r="L118" s="107"/>
      <c r="M118" s="36"/>
    </row>
    <row r="119" spans="1:13" x14ac:dyDescent="0.2">
      <c r="B119" s="2">
        <v>1</v>
      </c>
      <c r="D119" s="34" t="s">
        <v>66</v>
      </c>
      <c r="E119" s="37"/>
      <c r="F119" s="107">
        <v>-0.62640770722500039</v>
      </c>
      <c r="G119" s="108"/>
      <c r="H119" s="107">
        <f>H39</f>
        <v>0.52201158759345778</v>
      </c>
      <c r="I119" s="108"/>
      <c r="J119" s="107">
        <f>J39</f>
        <v>-0.30481239500000001</v>
      </c>
      <c r="K119" s="108"/>
      <c r="L119" s="107">
        <f>L39</f>
        <v>-0.1593689475</v>
      </c>
      <c r="M119" s="34"/>
    </row>
    <row r="120" spans="1:13" x14ac:dyDescent="0.2">
      <c r="B120" s="2">
        <v>2</v>
      </c>
      <c r="D120" s="34" t="s">
        <v>46</v>
      </c>
      <c r="E120" s="37" t="s">
        <v>36</v>
      </c>
      <c r="F120" s="108">
        <v>0</v>
      </c>
      <c r="G120" s="108" t="s">
        <v>36</v>
      </c>
      <c r="H120" s="108">
        <v>0</v>
      </c>
      <c r="I120" s="108" t="s">
        <v>36</v>
      </c>
      <c r="J120" s="108">
        <v>0</v>
      </c>
      <c r="K120" s="108" t="s">
        <v>36</v>
      </c>
      <c r="L120" s="108">
        <v>0</v>
      </c>
      <c r="M120" s="1" t="s">
        <v>36</v>
      </c>
    </row>
    <row r="121" spans="1:13" x14ac:dyDescent="0.2">
      <c r="A121" s="51"/>
      <c r="B121" s="2">
        <v>3</v>
      </c>
      <c r="C121" s="1" t="s">
        <v>21</v>
      </c>
      <c r="D121" s="55" t="s">
        <v>47</v>
      </c>
      <c r="E121" s="59" t="s">
        <v>28</v>
      </c>
      <c r="F121" s="141">
        <f>F119*F120/100</f>
        <v>0</v>
      </c>
      <c r="G121" s="133" t="s">
        <v>28</v>
      </c>
      <c r="H121" s="141">
        <f>H119*H120/100</f>
        <v>0</v>
      </c>
      <c r="I121" s="133" t="s">
        <v>28</v>
      </c>
      <c r="J121" s="141">
        <f>J119*J120/100</f>
        <v>0</v>
      </c>
      <c r="K121" s="133" t="s">
        <v>28</v>
      </c>
      <c r="L121" s="141">
        <f>L119*L120/100</f>
        <v>0</v>
      </c>
    </row>
    <row r="122" spans="1:13" x14ac:dyDescent="0.2">
      <c r="B122" s="2"/>
      <c r="D122" s="57"/>
      <c r="E122" s="39"/>
      <c r="F122" s="108"/>
      <c r="G122" s="108"/>
      <c r="H122" s="108"/>
      <c r="I122" s="108"/>
      <c r="J122" s="108"/>
      <c r="K122" s="108"/>
      <c r="L122" s="108"/>
      <c r="M122" s="44"/>
    </row>
    <row r="123" spans="1:13" x14ac:dyDescent="0.2">
      <c r="B123" s="2"/>
      <c r="D123" s="58" t="s">
        <v>54</v>
      </c>
      <c r="E123" s="37"/>
      <c r="F123" s="108"/>
      <c r="G123" s="108"/>
      <c r="H123" s="108"/>
      <c r="I123" s="108"/>
      <c r="J123" s="108"/>
      <c r="K123" s="108"/>
      <c r="L123" s="108"/>
      <c r="M123" s="44"/>
    </row>
    <row r="124" spans="1:13" x14ac:dyDescent="0.2">
      <c r="B124" s="2"/>
      <c r="D124" s="57"/>
      <c r="E124" s="37"/>
      <c r="F124" s="108"/>
      <c r="G124" s="108"/>
      <c r="H124" s="108"/>
      <c r="I124" s="108"/>
      <c r="J124" s="108"/>
      <c r="K124" s="108"/>
      <c r="L124" s="108"/>
      <c r="M124" s="44"/>
    </row>
    <row r="125" spans="1:13" x14ac:dyDescent="0.2">
      <c r="B125" s="2">
        <v>4</v>
      </c>
      <c r="D125" s="34" t="s">
        <v>71</v>
      </c>
      <c r="E125" s="37"/>
      <c r="F125" s="107">
        <v>1.1757500000000001</v>
      </c>
      <c r="G125" s="108"/>
      <c r="H125" s="107">
        <v>1.1276549725934575</v>
      </c>
      <c r="I125" s="108"/>
      <c r="J125" s="107">
        <v>1.1635</v>
      </c>
      <c r="K125" s="108"/>
      <c r="L125" s="107">
        <v>1.1528196049999999</v>
      </c>
      <c r="M125" s="34"/>
    </row>
    <row r="126" spans="1:13" x14ac:dyDescent="0.2">
      <c r="B126" s="2">
        <v>5</v>
      </c>
      <c r="D126" s="34" t="s">
        <v>56</v>
      </c>
      <c r="E126" s="37" t="s">
        <v>36</v>
      </c>
      <c r="F126" s="108">
        <v>0</v>
      </c>
      <c r="G126" s="108" t="s">
        <v>36</v>
      </c>
      <c r="H126" s="108">
        <v>0</v>
      </c>
      <c r="I126" s="108" t="s">
        <v>36</v>
      </c>
      <c r="J126" s="108">
        <v>0</v>
      </c>
      <c r="K126" s="108" t="s">
        <v>36</v>
      </c>
      <c r="L126" s="108">
        <v>0</v>
      </c>
      <c r="M126" s="38" t="s">
        <v>36</v>
      </c>
    </row>
    <row r="127" spans="1:13" x14ac:dyDescent="0.2">
      <c r="B127" s="2">
        <v>6</v>
      </c>
      <c r="D127" s="55" t="s">
        <v>75</v>
      </c>
      <c r="E127" s="59" t="s">
        <v>28</v>
      </c>
      <c r="F127" s="141">
        <f>F125*F126/100</f>
        <v>0</v>
      </c>
      <c r="G127" s="133" t="s">
        <v>28</v>
      </c>
      <c r="H127" s="141">
        <f>H125*H126/100</f>
        <v>0</v>
      </c>
      <c r="I127" s="133" t="s">
        <v>28</v>
      </c>
      <c r="J127" s="141">
        <f>J125*J126/100</f>
        <v>0</v>
      </c>
      <c r="K127" s="133" t="s">
        <v>28</v>
      </c>
      <c r="L127" s="141">
        <f>L125*L126/100</f>
        <v>0</v>
      </c>
      <c r="M127" s="34"/>
    </row>
    <row r="128" spans="1:13" x14ac:dyDescent="0.2">
      <c r="E128" s="54"/>
      <c r="F128" s="142"/>
      <c r="G128" s="142"/>
      <c r="H128" s="142"/>
      <c r="I128" s="142"/>
      <c r="J128" s="142"/>
      <c r="K128" s="142"/>
      <c r="L128" s="142"/>
    </row>
    <row r="129" spans="1:13" ht="12" thickBot="1" x14ac:dyDescent="0.25">
      <c r="B129" s="2">
        <v>7</v>
      </c>
      <c r="D129" s="53" t="s">
        <v>76</v>
      </c>
      <c r="E129" s="59" t="s">
        <v>28</v>
      </c>
      <c r="F129" s="143">
        <f>F121+F127</f>
        <v>0</v>
      </c>
      <c r="G129" s="133" t="s">
        <v>28</v>
      </c>
      <c r="H129" s="143">
        <f>H121+H127</f>
        <v>0</v>
      </c>
      <c r="I129" s="133" t="s">
        <v>28</v>
      </c>
      <c r="J129" s="143">
        <f>J121+J127</f>
        <v>0</v>
      </c>
      <c r="K129" s="133" t="s">
        <v>28</v>
      </c>
      <c r="L129" s="143">
        <f>L121+L127</f>
        <v>0</v>
      </c>
    </row>
    <row r="130" spans="1:13" ht="12" thickTop="1" x14ac:dyDescent="0.2">
      <c r="F130" s="136"/>
      <c r="G130" s="136"/>
      <c r="H130" s="136"/>
      <c r="I130" s="136"/>
      <c r="J130" s="136"/>
      <c r="K130" s="136"/>
      <c r="L130" s="136"/>
    </row>
    <row r="131" spans="1:13" x14ac:dyDescent="0.2">
      <c r="B131" s="53" t="s">
        <v>77</v>
      </c>
      <c r="E131" s="64"/>
      <c r="G131" s="64"/>
      <c r="I131" s="64"/>
      <c r="K131" s="64"/>
    </row>
    <row r="132" spans="1:13" x14ac:dyDescent="0.2">
      <c r="E132" s="64"/>
      <c r="G132" s="64"/>
      <c r="I132" s="64"/>
      <c r="K132" s="64"/>
    </row>
    <row r="133" spans="1:13" s="28" customFormat="1" ht="22.5" x14ac:dyDescent="0.2">
      <c r="A133" s="1"/>
      <c r="B133" s="30" t="s">
        <v>11</v>
      </c>
      <c r="C133" s="1"/>
      <c r="D133" s="31" t="s">
        <v>12</v>
      </c>
      <c r="E133" s="10"/>
      <c r="F133" s="14">
        <v>2020</v>
      </c>
      <c r="G133" s="15"/>
      <c r="H133" s="14">
        <v>2021</v>
      </c>
      <c r="I133" s="15"/>
      <c r="J133" s="14">
        <v>2022</v>
      </c>
      <c r="K133" s="15"/>
      <c r="L133" s="16">
        <v>2023</v>
      </c>
      <c r="M133" s="32"/>
    </row>
    <row r="134" spans="1:13" x14ac:dyDescent="0.2">
      <c r="F134" s="27" t="s">
        <v>39</v>
      </c>
      <c r="G134" s="2"/>
      <c r="H134" s="27" t="s">
        <v>40</v>
      </c>
      <c r="I134" s="2"/>
      <c r="J134" s="27" t="s">
        <v>41</v>
      </c>
      <c r="K134" s="2"/>
      <c r="L134" s="27" t="s">
        <v>15</v>
      </c>
      <c r="M134" s="2"/>
    </row>
    <row r="135" spans="1:13" x14ac:dyDescent="0.2">
      <c r="D135" s="33" t="s">
        <v>65</v>
      </c>
      <c r="E135" s="34"/>
      <c r="F135" s="35"/>
      <c r="G135" s="34"/>
      <c r="H135" s="35"/>
      <c r="I135" s="34"/>
      <c r="J135" s="35"/>
      <c r="K135" s="34"/>
      <c r="L135" s="35"/>
      <c r="M135" s="34"/>
    </row>
    <row r="136" spans="1:13" x14ac:dyDescent="0.2">
      <c r="D136" s="34"/>
      <c r="E136" s="39"/>
      <c r="F136" s="115"/>
      <c r="G136" s="144"/>
      <c r="H136" s="115"/>
      <c r="I136" s="144"/>
      <c r="J136" s="115"/>
      <c r="K136" s="144"/>
      <c r="L136" s="115"/>
      <c r="M136" s="36"/>
    </row>
    <row r="137" spans="1:13" x14ac:dyDescent="0.2">
      <c r="B137" s="2">
        <v>1</v>
      </c>
      <c r="D137" s="34" t="s">
        <v>78</v>
      </c>
      <c r="E137" s="54"/>
      <c r="F137" s="122">
        <v>-0.44918123982938635</v>
      </c>
      <c r="G137" s="122"/>
      <c r="H137" s="122">
        <f>H40</f>
        <v>0.41760927007476628</v>
      </c>
      <c r="I137" s="122"/>
      <c r="J137" s="122">
        <f>J40</f>
        <v>-0.24384991600000003</v>
      </c>
      <c r="K137" s="122"/>
      <c r="L137" s="122">
        <f>L40</f>
        <v>-0.127495158</v>
      </c>
      <c r="M137" s="34"/>
    </row>
    <row r="138" spans="1:13" x14ac:dyDescent="0.2">
      <c r="B138" s="2">
        <v>2</v>
      </c>
      <c r="D138" s="34" t="s">
        <v>46</v>
      </c>
      <c r="E138" s="37" t="s">
        <v>36</v>
      </c>
      <c r="F138" s="117">
        <v>0</v>
      </c>
      <c r="G138" s="117" t="s">
        <v>36</v>
      </c>
      <c r="H138" s="117">
        <v>0</v>
      </c>
      <c r="I138" s="117" t="s">
        <v>36</v>
      </c>
      <c r="J138" s="117">
        <v>0</v>
      </c>
      <c r="K138" s="117" t="s">
        <v>36</v>
      </c>
      <c r="L138" s="117">
        <v>0</v>
      </c>
      <c r="M138" s="1" t="s">
        <v>36</v>
      </c>
    </row>
    <row r="139" spans="1:13" x14ac:dyDescent="0.2">
      <c r="B139" s="2">
        <v>3</v>
      </c>
      <c r="C139" s="1" t="s">
        <v>21</v>
      </c>
      <c r="D139" s="55" t="s">
        <v>47</v>
      </c>
      <c r="E139" s="59" t="s">
        <v>28</v>
      </c>
      <c r="F139" s="145">
        <f>F137*F138/100</f>
        <v>0</v>
      </c>
      <c r="G139" s="120" t="s">
        <v>28</v>
      </c>
      <c r="H139" s="145">
        <f>H137*H138/100</f>
        <v>0</v>
      </c>
      <c r="I139" s="120" t="s">
        <v>28</v>
      </c>
      <c r="J139" s="145">
        <f>J137*J138/100</f>
        <v>0</v>
      </c>
      <c r="K139" s="120" t="s">
        <v>28</v>
      </c>
      <c r="L139" s="145">
        <f>L137*L138/100</f>
        <v>0</v>
      </c>
    </row>
    <row r="140" spans="1:13" x14ac:dyDescent="0.2">
      <c r="B140" s="2"/>
      <c r="D140" s="34"/>
      <c r="E140" s="37"/>
      <c r="F140" s="128"/>
      <c r="G140" s="117"/>
      <c r="H140" s="128"/>
      <c r="I140" s="117"/>
      <c r="J140" s="128"/>
      <c r="K140" s="117"/>
      <c r="L140" s="128"/>
      <c r="M140" s="34"/>
    </row>
    <row r="141" spans="1:13" x14ac:dyDescent="0.2">
      <c r="B141" s="2"/>
      <c r="D141" s="58" t="s">
        <v>54</v>
      </c>
      <c r="E141" s="37"/>
      <c r="F141" s="117"/>
      <c r="G141" s="117"/>
      <c r="H141" s="117"/>
      <c r="I141" s="117"/>
      <c r="J141" s="117"/>
      <c r="K141" s="117"/>
      <c r="L141" s="117"/>
      <c r="M141" s="44"/>
    </row>
    <row r="142" spans="1:13" x14ac:dyDescent="0.2">
      <c r="B142" s="2"/>
      <c r="D142" s="57"/>
      <c r="E142" s="37"/>
      <c r="F142" s="117"/>
      <c r="G142" s="117"/>
      <c r="H142" s="117"/>
      <c r="I142" s="117"/>
      <c r="J142" s="117"/>
      <c r="K142" s="117"/>
      <c r="L142" s="117"/>
      <c r="M142" s="44"/>
    </row>
    <row r="143" spans="1:13" x14ac:dyDescent="0.2">
      <c r="B143" s="2">
        <v>4</v>
      </c>
      <c r="D143" s="34" t="s">
        <v>79</v>
      </c>
      <c r="E143" s="37"/>
      <c r="F143" s="118">
        <v>0.86867389571000009</v>
      </c>
      <c r="G143" s="117"/>
      <c r="H143" s="118">
        <v>0.90212397807476596</v>
      </c>
      <c r="I143" s="117"/>
      <c r="J143" s="118">
        <v>9.3079999999999998</v>
      </c>
      <c r="K143" s="117"/>
      <c r="L143" s="118">
        <v>9.2225568399999993</v>
      </c>
      <c r="M143" s="34"/>
    </row>
    <row r="144" spans="1:13" x14ac:dyDescent="0.2">
      <c r="B144" s="2">
        <v>5</v>
      </c>
      <c r="D144" s="34" t="s">
        <v>56</v>
      </c>
      <c r="E144" s="37" t="s">
        <v>36</v>
      </c>
      <c r="F144" s="117">
        <v>0</v>
      </c>
      <c r="G144" s="117" t="s">
        <v>36</v>
      </c>
      <c r="H144" s="117">
        <v>0</v>
      </c>
      <c r="I144" s="117" t="s">
        <v>36</v>
      </c>
      <c r="J144" s="117">
        <v>0</v>
      </c>
      <c r="K144" s="117" t="s">
        <v>36</v>
      </c>
      <c r="L144" s="117">
        <v>0</v>
      </c>
      <c r="M144" s="38" t="s">
        <v>36</v>
      </c>
    </row>
    <row r="145" spans="2:13" x14ac:dyDescent="0.2">
      <c r="B145" s="2">
        <v>6</v>
      </c>
      <c r="D145" s="55" t="s">
        <v>75</v>
      </c>
      <c r="E145" s="59" t="s">
        <v>28</v>
      </c>
      <c r="F145" s="145">
        <f>F143*F144/100</f>
        <v>0</v>
      </c>
      <c r="G145" s="120" t="s">
        <v>28</v>
      </c>
      <c r="H145" s="145">
        <f>H143*H144/100</f>
        <v>0</v>
      </c>
      <c r="I145" s="120" t="s">
        <v>28</v>
      </c>
      <c r="J145" s="145">
        <f>J143*J144/100</f>
        <v>0</v>
      </c>
      <c r="K145" s="120" t="s">
        <v>28</v>
      </c>
      <c r="L145" s="145">
        <f>L143*L144/100</f>
        <v>0</v>
      </c>
      <c r="M145" s="34"/>
    </row>
    <row r="146" spans="2:13" x14ac:dyDescent="0.2">
      <c r="E146" s="54"/>
      <c r="F146" s="146"/>
      <c r="G146" s="146"/>
      <c r="H146" s="146"/>
      <c r="I146" s="146"/>
      <c r="J146" s="146"/>
      <c r="K146" s="146"/>
      <c r="L146" s="146"/>
    </row>
    <row r="147" spans="2:13" ht="12" thickBot="1" x14ac:dyDescent="0.25">
      <c r="B147" s="2">
        <v>7</v>
      </c>
      <c r="D147" s="53" t="s">
        <v>80</v>
      </c>
      <c r="E147" s="59" t="s">
        <v>28</v>
      </c>
      <c r="F147" s="131">
        <f>F139+F145</f>
        <v>0</v>
      </c>
      <c r="G147" s="120" t="s">
        <v>28</v>
      </c>
      <c r="H147" s="131">
        <f>H139+H145</f>
        <v>0</v>
      </c>
      <c r="I147" s="120" t="s">
        <v>28</v>
      </c>
      <c r="J147" s="131">
        <f>J139+J145</f>
        <v>0</v>
      </c>
      <c r="K147" s="120" t="s">
        <v>28</v>
      </c>
      <c r="L147" s="131">
        <f>L139+L145</f>
        <v>0</v>
      </c>
    </row>
    <row r="148" spans="2:13" ht="12" thickTop="1" x14ac:dyDescent="0.2">
      <c r="F148" s="1"/>
      <c r="H148" s="1"/>
      <c r="J148" s="1"/>
      <c r="L148" s="1"/>
    </row>
    <row r="149" spans="2:13" x14ac:dyDescent="0.2">
      <c r="F149" s="1"/>
      <c r="H149" s="1"/>
      <c r="J149" s="1"/>
      <c r="L149" s="1"/>
    </row>
    <row r="150" spans="2:13" x14ac:dyDescent="0.2">
      <c r="F150" s="1"/>
      <c r="H150" s="1"/>
      <c r="J150" s="1"/>
      <c r="L150" s="1"/>
    </row>
    <row r="151" spans="2:13" x14ac:dyDescent="0.2">
      <c r="F151" s="1"/>
      <c r="H151" s="1"/>
      <c r="J151" s="1"/>
      <c r="L151" s="1"/>
    </row>
    <row r="152" spans="2:13" x14ac:dyDescent="0.2">
      <c r="F152" s="1"/>
      <c r="H152" s="1"/>
      <c r="J152" s="1"/>
      <c r="L152" s="1"/>
    </row>
    <row r="153" spans="2:13" x14ac:dyDescent="0.2">
      <c r="F153" s="1"/>
      <c r="H153" s="1"/>
      <c r="J153" s="1"/>
      <c r="L153" s="1"/>
    </row>
    <row r="154" spans="2:13" x14ac:dyDescent="0.2">
      <c r="F154" s="1"/>
      <c r="H154" s="1"/>
      <c r="J154" s="1"/>
      <c r="L154" s="1"/>
    </row>
    <row r="155" spans="2:13" x14ac:dyDescent="0.2">
      <c r="F155" s="1"/>
      <c r="H155" s="1"/>
      <c r="J155" s="1"/>
      <c r="L155" s="1"/>
    </row>
    <row r="156" spans="2:13" x14ac:dyDescent="0.2">
      <c r="F156" s="1"/>
      <c r="H156" s="1"/>
      <c r="J156" s="1"/>
      <c r="L156" s="1"/>
    </row>
    <row r="157" spans="2:13" x14ac:dyDescent="0.2">
      <c r="F157" s="1"/>
      <c r="H157" s="1"/>
      <c r="J157" s="1"/>
      <c r="L157" s="1"/>
    </row>
  </sheetData>
  <mergeCells count="7">
    <mergeCell ref="B18:D18"/>
    <mergeCell ref="B1:L1"/>
    <mergeCell ref="B2:L2"/>
    <mergeCell ref="B3:L3"/>
    <mergeCell ref="B4:L4"/>
    <mergeCell ref="B5:L5"/>
    <mergeCell ref="B6:L6"/>
  </mergeCells>
  <printOptions horizontalCentered="1"/>
  <pageMargins left="0.5" right="0.5" top="1.6" bottom="0.5" header="0.75" footer="0.5"/>
  <pageSetup scale="76" fitToHeight="0" orientation="portrait" r:id="rId1"/>
  <headerFooter alignWithMargins="0"/>
  <rowBreaks count="1" manualBreakCount="1">
    <brk id="10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2EFB-5F4F-4323-B0D5-9FD44BD450D2}">
  <sheetPr>
    <tabColor rgb="FF00B0F0"/>
    <pageSetUpPr fitToPage="1"/>
  </sheetPr>
  <dimension ref="A1:T51"/>
  <sheetViews>
    <sheetView tabSelected="1" zoomScale="115" zoomScaleNormal="115" workbookViewId="0">
      <selection sqref="A1:J50"/>
    </sheetView>
  </sheetViews>
  <sheetFormatPr defaultColWidth="11.7109375" defaultRowHeight="11.25" x14ac:dyDescent="0.2"/>
  <cols>
    <col min="1" max="1" width="16.7109375" style="1" bestFit="1" customWidth="1"/>
    <col min="2" max="7" width="11.7109375" style="1"/>
    <col min="8" max="8" width="15.28515625" style="1" customWidth="1"/>
    <col min="9" max="9" width="11.7109375" style="1"/>
    <col min="10" max="10" width="14.5703125" style="1" customWidth="1"/>
    <col min="11" max="11" width="3.28515625" style="1" customWidth="1"/>
    <col min="12" max="16384" width="11.7109375" style="1"/>
  </cols>
  <sheetData>
    <row r="1" spans="1:20" x14ac:dyDescent="0.2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20" x14ac:dyDescent="0.2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20" x14ac:dyDescent="0.2">
      <c r="A3" s="149" t="s">
        <v>81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20" x14ac:dyDescent="0.2">
      <c r="A4" s="149" t="s">
        <v>82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20" x14ac:dyDescent="0.2">
      <c r="A5" s="149" t="s">
        <v>3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20" x14ac:dyDescent="0.2">
      <c r="A6" s="149" t="s">
        <v>4</v>
      </c>
      <c r="B6" s="149"/>
      <c r="C6" s="149"/>
      <c r="D6" s="149"/>
      <c r="E6" s="149"/>
      <c r="F6" s="149"/>
      <c r="G6" s="149"/>
      <c r="H6" s="149"/>
      <c r="I6" s="149"/>
      <c r="J6" s="149"/>
    </row>
    <row r="8" spans="1:20" x14ac:dyDescent="0.2">
      <c r="B8" s="65"/>
      <c r="C8" s="65"/>
      <c r="D8" s="65"/>
      <c r="E8" s="65"/>
      <c r="F8" s="65"/>
      <c r="G8" s="65"/>
      <c r="H8" s="65"/>
      <c r="I8" s="65"/>
      <c r="J8" s="65"/>
      <c r="L8" s="76"/>
      <c r="M8" s="76"/>
      <c r="N8" s="76"/>
      <c r="O8" s="76"/>
      <c r="P8" s="76"/>
      <c r="Q8" s="76"/>
      <c r="R8" s="85"/>
      <c r="S8" s="76"/>
      <c r="T8" s="76"/>
    </row>
    <row r="9" spans="1:20" ht="12.75" customHeight="1" x14ac:dyDescent="0.2">
      <c r="A9" s="67">
        <v>2020</v>
      </c>
      <c r="B9" s="150" t="s">
        <v>83</v>
      </c>
      <c r="C9" s="69" t="s">
        <v>84</v>
      </c>
      <c r="D9" s="150" t="s">
        <v>85</v>
      </c>
      <c r="E9" s="150" t="s">
        <v>86</v>
      </c>
      <c r="F9" s="68"/>
      <c r="G9" s="150" t="s">
        <v>87</v>
      </c>
      <c r="H9" s="150" t="s">
        <v>88</v>
      </c>
      <c r="I9" s="65"/>
      <c r="J9" s="150" t="s">
        <v>89</v>
      </c>
      <c r="L9" s="76"/>
      <c r="M9" s="76"/>
      <c r="N9" s="76"/>
      <c r="O9" s="76"/>
      <c r="P9" s="76"/>
      <c r="Q9" s="76"/>
      <c r="R9" s="76"/>
      <c r="S9" s="76"/>
      <c r="T9" s="76"/>
    </row>
    <row r="10" spans="1:20" x14ac:dyDescent="0.2">
      <c r="A10" s="70" t="s">
        <v>90</v>
      </c>
      <c r="B10" s="151"/>
      <c r="C10" s="71" t="s">
        <v>91</v>
      </c>
      <c r="D10" s="151"/>
      <c r="E10" s="151"/>
      <c r="F10" s="68" t="s">
        <v>92</v>
      </c>
      <c r="G10" s="151"/>
      <c r="H10" s="151"/>
      <c r="I10" s="71" t="s">
        <v>93</v>
      </c>
      <c r="J10" s="151"/>
      <c r="L10" s="76"/>
      <c r="M10" s="76"/>
      <c r="N10" s="76"/>
      <c r="O10" s="76"/>
      <c r="P10" s="76"/>
      <c r="Q10" s="76"/>
      <c r="R10" s="76"/>
      <c r="S10" s="76"/>
      <c r="T10" s="76"/>
    </row>
    <row r="11" spans="1:20" x14ac:dyDescent="0.2">
      <c r="A11" s="86">
        <v>1</v>
      </c>
      <c r="B11" s="72">
        <v>0</v>
      </c>
      <c r="C11" s="73">
        <v>0</v>
      </c>
      <c r="D11" s="72">
        <f>B11+C11</f>
        <v>0</v>
      </c>
      <c r="E11" s="73">
        <f>-C11/2</f>
        <v>0</v>
      </c>
      <c r="F11" s="73">
        <f>C11-E11</f>
        <v>0</v>
      </c>
      <c r="G11" s="72">
        <f>D11+E11</f>
        <v>0</v>
      </c>
      <c r="H11" s="74">
        <v>0.04</v>
      </c>
      <c r="I11" s="72">
        <f>G11*H11+C11/2*2*H11</f>
        <v>0</v>
      </c>
      <c r="J11" s="72">
        <f>B11+C11-I11</f>
        <v>0</v>
      </c>
      <c r="K11" s="87"/>
      <c r="L11" s="76"/>
      <c r="M11" s="76"/>
      <c r="N11" s="76"/>
      <c r="O11" s="76"/>
      <c r="P11" s="76"/>
      <c r="Q11" s="76"/>
      <c r="R11" s="76"/>
      <c r="S11" s="76"/>
      <c r="T11" s="76"/>
    </row>
    <row r="12" spans="1:20" x14ac:dyDescent="0.2">
      <c r="A12" s="75" t="s">
        <v>94</v>
      </c>
      <c r="B12" s="72">
        <v>0</v>
      </c>
      <c r="C12" s="73">
        <v>0</v>
      </c>
      <c r="D12" s="72">
        <f>B12+C12</f>
        <v>0</v>
      </c>
      <c r="E12" s="73">
        <f>-C12/2</f>
        <v>0</v>
      </c>
      <c r="F12" s="73">
        <f>C12-E12</f>
        <v>0</v>
      </c>
      <c r="G12" s="72">
        <f>D12+E12</f>
        <v>0</v>
      </c>
      <c r="H12" s="74">
        <v>7.0000000000000007E-2</v>
      </c>
      <c r="I12" s="72">
        <f>G12*H12+C12/2*2*H12</f>
        <v>0</v>
      </c>
      <c r="J12" s="72">
        <f>B12+C12-I12</f>
        <v>0</v>
      </c>
      <c r="K12" s="87"/>
      <c r="L12" s="76"/>
      <c r="M12" s="76"/>
      <c r="N12" s="76"/>
      <c r="O12" s="76"/>
      <c r="P12" s="76"/>
      <c r="Q12" s="76"/>
      <c r="R12" s="76"/>
      <c r="S12" s="76"/>
      <c r="T12" s="76"/>
    </row>
    <row r="13" spans="1:20" x14ac:dyDescent="0.2">
      <c r="A13" s="75" t="s">
        <v>95</v>
      </c>
      <c r="B13" s="72">
        <v>0.91585357499999998</v>
      </c>
      <c r="C13" s="73">
        <v>0</v>
      </c>
      <c r="D13" s="72">
        <f>B13+C13</f>
        <v>0.91585357499999998</v>
      </c>
      <c r="E13" s="73">
        <f>C13/2</f>
        <v>0</v>
      </c>
      <c r="F13" s="73">
        <f>C13-E13</f>
        <v>0</v>
      </c>
      <c r="G13" s="72">
        <f>D13+E13</f>
        <v>0.91585357499999998</v>
      </c>
      <c r="H13" s="74">
        <v>0.05</v>
      </c>
      <c r="I13" s="72">
        <f>G13*H13+C13/2*2*H13</f>
        <v>4.5792678750000003E-2</v>
      </c>
      <c r="J13" s="72">
        <f>B13+C13-I13</f>
        <v>0.87006089624999994</v>
      </c>
      <c r="K13" s="87"/>
      <c r="L13" s="76"/>
      <c r="M13" s="76"/>
      <c r="N13" s="76"/>
      <c r="O13" s="76"/>
      <c r="P13" s="76"/>
      <c r="Q13" s="76"/>
      <c r="R13" s="76"/>
      <c r="S13" s="76"/>
      <c r="T13" s="76"/>
    </row>
    <row r="14" spans="1:20" x14ac:dyDescent="0.2">
      <c r="A14" s="86">
        <v>47</v>
      </c>
      <c r="B14" s="72">
        <v>112.97423888</v>
      </c>
      <c r="C14" s="73">
        <v>0</v>
      </c>
      <c r="D14" s="72">
        <f>B14+C14</f>
        <v>112.97423888</v>
      </c>
      <c r="E14" s="73">
        <v>0</v>
      </c>
      <c r="F14" s="73">
        <f>C14-E14</f>
        <v>0</v>
      </c>
      <c r="G14" s="72">
        <f>D14+E14</f>
        <v>112.97423888</v>
      </c>
      <c r="H14" s="74">
        <v>0.08</v>
      </c>
      <c r="I14" s="72">
        <f>G14*H14+C14/2*2*H14</f>
        <v>9.0379391104</v>
      </c>
      <c r="J14" s="72">
        <f>B14+C14-I14</f>
        <v>103.9362997696</v>
      </c>
      <c r="L14" s="76"/>
      <c r="M14" s="76"/>
      <c r="N14" s="76"/>
      <c r="O14" s="76"/>
      <c r="P14" s="76"/>
      <c r="Q14" s="76"/>
      <c r="R14" s="76"/>
      <c r="S14" s="76"/>
      <c r="T14" s="76"/>
    </row>
    <row r="15" spans="1:20" ht="12" thickBot="1" x14ac:dyDescent="0.25">
      <c r="A15" s="77" t="s">
        <v>96</v>
      </c>
      <c r="B15" s="78">
        <v>113.890092455</v>
      </c>
      <c r="C15" s="78">
        <f t="shared" ref="C15:J15" si="0">SUM(C11:C14)</f>
        <v>0</v>
      </c>
      <c r="D15" s="78">
        <f t="shared" si="0"/>
        <v>113.890092455</v>
      </c>
      <c r="E15" s="78">
        <f t="shared" si="0"/>
        <v>0</v>
      </c>
      <c r="F15" s="78"/>
      <c r="G15" s="78">
        <f t="shared" si="0"/>
        <v>113.890092455</v>
      </c>
      <c r="H15" s="78">
        <f t="shared" si="0"/>
        <v>0.24000000000000005</v>
      </c>
      <c r="I15" s="78">
        <f t="shared" si="0"/>
        <v>9.0837317891500007</v>
      </c>
      <c r="J15" s="78">
        <f t="shared" si="0"/>
        <v>104.80636066584999</v>
      </c>
      <c r="L15" s="76"/>
      <c r="M15" s="76"/>
      <c r="N15" s="76"/>
      <c r="O15" s="76"/>
      <c r="P15" s="76"/>
      <c r="Q15" s="76"/>
      <c r="R15" s="76"/>
      <c r="S15" s="76"/>
      <c r="T15" s="76"/>
    </row>
    <row r="16" spans="1:20" ht="12" thickTop="1" x14ac:dyDescent="0.2">
      <c r="A16" s="86"/>
      <c r="B16" s="79"/>
      <c r="C16" s="80"/>
      <c r="D16" s="79"/>
      <c r="E16" s="80"/>
      <c r="F16" s="80"/>
      <c r="G16" s="79"/>
      <c r="H16" s="79"/>
      <c r="I16" s="79"/>
      <c r="J16" s="79"/>
      <c r="L16" s="76"/>
      <c r="M16" s="76"/>
      <c r="N16" s="76"/>
      <c r="O16" s="76"/>
      <c r="P16" s="76"/>
      <c r="Q16" s="76"/>
      <c r="R16" s="76"/>
      <c r="S16" s="76"/>
      <c r="T16" s="76"/>
    </row>
    <row r="17" spans="1:20" ht="12" thickBot="1" x14ac:dyDescent="0.25">
      <c r="A17" s="81"/>
      <c r="B17" s="65"/>
      <c r="C17" s="65"/>
      <c r="D17" s="65"/>
      <c r="E17" s="65"/>
      <c r="F17" s="65"/>
      <c r="G17" s="82"/>
      <c r="H17" s="83" t="s">
        <v>97</v>
      </c>
      <c r="I17" s="84">
        <f>I15</f>
        <v>9.0837317891500007</v>
      </c>
      <c r="J17" s="65"/>
      <c r="L17" s="88"/>
      <c r="M17" s="88"/>
      <c r="N17" s="88"/>
      <c r="O17" s="88"/>
      <c r="P17" s="88"/>
      <c r="Q17" s="88"/>
      <c r="R17" s="88"/>
      <c r="S17" s="88"/>
      <c r="T17" s="88"/>
    </row>
    <row r="18" spans="1:20" ht="12" thickTop="1" x14ac:dyDescent="0.2">
      <c r="B18" s="65"/>
      <c r="C18" s="65"/>
      <c r="D18" s="65"/>
      <c r="E18" s="65"/>
      <c r="F18" s="65"/>
      <c r="G18" s="65"/>
      <c r="H18" s="65"/>
      <c r="I18" s="65"/>
      <c r="J18" s="65"/>
      <c r="L18" s="76"/>
      <c r="M18" s="76"/>
      <c r="N18" s="76"/>
      <c r="O18" s="76"/>
      <c r="P18" s="76"/>
      <c r="Q18" s="76"/>
      <c r="R18" s="76"/>
      <c r="S18" s="76"/>
      <c r="T18" s="76"/>
    </row>
    <row r="19" spans="1:20" x14ac:dyDescent="0.2">
      <c r="B19" s="65"/>
      <c r="C19" s="65"/>
      <c r="D19" s="65"/>
      <c r="E19" s="65"/>
      <c r="F19" s="65"/>
      <c r="G19" s="65"/>
      <c r="H19" s="65"/>
      <c r="I19" s="65"/>
      <c r="J19" s="65"/>
      <c r="L19" s="76"/>
      <c r="M19" s="76"/>
      <c r="N19" s="76"/>
      <c r="O19" s="76"/>
      <c r="P19" s="76"/>
      <c r="Q19" s="76"/>
      <c r="R19" s="76"/>
      <c r="S19" s="76"/>
      <c r="T19" s="76"/>
    </row>
    <row r="20" spans="1:20" ht="11.25" customHeight="1" x14ac:dyDescent="0.2">
      <c r="A20" s="67">
        <v>2021</v>
      </c>
      <c r="B20" s="150" t="s">
        <v>83</v>
      </c>
      <c r="C20" s="69" t="s">
        <v>84</v>
      </c>
      <c r="D20" s="150" t="s">
        <v>85</v>
      </c>
      <c r="E20" s="150" t="s">
        <v>86</v>
      </c>
      <c r="F20" s="68"/>
      <c r="G20" s="150" t="s">
        <v>87</v>
      </c>
      <c r="H20" s="150" t="s">
        <v>88</v>
      </c>
      <c r="I20" s="65"/>
      <c r="J20" s="150" t="s">
        <v>89</v>
      </c>
      <c r="L20" s="76"/>
      <c r="M20" s="76"/>
      <c r="N20" s="76"/>
      <c r="O20" s="76"/>
      <c r="P20" s="76"/>
      <c r="Q20" s="76"/>
      <c r="R20" s="76"/>
      <c r="S20" s="76"/>
      <c r="T20" s="76"/>
    </row>
    <row r="21" spans="1:20" ht="12.75" customHeight="1" x14ac:dyDescent="0.2">
      <c r="A21" s="70" t="s">
        <v>90</v>
      </c>
      <c r="B21" s="151"/>
      <c r="C21" s="71" t="s">
        <v>91</v>
      </c>
      <c r="D21" s="151"/>
      <c r="E21" s="151"/>
      <c r="F21" s="68" t="s">
        <v>92</v>
      </c>
      <c r="G21" s="151"/>
      <c r="H21" s="151"/>
      <c r="I21" s="71" t="s">
        <v>93</v>
      </c>
      <c r="J21" s="151"/>
      <c r="L21" s="76"/>
      <c r="M21" s="76"/>
      <c r="N21" s="76"/>
      <c r="O21" s="76"/>
      <c r="P21" s="76"/>
      <c r="Q21" s="76"/>
      <c r="R21" s="76"/>
      <c r="S21" s="76"/>
      <c r="T21" s="76"/>
    </row>
    <row r="22" spans="1:20" x14ac:dyDescent="0.2">
      <c r="A22" s="89">
        <v>1</v>
      </c>
      <c r="B22" s="72">
        <f>J11</f>
        <v>0</v>
      </c>
      <c r="C22" s="73">
        <v>0</v>
      </c>
      <c r="D22" s="72">
        <f>B22+C22</f>
        <v>0</v>
      </c>
      <c r="E22" s="73">
        <f>-C22/2</f>
        <v>0</v>
      </c>
      <c r="F22" s="73">
        <f>C22-E22</f>
        <v>0</v>
      </c>
      <c r="G22" s="72">
        <f>D22+E22</f>
        <v>0</v>
      </c>
      <c r="H22" s="74">
        <v>0.04</v>
      </c>
      <c r="I22" s="72">
        <f>G22*H22+C22/2*2*H22</f>
        <v>0</v>
      </c>
      <c r="J22" s="72">
        <f>B22+C22-I22</f>
        <v>0</v>
      </c>
      <c r="L22" s="76"/>
      <c r="M22" s="76"/>
      <c r="N22" s="76"/>
      <c r="O22" s="76"/>
      <c r="P22" s="76"/>
      <c r="Q22" s="76"/>
      <c r="R22" s="76"/>
      <c r="S22" s="76"/>
      <c r="T22" s="76"/>
    </row>
    <row r="23" spans="1:20" x14ac:dyDescent="0.2">
      <c r="A23" s="75" t="s">
        <v>94</v>
      </c>
      <c r="B23" s="72">
        <f>J12</f>
        <v>0</v>
      </c>
      <c r="C23" s="73">
        <v>0</v>
      </c>
      <c r="D23" s="72">
        <f>B23+C23</f>
        <v>0</v>
      </c>
      <c r="E23" s="73">
        <f>-C23/2</f>
        <v>0</v>
      </c>
      <c r="F23" s="73">
        <f t="shared" ref="F23:F25" si="1">C23-E23</f>
        <v>0</v>
      </c>
      <c r="G23" s="72">
        <f>D23+E23</f>
        <v>0</v>
      </c>
      <c r="H23" s="74">
        <v>7.0000000000000007E-2</v>
      </c>
      <c r="I23" s="72">
        <f>G23*H23+C23/2*2*H23</f>
        <v>0</v>
      </c>
      <c r="J23" s="72">
        <f>B23+C23-I23</f>
        <v>0</v>
      </c>
      <c r="L23" s="76"/>
      <c r="M23" s="76"/>
      <c r="N23" s="76"/>
      <c r="O23" s="76"/>
      <c r="P23" s="76"/>
      <c r="Q23" s="76"/>
      <c r="R23" s="76"/>
      <c r="S23" s="76"/>
      <c r="T23" s="76"/>
    </row>
    <row r="24" spans="1:20" x14ac:dyDescent="0.2">
      <c r="A24" s="75" t="s">
        <v>95</v>
      </c>
      <c r="B24" s="72">
        <f>J13</f>
        <v>0.87006089624999994</v>
      </c>
      <c r="C24" s="73">
        <v>0</v>
      </c>
      <c r="D24" s="72">
        <f>B24+C24</f>
        <v>0.87006089624999994</v>
      </c>
      <c r="E24" s="73">
        <f>-C24/2</f>
        <v>0</v>
      </c>
      <c r="F24" s="73">
        <f t="shared" si="1"/>
        <v>0</v>
      </c>
      <c r="G24" s="72">
        <f>D24+E24</f>
        <v>0.87006089624999994</v>
      </c>
      <c r="H24" s="74">
        <v>0.05</v>
      </c>
      <c r="I24" s="72">
        <f>G24*H24+C24/2*2*H24</f>
        <v>4.3503044812500002E-2</v>
      </c>
      <c r="J24" s="72">
        <f>B24+C24-I24</f>
        <v>0.82655785143749994</v>
      </c>
      <c r="L24" s="76"/>
      <c r="M24" s="76"/>
      <c r="N24" s="76"/>
      <c r="O24" s="76"/>
      <c r="P24" s="76"/>
      <c r="Q24" s="76"/>
      <c r="R24" s="76"/>
      <c r="S24" s="76"/>
      <c r="T24" s="76"/>
    </row>
    <row r="25" spans="1:20" x14ac:dyDescent="0.2">
      <c r="A25" s="89">
        <v>47</v>
      </c>
      <c r="B25" s="72">
        <f>J14</f>
        <v>103.9362997696</v>
      </c>
      <c r="C25" s="73">
        <v>0</v>
      </c>
      <c r="D25" s="72">
        <f>B25+C25</f>
        <v>103.9362997696</v>
      </c>
      <c r="E25" s="73">
        <f>-C25/2</f>
        <v>0</v>
      </c>
      <c r="F25" s="73">
        <f t="shared" si="1"/>
        <v>0</v>
      </c>
      <c r="G25" s="72">
        <f>D25+E25</f>
        <v>103.9362997696</v>
      </c>
      <c r="H25" s="74">
        <v>0.08</v>
      </c>
      <c r="I25" s="72">
        <f>G25*H25+C25/2*2*H25</f>
        <v>8.3149039815679995</v>
      </c>
      <c r="J25" s="72">
        <f>B25+C25-I25</f>
        <v>95.621395788032004</v>
      </c>
      <c r="L25" s="76"/>
      <c r="M25" s="76"/>
      <c r="N25" s="76"/>
      <c r="O25" s="76"/>
      <c r="P25" s="76"/>
      <c r="Q25" s="76"/>
      <c r="R25" s="76"/>
      <c r="S25" s="76"/>
      <c r="T25" s="76"/>
    </row>
    <row r="26" spans="1:20" ht="12" thickBot="1" x14ac:dyDescent="0.25">
      <c r="A26" s="77" t="s">
        <v>96</v>
      </c>
      <c r="B26" s="78">
        <f t="shared" ref="B26:J26" si="2">SUM(B22:B25)</f>
        <v>104.80636066584999</v>
      </c>
      <c r="C26" s="78">
        <f t="shared" si="2"/>
        <v>0</v>
      </c>
      <c r="D26" s="78">
        <f t="shared" si="2"/>
        <v>104.80636066584999</v>
      </c>
      <c r="E26" s="78">
        <f t="shared" si="2"/>
        <v>0</v>
      </c>
      <c r="F26" s="78"/>
      <c r="G26" s="78">
        <f t="shared" si="2"/>
        <v>104.80636066584999</v>
      </c>
      <c r="H26" s="78">
        <f t="shared" si="2"/>
        <v>0.24000000000000005</v>
      </c>
      <c r="I26" s="78">
        <f t="shared" si="2"/>
        <v>8.3584070263804993</v>
      </c>
      <c r="J26" s="78">
        <f t="shared" si="2"/>
        <v>96.447953639469503</v>
      </c>
      <c r="L26" s="76"/>
      <c r="M26" s="76"/>
      <c r="N26" s="76"/>
      <c r="O26" s="76"/>
      <c r="P26" s="76"/>
      <c r="Q26" s="76"/>
      <c r="R26" s="76"/>
      <c r="S26" s="76"/>
      <c r="T26" s="76"/>
    </row>
    <row r="27" spans="1:20" ht="12" thickTop="1" x14ac:dyDescent="0.2">
      <c r="A27" s="89"/>
      <c r="B27" s="90"/>
      <c r="C27" s="80"/>
      <c r="D27" s="90"/>
      <c r="E27" s="80"/>
      <c r="F27" s="80"/>
      <c r="G27" s="90"/>
      <c r="H27" s="90"/>
      <c r="I27" s="90"/>
      <c r="J27" s="90"/>
      <c r="L27" s="76"/>
      <c r="M27" s="76"/>
      <c r="N27" s="76"/>
      <c r="O27" s="76"/>
      <c r="P27" s="76"/>
      <c r="Q27" s="76"/>
      <c r="R27" s="76"/>
      <c r="S27" s="76"/>
      <c r="T27" s="76"/>
    </row>
    <row r="28" spans="1:20" ht="12" thickBot="1" x14ac:dyDescent="0.25">
      <c r="A28" s="81"/>
      <c r="B28" s="65"/>
      <c r="C28" s="65"/>
      <c r="D28" s="65"/>
      <c r="E28" s="65"/>
      <c r="F28" s="65"/>
      <c r="G28" s="82"/>
      <c r="H28" s="83" t="s">
        <v>97</v>
      </c>
      <c r="I28" s="84">
        <f>I26</f>
        <v>8.3584070263804993</v>
      </c>
      <c r="J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ht="12" thickTop="1" x14ac:dyDescent="0.2">
      <c r="A29" s="81"/>
      <c r="B29" s="65"/>
      <c r="C29" s="65"/>
      <c r="D29" s="65"/>
      <c r="E29" s="65"/>
      <c r="F29" s="65"/>
      <c r="G29" s="82"/>
      <c r="H29" s="83"/>
      <c r="I29" s="91"/>
      <c r="J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x14ac:dyDescent="0.2">
      <c r="B30" s="65"/>
      <c r="C30" s="65"/>
      <c r="D30" s="65"/>
      <c r="E30" s="65"/>
      <c r="F30" s="65"/>
      <c r="G30" s="65"/>
      <c r="H30" s="65"/>
      <c r="I30" s="65"/>
      <c r="J30" s="65"/>
      <c r="L30" s="76"/>
      <c r="M30" s="76"/>
      <c r="N30" s="76"/>
      <c r="O30" s="76"/>
      <c r="P30" s="76"/>
      <c r="Q30" s="76"/>
      <c r="R30" s="76"/>
      <c r="S30" s="76"/>
      <c r="T30" s="76"/>
    </row>
    <row r="31" spans="1:20" ht="11.25" customHeight="1" x14ac:dyDescent="0.2">
      <c r="A31" s="67">
        <v>2022</v>
      </c>
      <c r="B31" s="150" t="s">
        <v>83</v>
      </c>
      <c r="C31" s="69" t="s">
        <v>84</v>
      </c>
      <c r="D31" s="150" t="s">
        <v>85</v>
      </c>
      <c r="E31" s="150" t="s">
        <v>86</v>
      </c>
      <c r="F31" s="68"/>
      <c r="G31" s="150" t="s">
        <v>87</v>
      </c>
      <c r="H31" s="150" t="s">
        <v>88</v>
      </c>
      <c r="I31" s="65"/>
      <c r="J31" s="150" t="s">
        <v>89</v>
      </c>
      <c r="L31" s="76"/>
      <c r="M31" s="76"/>
      <c r="N31" s="76"/>
      <c r="O31" s="76"/>
      <c r="P31" s="76"/>
      <c r="Q31" s="76"/>
      <c r="R31" s="76"/>
      <c r="S31" s="76"/>
      <c r="T31" s="76"/>
    </row>
    <row r="32" spans="1:20" x14ac:dyDescent="0.2">
      <c r="A32" s="70" t="s">
        <v>90</v>
      </c>
      <c r="B32" s="151"/>
      <c r="C32" s="71" t="s">
        <v>91</v>
      </c>
      <c r="D32" s="151"/>
      <c r="E32" s="151"/>
      <c r="F32" s="68" t="s">
        <v>92</v>
      </c>
      <c r="G32" s="151"/>
      <c r="H32" s="151"/>
      <c r="I32" s="71" t="s">
        <v>93</v>
      </c>
      <c r="J32" s="151"/>
      <c r="L32" s="76"/>
      <c r="M32" s="76"/>
      <c r="N32" s="76"/>
      <c r="O32" s="76"/>
      <c r="P32" s="76"/>
      <c r="Q32" s="76"/>
      <c r="R32" s="76"/>
      <c r="S32" s="76"/>
      <c r="T32" s="76"/>
    </row>
    <row r="33" spans="1:20" x14ac:dyDescent="0.2">
      <c r="A33" s="92">
        <v>1</v>
      </c>
      <c r="B33" s="72">
        <f>J22</f>
        <v>0</v>
      </c>
      <c r="C33" s="73">
        <v>0</v>
      </c>
      <c r="D33" s="72">
        <f>B33+C33</f>
        <v>0</v>
      </c>
      <c r="E33" s="73">
        <f>-C33/2</f>
        <v>0</v>
      </c>
      <c r="F33" s="73">
        <f>C33-E33</f>
        <v>0</v>
      </c>
      <c r="G33" s="72">
        <f>D33+E33</f>
        <v>0</v>
      </c>
      <c r="H33" s="74">
        <v>0.04</v>
      </c>
      <c r="I33" s="72">
        <f>G33*H33+C33/2*2*H33</f>
        <v>0</v>
      </c>
      <c r="J33" s="72">
        <f>B33+C33-I33</f>
        <v>0</v>
      </c>
      <c r="L33" s="76"/>
      <c r="M33" s="76"/>
      <c r="N33" s="76"/>
      <c r="O33" s="76"/>
      <c r="P33" s="76"/>
      <c r="Q33" s="76"/>
      <c r="R33" s="76"/>
      <c r="S33" s="76"/>
      <c r="T33" s="76"/>
    </row>
    <row r="34" spans="1:20" x14ac:dyDescent="0.2">
      <c r="A34" s="75" t="s">
        <v>94</v>
      </c>
      <c r="B34" s="72">
        <f>J23</f>
        <v>0</v>
      </c>
      <c r="C34" s="73">
        <v>0</v>
      </c>
      <c r="D34" s="72">
        <f>B34+C34</f>
        <v>0</v>
      </c>
      <c r="E34" s="73">
        <f>-C34/2</f>
        <v>0</v>
      </c>
      <c r="F34" s="73">
        <f t="shared" ref="F34:F36" si="3">C34-E34</f>
        <v>0</v>
      </c>
      <c r="G34" s="72">
        <f>D34+E34</f>
        <v>0</v>
      </c>
      <c r="H34" s="74">
        <v>7.0000000000000007E-2</v>
      </c>
      <c r="I34" s="72">
        <f>G34*H34+C34/2*2*H34</f>
        <v>0</v>
      </c>
      <c r="J34" s="72">
        <f>B34+C34-I34</f>
        <v>0</v>
      </c>
      <c r="L34" s="76"/>
      <c r="M34" s="76"/>
      <c r="N34" s="76"/>
      <c r="O34" s="76"/>
      <c r="P34" s="76"/>
      <c r="Q34" s="76"/>
      <c r="R34" s="76"/>
      <c r="S34" s="76"/>
      <c r="T34" s="76"/>
    </row>
    <row r="35" spans="1:20" x14ac:dyDescent="0.2">
      <c r="A35" s="75" t="s">
        <v>95</v>
      </c>
      <c r="B35" s="72">
        <f>J24</f>
        <v>0.82655785143749994</v>
      </c>
      <c r="C35" s="73">
        <v>0</v>
      </c>
      <c r="D35" s="72">
        <f>B35+C35</f>
        <v>0.82655785143749994</v>
      </c>
      <c r="E35" s="73">
        <f>-C35/2</f>
        <v>0</v>
      </c>
      <c r="F35" s="73">
        <f t="shared" si="3"/>
        <v>0</v>
      </c>
      <c r="G35" s="72">
        <f>D35+E35</f>
        <v>0.82655785143749994</v>
      </c>
      <c r="H35" s="74">
        <v>0.05</v>
      </c>
      <c r="I35" s="72">
        <f>G35*H35+C35/2*2*H35</f>
        <v>4.1327892571874997E-2</v>
      </c>
      <c r="J35" s="72">
        <f>B35+C35-I35</f>
        <v>0.78522995886562497</v>
      </c>
      <c r="L35" s="76"/>
      <c r="M35" s="76"/>
      <c r="N35" s="76"/>
      <c r="O35" s="76"/>
      <c r="P35" s="76"/>
      <c r="Q35" s="76"/>
      <c r="R35" s="76"/>
      <c r="S35" s="76"/>
      <c r="T35" s="76"/>
    </row>
    <row r="36" spans="1:20" x14ac:dyDescent="0.2">
      <c r="A36" s="92">
        <v>47</v>
      </c>
      <c r="B36" s="72">
        <f>J25</f>
        <v>95.621395788032004</v>
      </c>
      <c r="C36" s="73">
        <v>0</v>
      </c>
      <c r="D36" s="72">
        <f>B36+C36</f>
        <v>95.621395788032004</v>
      </c>
      <c r="E36" s="73">
        <f>-C36/2</f>
        <v>0</v>
      </c>
      <c r="F36" s="73">
        <f t="shared" si="3"/>
        <v>0</v>
      </c>
      <c r="G36" s="72">
        <f>D36+E36</f>
        <v>95.621395788032004</v>
      </c>
      <c r="H36" s="74">
        <v>0.08</v>
      </c>
      <c r="I36" s="72">
        <f>G36*H36+C36/2*2*H36</f>
        <v>7.6497116630425603</v>
      </c>
      <c r="J36" s="72">
        <f>B36+C36-I36</f>
        <v>87.971684124989437</v>
      </c>
    </row>
    <row r="37" spans="1:20" x14ac:dyDescent="0.2">
      <c r="A37" s="77" t="s">
        <v>96</v>
      </c>
      <c r="B37" s="78">
        <f t="shared" ref="B37:J37" si="4">SUM(B33:B36)</f>
        <v>96.447953639469503</v>
      </c>
      <c r="C37" s="78">
        <f t="shared" si="4"/>
        <v>0</v>
      </c>
      <c r="D37" s="78">
        <f t="shared" si="4"/>
        <v>96.447953639469503</v>
      </c>
      <c r="E37" s="78">
        <f t="shared" si="4"/>
        <v>0</v>
      </c>
      <c r="F37" s="78">
        <f t="shared" si="4"/>
        <v>0</v>
      </c>
      <c r="G37" s="78">
        <f t="shared" si="4"/>
        <v>96.447953639469503</v>
      </c>
      <c r="H37" s="78">
        <f t="shared" si="4"/>
        <v>0.24000000000000005</v>
      </c>
      <c r="I37" s="78">
        <f t="shared" si="4"/>
        <v>7.6910395556144353</v>
      </c>
      <c r="J37" s="78">
        <f t="shared" si="4"/>
        <v>88.756914083855065</v>
      </c>
    </row>
    <row r="38" spans="1:20" ht="12" thickTop="1" x14ac:dyDescent="0.2">
      <c r="A38" s="93"/>
      <c r="B38" s="65"/>
      <c r="C38" s="80"/>
      <c r="D38" s="65"/>
      <c r="E38" s="80"/>
      <c r="F38" s="80"/>
      <c r="G38" s="65"/>
      <c r="H38" s="65"/>
      <c r="I38" s="65"/>
      <c r="J38" s="65"/>
    </row>
    <row r="39" spans="1:20" ht="12" thickBot="1" x14ac:dyDescent="0.25">
      <c r="A39" s="81"/>
      <c r="B39" s="65"/>
      <c r="C39" s="65"/>
      <c r="D39" s="65"/>
      <c r="E39" s="65"/>
      <c r="F39" s="65"/>
      <c r="G39" s="82"/>
      <c r="H39" s="83" t="s">
        <v>97</v>
      </c>
      <c r="I39" s="84">
        <f>I37</f>
        <v>7.6910395556144353</v>
      </c>
      <c r="J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ht="12" thickTop="1" x14ac:dyDescent="0.2">
      <c r="A40" s="81"/>
      <c r="B40" s="65"/>
      <c r="C40" s="65"/>
      <c r="D40" s="65"/>
      <c r="E40" s="65"/>
      <c r="F40" s="65"/>
      <c r="G40" s="82"/>
      <c r="H40" s="83"/>
      <c r="I40" s="91"/>
      <c r="J40" s="65"/>
      <c r="L40" s="66"/>
      <c r="M40" s="66"/>
      <c r="N40" s="66"/>
      <c r="O40" s="66"/>
      <c r="P40" s="66"/>
      <c r="Q40" s="66"/>
      <c r="R40" s="66"/>
      <c r="S40" s="66"/>
      <c r="T40" s="66"/>
    </row>
    <row r="41" spans="1:20" x14ac:dyDescent="0.2">
      <c r="B41" s="65"/>
      <c r="C41" s="65"/>
      <c r="D41" s="65"/>
      <c r="E41" s="65"/>
      <c r="F41" s="65"/>
      <c r="G41" s="65"/>
      <c r="H41" s="65"/>
      <c r="I41" s="65"/>
      <c r="J41" s="65"/>
    </row>
    <row r="42" spans="1:20" x14ac:dyDescent="0.2">
      <c r="A42" s="67">
        <v>2023</v>
      </c>
      <c r="B42" s="150" t="s">
        <v>83</v>
      </c>
      <c r="C42" s="69" t="s">
        <v>84</v>
      </c>
      <c r="D42" s="150" t="s">
        <v>85</v>
      </c>
      <c r="E42" s="150" t="s">
        <v>86</v>
      </c>
      <c r="F42" s="68"/>
      <c r="G42" s="150" t="s">
        <v>87</v>
      </c>
      <c r="H42" s="150" t="s">
        <v>88</v>
      </c>
      <c r="I42" s="65"/>
      <c r="J42" s="150" t="s">
        <v>89</v>
      </c>
    </row>
    <row r="43" spans="1:20" x14ac:dyDescent="0.2">
      <c r="A43" s="70" t="s">
        <v>90</v>
      </c>
      <c r="B43" s="151"/>
      <c r="C43" s="71" t="s">
        <v>91</v>
      </c>
      <c r="D43" s="151"/>
      <c r="E43" s="151"/>
      <c r="F43" s="68" t="s">
        <v>92</v>
      </c>
      <c r="G43" s="151"/>
      <c r="H43" s="151"/>
      <c r="I43" s="71" t="s">
        <v>93</v>
      </c>
      <c r="J43" s="151"/>
    </row>
    <row r="44" spans="1:20" x14ac:dyDescent="0.2">
      <c r="A44" s="92">
        <v>1</v>
      </c>
      <c r="B44" s="72">
        <f>J33</f>
        <v>0</v>
      </c>
      <c r="C44" s="73">
        <v>0</v>
      </c>
      <c r="D44" s="72">
        <f>B44+C44</f>
        <v>0</v>
      </c>
      <c r="E44" s="73">
        <f>-C44/2</f>
        <v>0</v>
      </c>
      <c r="F44" s="73">
        <f>C44-E44</f>
        <v>0</v>
      </c>
      <c r="G44" s="72">
        <f>D44+E44</f>
        <v>0</v>
      </c>
      <c r="H44" s="74">
        <v>0.04</v>
      </c>
      <c r="I44" s="72">
        <f>G44*H44+C44/2*2*H44</f>
        <v>0</v>
      </c>
      <c r="J44" s="72">
        <f>B44+C44-I44</f>
        <v>0</v>
      </c>
    </row>
    <row r="45" spans="1:20" x14ac:dyDescent="0.2">
      <c r="A45" s="75" t="s">
        <v>94</v>
      </c>
      <c r="B45" s="72">
        <f>J34</f>
        <v>0</v>
      </c>
      <c r="C45" s="73">
        <v>0</v>
      </c>
      <c r="D45" s="72">
        <f>B45+C45</f>
        <v>0</v>
      </c>
      <c r="E45" s="73">
        <f>-C45/2</f>
        <v>0</v>
      </c>
      <c r="F45" s="73">
        <f t="shared" ref="F45:F47" si="5">C45-E45</f>
        <v>0</v>
      </c>
      <c r="G45" s="72">
        <f>D45+E45</f>
        <v>0</v>
      </c>
      <c r="H45" s="74">
        <v>7.0000000000000007E-2</v>
      </c>
      <c r="I45" s="72">
        <f>G45*H45+C45/2*2*H45</f>
        <v>0</v>
      </c>
      <c r="J45" s="72">
        <f>B45+C45-I45</f>
        <v>0</v>
      </c>
    </row>
    <row r="46" spans="1:20" x14ac:dyDescent="0.2">
      <c r="A46" s="75" t="s">
        <v>95</v>
      </c>
      <c r="B46" s="72">
        <f>J35</f>
        <v>0.78522995886562497</v>
      </c>
      <c r="C46" s="73">
        <v>0</v>
      </c>
      <c r="D46" s="72">
        <f>B46+C46</f>
        <v>0.78522995886562497</v>
      </c>
      <c r="E46" s="73">
        <f>-C46/2</f>
        <v>0</v>
      </c>
      <c r="F46" s="73">
        <f t="shared" si="5"/>
        <v>0</v>
      </c>
      <c r="G46" s="72">
        <f>D46+E46</f>
        <v>0.78522995886562497</v>
      </c>
      <c r="H46" s="74">
        <v>0.05</v>
      </c>
      <c r="I46" s="72">
        <f>G46*H46+C46/2*2*H46</f>
        <v>3.9261497943281251E-2</v>
      </c>
      <c r="J46" s="72">
        <f>B46+C46-I46</f>
        <v>0.7459684609223437</v>
      </c>
    </row>
    <row r="47" spans="1:20" x14ac:dyDescent="0.2">
      <c r="A47" s="92">
        <v>47</v>
      </c>
      <c r="B47" s="72">
        <f>J36</f>
        <v>87.971684124989437</v>
      </c>
      <c r="C47" s="73">
        <v>0</v>
      </c>
      <c r="D47" s="72">
        <f>B47+C47</f>
        <v>87.971684124989437</v>
      </c>
      <c r="E47" s="73">
        <f>-C47/2</f>
        <v>0</v>
      </c>
      <c r="F47" s="73">
        <f t="shared" si="5"/>
        <v>0</v>
      </c>
      <c r="G47" s="72">
        <f>D47+E47</f>
        <v>87.971684124989437</v>
      </c>
      <c r="H47" s="74">
        <v>0.08</v>
      </c>
      <c r="I47" s="72">
        <f>G47*H47+C47/2*2*H47</f>
        <v>7.0377347299991548</v>
      </c>
      <c r="J47" s="72">
        <f>B47+C47-I47</f>
        <v>80.933949394990279</v>
      </c>
    </row>
    <row r="48" spans="1:20" ht="12" thickBot="1" x14ac:dyDescent="0.25">
      <c r="A48" s="77" t="s">
        <v>96</v>
      </c>
      <c r="B48" s="78">
        <f t="shared" ref="B48:J48" si="6">SUM(B44:B47)</f>
        <v>88.756914083855065</v>
      </c>
      <c r="C48" s="78">
        <f t="shared" si="6"/>
        <v>0</v>
      </c>
      <c r="D48" s="78">
        <f t="shared" si="6"/>
        <v>88.756914083855065</v>
      </c>
      <c r="E48" s="78">
        <f t="shared" si="6"/>
        <v>0</v>
      </c>
      <c r="F48" s="78">
        <f t="shared" si="6"/>
        <v>0</v>
      </c>
      <c r="G48" s="78">
        <f t="shared" si="6"/>
        <v>88.756914083855065</v>
      </c>
      <c r="H48" s="78">
        <f t="shared" si="6"/>
        <v>0.24000000000000005</v>
      </c>
      <c r="I48" s="78">
        <f t="shared" si="6"/>
        <v>7.0769962279424359</v>
      </c>
      <c r="J48" s="78">
        <f t="shared" si="6"/>
        <v>81.67991785591262</v>
      </c>
    </row>
    <row r="49" spans="1:10" ht="12" thickTop="1" x14ac:dyDescent="0.2">
      <c r="A49" s="93"/>
      <c r="B49" s="65"/>
      <c r="C49" s="80"/>
      <c r="D49" s="65"/>
      <c r="E49" s="80"/>
      <c r="F49" s="80"/>
      <c r="G49" s="65"/>
      <c r="H49" s="65"/>
      <c r="I49" s="65"/>
      <c r="J49" s="65"/>
    </row>
    <row r="50" spans="1:10" ht="12" thickBot="1" x14ac:dyDescent="0.25">
      <c r="A50" s="81"/>
      <c r="B50" s="65"/>
      <c r="C50" s="65"/>
      <c r="D50" s="65"/>
      <c r="E50" s="65"/>
      <c r="F50" s="65"/>
      <c r="G50" s="82"/>
      <c r="H50" s="83" t="s">
        <v>97</v>
      </c>
      <c r="I50" s="84">
        <f>I48</f>
        <v>7.0769962279424359</v>
      </c>
      <c r="J50" s="65"/>
    </row>
    <row r="51" spans="1:10" ht="12" thickTop="1" x14ac:dyDescent="0.2"/>
  </sheetData>
  <mergeCells count="31">
    <mergeCell ref="K4:L4"/>
    <mergeCell ref="A6:J6"/>
    <mergeCell ref="A1:J1"/>
    <mergeCell ref="A2:J2"/>
    <mergeCell ref="A3:J3"/>
    <mergeCell ref="A4:J4"/>
    <mergeCell ref="A5:J5"/>
    <mergeCell ref="J20:J21"/>
    <mergeCell ref="B9:B10"/>
    <mergeCell ref="D9:D10"/>
    <mergeCell ref="E9:E10"/>
    <mergeCell ref="G9:G10"/>
    <mergeCell ref="H9:H10"/>
    <mergeCell ref="J9:J10"/>
    <mergeCell ref="B20:B21"/>
    <mergeCell ref="D20:D21"/>
    <mergeCell ref="E20:E21"/>
    <mergeCell ref="G20:G21"/>
    <mergeCell ref="H20:H21"/>
    <mergeCell ref="J42:J43"/>
    <mergeCell ref="B31:B32"/>
    <mergeCell ref="D31:D32"/>
    <mergeCell ref="E31:E32"/>
    <mergeCell ref="G31:G32"/>
    <mergeCell ref="H31:H32"/>
    <mergeCell ref="J31:J32"/>
    <mergeCell ref="B42:B43"/>
    <mergeCell ref="D42:D43"/>
    <mergeCell ref="E42:E43"/>
    <mergeCell ref="G42:G43"/>
    <mergeCell ref="H42:H43"/>
  </mergeCells>
  <printOptions horizontalCentered="1"/>
  <pageMargins left="0.75" right="0.75" top="1" bottom="1" header="0.5" footer="0.5"/>
  <pageSetup scale="84" orientation="landscape" r:id="rId1"/>
  <headerFooter differentOddEven="1" alignWithMargins="0">
    <evenHeader>&amp;RFiled: 2019-06-28
EB-2019-XXXX
Exhibit F-06-02
Attachment 2
Page &amp;P of &amp;N</evenHeader>
  </headerFooter>
  <rowBreaks count="1" manualBreakCount="1">
    <brk id="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Draft Settlement Proposal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i:0#.f|membership|selma.yam@hydroone.com,#i:0#.f|membership|selma.yam@hydroone.com,#Selma.Yam@HydroOne.com,#,#YAM Selma,#,#CORPORATETAX,#Senior Manager, Taxation</DisplayName>
        <AccountId>93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2024-05-23T04:00:00+00:00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i:0#.f|membership|nancy.tran@hydroone.com</DisplayName>
        <AccountId>196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>false</MatchingIR>
    <RegLead xmlns="7e651a3a-8d05-4ee0-9344-b668032e30e0">
      <UserInfo>
        <DisplayName/>
        <AccountId xsi:nil="true"/>
        <AccountType/>
      </UserInfo>
    </RegLea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4FEFD-DB52-470B-A661-D095FE0A6129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e651a3a-8d05-4ee0-9344-b668032e30e0"/>
    <ds:schemaRef ds:uri="http://purl.org/dc/elements/1.1/"/>
    <ds:schemaRef ds:uri="http://purl.org/dc/terms/"/>
    <ds:schemaRef ds:uri="http://schemas.microsoft.com/office/2006/documentManagement/types"/>
    <ds:schemaRef ds:uri="1f5e108a-442b-424d-88d6-fdac133e65d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342A1E-1614-45CA-BB4F-B1068D6281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9F64BC-5091-4254-BA7E-CA6BA8B2B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Historical Utility Taxes</vt:lpstr>
      <vt:lpstr>Historical CCA</vt:lpstr>
      <vt:lpstr>'Historical CCA'!Print_Area</vt:lpstr>
      <vt:lpstr>'Historical Utility Taxes'!Print_Area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Year Taxable Income Calculation and CCA</dc:title>
  <dc:subject/>
  <dc:creator>YAM Selma</dc:creator>
  <cp:keywords/>
  <dc:description/>
  <cp:lastModifiedBy>QURESHI Muhammad</cp:lastModifiedBy>
  <cp:revision/>
  <cp:lastPrinted>2024-10-18T17:26:21Z</cp:lastPrinted>
  <dcterms:created xsi:type="dcterms:W3CDTF">2024-02-07T19:29:49Z</dcterms:created>
  <dcterms:modified xsi:type="dcterms:W3CDTF">2024-10-18T17:27:31Z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