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westariopower.sharepoint.com/sites/SharedServicesFiles/Shared Documents/Rate Applications/IRM/2025/Interogories/Interogories Round 2/"/>
    </mc:Choice>
  </mc:AlternateContent>
  <xr:revisionPtr revIDLastSave="16" documentId="8_{AF8475ED-37CA-48CE-8F7E-4A409029911B}" xr6:coauthVersionLast="47" xr6:coauthVersionMax="47" xr10:uidLastSave="{ABB43821-3F05-4B6C-A33C-CBB8538F3FAE}"/>
  <bookViews>
    <workbookView xWindow="4650" yWindow="330" windowWidth="20775" windowHeight="14745" xr2:uid="{092D3368-C8FF-4FE6-9FFF-27456AE2D596}"/>
  </bookViews>
  <sheets>
    <sheet name="Account 1588 Reasonability-2023" sheetId="1" r:id="rId1"/>
  </sheets>
  <externalReferences>
    <externalReference r:id="rId2"/>
  </externalReferences>
  <definedNames>
    <definedName name="BI_LDCLIST">#REF!</definedName>
    <definedName name="BridgeYear">'[1]LDC Info'!$E$26</definedName>
    <definedName name="contactf">#REF!</definedName>
    <definedName name="Cust3a">'[1]6. Class A Consumption Data'!$C$25</definedName>
    <definedName name="CustomerAdministration">[1]lists!#REF!</definedName>
    <definedName name="EBNUMBER">'[1]LDC Info'!$E$16</definedName>
    <definedName name="G1LD">'[1]6. Class A Consumption Data'!$C$14</definedName>
    <definedName name="G1LDCBR">#REF!</definedName>
    <definedName name="GARate">#REF!</definedName>
    <definedName name="Group1Desposing">'[1]4. Billing Det. for Def-Var'!#REF!</definedName>
    <definedName name="histdate">[1]Financials!$E$76</definedName>
    <definedName name="Incr2000">#REF!</definedName>
    <definedName name="Lakeland_SA">'[1]2016 List'!$C$13:$C$14</definedName>
    <definedName name="LDCList">OFFSET('[1]2016 List'!$A$1,0,0,COUNTA('[1]2016 List'!$A:$A),1)</definedName>
    <definedName name="LIMIT">#REF!</definedName>
    <definedName name="listdata">'[1]4. Billing Det. for Def-Var'!$A$17:$A$20</definedName>
    <definedName name="ListOfLDC" localSheetId="0">OFFSET([1]List!$A$1,0,0,COUNTA([1]List!$A:$A),1)</definedName>
    <definedName name="ListOfLDC">OFFSET([1]List!$A$1,0,0,COUNTA([1]List!$A:$A),1)</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'[1]17. Regulatory Charges'!$D$24</definedName>
    <definedName name="OffPeak">'[1]17. Regulatory Charges'!$D$23</definedName>
    <definedName name="OnPeak">'[1]17.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ES">[1]lists!$A$1:$A$104</definedName>
    <definedName name="ratebase">'[1]8. STS - Tax Change'!$N$19</definedName>
    <definedName name="ratedescription">[1]hidden1!$D$1:$D$122</definedName>
    <definedName name="RebaseYear">'[1]LDC Info'!$E$28</definedName>
    <definedName name="SALBENF">#REF!</definedName>
    <definedName name="salreg">#REF!</definedName>
    <definedName name="SALREGF">#REF!</definedName>
    <definedName name="SME">'[1]17. Regulatory Charges'!$D$33</definedName>
    <definedName name="StartEnd">[1]Database!#REF!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[1]lists!#REF!</definedName>
    <definedName name="Units2">[1]lists!#REF!</definedName>
    <definedName name="Utility">[1]Financials!$A$1</definedName>
    <definedName name="utitliy1">[1]Financials!$A$1</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1" l="1"/>
  <c r="C50" i="1" l="1"/>
  <c r="C72" i="1" l="1"/>
  <c r="D19" i="1" s="1"/>
  <c r="F21" i="1"/>
  <c r="D20" i="1" l="1"/>
  <c r="H15" i="1"/>
  <c r="E16" i="1"/>
  <c r="E19" i="1"/>
  <c r="G19" i="1" s="1"/>
  <c r="H19" i="1" s="1"/>
  <c r="C21" i="1"/>
  <c r="G18" i="1" l="1"/>
  <c r="H18" i="1" s="1"/>
  <c r="G16" i="1"/>
  <c r="H16" i="1" s="1"/>
  <c r="G17" i="1"/>
  <c r="H17" i="1" s="1"/>
  <c r="D21" i="1"/>
  <c r="E20" i="1"/>
  <c r="G20" i="1" l="1"/>
  <c r="H20" i="1" s="1"/>
  <c r="E21" i="1"/>
  <c r="G21" i="1" s="1"/>
</calcChain>
</file>

<file path=xl/sharedStrings.xml><?xml version="1.0" encoding="utf-8"?>
<sst xmlns="http://schemas.openxmlformats.org/spreadsheetml/2006/main" count="108" uniqueCount="59">
  <si>
    <t>Total Reconciling Items</t>
  </si>
  <si>
    <t>Unaccounted for Energy Variance (eg. Variance due to significant understated/overstated line loss factor)</t>
  </si>
  <si>
    <t>Significant current period billing adjustments recorded in other year(s)</t>
  </si>
  <si>
    <t>4b</t>
  </si>
  <si>
    <t>Significant prior period billing adjustments recorded in current year</t>
  </si>
  <si>
    <t>4a</t>
  </si>
  <si>
    <t>Add current year end unbilled to actual revenue differences</t>
  </si>
  <si>
    <t>3b</t>
  </si>
  <si>
    <t>Remove prior year end unbilled to actual revenue differences</t>
  </si>
  <si>
    <t>3a</t>
  </si>
  <si>
    <t>CT 1142/142 true-up adjustment based on actual price and volume - current year</t>
  </si>
  <si>
    <t>2b</t>
  </si>
  <si>
    <t>CT 1142/142 true-up adjustment based on actual price and volume - prior year</t>
  </si>
  <si>
    <t>2a</t>
  </si>
  <si>
    <r>
      <t xml:space="preserve">CT 148 True-up of GA Charges based on Actual </t>
    </r>
    <r>
      <rPr>
        <sz val="11"/>
        <color rgb="FFFF0000"/>
        <rFont val="Arial"/>
        <family val="2"/>
      </rPr>
      <t xml:space="preserve">RPP Volumes </t>
    </r>
    <r>
      <rPr>
        <sz val="11"/>
        <rFont val="Arial"/>
        <family val="2"/>
      </rPr>
      <t>- current year</t>
    </r>
  </si>
  <si>
    <t>1b</t>
  </si>
  <si>
    <r>
      <t xml:space="preserve">CT 148 True-up of GA Charges based on Actual </t>
    </r>
    <r>
      <rPr>
        <sz val="11"/>
        <color rgb="FFFF0000"/>
        <rFont val="Arial"/>
        <family val="2"/>
      </rPr>
      <t>RPP Volumes</t>
    </r>
    <r>
      <rPr>
        <sz val="11"/>
        <rFont val="Arial"/>
        <family val="2"/>
      </rPr>
      <t xml:space="preserve"> - prior year</t>
    </r>
  </si>
  <si>
    <t>1a</t>
  </si>
  <si>
    <r>
      <t>If "no", please provide an explanation</t>
    </r>
    <r>
      <rPr>
        <b/>
        <vertAlign val="superscript"/>
        <sz val="11"/>
        <rFont val="Arial"/>
        <family val="2"/>
      </rPr>
      <t>3</t>
    </r>
  </si>
  <si>
    <t>Principal Adjustment on DVA Continuity Schedule</t>
  </si>
  <si>
    <t>Explanation</t>
  </si>
  <si>
    <t>Amount</t>
  </si>
  <si>
    <t xml:space="preserve"> Item</t>
  </si>
  <si>
    <t xml:space="preserve">Reconciling Items </t>
  </si>
  <si>
    <t>3) Principal adjustments should equal the "Principal Adjustments" column in the DVA Continuity Schedule. Principal adjustments adjust the transactions in the general ledger to the amount that should be requested for disposition.</t>
  </si>
  <si>
    <t>2) Reconciling items and Principal Adjustments reflect the total of Note 8 "Reconciling Items and Principal Adjustments". Reconciling items represent the items that are recorded in the current period but are related to the prior periods. These items are booked in the GL and as such do not need to be included in the principal adjustments, However, the reconciling items should be excluded for the purpose of the resonability test for Account 1588.</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</si>
  <si>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</si>
  <si>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Notes</t>
  </si>
  <si>
    <t>Cumulative</t>
  </si>
  <si>
    <t>Total Activity in Calendar Year</t>
  </si>
  <si>
    <r>
      <t>Reconciling Items and Principal Adjustments</t>
    </r>
    <r>
      <rPr>
        <b/>
        <vertAlign val="superscript"/>
        <sz val="11"/>
        <color theme="1"/>
        <rFont val="Arial"/>
        <family val="2"/>
      </rPr>
      <t>2</t>
    </r>
  </si>
  <si>
    <r>
      <t>Transactions</t>
    </r>
    <r>
      <rPr>
        <b/>
        <vertAlign val="superscript"/>
        <sz val="12"/>
        <color theme="1"/>
        <rFont val="Arial"/>
        <family val="2"/>
      </rPr>
      <t>1</t>
    </r>
  </si>
  <si>
    <t>Year</t>
  </si>
  <si>
    <t>Account 1588 as % of Account 4705</t>
  </si>
  <si>
    <t>Account 4705 - Power Purchased</t>
  </si>
  <si>
    <t>Account 1588 - RSVA Power</t>
  </si>
  <si>
    <t>The annual Account 1588 balance relative to cost of power is expected to be small. If it is greater than +/-1%, provide an explanation in the text box below.</t>
  </si>
  <si>
    <t>input cell</t>
  </si>
  <si>
    <t>select from dropdown list</t>
  </si>
  <si>
    <t>Legend</t>
  </si>
  <si>
    <r>
      <t>Account 1588 Reasonability Test -</t>
    </r>
    <r>
      <rPr>
        <b/>
        <u/>
        <sz val="11"/>
        <color rgb="FF0070C0"/>
        <rFont val="Arial"/>
        <family val="2"/>
      </rPr>
      <t xml:space="preserve"> add as many years as needed</t>
    </r>
  </si>
  <si>
    <t>Yes</t>
  </si>
  <si>
    <t>STLT Adjustmetns for prior years</t>
  </si>
  <si>
    <t>6a</t>
  </si>
  <si>
    <t>6b</t>
  </si>
  <si>
    <t>2c</t>
  </si>
  <si>
    <t xml:space="preserve">Accrual to actual expenses differences prior period </t>
  </si>
  <si>
    <t>Accrual to actual expenses differences current period</t>
  </si>
  <si>
    <t>estimates vs invoiced differences - 4705</t>
  </si>
  <si>
    <t>IESO missed payment Oct 2023  - Setttlement Claim submitted not paid by IESO - 4705</t>
  </si>
  <si>
    <t>Settlement Claim Input Error - True-Up Settlement Claims for August 2023 - 4705</t>
  </si>
  <si>
    <t>Overpayment to IESO - Input errors on November 2023 settlement claim (additional value and reverse duete/from)  - 4705</t>
  </si>
  <si>
    <t xml:space="preserve">Settlement Claim Calculation Error - True-Up for September 2022 (filed in October 2022) - Submitted:  due to $1,503,810 - correct value due from: $(87,336.85) </t>
  </si>
  <si>
    <t>estimates vs invoiced differences - 4705 (includes misallocated JE lines of -$376,608)</t>
  </si>
  <si>
    <t>estimates vs invoiced differences - 4705 (includes misallocated JE lines of -$237,422)</t>
  </si>
  <si>
    <t>Settlement Claims Error 1 - October 2022</t>
  </si>
  <si>
    <t>Settlement Claims Error 1 - August 2023</t>
  </si>
  <si>
    <t>Settlement Claims Error 2 - October 2023</t>
  </si>
  <si>
    <t>Settlement Claims Error 3 -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</si>
</sst>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quot;$&quot;* #,##0_-;_-&quot;$&quot;* \(#,##0\)_-;_-&quot;$&quot;* &quot;-&quot;??_-;_-@_-"/>
    <numFmt numFmtId="165" formatCode="_-&quot;$&quot;* #,##0_-;\-&quot;$&quot;* #,##0_-;_-&quot;$&quot;* &quot;-&quot;??_-;_-@_-"/>
    <numFmt numFmtId="166" formatCode="0.00000"/>
    <numFmt numFmtId="167" formatCode="_-* #,##0_-;\-* #,##0_-;_-* &quot;-&quot;??_-;_-@_-"/>
    <numFmt numFmtId="168" formatCode="0.0%"/>
    <numFmt numFmtId="169" formatCode="_(* #,##0.00_);_(* \(#,##0.00\);_(* &quot;-&quot;??_);_(@_)"/>
  </numFmts>
  <fonts count="1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FF0000"/>
      <name val="Arial"/>
      <family val="2"/>
    </font>
    <font>
      <sz val="11"/>
      <name val="Arial"/>
      <family val="2"/>
    </font>
    <font>
      <b/>
      <sz val="11"/>
      <name val="Arial"/>
      <family val="2"/>
    </font>
    <font>
      <b/>
      <vertAlign val="superscript"/>
      <sz val="11"/>
      <name val="Arial"/>
      <family val="2"/>
    </font>
    <font>
      <b/>
      <u/>
      <sz val="11"/>
      <color theme="1"/>
      <name val="Arial"/>
      <family val="2"/>
    </font>
    <font>
      <b/>
      <u/>
      <sz val="11"/>
      <name val="Arial"/>
      <family val="2"/>
    </font>
    <font>
      <b/>
      <vertAlign val="superscript"/>
      <sz val="11"/>
      <color theme="1"/>
      <name val="Arial"/>
      <family val="2"/>
    </font>
    <font>
      <b/>
      <vertAlign val="superscript"/>
      <sz val="12"/>
      <color theme="1"/>
      <name val="Arial"/>
      <family val="2"/>
    </font>
    <font>
      <sz val="11"/>
      <color theme="0"/>
      <name val="Arial"/>
      <family val="2"/>
    </font>
    <font>
      <b/>
      <u/>
      <sz val="11"/>
      <color rgb="FF0070C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25">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cellStyleXfs>
  <cellXfs count="83">
    <xf numFmtId="0" fontId="0" fillId="0" borderId="0" xfId="0"/>
    <xf numFmtId="0" fontId="2" fillId="0" borderId="0" xfId="0" applyFont="1"/>
    <xf numFmtId="164" fontId="3" fillId="0" borderId="1" xfId="0" applyNumberFormat="1" applyFont="1" applyBorder="1"/>
    <xf numFmtId="0" fontId="3" fillId="0" borderId="0" xfId="0" applyFont="1"/>
    <xf numFmtId="0" fontId="2" fillId="3" borderId="2" xfId="0" applyFont="1" applyFill="1" applyBorder="1" applyProtection="1">
      <protection locked="0"/>
    </xf>
    <xf numFmtId="0" fontId="2" fillId="0" borderId="2" xfId="0" applyFont="1" applyBorder="1" applyAlignment="1">
      <alignment horizontal="right"/>
    </xf>
    <xf numFmtId="0" fontId="5" fillId="0" borderId="0" xfId="0" applyFont="1"/>
    <xf numFmtId="0" fontId="5" fillId="4" borderId="2" xfId="0" applyFont="1" applyFill="1" applyBorder="1" applyAlignment="1">
      <alignment wrapText="1"/>
    </xf>
    <xf numFmtId="0" fontId="5" fillId="0" borderId="2" xfId="0" applyFont="1" applyBorder="1" applyAlignment="1">
      <alignment wrapText="1"/>
    </xf>
    <xf numFmtId="0" fontId="5" fillId="0" borderId="2" xfId="0" applyFont="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wrapText="1"/>
    </xf>
    <xf numFmtId="0" fontId="3" fillId="0" borderId="2" xfId="0" applyFont="1" applyBorder="1" applyAlignment="1">
      <alignment horizontal="center"/>
    </xf>
    <xf numFmtId="0" fontId="2" fillId="0" borderId="2" xfId="0" applyFont="1" applyBorder="1"/>
    <xf numFmtId="44" fontId="2" fillId="0" borderId="0" xfId="0" applyNumberFormat="1" applyFont="1"/>
    <xf numFmtId="166" fontId="2" fillId="0" borderId="0" xfId="0" applyNumberFormat="1" applyFont="1"/>
    <xf numFmtId="43" fontId="2" fillId="0" borderId="0" xfId="1" applyFont="1"/>
    <xf numFmtId="0" fontId="4" fillId="0" borderId="0" xfId="0" applyFont="1"/>
    <xf numFmtId="0" fontId="2" fillId="0" borderId="0" xfId="0" applyFont="1" applyAlignment="1">
      <alignment wrapText="1"/>
    </xf>
    <xf numFmtId="167" fontId="2" fillId="0" borderId="0" xfId="1" applyNumberFormat="1" applyFont="1" applyFill="1" applyBorder="1" applyAlignment="1">
      <alignment horizontal="center"/>
    </xf>
    <xf numFmtId="0" fontId="2" fillId="0" borderId="0" xfId="0" applyFont="1" applyAlignment="1">
      <alignment horizontal="center"/>
    </xf>
    <xf numFmtId="168" fontId="3" fillId="0" borderId="0" xfId="2" applyNumberFormat="1" applyFont="1" applyFill="1" applyBorder="1" applyAlignment="1">
      <alignment horizontal="center"/>
    </xf>
    <xf numFmtId="167" fontId="3" fillId="0" borderId="0" xfId="1" applyNumberFormat="1" applyFont="1" applyFill="1" applyBorder="1" applyAlignment="1">
      <alignment horizontal="center"/>
    </xf>
    <xf numFmtId="0" fontId="3" fillId="0" borderId="0" xfId="0" applyFont="1" applyAlignment="1">
      <alignment horizontal="center"/>
    </xf>
    <xf numFmtId="168" fontId="3" fillId="0" borderId="14" xfId="2" applyNumberFormat="1" applyFont="1" applyFill="1" applyBorder="1" applyAlignment="1">
      <alignment horizontal="center"/>
    </xf>
    <xf numFmtId="167" fontId="3" fillId="0" borderId="15" xfId="1" applyNumberFormat="1" applyFont="1" applyFill="1" applyBorder="1" applyAlignment="1">
      <alignment horizontal="center"/>
    </xf>
    <xf numFmtId="0" fontId="3" fillId="0" borderId="16" xfId="0" applyFont="1" applyBorder="1" applyAlignment="1">
      <alignment horizontal="center"/>
    </xf>
    <xf numFmtId="0" fontId="2" fillId="0" borderId="9" xfId="0" applyFont="1" applyBorder="1"/>
    <xf numFmtId="0" fontId="4" fillId="0" borderId="0" xfId="0" applyFont="1" applyAlignment="1">
      <alignment wrapText="1"/>
    </xf>
    <xf numFmtId="0" fontId="4" fillId="0" borderId="0" xfId="0" applyFont="1" applyAlignment="1">
      <alignment horizontal="left" wrapText="1"/>
    </xf>
    <xf numFmtId="168" fontId="2" fillId="0" borderId="17" xfId="2" applyNumberFormat="1" applyFont="1" applyFill="1" applyBorder="1" applyAlignment="1">
      <alignment horizontal="center"/>
    </xf>
    <xf numFmtId="167" fontId="2" fillId="2" borderId="2" xfId="1" applyNumberFormat="1" applyFont="1" applyFill="1" applyBorder="1" applyAlignment="1" applyProtection="1">
      <alignment horizontal="center"/>
      <protection locked="0"/>
    </xf>
    <xf numFmtId="167" fontId="2" fillId="0" borderId="2" xfId="1" applyNumberFormat="1" applyFont="1" applyFill="1" applyBorder="1" applyAlignment="1">
      <alignment horizontal="center"/>
    </xf>
    <xf numFmtId="0" fontId="2" fillId="0" borderId="4" xfId="0" applyFont="1" applyBorder="1" applyAlignment="1">
      <alignment horizontal="center"/>
    </xf>
    <xf numFmtId="0" fontId="2" fillId="0" borderId="18" xfId="0" applyFont="1" applyBorder="1" applyAlignment="1">
      <alignment horizontal="center"/>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1" xfId="0" applyFont="1" applyBorder="1" applyAlignment="1">
      <alignment horizontal="center" wrapText="1"/>
    </xf>
    <xf numFmtId="0" fontId="3" fillId="0" borderId="24" xfId="0" applyFont="1" applyBorder="1" applyAlignment="1">
      <alignment horizontal="center"/>
    </xf>
    <xf numFmtId="0" fontId="8" fillId="0" borderId="0" xfId="0" applyFont="1"/>
    <xf numFmtId="0" fontId="12" fillId="0" borderId="0" xfId="0" applyFont="1"/>
    <xf numFmtId="0" fontId="3" fillId="0" borderId="5" xfId="0" applyFont="1" applyBorder="1" applyAlignment="1">
      <alignment horizontal="center" wrapText="1"/>
    </xf>
    <xf numFmtId="167" fontId="2" fillId="0" borderId="2" xfId="1" applyNumberFormat="1" applyFont="1" applyFill="1" applyBorder="1" applyAlignment="1" applyProtection="1">
      <alignment horizontal="center"/>
      <protection locked="0"/>
    </xf>
    <xf numFmtId="167" fontId="2" fillId="6" borderId="2" xfId="1" applyNumberFormat="1" applyFont="1" applyFill="1" applyBorder="1" applyAlignment="1" applyProtection="1">
      <alignment horizontal="center"/>
      <protection locked="0"/>
    </xf>
    <xf numFmtId="167" fontId="2" fillId="6" borderId="2" xfId="1" applyNumberFormat="1" applyFont="1" applyFill="1" applyBorder="1" applyAlignment="1">
      <alignment horizontal="center"/>
    </xf>
    <xf numFmtId="0" fontId="9" fillId="0" borderId="0" xfId="0" applyFont="1"/>
    <xf numFmtId="164" fontId="2" fillId="6" borderId="3" xfId="0" applyNumberFormat="1" applyFont="1" applyFill="1" applyBorder="1" applyAlignment="1" applyProtection="1">
      <alignment horizontal="center"/>
      <protection locked="0"/>
    </xf>
    <xf numFmtId="0" fontId="5" fillId="0" borderId="2" xfId="0" applyFont="1" applyBorder="1" applyAlignment="1" applyProtection="1">
      <alignment wrapText="1"/>
      <protection locked="0"/>
    </xf>
    <xf numFmtId="0" fontId="2" fillId="6" borderId="2" xfId="0" applyFont="1" applyFill="1" applyBorder="1" applyAlignment="1" applyProtection="1">
      <alignment wrapText="1"/>
      <protection locked="0"/>
    </xf>
    <xf numFmtId="165" fontId="2" fillId="6" borderId="3" xfId="0" applyNumberFormat="1" applyFont="1" applyFill="1" applyBorder="1" applyAlignment="1" applyProtection="1">
      <alignment horizontal="right"/>
      <protection locked="0"/>
    </xf>
    <xf numFmtId="165" fontId="2" fillId="6" borderId="4" xfId="0" applyNumberFormat="1" applyFont="1" applyFill="1" applyBorder="1" applyAlignment="1" applyProtection="1">
      <alignment horizontal="right"/>
      <protection locked="0"/>
    </xf>
    <xf numFmtId="0" fontId="3" fillId="0" borderId="13" xfId="0" applyFont="1" applyBorder="1"/>
    <xf numFmtId="0" fontId="2" fillId="0" borderId="12" xfId="0" applyFont="1" applyBorder="1"/>
    <xf numFmtId="0" fontId="2" fillId="0" borderId="11" xfId="0" applyFont="1" applyBorder="1"/>
    <xf numFmtId="0" fontId="2" fillId="6" borderId="10" xfId="0" applyFont="1" applyFill="1" applyBorder="1"/>
    <xf numFmtId="0" fontId="2" fillId="3" borderId="18" xfId="0" applyFont="1" applyFill="1" applyBorder="1" applyProtection="1">
      <protection locked="0"/>
    </xf>
    <xf numFmtId="0" fontId="2" fillId="0" borderId="8" xfId="0" applyFont="1" applyBorder="1"/>
    <xf numFmtId="0" fontId="2" fillId="0" borderId="7" xfId="0" applyFont="1" applyBorder="1"/>
    <xf numFmtId="0" fontId="2" fillId="0" borderId="6" xfId="0" applyFont="1" applyBorder="1"/>
    <xf numFmtId="165" fontId="2" fillId="6" borderId="2" xfId="0" applyNumberFormat="1" applyFont="1" applyFill="1" applyBorder="1" applyAlignment="1" applyProtection="1">
      <alignment horizontal="right"/>
      <protection locked="0"/>
    </xf>
    <xf numFmtId="0" fontId="2" fillId="6" borderId="3" xfId="0" applyFont="1" applyFill="1" applyBorder="1" applyAlignment="1" applyProtection="1">
      <alignment horizontal="left" wrapText="1"/>
      <protection locked="0"/>
    </xf>
    <xf numFmtId="0" fontId="2" fillId="6" borderId="5" xfId="0" applyFont="1" applyFill="1" applyBorder="1" applyAlignment="1" applyProtection="1">
      <alignment horizontal="left" wrapText="1"/>
      <protection locked="0"/>
    </xf>
    <xf numFmtId="0" fontId="2" fillId="6" borderId="4" xfId="0" applyFont="1" applyFill="1" applyBorder="1" applyAlignment="1" applyProtection="1">
      <alignment horizontal="left" wrapText="1"/>
      <protection locked="0"/>
    </xf>
    <xf numFmtId="165" fontId="2" fillId="6" borderId="2" xfId="0" applyNumberFormat="1" applyFont="1" applyFill="1" applyBorder="1" applyAlignment="1" applyProtection="1">
      <alignment horizontal="right"/>
      <protection locked="0"/>
    </xf>
    <xf numFmtId="0" fontId="2" fillId="6" borderId="2" xfId="0" applyFont="1" applyFill="1" applyBorder="1" applyAlignment="1" applyProtection="1">
      <alignment horizontal="left" wrapText="1"/>
      <protection locked="0"/>
    </xf>
    <xf numFmtId="0" fontId="2" fillId="6" borderId="3" xfId="0" applyFont="1" applyFill="1" applyBorder="1" applyAlignment="1" applyProtection="1">
      <alignment horizontal="left"/>
      <protection locked="0"/>
    </xf>
    <xf numFmtId="0" fontId="0" fillId="0" borderId="5" xfId="0" applyBorder="1" applyAlignment="1">
      <alignment horizontal="left"/>
    </xf>
    <xf numFmtId="0" fontId="0" fillId="0" borderId="4" xfId="0" applyBorder="1" applyAlignment="1">
      <alignment horizontal="left"/>
    </xf>
    <xf numFmtId="0" fontId="6" fillId="0" borderId="2" xfId="0" applyFont="1" applyBorder="1" applyAlignment="1">
      <alignment horizontal="center"/>
    </xf>
    <xf numFmtId="0" fontId="6" fillId="5" borderId="2" xfId="0" applyFont="1" applyFill="1" applyBorder="1" applyAlignment="1">
      <alignment horizontal="center" vertical="center" wrapText="1"/>
    </xf>
    <xf numFmtId="0" fontId="0" fillId="0" borderId="5" xfId="0" applyBorder="1" applyAlignment="1">
      <alignment horizontal="left" wrapText="1"/>
    </xf>
    <xf numFmtId="0" fontId="0" fillId="0" borderId="4" xfId="0" applyBorder="1" applyAlignment="1">
      <alignment horizontal="left" wrapText="1"/>
    </xf>
    <xf numFmtId="0" fontId="2" fillId="0" borderId="0" xfId="0" applyFont="1" applyAlignment="1">
      <alignment horizontal="left" vertical="center" wrapText="1"/>
    </xf>
    <xf numFmtId="0" fontId="4" fillId="0" borderId="0" xfId="0" applyFont="1" applyAlignment="1">
      <alignment horizontal="left" wrapText="1"/>
    </xf>
    <xf numFmtId="0" fontId="3" fillId="0" borderId="12" xfId="0" applyFont="1" applyBorder="1" applyAlignment="1">
      <alignment horizontal="center"/>
    </xf>
    <xf numFmtId="0" fontId="3" fillId="0" borderId="23" xfId="0" applyFont="1" applyBorder="1" applyAlignment="1">
      <alignment horizontal="center"/>
    </xf>
    <xf numFmtId="0" fontId="3" fillId="0" borderId="12" xfId="0" applyFont="1" applyBorder="1" applyAlignment="1">
      <alignment horizontal="center" wrapText="1"/>
    </xf>
    <xf numFmtId="0" fontId="3" fillId="0" borderId="20" xfId="0" applyFont="1" applyBorder="1" applyAlignment="1">
      <alignment horizontal="center" wrapText="1"/>
    </xf>
    <xf numFmtId="0" fontId="3" fillId="0" borderId="22" xfId="0" applyFont="1" applyBorder="1" applyAlignment="1">
      <alignment horizontal="center" wrapText="1"/>
    </xf>
    <xf numFmtId="0" fontId="3" fillId="0" borderId="19" xfId="0" applyFont="1" applyBorder="1" applyAlignment="1">
      <alignment horizontal="center" wrapText="1"/>
    </xf>
    <xf numFmtId="0" fontId="2" fillId="0" borderId="0" xfId="0" applyFont="1" applyAlignment="1">
      <alignment horizontal="left" wrapText="1"/>
    </xf>
    <xf numFmtId="0" fontId="2" fillId="6" borderId="5" xfId="0" applyFont="1" applyFill="1" applyBorder="1" applyAlignment="1" applyProtection="1">
      <alignment horizontal="left"/>
      <protection locked="0"/>
    </xf>
    <xf numFmtId="0" fontId="2" fillId="6" borderId="4" xfId="0" applyFont="1" applyFill="1" applyBorder="1" applyAlignment="1" applyProtection="1">
      <alignment horizontal="left"/>
      <protection locked="0"/>
    </xf>
  </cellXfs>
  <cellStyles count="4">
    <cellStyle name="Comma" xfId="1" builtinId="3"/>
    <cellStyle name="Comma 2" xfId="3" xr:uid="{FF91DD22-4CBC-4260-8923-7C0BB054E2EB}"/>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36A515B4-7031-4E98-8188-1F2C47AD924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7024810" cy="16211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8BCA8C2F-2414-484A-8467-8594B976B7C6}"/>
            </a:ext>
          </a:extLst>
        </xdr:cNvPr>
        <xdr:cNvSpPr/>
      </xdr:nvSpPr>
      <xdr:spPr>
        <a:xfrm>
          <a:off x="28575" y="687705"/>
          <a:ext cx="6787515" cy="7410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E376A377-A751-4CF8-B017-3C5DE120C9DB}"/>
            </a:ext>
          </a:extLst>
        </xdr:cNvPr>
        <xdr:cNvSpPr/>
      </xdr:nvSpPr>
      <xdr:spPr>
        <a:xfrm>
          <a:off x="619125" y="116205"/>
          <a:ext cx="455374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CDDDA4AA-827D-4919-9FEB-AE014AED11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20574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bout:blank" TargetMode="External"/><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Index"/>
      <sheetName val="LOBs"/>
      <sheetName val="Financials"/>
      <sheetName val="Loads"/>
      <sheetName val="Classify"/>
      <sheetName val="Allocate"/>
      <sheetName val="F&amp;C"/>
      <sheetName val="Summary"/>
      <sheetName val="Macros"/>
      <sheetName val="Module1"/>
      <sheetName val="List"/>
      <sheetName val="GA Analysis "/>
      <sheetName val="GA 2015"/>
      <sheetName val="GA 2016"/>
      <sheetName val="GA 2017"/>
      <sheetName val="GA 2018"/>
      <sheetName val="GA 2019"/>
      <sheetName val="Principal Adjustments"/>
      <sheetName val="Account 1588"/>
      <sheetName val="GA Rates"/>
      <sheetName val="RRR_2017"/>
      <sheetName val="RRR_2018"/>
      <sheetName val="RRR_2019"/>
      <sheetName val="GA 2020"/>
      <sheetName val="GA 2021"/>
      <sheetName val="GA 2022"/>
      <sheetName val="GA 2023"/>
      <sheetName val="4705"/>
      <sheetName val="RRR_2020"/>
      <sheetName val="RRR_2021"/>
      <sheetName val="RRR_2022"/>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J MIFRS_DepExp_2015"/>
      <sheetName val="App.2-CK MIFRS_DepExp_2016"/>
      <sheetName val="App.2-D_Overhead"/>
      <sheetName val="App.2-EA_Account 1575 (2015)"/>
      <sheetName val="App.2-EB_Account 1576 (2012)"/>
      <sheetName val="App.2-EC_Account 1576 (2013)"/>
      <sheetName val="App.2-FB Calc of REG Improvemnt"/>
      <sheetName val="App.2-FC Calc of REG Expansion"/>
      <sheetName val="App_2-I LF_CDM"/>
      <sheetName val="App.2-IA_Act_Frcst_Data"/>
      <sheetName val="App.2-JA_OM&amp;A_Summary_Analys"/>
      <sheetName val="App.2-JB_OM&amp;A_Cost _Drivers"/>
      <sheetName val="App.2-JC_OMA Programs"/>
      <sheetName val="App.2-PA_Res_Rate_Design"/>
      <sheetName val="App.2-W_Bill Impacts_hidden"/>
      <sheetName val="App.2-Y_MIFRS Summary Impacts"/>
      <sheetName val="lists2"/>
      <sheetName val="1. Info"/>
      <sheetName val="2. Applicable Worksheets"/>
      <sheetName val="3. Rate Classes"/>
      <sheetName val="hidden1"/>
      <sheetName val="4. Most Recent Tariff"/>
    </sheetNames>
    <sheetDataSet>
      <sheetData sheetId="0" refreshError="1">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row r="17">
          <cell r="C17" t="str">
            <v>InnPower Corporation</v>
          </cell>
        </row>
        <row r="21">
          <cell r="D21">
            <v>2022</v>
          </cell>
        </row>
      </sheetData>
      <sheetData sheetId="70" refreshError="1"/>
      <sheetData sheetId="71" refreshError="1"/>
      <sheetData sheetId="72" refreshError="1"/>
      <sheetData sheetId="73" refreshError="1">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Collus PowerStream Corp.</v>
          </cell>
        </row>
        <row r="9">
          <cell r="A9" t="str">
            <v>E.L.K. Energy Inc.</v>
          </cell>
        </row>
        <row r="10">
          <cell r="A10" t="str">
            <v>Energy+ Inc.</v>
          </cell>
        </row>
        <row r="11">
          <cell r="A11" t="str">
            <v>Entegrus Powerlines Inc.</v>
          </cell>
        </row>
        <row r="12">
          <cell r="A12" t="str">
            <v>EnWin Utilities Ltd.</v>
          </cell>
        </row>
        <row r="13">
          <cell r="A13" t="str">
            <v>Festival Hydro Inc.</v>
          </cell>
          <cell r="C13" t="str">
            <v>For Former Parry Sound Power Service Area</v>
          </cell>
        </row>
        <row r="14">
          <cell r="A14" t="str">
            <v>Fort Frances Power Corporation</v>
          </cell>
          <cell r="C14" t="str">
            <v>Except for the Former Parry Sound Power Service Area</v>
          </cell>
        </row>
        <row r="15">
          <cell r="A15" t="str">
            <v>Greater Sudbury Hydro Inc.</v>
          </cell>
        </row>
        <row r="16">
          <cell r="A16" t="str">
            <v>Grimsby Power Incorporated</v>
          </cell>
        </row>
        <row r="17">
          <cell r="A17" t="str">
            <v>Guelph Hydro Electric Systems Inc.</v>
          </cell>
        </row>
        <row r="18">
          <cell r="A18" t="str">
            <v>Halton Hills Hydro Inc.</v>
          </cell>
        </row>
        <row r="19">
          <cell r="A19" t="str">
            <v>Hearst Power Distribution Company Ltd.</v>
          </cell>
        </row>
        <row r="20">
          <cell r="A20" t="str">
            <v>Hydro Hawkesbury Inc.</v>
          </cell>
        </row>
        <row r="21">
          <cell r="A21" t="str">
            <v>Hydro One Networks Inc.</v>
          </cell>
        </row>
        <row r="22">
          <cell r="A22" t="str">
            <v>Hydro Ottawa Limited</v>
          </cell>
        </row>
        <row r="23">
          <cell r="A23" t="str">
            <v>InnPower Corporation</v>
          </cell>
        </row>
        <row r="24">
          <cell r="A24" t="str">
            <v>Kenora Hydro Electric Corporation Ltd.</v>
          </cell>
        </row>
        <row r="25">
          <cell r="A25" t="str">
            <v>Kingston Hydro Corporation</v>
          </cell>
        </row>
        <row r="26">
          <cell r="A26" t="str">
            <v>Kitchener-Wilmot Hydro Inc.</v>
          </cell>
        </row>
        <row r="27">
          <cell r="A27" t="str">
            <v>Lakefront Utilities Inc.</v>
          </cell>
        </row>
        <row r="28">
          <cell r="A28" t="str">
            <v>Lakeland Power Distribution Ltd.</v>
          </cell>
        </row>
        <row r="29">
          <cell r="A29" t="str">
            <v>London Hydro Inc.</v>
          </cell>
        </row>
        <row r="30">
          <cell r="A30" t="str">
            <v>Midland Power Utility Corporation</v>
          </cell>
        </row>
        <row r="31">
          <cell r="A31" t="str">
            <v>Milton Hydro Distribution Inc.</v>
          </cell>
        </row>
        <row r="32">
          <cell r="A32" t="str">
            <v>Newmarket - Tay Power Distribution Ltd.</v>
          </cell>
        </row>
        <row r="33">
          <cell r="A33" t="str">
            <v>Niagara Peninsula Energy Inc.</v>
          </cell>
        </row>
        <row r="34">
          <cell r="A34" t="str">
            <v>Niagara-on-the-Lake Hydro Inc.</v>
          </cell>
        </row>
        <row r="35">
          <cell r="A35" t="str">
            <v>North Bay Hydro Distribution Limited</v>
          </cell>
        </row>
        <row r="36">
          <cell r="A36" t="str">
            <v>Northern Ontario Wires Inc.</v>
          </cell>
        </row>
        <row r="37">
          <cell r="A37" t="str">
            <v>Oakville Hydro Electricity Distribution Inc.</v>
          </cell>
        </row>
        <row r="38">
          <cell r="A38" t="str">
            <v>Orangeville Hydro Limited</v>
          </cell>
        </row>
        <row r="39">
          <cell r="A39" t="str">
            <v>Orillia Power Distribution Corporation</v>
          </cell>
        </row>
        <row r="40">
          <cell r="A40" t="str">
            <v>Oshawa PUC Networks Inc.</v>
          </cell>
        </row>
        <row r="41">
          <cell r="A41" t="str">
            <v>Ottawa River Power Corporation</v>
          </cell>
        </row>
        <row r="42">
          <cell r="A42" t="str">
            <v>Peterborough Distribution Incorporated</v>
          </cell>
        </row>
        <row r="43">
          <cell r="A43" t="str">
            <v>Renfrew Hydro Inc.</v>
          </cell>
        </row>
        <row r="44">
          <cell r="A44" t="str">
            <v>Rideau St. Lawrence Distribution Inc.</v>
          </cell>
        </row>
        <row r="45">
          <cell r="A45" t="str">
            <v>St. Thomas Energy Inc.</v>
          </cell>
        </row>
        <row r="46">
          <cell r="A46" t="str">
            <v>Thunder Bay Hydro Electricity Distribution Inc.</v>
          </cell>
        </row>
        <row r="47">
          <cell r="A47" t="str">
            <v>Tillsonburg Hydro Inc.</v>
          </cell>
        </row>
        <row r="48">
          <cell r="A48" t="str">
            <v>Toronto Hydro-Electric System Limited</v>
          </cell>
        </row>
        <row r="49">
          <cell r="A49" t="str">
            <v>Veridian Connections Inc.</v>
          </cell>
        </row>
        <row r="50">
          <cell r="A50" t="str">
            <v>Wasaga Distribution Inc.</v>
          </cell>
        </row>
        <row r="51">
          <cell r="A51" t="str">
            <v>Waterloo North Hydro Inc.</v>
          </cell>
        </row>
        <row r="52">
          <cell r="A52" t="str">
            <v>Welland Hydro-Electric System Corp.</v>
          </cell>
        </row>
        <row r="53">
          <cell r="A53" t="str">
            <v>Wellington North Power Inc.</v>
          </cell>
        </row>
        <row r="54">
          <cell r="A54" t="str">
            <v>West Coast Huron Energy Inc.</v>
          </cell>
        </row>
        <row r="55">
          <cell r="A55" t="str">
            <v>Whitby Hydro Electric Corporation</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74" refreshError="1">
        <row r="17">
          <cell r="A17" t="str">
            <v>RESIDENTIAL R1 SERVICE CLASSIFICATION</v>
          </cell>
        </row>
        <row r="18">
          <cell r="A18" t="str">
            <v>RESIDENTIAL R2 SERVICE CLASSIFICATION</v>
          </cell>
        </row>
        <row r="19">
          <cell r="A19" t="str">
            <v>SEASONAL CUSTOMERS SERVICE CLASSIFICATION</v>
          </cell>
        </row>
        <row r="20">
          <cell r="A20" t="str">
            <v>STREET LIGHTING SERVICE CLASSIFICATION</v>
          </cell>
        </row>
      </sheetData>
      <sheetData sheetId="75" refreshError="1"/>
      <sheetData sheetId="76" refreshError="1">
        <row r="14">
          <cell r="C14">
            <v>2014</v>
          </cell>
        </row>
        <row r="25">
          <cell r="C25">
            <v>2</v>
          </cell>
        </row>
      </sheetData>
      <sheetData sheetId="77" refreshError="1"/>
      <sheetData sheetId="78" refreshError="1"/>
      <sheetData sheetId="79" refreshError="1"/>
      <sheetData sheetId="80" refreshError="1"/>
      <sheetData sheetId="81" refreshError="1"/>
      <sheetData sheetId="82" refreshError="1">
        <row r="19">
          <cell r="N19">
            <v>0</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row r="23">
          <cell r="D23">
            <v>6.5000000000000002E-2</v>
          </cell>
        </row>
        <row r="24">
          <cell r="D24">
            <v>9.4E-2</v>
          </cell>
        </row>
        <row r="25">
          <cell r="D25">
            <v>0.13200000000000001</v>
          </cell>
        </row>
        <row r="33">
          <cell r="D33">
            <v>0.56999999999999995</v>
          </cell>
        </row>
      </sheetData>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102" refreshError="1"/>
      <sheetData sheetId="103" refreshError="1"/>
      <sheetData sheetId="104" refreshError="1"/>
      <sheetData sheetId="105" refreshError="1"/>
      <sheetData sheetId="106" refreshError="1">
        <row r="1">
          <cell r="A1" t="str">
            <v>LDC Name</v>
          </cell>
        </row>
        <row r="76">
          <cell r="E76">
            <v>36161</v>
          </cell>
        </row>
      </sheetData>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17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E565A-664C-4FA6-A0F1-4CBE3CF56C40}">
  <sheetPr codeName="Sheet21"/>
  <dimension ref="A2:W72"/>
  <sheetViews>
    <sheetView showGridLines="0" tabSelected="1" topLeftCell="A44" zoomScale="70" zoomScaleNormal="70" workbookViewId="0">
      <selection activeCell="C35" sqref="C35:H37"/>
    </sheetView>
  </sheetViews>
  <sheetFormatPr defaultColWidth="8.85546875" defaultRowHeight="14.25" x14ac:dyDescent="0.2"/>
  <cols>
    <col min="1" max="1" width="8.85546875" style="1"/>
    <col min="2" max="2" width="40.5703125" style="1" customWidth="1"/>
    <col min="3" max="3" width="26.5703125" style="1" bestFit="1" customWidth="1"/>
    <col min="4" max="4" width="25.5703125" style="1" customWidth="1"/>
    <col min="5" max="5" width="28.42578125" style="1" bestFit="1" customWidth="1"/>
    <col min="6" max="6" width="27.85546875" style="1" bestFit="1" customWidth="1"/>
    <col min="7" max="7" width="22.5703125" style="1" customWidth="1"/>
    <col min="8" max="8" width="8.85546875" style="1"/>
    <col min="9" max="9" width="23.85546875" style="1" customWidth="1"/>
    <col min="10" max="21" width="8.85546875" style="1"/>
    <col min="22" max="22" width="0" style="1" hidden="1" customWidth="1"/>
    <col min="23" max="23" width="75.42578125" style="1" customWidth="1"/>
    <col min="24" max="16384" width="8.85546875" style="1"/>
  </cols>
  <sheetData>
    <row r="2" spans="1:23" ht="15" thickBot="1" x14ac:dyDescent="0.25"/>
    <row r="3" spans="1:23" ht="15" x14ac:dyDescent="0.25">
      <c r="N3" s="51" t="s">
        <v>39</v>
      </c>
      <c r="O3" s="52"/>
      <c r="P3" s="52"/>
      <c r="Q3" s="53"/>
    </row>
    <row r="4" spans="1:23" x14ac:dyDescent="0.2">
      <c r="N4" s="54"/>
      <c r="O4" s="1" t="s">
        <v>37</v>
      </c>
      <c r="Q4" s="27"/>
    </row>
    <row r="5" spans="1:23" x14ac:dyDescent="0.2">
      <c r="N5" s="55"/>
      <c r="O5" s="1" t="s">
        <v>38</v>
      </c>
      <c r="Q5" s="27"/>
    </row>
    <row r="6" spans="1:23" ht="15" thickBot="1" x14ac:dyDescent="0.25">
      <c r="N6" s="56"/>
      <c r="O6" s="57"/>
      <c r="P6" s="57"/>
      <c r="Q6" s="58"/>
    </row>
    <row r="7" spans="1:23" x14ac:dyDescent="0.2">
      <c r="V7" s="40" t="s">
        <v>36</v>
      </c>
    </row>
    <row r="10" spans="1:23" x14ac:dyDescent="0.2">
      <c r="R10" s="73"/>
      <c r="S10" s="73"/>
      <c r="T10" s="73"/>
      <c r="U10" s="73"/>
      <c r="V10" s="73"/>
      <c r="W10" s="73"/>
    </row>
    <row r="11" spans="1:23" ht="15" x14ac:dyDescent="0.25">
      <c r="A11" s="3">
        <v>1</v>
      </c>
      <c r="B11" s="39" t="s">
        <v>40</v>
      </c>
      <c r="F11" s="17"/>
      <c r="R11" s="73"/>
      <c r="S11" s="73"/>
      <c r="T11" s="73"/>
      <c r="U11" s="73"/>
      <c r="V11" s="73"/>
      <c r="W11" s="73"/>
    </row>
    <row r="12" spans="1:23" ht="15" thickBot="1" x14ac:dyDescent="0.25">
      <c r="R12" s="73"/>
      <c r="S12" s="73"/>
      <c r="T12" s="73"/>
      <c r="U12" s="73"/>
      <c r="V12" s="73"/>
      <c r="W12" s="73"/>
    </row>
    <row r="13" spans="1:23" ht="15" x14ac:dyDescent="0.25">
      <c r="B13" s="38"/>
      <c r="C13" s="74" t="s">
        <v>35</v>
      </c>
      <c r="D13" s="74"/>
      <c r="E13" s="75"/>
      <c r="F13" s="76" t="s">
        <v>34</v>
      </c>
      <c r="G13" s="78" t="s">
        <v>33</v>
      </c>
    </row>
    <row r="14" spans="1:23" s="18" customFormat="1" ht="51" customHeight="1" x14ac:dyDescent="0.25">
      <c r="B14" s="37" t="s">
        <v>32</v>
      </c>
      <c r="C14" s="36" t="s">
        <v>31</v>
      </c>
      <c r="D14" s="41" t="s">
        <v>30</v>
      </c>
      <c r="E14" s="35" t="s">
        <v>29</v>
      </c>
      <c r="F14" s="77"/>
      <c r="G14" s="79"/>
    </row>
    <row r="15" spans="1:23" ht="16.5" hidden="1" customHeight="1" x14ac:dyDescent="0.2">
      <c r="B15" s="34">
        <v>2018</v>
      </c>
      <c r="C15" s="31"/>
      <c r="D15" s="42"/>
      <c r="E15" s="32"/>
      <c r="F15" s="32"/>
      <c r="G15" s="30"/>
      <c r="H15" s="17" t="str">
        <f t="shared" ref="H15:H20" si="0">IF(ABS(G15)&gt;0.01,$V$7,"")</f>
        <v/>
      </c>
      <c r="O15" s="28"/>
      <c r="P15" s="28"/>
      <c r="Q15" s="28"/>
      <c r="R15" s="28"/>
      <c r="S15" s="28"/>
      <c r="T15" s="28"/>
    </row>
    <row r="16" spans="1:23" ht="16.5" hidden="1" customHeight="1" x14ac:dyDescent="0.2">
      <c r="B16" s="34">
        <v>2019</v>
      </c>
      <c r="C16" s="31"/>
      <c r="D16" s="42"/>
      <c r="E16" s="32">
        <f>SUM(C16:D16)</f>
        <v>0</v>
      </c>
      <c r="F16" s="32"/>
      <c r="G16" s="30">
        <f t="shared" ref="G16:G21" si="1">IFERROR(E16/F16,0)</f>
        <v>0</v>
      </c>
      <c r="H16" s="17" t="str">
        <f t="shared" si="0"/>
        <v/>
      </c>
      <c r="O16" s="28"/>
      <c r="P16" s="28"/>
      <c r="Q16" s="28"/>
      <c r="R16" s="28"/>
      <c r="S16" s="28"/>
      <c r="T16" s="28"/>
    </row>
    <row r="17" spans="1:23" ht="16.5" hidden="1" customHeight="1" x14ac:dyDescent="0.2">
      <c r="B17" s="34">
        <v>2020</v>
      </c>
      <c r="C17" s="31"/>
      <c r="D17" s="42"/>
      <c r="E17" s="32"/>
      <c r="F17" s="32"/>
      <c r="G17" s="30">
        <f t="shared" si="1"/>
        <v>0</v>
      </c>
      <c r="H17" s="17" t="str">
        <f t="shared" si="0"/>
        <v/>
      </c>
      <c r="I17" s="29"/>
      <c r="J17" s="29"/>
      <c r="K17" s="29"/>
      <c r="L17" s="29"/>
      <c r="M17" s="29"/>
      <c r="N17" s="29"/>
      <c r="O17" s="28"/>
      <c r="P17" s="28"/>
      <c r="Q17" s="28"/>
      <c r="R17" s="28"/>
      <c r="S17" s="28"/>
      <c r="T17" s="28"/>
    </row>
    <row r="18" spans="1:23" ht="16.5" hidden="1" customHeight="1" x14ac:dyDescent="0.2">
      <c r="B18" s="34">
        <v>2021</v>
      </c>
      <c r="C18" s="31"/>
      <c r="D18" s="42"/>
      <c r="E18" s="32"/>
      <c r="F18" s="32"/>
      <c r="G18" s="30">
        <f t="shared" si="1"/>
        <v>0</v>
      </c>
      <c r="H18" s="17" t="str">
        <f t="shared" si="0"/>
        <v/>
      </c>
      <c r="I18" s="29"/>
      <c r="J18" s="29"/>
      <c r="K18" s="29"/>
      <c r="L18" s="29"/>
      <c r="M18" s="29"/>
      <c r="N18" s="29"/>
      <c r="O18" s="28"/>
      <c r="P18" s="28"/>
      <c r="Q18" s="28"/>
      <c r="R18" s="28"/>
      <c r="S18" s="28"/>
      <c r="T18" s="28"/>
    </row>
    <row r="19" spans="1:23" ht="16.5" customHeight="1" x14ac:dyDescent="0.2">
      <c r="A19" s="27"/>
      <c r="B19" s="33">
        <v>2022</v>
      </c>
      <c r="C19" s="43">
        <v>1612251.1215705234</v>
      </c>
      <c r="D19" s="43">
        <f>C72</f>
        <v>-1321829.77</v>
      </c>
      <c r="E19" s="32">
        <f>SUM(C19:D19)</f>
        <v>290421.35157052334</v>
      </c>
      <c r="F19" s="44">
        <v>35342409.649999999</v>
      </c>
      <c r="G19" s="30">
        <f t="shared" si="1"/>
        <v>8.2173613640552472E-3</v>
      </c>
      <c r="H19" s="17" t="str">
        <f t="shared" si="0"/>
        <v/>
      </c>
      <c r="I19" s="29"/>
      <c r="J19" s="29"/>
      <c r="K19" s="29"/>
      <c r="L19" s="29"/>
      <c r="M19" s="29"/>
      <c r="N19" s="29"/>
      <c r="O19" s="28"/>
      <c r="P19" s="28"/>
      <c r="Q19" s="28"/>
      <c r="R19" s="28"/>
      <c r="S19" s="28"/>
      <c r="T19" s="28"/>
    </row>
    <row r="20" spans="1:23" ht="16.5" customHeight="1" x14ac:dyDescent="0.2">
      <c r="A20" s="27"/>
      <c r="B20" s="33">
        <v>2023</v>
      </c>
      <c r="C20" s="43">
        <v>323004.36048076861</v>
      </c>
      <c r="D20" s="43">
        <f>C50</f>
        <v>-173497.52048076806</v>
      </c>
      <c r="E20" s="32">
        <f>SUM(C20:D20)</f>
        <v>149506.84000000055</v>
      </c>
      <c r="F20" s="43">
        <v>27911062.239999998</v>
      </c>
      <c r="G20" s="30">
        <f t="shared" si="1"/>
        <v>5.3565442516816429E-3</v>
      </c>
      <c r="H20" s="17" t="str">
        <f t="shared" si="0"/>
        <v/>
      </c>
      <c r="I20" s="29"/>
      <c r="J20" s="29"/>
      <c r="K20" s="29"/>
      <c r="L20" s="29"/>
      <c r="M20" s="29"/>
      <c r="N20" s="29"/>
      <c r="O20" s="28"/>
      <c r="P20" s="28"/>
      <c r="Q20" s="28"/>
      <c r="R20" s="28"/>
      <c r="S20" s="28"/>
      <c r="T20" s="28"/>
    </row>
    <row r="21" spans="1:23" ht="15.75" thickBot="1" x14ac:dyDescent="0.3">
      <c r="A21" s="27"/>
      <c r="B21" s="26" t="s">
        <v>28</v>
      </c>
      <c r="C21" s="25">
        <f>SUM(C15:C20)</f>
        <v>1935255.482051292</v>
      </c>
      <c r="D21" s="25">
        <f>SUM(D15:D20)</f>
        <v>-1495327.2904807681</v>
      </c>
      <c r="E21" s="25">
        <f>SUM(E15:E20)</f>
        <v>439928.19157052389</v>
      </c>
      <c r="F21" s="25">
        <f>IF('[1]1. Information Sheet'!D21=2022,F20,IF('[1]1. Information Sheet'!D21=2021,SUM(F19:F20),IF('[1]1. Information Sheet'!D21=2020,SUM(F18:F20),IF('[1]1. Information Sheet'!D21=2019,SUM(F17:F20),IF('[1]1. Information Sheet'!D21=2018,SUM(F16:F20),IF('[1]1. Information Sheet'!D21=2016,SUM(F15:F20),0))))))</f>
        <v>27911062.239999998</v>
      </c>
      <c r="G21" s="24">
        <f t="shared" si="1"/>
        <v>1.5761786054134926E-2</v>
      </c>
      <c r="I21" s="17"/>
    </row>
    <row r="22" spans="1:23" ht="15" x14ac:dyDescent="0.25">
      <c r="B22" s="23"/>
      <c r="C22" s="22"/>
      <c r="D22" s="22"/>
      <c r="E22" s="22"/>
      <c r="F22" s="22"/>
      <c r="G22" s="21"/>
      <c r="I22" s="17"/>
    </row>
    <row r="23" spans="1:23" x14ac:dyDescent="0.2">
      <c r="B23" s="20"/>
      <c r="C23" s="19"/>
      <c r="D23" s="19"/>
      <c r="E23" s="19"/>
      <c r="F23" s="19"/>
      <c r="G23" s="19"/>
    </row>
    <row r="24" spans="1:23" ht="15" x14ac:dyDescent="0.25">
      <c r="B24" s="3" t="s">
        <v>27</v>
      </c>
      <c r="C24" s="19"/>
      <c r="D24" s="19"/>
      <c r="E24" s="19"/>
      <c r="F24" s="19"/>
      <c r="G24" s="19"/>
    </row>
    <row r="25" spans="1:23" ht="47.1" customHeight="1" x14ac:dyDescent="0.2">
      <c r="B25" s="80" t="s">
        <v>26</v>
      </c>
      <c r="C25" s="80"/>
      <c r="D25" s="80"/>
      <c r="E25" s="80"/>
      <c r="F25" s="80"/>
      <c r="G25" s="80"/>
    </row>
    <row r="26" spans="1:23" ht="42.75" customHeight="1" x14ac:dyDescent="0.2">
      <c r="B26" s="72" t="s">
        <v>25</v>
      </c>
      <c r="C26" s="72"/>
      <c r="D26" s="72"/>
      <c r="E26" s="72"/>
      <c r="F26" s="72"/>
      <c r="G26" s="72"/>
    </row>
    <row r="27" spans="1:23" ht="31.5" customHeight="1" x14ac:dyDescent="0.2">
      <c r="B27" s="80" t="s">
        <v>24</v>
      </c>
      <c r="C27" s="80"/>
      <c r="D27" s="80"/>
      <c r="E27" s="80"/>
      <c r="F27" s="80"/>
      <c r="G27" s="80"/>
    </row>
    <row r="28" spans="1:23" x14ac:dyDescent="0.2">
      <c r="B28" s="17"/>
      <c r="C28" s="17"/>
    </row>
    <row r="29" spans="1:23" ht="37.35" customHeight="1" x14ac:dyDescent="0.25">
      <c r="A29" s="3">
        <v>2</v>
      </c>
      <c r="B29" s="45" t="s">
        <v>23</v>
      </c>
      <c r="C29" s="3">
        <v>2023</v>
      </c>
      <c r="K29" s="16"/>
      <c r="O29" s="15"/>
      <c r="P29" s="15"/>
      <c r="Q29" s="15"/>
      <c r="R29" s="15"/>
      <c r="S29" s="15"/>
      <c r="T29" s="15"/>
      <c r="U29" s="15"/>
      <c r="V29" s="15"/>
      <c r="W29" s="15"/>
    </row>
    <row r="30" spans="1:23" ht="15" x14ac:dyDescent="0.25">
      <c r="B30" s="39"/>
      <c r="C30" s="3"/>
      <c r="K30" s="14"/>
    </row>
    <row r="31" spans="1:23" ht="57.75" customHeight="1" x14ac:dyDescent="0.25">
      <c r="A31" s="13"/>
      <c r="B31" s="12" t="s">
        <v>22</v>
      </c>
      <c r="C31" s="11" t="s">
        <v>21</v>
      </c>
      <c r="D31" s="68" t="s">
        <v>20</v>
      </c>
      <c r="E31" s="68"/>
      <c r="F31" s="68"/>
      <c r="G31" s="68"/>
      <c r="H31" s="68"/>
      <c r="I31" s="10" t="s">
        <v>19</v>
      </c>
      <c r="J31" s="69" t="s">
        <v>18</v>
      </c>
      <c r="K31" s="69"/>
    </row>
    <row r="32" spans="1:23" ht="68.45" customHeight="1" x14ac:dyDescent="0.2">
      <c r="A32" s="9" t="s">
        <v>17</v>
      </c>
      <c r="B32" s="8" t="s">
        <v>16</v>
      </c>
      <c r="C32" s="46">
        <v>-125345.85</v>
      </c>
      <c r="D32" s="64"/>
      <c r="E32" s="64"/>
      <c r="F32" s="64"/>
      <c r="G32" s="64"/>
      <c r="H32" s="64"/>
      <c r="I32" s="4" t="s">
        <v>41</v>
      </c>
      <c r="J32" s="63"/>
      <c r="K32" s="63"/>
    </row>
    <row r="33" spans="1:15" ht="28.5" x14ac:dyDescent="0.2">
      <c r="A33" s="9" t="s">
        <v>15</v>
      </c>
      <c r="B33" s="8" t="s">
        <v>14</v>
      </c>
      <c r="C33" s="46">
        <v>72571.329519231862</v>
      </c>
      <c r="D33" s="60"/>
      <c r="E33" s="61"/>
      <c r="F33" s="61"/>
      <c r="G33" s="61"/>
      <c r="H33" s="62"/>
      <c r="I33" s="4" t="s">
        <v>41</v>
      </c>
      <c r="J33" s="63"/>
      <c r="K33" s="63"/>
      <c r="L33" s="6"/>
      <c r="M33" s="6"/>
    </row>
    <row r="34" spans="1:15" ht="29.25" x14ac:dyDescent="0.25">
      <c r="A34" s="9" t="s">
        <v>13</v>
      </c>
      <c r="B34" s="8" t="s">
        <v>12</v>
      </c>
      <c r="C34" s="46"/>
      <c r="D34" s="60"/>
      <c r="E34" s="70"/>
      <c r="F34" s="70"/>
      <c r="G34" s="70"/>
      <c r="H34" s="71"/>
      <c r="I34" s="4"/>
      <c r="J34" s="63"/>
      <c r="K34" s="63"/>
      <c r="L34" s="6"/>
      <c r="M34" s="6"/>
      <c r="N34" s="6"/>
      <c r="O34" s="6"/>
    </row>
    <row r="35" spans="1:15" ht="29.25" x14ac:dyDescent="0.25">
      <c r="A35" s="9" t="s">
        <v>11</v>
      </c>
      <c r="B35" s="8" t="s">
        <v>10</v>
      </c>
      <c r="C35" s="46"/>
      <c r="D35" s="65"/>
      <c r="E35" s="66"/>
      <c r="F35" s="66"/>
      <c r="G35" s="66"/>
      <c r="H35" s="67"/>
      <c r="I35" s="4" t="s">
        <v>41</v>
      </c>
      <c r="J35" s="63"/>
      <c r="K35" s="63"/>
      <c r="L35" s="6"/>
      <c r="M35" s="6"/>
      <c r="N35" s="6"/>
      <c r="O35" s="6"/>
    </row>
    <row r="36" spans="1:15" ht="29.25" x14ac:dyDescent="0.25">
      <c r="A36" s="9" t="s">
        <v>45</v>
      </c>
      <c r="B36" s="8" t="s">
        <v>10</v>
      </c>
      <c r="C36" s="46"/>
      <c r="D36" s="65"/>
      <c r="E36" s="66"/>
      <c r="F36" s="66"/>
      <c r="G36" s="66"/>
      <c r="H36" s="67"/>
      <c r="I36" s="4" t="s">
        <v>41</v>
      </c>
      <c r="J36" s="63"/>
      <c r="K36" s="63"/>
    </row>
    <row r="37" spans="1:15" ht="29.25" x14ac:dyDescent="0.25">
      <c r="A37" s="9" t="s">
        <v>45</v>
      </c>
      <c r="B37" s="8" t="s">
        <v>10</v>
      </c>
      <c r="C37" s="46"/>
      <c r="D37" s="65"/>
      <c r="E37" s="66"/>
      <c r="F37" s="66"/>
      <c r="G37" s="66"/>
      <c r="H37" s="67"/>
      <c r="I37" s="4" t="s">
        <v>41</v>
      </c>
      <c r="J37" s="63"/>
      <c r="K37" s="63"/>
    </row>
    <row r="38" spans="1:15" ht="28.5" x14ac:dyDescent="0.2">
      <c r="A38" s="9" t="s">
        <v>9</v>
      </c>
      <c r="B38" s="8" t="s">
        <v>8</v>
      </c>
      <c r="C38" s="46">
        <v>44903.54</v>
      </c>
      <c r="D38" s="64"/>
      <c r="E38" s="64"/>
      <c r="F38" s="64"/>
      <c r="G38" s="64"/>
      <c r="H38" s="64"/>
      <c r="I38" s="4" t="s">
        <v>41</v>
      </c>
      <c r="J38" s="63"/>
      <c r="K38" s="63"/>
      <c r="L38" s="6"/>
      <c r="M38" s="6"/>
      <c r="N38" s="6"/>
      <c r="O38" s="6"/>
    </row>
    <row r="39" spans="1:15" ht="28.5" x14ac:dyDescent="0.2">
      <c r="A39" s="9" t="s">
        <v>7</v>
      </c>
      <c r="B39" s="8" t="s">
        <v>6</v>
      </c>
      <c r="C39" s="46">
        <v>-204650.72999999998</v>
      </c>
      <c r="D39" s="60"/>
      <c r="E39" s="61"/>
      <c r="F39" s="61"/>
      <c r="G39" s="61"/>
      <c r="H39" s="62"/>
      <c r="I39" s="4" t="s">
        <v>41</v>
      </c>
      <c r="J39" s="63"/>
      <c r="K39" s="63"/>
      <c r="L39" s="6"/>
      <c r="M39" s="6"/>
      <c r="N39" s="6"/>
      <c r="O39" s="6"/>
    </row>
    <row r="40" spans="1:15" ht="28.5" x14ac:dyDescent="0.2">
      <c r="A40" s="9" t="s">
        <v>5</v>
      </c>
      <c r="B40" s="8" t="s">
        <v>4</v>
      </c>
      <c r="C40" s="46"/>
      <c r="D40" s="64"/>
      <c r="E40" s="64"/>
      <c r="F40" s="64"/>
      <c r="G40" s="64"/>
      <c r="H40" s="64"/>
      <c r="I40" s="4"/>
      <c r="J40" s="49"/>
      <c r="K40" s="50"/>
      <c r="L40" s="6"/>
      <c r="M40" s="6"/>
      <c r="N40" s="6"/>
      <c r="O40" s="6"/>
    </row>
    <row r="41" spans="1:15" ht="28.5" x14ac:dyDescent="0.2">
      <c r="A41" s="5" t="s">
        <v>3</v>
      </c>
      <c r="B41" s="7" t="s">
        <v>2</v>
      </c>
      <c r="C41" s="46"/>
      <c r="D41" s="64"/>
      <c r="E41" s="64"/>
      <c r="F41" s="64"/>
      <c r="G41" s="64"/>
      <c r="H41" s="64"/>
      <c r="I41" s="4"/>
      <c r="J41" s="63"/>
      <c r="K41" s="63"/>
      <c r="N41" s="6"/>
      <c r="O41" s="6"/>
    </row>
    <row r="42" spans="1:15" ht="42.75" x14ac:dyDescent="0.2">
      <c r="A42" s="5">
        <v>5</v>
      </c>
      <c r="B42" s="47" t="s">
        <v>1</v>
      </c>
      <c r="C42" s="46"/>
      <c r="D42" s="64"/>
      <c r="E42" s="64"/>
      <c r="F42" s="64"/>
      <c r="G42" s="64"/>
      <c r="H42" s="64"/>
      <c r="I42" s="4"/>
      <c r="J42" s="63"/>
      <c r="K42" s="63"/>
    </row>
    <row r="43" spans="1:15" ht="29.25" x14ac:dyDescent="0.25">
      <c r="A43" s="5" t="s">
        <v>43</v>
      </c>
      <c r="B43" s="48" t="s">
        <v>46</v>
      </c>
      <c r="C43" s="46">
        <f>527366.85</f>
        <v>527366.85</v>
      </c>
      <c r="D43" s="60" t="s">
        <v>48</v>
      </c>
      <c r="E43" s="70"/>
      <c r="F43" s="70"/>
      <c r="G43" s="70"/>
      <c r="H43" s="71"/>
      <c r="I43" s="4" t="s">
        <v>41</v>
      </c>
      <c r="J43" s="63"/>
      <c r="K43" s="63"/>
    </row>
    <row r="44" spans="1:15" ht="29.25" x14ac:dyDescent="0.25">
      <c r="A44" s="5" t="s">
        <v>44</v>
      </c>
      <c r="B44" s="48" t="s">
        <v>47</v>
      </c>
      <c r="C44" s="46">
        <v>-614029.64999999991</v>
      </c>
      <c r="D44" s="60" t="s">
        <v>53</v>
      </c>
      <c r="E44" s="70"/>
      <c r="F44" s="70"/>
      <c r="G44" s="70"/>
      <c r="H44" s="71"/>
      <c r="I44" s="4" t="s">
        <v>41</v>
      </c>
      <c r="J44" s="63"/>
      <c r="K44" s="63"/>
    </row>
    <row r="45" spans="1:15" ht="29.25" x14ac:dyDescent="0.25">
      <c r="A45" s="5">
        <v>7</v>
      </c>
      <c r="B45" s="48" t="s">
        <v>58</v>
      </c>
      <c r="C45" s="46">
        <v>-68231.56</v>
      </c>
      <c r="D45" s="65" t="s">
        <v>49</v>
      </c>
      <c r="E45" s="66"/>
      <c r="F45" s="66"/>
      <c r="G45" s="66"/>
      <c r="H45" s="67"/>
      <c r="I45" s="4"/>
      <c r="J45" s="59"/>
      <c r="K45" s="59"/>
    </row>
    <row r="46" spans="1:15" ht="29.25" x14ac:dyDescent="0.25">
      <c r="A46" s="5">
        <v>8</v>
      </c>
      <c r="B46" s="48" t="s">
        <v>57</v>
      </c>
      <c r="C46" s="46">
        <v>-166081.45000000001</v>
      </c>
      <c r="D46" s="65" t="s">
        <v>51</v>
      </c>
      <c r="E46" s="66"/>
      <c r="F46" s="66"/>
      <c r="G46" s="66"/>
      <c r="H46" s="67"/>
      <c r="I46" s="4"/>
      <c r="J46" s="59"/>
      <c r="K46" s="59"/>
    </row>
    <row r="47" spans="1:15" ht="15" x14ac:dyDescent="0.25">
      <c r="A47" s="5">
        <v>9</v>
      </c>
      <c r="B47" s="48" t="s">
        <v>56</v>
      </c>
      <c r="C47" s="46">
        <v>360000</v>
      </c>
      <c r="D47" s="65" t="s">
        <v>50</v>
      </c>
      <c r="E47" s="66"/>
      <c r="F47" s="66"/>
      <c r="G47" s="66"/>
      <c r="H47" s="67"/>
      <c r="I47" s="4"/>
      <c r="J47" s="63"/>
      <c r="K47" s="63"/>
    </row>
    <row r="48" spans="1:15" x14ac:dyDescent="0.2">
      <c r="A48" s="5">
        <v>10</v>
      </c>
      <c r="B48" s="48"/>
      <c r="C48" s="46"/>
      <c r="D48" s="60"/>
      <c r="E48" s="61"/>
      <c r="F48" s="61"/>
      <c r="G48" s="61"/>
      <c r="H48" s="62"/>
      <c r="I48" s="4"/>
      <c r="J48" s="63"/>
      <c r="K48" s="63"/>
    </row>
    <row r="49" spans="1:11" x14ac:dyDescent="0.2">
      <c r="A49" s="5">
        <v>11</v>
      </c>
      <c r="B49" s="48"/>
      <c r="C49" s="46"/>
      <c r="D49" s="64"/>
      <c r="E49" s="64"/>
      <c r="F49" s="64"/>
      <c r="G49" s="64"/>
      <c r="H49" s="64"/>
      <c r="I49" s="4"/>
      <c r="J49" s="63"/>
      <c r="K49" s="63"/>
    </row>
    <row r="50" spans="1:11" ht="15.75" thickBot="1" x14ac:dyDescent="0.3">
      <c r="B50" s="3" t="s">
        <v>0</v>
      </c>
      <c r="C50" s="2">
        <f>SUM(C32:C49)</f>
        <v>-173497.52048076806</v>
      </c>
    </row>
    <row r="54" spans="1:11" ht="15" x14ac:dyDescent="0.25">
      <c r="A54" s="3">
        <v>2</v>
      </c>
      <c r="B54" s="45" t="s">
        <v>23</v>
      </c>
      <c r="C54" s="3">
        <v>2022</v>
      </c>
      <c r="K54" s="16"/>
    </row>
    <row r="55" spans="1:11" ht="15" x14ac:dyDescent="0.25">
      <c r="B55" s="39"/>
      <c r="C55" s="3"/>
      <c r="K55" s="14"/>
    </row>
    <row r="56" spans="1:11" ht="45" x14ac:dyDescent="0.25">
      <c r="A56" s="13"/>
      <c r="B56" s="12" t="s">
        <v>22</v>
      </c>
      <c r="C56" s="11" t="s">
        <v>21</v>
      </c>
      <c r="D56" s="68" t="s">
        <v>20</v>
      </c>
      <c r="E56" s="68"/>
      <c r="F56" s="68"/>
      <c r="G56" s="68"/>
      <c r="H56" s="68"/>
      <c r="I56" s="10" t="s">
        <v>19</v>
      </c>
      <c r="J56" s="69" t="s">
        <v>18</v>
      </c>
      <c r="K56" s="69"/>
    </row>
    <row r="57" spans="1:11" ht="28.5" x14ac:dyDescent="0.2">
      <c r="A57" s="9" t="s">
        <v>17</v>
      </c>
      <c r="B57" s="8" t="s">
        <v>16</v>
      </c>
      <c r="C57" s="46"/>
      <c r="D57" s="64"/>
      <c r="E57" s="64"/>
      <c r="F57" s="64"/>
      <c r="G57" s="64"/>
      <c r="H57" s="64"/>
      <c r="I57" s="4"/>
      <c r="J57" s="63"/>
      <c r="K57" s="63"/>
    </row>
    <row r="58" spans="1:11" ht="28.5" x14ac:dyDescent="0.2">
      <c r="A58" s="9" t="s">
        <v>15</v>
      </c>
      <c r="B58" s="8" t="s">
        <v>14</v>
      </c>
      <c r="C58" s="46">
        <v>125345.85</v>
      </c>
      <c r="D58" s="60"/>
      <c r="E58" s="61"/>
      <c r="F58" s="61"/>
      <c r="G58" s="61"/>
      <c r="H58" s="62"/>
      <c r="I58" s="4" t="s">
        <v>41</v>
      </c>
      <c r="J58" s="63"/>
      <c r="K58" s="63"/>
    </row>
    <row r="59" spans="1:11" ht="29.25" x14ac:dyDescent="0.25">
      <c r="A59" s="9" t="s">
        <v>13</v>
      </c>
      <c r="B59" s="8" t="s">
        <v>12</v>
      </c>
      <c r="C59" s="46"/>
      <c r="D59" s="65"/>
      <c r="E59" s="66"/>
      <c r="F59" s="66"/>
      <c r="G59" s="66"/>
      <c r="H59" s="67"/>
      <c r="I59" s="4"/>
      <c r="J59" s="63"/>
      <c r="K59" s="63"/>
    </row>
    <row r="60" spans="1:11" ht="29.25" x14ac:dyDescent="0.25">
      <c r="A60" s="9" t="s">
        <v>11</v>
      </c>
      <c r="B60" s="8" t="s">
        <v>10</v>
      </c>
      <c r="C60" s="46"/>
      <c r="D60" s="65"/>
      <c r="E60" s="66"/>
      <c r="F60" s="66"/>
      <c r="G60" s="66"/>
      <c r="H60" s="67"/>
      <c r="I60" s="4" t="s">
        <v>41</v>
      </c>
      <c r="J60" s="63"/>
      <c r="K60" s="63"/>
    </row>
    <row r="61" spans="1:11" ht="29.25" x14ac:dyDescent="0.25">
      <c r="A61" s="9" t="s">
        <v>45</v>
      </c>
      <c r="B61" s="8" t="s">
        <v>10</v>
      </c>
      <c r="C61" s="46"/>
      <c r="D61" s="65"/>
      <c r="E61" s="66"/>
      <c r="F61" s="66"/>
      <c r="G61" s="66"/>
      <c r="H61" s="67"/>
      <c r="I61" s="4"/>
      <c r="J61" s="63"/>
      <c r="K61" s="63"/>
    </row>
    <row r="62" spans="1:11" ht="28.5" x14ac:dyDescent="0.2">
      <c r="A62" s="9" t="s">
        <v>9</v>
      </c>
      <c r="B62" s="8" t="s">
        <v>8</v>
      </c>
      <c r="C62" s="46">
        <v>98352</v>
      </c>
      <c r="D62" s="64"/>
      <c r="E62" s="64"/>
      <c r="F62" s="64"/>
      <c r="G62" s="64"/>
      <c r="H62" s="64"/>
      <c r="I62" s="4" t="s">
        <v>41</v>
      </c>
      <c r="J62" s="63"/>
      <c r="K62" s="63"/>
    </row>
    <row r="63" spans="1:11" ht="28.5" x14ac:dyDescent="0.2">
      <c r="A63" s="9" t="s">
        <v>7</v>
      </c>
      <c r="B63" s="8" t="s">
        <v>6</v>
      </c>
      <c r="C63" s="46">
        <v>-44903.54</v>
      </c>
      <c r="D63" s="60"/>
      <c r="E63" s="61"/>
      <c r="F63" s="61"/>
      <c r="G63" s="61"/>
      <c r="H63" s="62"/>
      <c r="I63" s="4" t="s">
        <v>41</v>
      </c>
      <c r="J63" s="63"/>
      <c r="K63" s="63"/>
    </row>
    <row r="64" spans="1:11" ht="28.5" x14ac:dyDescent="0.2">
      <c r="A64" s="9" t="s">
        <v>5</v>
      </c>
      <c r="B64" s="8" t="s">
        <v>4</v>
      </c>
      <c r="C64" s="46"/>
      <c r="D64" s="64"/>
      <c r="E64" s="64"/>
      <c r="F64" s="64"/>
      <c r="G64" s="64"/>
      <c r="H64" s="64"/>
      <c r="I64" s="4"/>
      <c r="J64" s="49"/>
      <c r="K64" s="50"/>
    </row>
    <row r="65" spans="1:11" ht="28.5" x14ac:dyDescent="0.2">
      <c r="A65" s="5" t="s">
        <v>3</v>
      </c>
      <c r="B65" s="7" t="s">
        <v>2</v>
      </c>
      <c r="C65" s="46"/>
      <c r="D65" s="64"/>
      <c r="E65" s="64"/>
      <c r="F65" s="64"/>
      <c r="G65" s="64"/>
      <c r="H65" s="64"/>
      <c r="I65" s="4"/>
      <c r="J65" s="63"/>
      <c r="K65" s="63"/>
    </row>
    <row r="66" spans="1:11" ht="42.75" x14ac:dyDescent="0.2">
      <c r="A66" s="5">
        <v>5</v>
      </c>
      <c r="B66" s="47" t="s">
        <v>1</v>
      </c>
      <c r="C66" s="46"/>
      <c r="D66" s="64"/>
      <c r="E66" s="64"/>
      <c r="F66" s="64"/>
      <c r="G66" s="64"/>
      <c r="H66" s="64"/>
      <c r="I66" s="4"/>
      <c r="J66" s="63"/>
      <c r="K66" s="63"/>
    </row>
    <row r="67" spans="1:11" ht="29.25" x14ac:dyDescent="0.25">
      <c r="A67" s="5" t="s">
        <v>43</v>
      </c>
      <c r="B67" s="48" t="s">
        <v>46</v>
      </c>
      <c r="C67" s="46">
        <v>143042.88</v>
      </c>
      <c r="D67" s="60" t="s">
        <v>48</v>
      </c>
      <c r="E67" s="70"/>
      <c r="F67" s="70"/>
      <c r="G67" s="70"/>
      <c r="H67" s="71"/>
      <c r="I67" s="4" t="s">
        <v>41</v>
      </c>
      <c r="J67" s="63"/>
      <c r="K67" s="63"/>
    </row>
    <row r="68" spans="1:11" ht="29.25" x14ac:dyDescent="0.25">
      <c r="A68" s="5" t="s">
        <v>44</v>
      </c>
      <c r="B68" s="48" t="s">
        <v>47</v>
      </c>
      <c r="C68" s="46">
        <v>-527366.85000000009</v>
      </c>
      <c r="D68" s="60" t="s">
        <v>54</v>
      </c>
      <c r="E68" s="70"/>
      <c r="F68" s="70"/>
      <c r="G68" s="70"/>
      <c r="H68" s="71"/>
      <c r="I68" s="4" t="s">
        <v>41</v>
      </c>
      <c r="J68" s="63"/>
      <c r="K68" s="63"/>
    </row>
    <row r="69" spans="1:11" x14ac:dyDescent="0.2">
      <c r="A69" s="5">
        <v>7</v>
      </c>
      <c r="B69" s="48" t="s">
        <v>42</v>
      </c>
      <c r="C69" s="46">
        <v>24846.29</v>
      </c>
      <c r="D69" s="60"/>
      <c r="E69" s="61"/>
      <c r="F69" s="61"/>
      <c r="G69" s="61"/>
      <c r="H69" s="62"/>
      <c r="I69" s="4" t="s">
        <v>41</v>
      </c>
      <c r="J69" s="63"/>
      <c r="K69" s="63"/>
    </row>
    <row r="70" spans="1:11" ht="14.25" customHeight="1" x14ac:dyDescent="0.2">
      <c r="A70" s="5">
        <v>8</v>
      </c>
      <c r="B70" s="48" t="s">
        <v>55</v>
      </c>
      <c r="C70" s="46">
        <v>-1141146.3999999999</v>
      </c>
      <c r="D70" s="65" t="s">
        <v>52</v>
      </c>
      <c r="E70" s="81"/>
      <c r="F70" s="81"/>
      <c r="G70" s="81"/>
      <c r="H70" s="82"/>
      <c r="I70" s="4"/>
      <c r="J70" s="63"/>
      <c r="K70" s="63"/>
    </row>
    <row r="71" spans="1:11" x14ac:dyDescent="0.2">
      <c r="A71" s="5">
        <v>9</v>
      </c>
      <c r="B71" s="48"/>
      <c r="C71" s="46"/>
      <c r="D71" s="64"/>
      <c r="E71" s="64"/>
      <c r="F71" s="64"/>
      <c r="G71" s="64"/>
      <c r="H71" s="64"/>
      <c r="I71" s="4"/>
      <c r="J71" s="63"/>
      <c r="K71" s="63"/>
    </row>
    <row r="72" spans="1:11" ht="15.75" thickBot="1" x14ac:dyDescent="0.3">
      <c r="B72" s="3" t="s">
        <v>0</v>
      </c>
      <c r="C72" s="2">
        <f>SUM(C57:C71)</f>
        <v>-1321829.77</v>
      </c>
    </row>
  </sheetData>
  <mergeCells count="73">
    <mergeCell ref="D45:H45"/>
    <mergeCell ref="D46:H46"/>
    <mergeCell ref="D68:H68"/>
    <mergeCell ref="D67:H67"/>
    <mergeCell ref="J61:K61"/>
    <mergeCell ref="J67:K67"/>
    <mergeCell ref="J68:K68"/>
    <mergeCell ref="D64:H64"/>
    <mergeCell ref="D65:H65"/>
    <mergeCell ref="J65:K65"/>
    <mergeCell ref="D66:H66"/>
    <mergeCell ref="J66:K66"/>
    <mergeCell ref="J47:K47"/>
    <mergeCell ref="B26:G26"/>
    <mergeCell ref="R10:W12"/>
    <mergeCell ref="C13:E13"/>
    <mergeCell ref="F13:F14"/>
    <mergeCell ref="G13:G14"/>
    <mergeCell ref="B25:G25"/>
    <mergeCell ref="D37:H37"/>
    <mergeCell ref="D36:H36"/>
    <mergeCell ref="J43:K43"/>
    <mergeCell ref="J36:K36"/>
    <mergeCell ref="J37:K37"/>
    <mergeCell ref="D43:H43"/>
    <mergeCell ref="B27:G27"/>
    <mergeCell ref="D31:H31"/>
    <mergeCell ref="J31:K31"/>
    <mergeCell ref="D34:H34"/>
    <mergeCell ref="D35:H35"/>
    <mergeCell ref="D38:H38"/>
    <mergeCell ref="J38:K38"/>
    <mergeCell ref="D32:H32"/>
    <mergeCell ref="J32:K32"/>
    <mergeCell ref="J34:K34"/>
    <mergeCell ref="J35:K35"/>
    <mergeCell ref="D33:H33"/>
    <mergeCell ref="J33:K33"/>
    <mergeCell ref="D39:H39"/>
    <mergeCell ref="J39:K39"/>
    <mergeCell ref="D56:H56"/>
    <mergeCell ref="J56:K56"/>
    <mergeCell ref="D48:H48"/>
    <mergeCell ref="J48:K48"/>
    <mergeCell ref="D49:H49"/>
    <mergeCell ref="J49:K49"/>
    <mergeCell ref="D40:H40"/>
    <mergeCell ref="D41:H41"/>
    <mergeCell ref="J41:K41"/>
    <mergeCell ref="D42:H42"/>
    <mergeCell ref="J42:K42"/>
    <mergeCell ref="D44:H44"/>
    <mergeCell ref="J44:K44"/>
    <mergeCell ref="D47:H47"/>
    <mergeCell ref="D57:H57"/>
    <mergeCell ref="J57:K57"/>
    <mergeCell ref="D58:H58"/>
    <mergeCell ref="J58:K58"/>
    <mergeCell ref="J59:K59"/>
    <mergeCell ref="D59:H59"/>
    <mergeCell ref="J60:K60"/>
    <mergeCell ref="D62:H62"/>
    <mergeCell ref="J62:K62"/>
    <mergeCell ref="D63:H63"/>
    <mergeCell ref="J63:K63"/>
    <mergeCell ref="D60:H60"/>
    <mergeCell ref="D61:H61"/>
    <mergeCell ref="D69:H69"/>
    <mergeCell ref="J69:K69"/>
    <mergeCell ref="D70:H70"/>
    <mergeCell ref="J70:K70"/>
    <mergeCell ref="D71:H71"/>
    <mergeCell ref="J71:K71"/>
  </mergeCells>
  <dataValidations count="1">
    <dataValidation type="list" allowBlank="1" showInputMessage="1" showErrorMessage="1" sqref="I57:I71 I32:I49" xr:uid="{172CBE2C-560C-45AB-99FB-553BB84D69A7}">
      <formula1>"Yes,No"</formula1>
    </dataValidation>
  </dataValidation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E70775E0654A4E8E4AA492D73FC3D0" ma:contentTypeVersion="20" ma:contentTypeDescription="Create a new document." ma:contentTypeScope="" ma:versionID="7b9274b7a2f304f0af40f2455601ba73">
  <xsd:schema xmlns:xsd="http://www.w3.org/2001/XMLSchema" xmlns:xs="http://www.w3.org/2001/XMLSchema" xmlns:p="http://schemas.microsoft.com/office/2006/metadata/properties" xmlns:ns1="http://schemas.microsoft.com/sharepoint/v3" xmlns:ns2="43aa7b37-2260-4d18-9176-0c2eab80a18d" xmlns:ns3="d3e6d450-eb5f-4cc1-b9d4-34ce8468298f" targetNamespace="http://schemas.microsoft.com/office/2006/metadata/properties" ma:root="true" ma:fieldsID="3ddc424f113bfc9fc1b90bc3ce78c575" ns1:_="" ns2:_="" ns3:_="">
    <xsd:import namespace="http://schemas.microsoft.com/sharepoint/v3"/>
    <xsd:import namespace="43aa7b37-2260-4d18-9176-0c2eab80a18d"/>
    <xsd:import namespace="d3e6d450-eb5f-4cc1-b9d4-34ce8468298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a7b37-2260-4d18-9176-0c2eab80a1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7ea8f8-32d8-4cf6-895c-3738c6402183"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e6d450-eb5f-4cc1-b9d4-34ce8468298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d25bcd-7252-42a8-b761-96317a38ce6b}" ma:internalName="TaxCatchAll" ma:showField="CatchAllData" ma:web="d3e6d450-eb5f-4cc1-b9d4-34ce84682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963EC0-1260-42A5-9633-D219831E9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aa7b37-2260-4d18-9176-0c2eab80a18d"/>
    <ds:schemaRef ds:uri="d3e6d450-eb5f-4cc1-b9d4-34ce84682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D82DF4-B9C7-4F74-9C82-49394951B4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 1588 Reasonability-2023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Wong</dc:creator>
  <cp:lastModifiedBy>Carrie Schwippl</cp:lastModifiedBy>
  <dcterms:created xsi:type="dcterms:W3CDTF">2024-10-02T16:35:34Z</dcterms:created>
  <dcterms:modified xsi:type="dcterms:W3CDTF">2024-11-27T16:19:30Z</dcterms:modified>
</cp:coreProperties>
</file>