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- Updated for 2025 COC/PDF Folder - RRA/Excel Live - Folder/"/>
    </mc:Choice>
  </mc:AlternateContent>
  <xr:revisionPtr revIDLastSave="821" documentId="8_{77A923F3-B64B-4541-B513-B2DB1EC46B4C}" xr6:coauthVersionLast="47" xr6:coauthVersionMax="47" xr10:uidLastSave="{0A788F77-25C2-4BD3-8A44-12A3C1939F73}"/>
  <bookViews>
    <workbookView xWindow="-110" yWindow="-110" windowWidth="19420" windowHeight="11620" tabRatio="832" xr2:uid="{00000000-000D-0000-FFFF-FFFF00000000}"/>
  </bookViews>
  <sheets>
    <sheet name="G-01-03 Page 1" sheetId="14" r:id="rId1"/>
    <sheet name="G-01-03 Page 2a" sheetId="15" r:id="rId2"/>
    <sheet name="G-01-03 Page 2b" sheetId="17" r:id="rId3"/>
    <sheet name="G-01-03 Page 2c" sheetId="18" r:id="rId4"/>
    <sheet name="G-01-03 Page 2d" sheetId="19" r:id="rId5"/>
    <sheet name="G-01-03 Page 2e" sheetId="20" r:id="rId6"/>
    <sheet name="G-01-03 Page 3" sheetId="1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'G-01-03 Page 1'!$A$1:$P$19</definedName>
    <definedName name="_xlnm.Print_Area" localSheetId="1">'G-01-03 Page 2a'!$A$1:$J$29</definedName>
    <definedName name="_xlnm.Print_Area" localSheetId="2">'G-01-03 Page 2b'!$A$1:$J$29</definedName>
    <definedName name="_xlnm.Print_Area" localSheetId="3">'G-01-03 Page 2c'!$A$1:$J$29</definedName>
    <definedName name="_xlnm.Print_Area" localSheetId="4">'G-01-03 Page 2d'!$A$1:$J$29</definedName>
    <definedName name="_xlnm.Print_Area" localSheetId="5">'G-01-03 Page 2e'!$A$1:$J$29</definedName>
    <definedName name="_xlnm.Print_Area" localSheetId="6">'G-01-03 Page 3'!$A$1:$I$22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Cols" localSheetId="0" hidden="1">'G-01-03 Page 1'!$D:$E</definedName>
    <definedName name="Z_9BF76A56_E765_439E_A520_989A28048B98_.wvu.PrintArea" localSheetId="0" hidden="1">'G-01-03 Page 1'!$A$1:$Q$24</definedName>
    <definedName name="Z_9BF76A56_E765_439E_A520_989A28048B98_.wvu.PrintArea" localSheetId="1" hidden="1">'G-01-03 Page 2a'!$A$1:$J$33</definedName>
    <definedName name="Z_9BF76A56_E765_439E_A520_989A28048B98_.wvu.PrintArea" localSheetId="2" hidden="1">'G-01-03 Page 2b'!$A$1:$J$33</definedName>
    <definedName name="Z_9BF76A56_E765_439E_A520_989A28048B98_.wvu.PrintArea" localSheetId="3" hidden="1">'G-01-03 Page 2c'!$A$1:$J$33</definedName>
    <definedName name="Z_9BF76A56_E765_439E_A520_989A28048B98_.wvu.PrintArea" localSheetId="4" hidden="1">'G-01-03 Page 2d'!$A$1:$J$33</definedName>
    <definedName name="Z_9BF76A56_E765_439E_A520_989A28048B98_.wvu.PrintArea" localSheetId="5" hidden="1">'G-01-03 Page 2e'!$A$1:$J$33</definedName>
    <definedName name="Z_9BF76A56_E765_439E_A520_989A28048B98_.wvu.PrintArea" localSheetId="6" hidden="1">'G-01-03 Page 3'!$A$1:$H$33</definedName>
    <definedName name="Z_B01B5FA6_84D4_413A_ACF8_E0C93810160C_.wvu.Cols" localSheetId="0" hidden="1">'G-01-03 Page 1'!$D:$E</definedName>
    <definedName name="Z_B01B5FA6_84D4_413A_ACF8_E0C93810160C_.wvu.PrintArea" localSheetId="0" hidden="1">'G-01-03 Page 1'!$A$1:$Q$24</definedName>
    <definedName name="Z_B01B5FA6_84D4_413A_ACF8_E0C93810160C_.wvu.PrintArea" localSheetId="1" hidden="1">'G-01-03 Page 2a'!$A$1:$J$33</definedName>
    <definedName name="Z_B01B5FA6_84D4_413A_ACF8_E0C93810160C_.wvu.PrintArea" localSheetId="2" hidden="1">'G-01-03 Page 2b'!$A$1:$J$33</definedName>
    <definedName name="Z_B01B5FA6_84D4_413A_ACF8_E0C93810160C_.wvu.PrintArea" localSheetId="3" hidden="1">'G-01-03 Page 2c'!$A$1:$J$33</definedName>
    <definedName name="Z_B01B5FA6_84D4_413A_ACF8_E0C93810160C_.wvu.PrintArea" localSheetId="4" hidden="1">'G-01-03 Page 2d'!$A$1:$J$33</definedName>
    <definedName name="Z_B01B5FA6_84D4_413A_ACF8_E0C93810160C_.wvu.PrintArea" localSheetId="5" hidden="1">'G-01-03 Page 2e'!$A$1:$J$33</definedName>
    <definedName name="Z_B01B5FA6_84D4_413A_ACF8_E0C93810160C_.wvu.PrintArea" localSheetId="6" hidden="1">'G-01-03 Page 3'!$A$1:$H$33</definedName>
    <definedName name="Z_BB254614_6E35_4570_92F5_BAA3FE64DD9A_.wvu.Cols" localSheetId="0" hidden="1">'G-01-03 Page 1'!$D:$E</definedName>
    <definedName name="Z_BB254614_6E35_4570_92F5_BAA3FE64DD9A_.wvu.PrintArea" localSheetId="0" hidden="1">'G-01-03 Page 1'!$A$1:$Q$24</definedName>
    <definedName name="Z_BB254614_6E35_4570_92F5_BAA3FE64DD9A_.wvu.PrintArea" localSheetId="1" hidden="1">'G-01-03 Page 2a'!$A$1:$J$33</definedName>
    <definedName name="Z_BB254614_6E35_4570_92F5_BAA3FE64DD9A_.wvu.PrintArea" localSheetId="2" hidden="1">'G-01-03 Page 2b'!$A$1:$J$33</definedName>
    <definedName name="Z_BB254614_6E35_4570_92F5_BAA3FE64DD9A_.wvu.PrintArea" localSheetId="3" hidden="1">'G-01-03 Page 2c'!$A$1:$J$33</definedName>
    <definedName name="Z_BB254614_6E35_4570_92F5_BAA3FE64DD9A_.wvu.PrintArea" localSheetId="4" hidden="1">'G-01-03 Page 2d'!$A$1:$J$33</definedName>
    <definedName name="Z_BB254614_6E35_4570_92F5_BAA3FE64DD9A_.wvu.PrintArea" localSheetId="5" hidden="1">'G-01-03 Page 2e'!$A$1:$J$33</definedName>
    <definedName name="Z_BB254614_6E35_4570_92F5_BAA3FE64DD9A_.wvu.PrintArea" localSheetId="6" hidden="1">'G-01-03 Page 3'!$A$1:$H$33</definedName>
    <definedName name="Z_E450F6EA_73AF_4362_B9AF_6B82060E4DC3_.wvu.Cols" localSheetId="0" hidden="1">'G-01-03 Page 1'!$D:$E</definedName>
    <definedName name="Z_E450F6EA_73AF_4362_B9AF_6B82060E4DC3_.wvu.PrintArea" localSheetId="0" hidden="1">'G-01-03 Page 1'!$A$1:$Q$24</definedName>
    <definedName name="Z_E450F6EA_73AF_4362_B9AF_6B82060E4DC3_.wvu.PrintArea" localSheetId="1" hidden="1">'G-01-03 Page 2a'!$A$1:$J$33</definedName>
    <definedName name="Z_E450F6EA_73AF_4362_B9AF_6B82060E4DC3_.wvu.PrintArea" localSheetId="2" hidden="1">'G-01-03 Page 2b'!$A$1:$J$33</definedName>
    <definedName name="Z_E450F6EA_73AF_4362_B9AF_6B82060E4DC3_.wvu.PrintArea" localSheetId="3" hidden="1">'G-01-03 Page 2c'!$A$1:$J$33</definedName>
    <definedName name="Z_E450F6EA_73AF_4362_B9AF_6B82060E4DC3_.wvu.PrintArea" localSheetId="4" hidden="1">'G-01-03 Page 2d'!$A$1:$J$33</definedName>
    <definedName name="Z_E450F6EA_73AF_4362_B9AF_6B82060E4DC3_.wvu.PrintArea" localSheetId="5" hidden="1">'G-01-03 Page 2e'!$A$1:$J$33</definedName>
    <definedName name="Z_E450F6EA_73AF_4362_B9AF_6B82060E4DC3_.wvu.PrintArea" localSheetId="6" hidden="1">'G-01-03 Page 3'!$A$1:$H$33</definedName>
    <definedName name="Z_F6253B25_06CA_4AB3_AC9A_3241787542D6_.wvu.Cols" localSheetId="0" hidden="1">'G-01-03 Page 1'!$D:$E</definedName>
    <definedName name="Z_F6253B25_06CA_4AB3_AC9A_3241787542D6_.wvu.PrintArea" localSheetId="0" hidden="1">'G-01-03 Page 1'!$A$1:$Q$24</definedName>
    <definedName name="Z_F6253B25_06CA_4AB3_AC9A_3241787542D6_.wvu.PrintArea" localSheetId="1" hidden="1">'G-01-03 Page 2a'!$A$1:$J$33</definedName>
    <definedName name="Z_F6253B25_06CA_4AB3_AC9A_3241787542D6_.wvu.PrintArea" localSheetId="2" hidden="1">'G-01-03 Page 2b'!$A$1:$J$33</definedName>
    <definedName name="Z_F6253B25_06CA_4AB3_AC9A_3241787542D6_.wvu.PrintArea" localSheetId="3" hidden="1">'G-01-03 Page 2c'!$A$1:$J$33</definedName>
    <definedName name="Z_F6253B25_06CA_4AB3_AC9A_3241787542D6_.wvu.PrintArea" localSheetId="4" hidden="1">'G-01-03 Page 2d'!$A$1:$J$33</definedName>
    <definedName name="Z_F6253B25_06CA_4AB3_AC9A_3241787542D6_.wvu.PrintArea" localSheetId="5" hidden="1">'G-01-03 Page 2e'!$A$1:$J$33</definedName>
    <definedName name="Z_F6253B25_06CA_4AB3_AC9A_3241787542D6_.wvu.PrintArea" localSheetId="6" hidden="1">'G-01-03 Page 3'!$A$1:$H$33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9" l="1"/>
  <c r="E14" i="20"/>
  <c r="G22" i="16"/>
  <c r="G16" i="16"/>
  <c r="G18" i="16"/>
  <c r="F18" i="16"/>
  <c r="G16" i="20"/>
  <c r="G16" i="19"/>
  <c r="G16" i="18" l="1"/>
  <c r="G16" i="15"/>
  <c r="G16" i="17"/>
  <c r="H16" i="16"/>
  <c r="E20" i="20"/>
  <c r="H20" i="20" s="1"/>
  <c r="H12" i="20"/>
  <c r="F12" i="20"/>
  <c r="E20" i="19"/>
  <c r="H20" i="19" s="1"/>
  <c r="H14" i="19"/>
  <c r="H12" i="19"/>
  <c r="F12" i="19"/>
  <c r="E16" i="19" s="1"/>
  <c r="E20" i="18"/>
  <c r="H20" i="18" s="1"/>
  <c r="E14" i="18"/>
  <c r="H14" i="18" s="1"/>
  <c r="H12" i="18"/>
  <c r="F12" i="18"/>
  <c r="E16" i="18" s="1"/>
  <c r="E20" i="17"/>
  <c r="H20" i="17" s="1"/>
  <c r="E14" i="17"/>
  <c r="H14" i="17" s="1"/>
  <c r="H12" i="17"/>
  <c r="F12" i="17"/>
  <c r="E16" i="17" s="1"/>
  <c r="E16" i="20" l="1"/>
  <c r="H14" i="20"/>
  <c r="F16" i="19"/>
  <c r="E18" i="19"/>
  <c r="H16" i="19"/>
  <c r="H16" i="18"/>
  <c r="E18" i="18"/>
  <c r="F16" i="18"/>
  <c r="H16" i="17"/>
  <c r="F16" i="17"/>
  <c r="E18" i="17"/>
  <c r="H16" i="20" l="1"/>
  <c r="F16" i="20"/>
  <c r="E18" i="20"/>
  <c r="G18" i="19"/>
  <c r="H18" i="19" s="1"/>
  <c r="F18" i="19"/>
  <c r="G18" i="18"/>
  <c r="H18" i="18" s="1"/>
  <c r="F18" i="18"/>
  <c r="G18" i="17"/>
  <c r="H18" i="17" s="1"/>
  <c r="F18" i="17"/>
  <c r="E20" i="15"/>
  <c r="H20" i="15" s="1"/>
  <c r="E14" i="15"/>
  <c r="H14" i="15" s="1"/>
  <c r="H12" i="15"/>
  <c r="F12" i="15"/>
  <c r="G18" i="20" l="1"/>
  <c r="H18" i="20" s="1"/>
  <c r="F18" i="20"/>
  <c r="G22" i="19"/>
  <c r="H22" i="19" s="1"/>
  <c r="F22" i="19"/>
  <c r="G22" i="18"/>
  <c r="H22" i="18" s="1"/>
  <c r="F22" i="18"/>
  <c r="G22" i="17"/>
  <c r="H22" i="17" s="1"/>
  <c r="F22" i="17"/>
  <c r="E16" i="15"/>
  <c r="G22" i="20" l="1"/>
  <c r="H22" i="20" s="1"/>
  <c r="F22" i="20"/>
  <c r="F16" i="15"/>
  <c r="E18" i="15"/>
  <c r="H16" i="15"/>
  <c r="G18" i="15" l="1"/>
  <c r="H18" i="15" s="1"/>
  <c r="F18" i="15"/>
  <c r="F22" i="15" s="1"/>
  <c r="G22" i="15" l="1"/>
  <c r="H22" i="15" s="1"/>
  <c r="E20" i="16" l="1"/>
  <c r="H20" i="16"/>
  <c r="E22" i="16"/>
  <c r="E14" i="16"/>
  <c r="E18" i="16"/>
  <c r="H18" i="16"/>
  <c r="H22" i="16"/>
</calcChain>
</file>

<file path=xl/sharedStrings.xml><?xml version="1.0" encoding="utf-8"?>
<sst xmlns="http://schemas.openxmlformats.org/spreadsheetml/2006/main" count="201" uniqueCount="44">
  <si>
    <t>B2M LP</t>
  </si>
  <si>
    <t>Debt and Equity Summary</t>
  </si>
  <si>
    <t>Historical Years (2019, 2020, 2021, 2022, 2023) and Bridge Year (2024)</t>
  </si>
  <si>
    <t>As at December 31</t>
  </si>
  <si>
    <t>($ Millions)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</si>
  <si>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</si>
  <si>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</si>
  <si>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</si>
  <si>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</si>
  <si>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</si>
  <si>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</si>
  <si>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</si>
  <si>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</si>
  <si>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</si>
  <si>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</si>
  <si>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</si>
  <si>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</si>
  <si>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I</t>
  </si>
  <si>
    <t>Long-term debt</t>
  </si>
  <si>
    <t>Short-term debt</t>
  </si>
  <si>
    <t>Preference shares</t>
  </si>
  <si>
    <t>Common equity</t>
  </si>
  <si>
    <t xml:space="preserve"> </t>
  </si>
  <si>
    <t>Summary of Cost of Capital</t>
  </si>
  <si>
    <t>Test Year 2025</t>
  </si>
  <si>
    <t>Utility Capital Structure</t>
  </si>
  <si>
    <t>Year Ending December 31</t>
  </si>
  <si>
    <t>($M)</t>
  </si>
  <si>
    <t>%</t>
  </si>
  <si>
    <t>Cost
Rate
(%)</t>
  </si>
  <si>
    <t>Return
($M)</t>
  </si>
  <si>
    <t>Deemed long-term debt</t>
  </si>
  <si>
    <t>Total debt</t>
  </si>
  <si>
    <t>Total rate base</t>
  </si>
  <si>
    <t xml:space="preserve">Long term debt ($M) based on Average Monthly Total Debt outstanding G-01-02 </t>
  </si>
  <si>
    <t>Long term debt % based on Projected Average Embedded Cost Rate  G-01-02</t>
  </si>
  <si>
    <t>Short term debt % based on OEB's 2025 Cost of Capital Parameters</t>
  </si>
  <si>
    <t>Common Equity % based on OEB's 2025 Cost of Capital Parameters</t>
  </si>
  <si>
    <t>Total rate base from C-01-01</t>
  </si>
  <si>
    <t>Test Year 2026</t>
  </si>
  <si>
    <t>Test Year 2027</t>
  </si>
  <si>
    <t>Test Year 2028</t>
  </si>
  <si>
    <t>Test Year 2029</t>
  </si>
  <si>
    <t xml:space="preserve">Last OEB-approved year (2020)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</si>
</sst>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1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  <numFmt numFmtId="225" formatCode="#,##0.0\ \ _);\(#,##0.0\)\ \ "/>
    <numFmt numFmtId="226" formatCode="_(* #,##0.000000000_);_(* \(#,##0.000000000\);_(* &quot;-&quot;??_);_(@_)"/>
    <numFmt numFmtId="227" formatCode="_(* #,##0.0000000000000_);_(* \(#,##0.0000000000000\);_(* &quot;-&quot;??_);_(@_)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8"/>
      <name val="Helv"/>
    </font>
    <font>
      <b/>
      <sz val="10"/>
      <name val="Helv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60552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5" fontId="9" fillId="0" borderId="0"/>
    <xf numFmtId="44" fontId="4" fillId="0" borderId="0" applyFont="0" applyFill="0" applyBorder="0" applyAlignment="0" applyProtection="0"/>
    <xf numFmtId="176" fontId="9" fillId="0" borderId="0"/>
    <xf numFmtId="177" fontId="9" fillId="0" borderId="0"/>
    <xf numFmtId="38" fontId="6" fillId="2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6" fillId="3" borderId="5" applyNumberFormat="0" applyBorder="0" applyAlignment="0" applyProtection="0"/>
    <xf numFmtId="164" fontId="8" fillId="0" borderId="0"/>
    <xf numFmtId="178" fontId="4" fillId="0" borderId="0"/>
    <xf numFmtId="0" fontId="4" fillId="0" borderId="0"/>
    <xf numFmtId="0" fontId="4" fillId="0" borderId="0"/>
    <xf numFmtId="7" fontId="9" fillId="0" borderId="0"/>
    <xf numFmtId="37" fontId="11" fillId="4" borderId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6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7" fontId="9" fillId="0" borderId="0"/>
    <xf numFmtId="7" fontId="9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0" fontId="3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0" borderId="1" applyNumberFormat="0" applyFill="0" applyBorder="0" applyAlignment="0" applyProtection="0">
      <alignment horizontal="center"/>
    </xf>
    <xf numFmtId="8" fontId="41" fillId="0" borderId="16">
      <protection locked="0"/>
    </xf>
    <xf numFmtId="0" fontId="42" fillId="0" borderId="0" applyNumberFormat="0">
      <alignment horizontal="right"/>
    </xf>
    <xf numFmtId="0" fontId="43" fillId="0" borderId="0" applyNumberFormat="0" applyFill="0" applyBorder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0" fontId="46" fillId="0" borderId="0"/>
    <xf numFmtId="178" fontId="4" fillId="0" borderId="0"/>
    <xf numFmtId="0" fontId="4" fillId="0" borderId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82" fontId="3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181" fontId="48" fillId="37" borderId="0">
      <alignment horizontal="right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9" fillId="0" borderId="0"/>
    <xf numFmtId="0" fontId="9" fillId="0" borderId="0">
      <alignment vertical="top"/>
    </xf>
    <xf numFmtId="1" fontId="4" fillId="0" borderId="0"/>
    <xf numFmtId="0" fontId="50" fillId="0" borderId="0" applyNumberFormat="0" applyFill="0" applyBorder="0" applyAlignment="0" applyProtection="0">
      <alignment horizontal="centerContinuous"/>
    </xf>
    <xf numFmtId="0" fontId="1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3" fontId="52" fillId="0" borderId="0">
      <alignment horizontal="center"/>
    </xf>
    <xf numFmtId="0" fontId="53" fillId="0" borderId="0">
      <alignment horizontal="center"/>
    </xf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9" fontId="4" fillId="0" borderId="0"/>
    <xf numFmtId="179" fontId="4" fillId="0" borderId="0"/>
    <xf numFmtId="179" fontId="4" fillId="0" borderId="0"/>
    <xf numFmtId="0" fontId="47" fillId="38" borderId="17" applyNumberFormat="0" applyFont="0" applyBorder="0" applyAlignment="0" applyProtection="0">
      <alignment horizontal="right"/>
    </xf>
    <xf numFmtId="0" fontId="4" fillId="0" borderId="0"/>
    <xf numFmtId="0" fontId="4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4" fontId="4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184" fontId="5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56" fillId="39" borderId="0" applyNumberFormat="0" applyBorder="0" applyAlignment="0" applyProtection="0"/>
    <xf numFmtId="184" fontId="56" fillId="39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2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184" fontId="5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56" fillId="42" borderId="0" applyNumberFormat="0" applyBorder="0" applyAlignment="0" applyProtection="0"/>
    <xf numFmtId="184" fontId="56" fillId="42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45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184" fontId="5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56" fillId="45" borderId="0" applyNumberFormat="0" applyBorder="0" applyAlignment="0" applyProtection="0"/>
    <xf numFmtId="184" fontId="56" fillId="45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50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0" borderId="0" applyNumberFormat="0" applyBorder="0" applyAlignment="0" applyProtection="0"/>
    <xf numFmtId="184" fontId="14" fillId="50" borderId="0" applyNumberFormat="0" applyBorder="0" applyAlignment="0" applyProtection="0"/>
    <xf numFmtId="0" fontId="14" fillId="48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14" fillId="5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184" fontId="5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56" fillId="51" borderId="0" applyNumberFormat="0" applyBorder="0" applyAlignment="0" applyProtection="0"/>
    <xf numFmtId="184" fontId="56" fillId="51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184" fontId="5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56" fillId="49" borderId="0" applyNumberFormat="0" applyBorder="0" applyAlignment="0" applyProtection="0"/>
    <xf numFmtId="184" fontId="56" fillId="49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52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2" borderId="0" applyNumberFormat="0" applyBorder="0" applyAlignment="0" applyProtection="0"/>
    <xf numFmtId="184" fontId="14" fillId="52" borderId="0" applyNumberFormat="0" applyBorder="0" applyAlignment="0" applyProtection="0"/>
    <xf numFmtId="0" fontId="14" fillId="40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14" fillId="43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184" fontId="5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56" fillId="43" borderId="0" applyNumberFormat="0" applyBorder="0" applyAlignment="0" applyProtection="0"/>
    <xf numFmtId="184" fontId="56" fillId="43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184" fontId="14" fillId="54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0" fontId="14" fillId="47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184" fontId="5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56" fillId="53" borderId="0" applyNumberFormat="0" applyBorder="0" applyAlignment="0" applyProtection="0"/>
    <xf numFmtId="184" fontId="56" fillId="5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55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5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5" borderId="0" applyNumberFormat="0" applyBorder="0" applyAlignment="0" applyProtection="0"/>
    <xf numFmtId="184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9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56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184" fontId="5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56" fillId="56" borderId="0" applyNumberFormat="0" applyBorder="0" applyAlignment="0" applyProtection="0"/>
    <xf numFmtId="184" fontId="56" fillId="56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30" fillId="16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57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57" borderId="0" applyNumberFormat="0" applyBorder="0" applyAlignment="0" applyProtection="0"/>
    <xf numFmtId="184" fontId="30" fillId="16" borderId="0" applyNumberFormat="0" applyBorder="0" applyAlignment="0" applyProtection="0"/>
    <xf numFmtId="0" fontId="30" fillId="16" borderId="0" applyNumberFormat="0" applyBorder="0" applyAlignment="0" applyProtection="0"/>
    <xf numFmtId="184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60" fillId="57" borderId="0" applyNumberFormat="0" applyBorder="0" applyAlignment="0" applyProtection="0"/>
    <xf numFmtId="184" fontId="60" fillId="57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30" fillId="16" borderId="0" applyNumberFormat="0" applyBorder="0" applyAlignment="0" applyProtection="0"/>
    <xf numFmtId="0" fontId="58" fillId="57" borderId="0" applyNumberFormat="0" applyBorder="0" applyAlignment="0" applyProtection="0"/>
    <xf numFmtId="184" fontId="30" fillId="20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9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9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59" borderId="0" applyNumberFormat="0" applyBorder="0" applyAlignment="0" applyProtection="0"/>
    <xf numFmtId="184" fontId="59" fillId="59" borderId="0" applyNumberFormat="0" applyBorder="0" applyAlignment="0" applyProtection="0"/>
    <xf numFmtId="0" fontId="58" fillId="43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60" fillId="43" borderId="0" applyNumberFormat="0" applyBorder="0" applyAlignment="0" applyProtection="0"/>
    <xf numFmtId="184" fontId="30" fillId="20" borderId="0" applyNumberFormat="0" applyBorder="0" applyAlignment="0" applyProtection="0"/>
    <xf numFmtId="0" fontId="30" fillId="20" borderId="0" applyNumberFormat="0" applyBorder="0" applyAlignment="0" applyProtection="0"/>
    <xf numFmtId="184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60" fillId="43" borderId="0" applyNumberFormat="0" applyBorder="0" applyAlignment="0" applyProtection="0"/>
    <xf numFmtId="184" fontId="60" fillId="43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30" fillId="20" borderId="0" applyNumberFormat="0" applyBorder="0" applyAlignment="0" applyProtection="0"/>
    <xf numFmtId="0" fontId="58" fillId="43" borderId="0" applyNumberFormat="0" applyBorder="0" applyAlignment="0" applyProtection="0"/>
    <xf numFmtId="184" fontId="30" fillId="24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53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53" borderId="0" applyNumberFormat="0" applyBorder="0" applyAlignment="0" applyProtection="0"/>
    <xf numFmtId="184" fontId="30" fillId="24" borderId="0" applyNumberFormat="0" applyBorder="0" applyAlignment="0" applyProtection="0"/>
    <xf numFmtId="0" fontId="30" fillId="24" borderId="0" applyNumberFormat="0" applyBorder="0" applyAlignment="0" applyProtection="0"/>
    <xf numFmtId="184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60" fillId="53" borderId="0" applyNumberFormat="0" applyBorder="0" applyAlignment="0" applyProtection="0"/>
    <xf numFmtId="184" fontId="60" fillId="53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30" fillId="24" borderId="0" applyNumberFormat="0" applyBorder="0" applyAlignment="0" applyProtection="0"/>
    <xf numFmtId="0" fontId="58" fillId="53" borderId="0" applyNumberFormat="0" applyBorder="0" applyAlignment="0" applyProtection="0"/>
    <xf numFmtId="184" fontId="30" fillId="28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184" fontId="58" fillId="42" borderId="0" applyNumberFormat="0" applyBorder="0" applyAlignment="0" applyProtection="0"/>
    <xf numFmtId="184" fontId="59" fillId="55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9" fillId="55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55" borderId="0" applyNumberFormat="0" applyBorder="0" applyAlignment="0" applyProtection="0"/>
    <xf numFmtId="184" fontId="59" fillId="55" borderId="0" applyNumberFormat="0" applyBorder="0" applyAlignment="0" applyProtection="0"/>
    <xf numFmtId="0" fontId="58" fillId="60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60" fillId="60" borderId="0" applyNumberFormat="0" applyBorder="0" applyAlignment="0" applyProtection="0"/>
    <xf numFmtId="184" fontId="30" fillId="28" borderId="0" applyNumberFormat="0" applyBorder="0" applyAlignment="0" applyProtection="0"/>
    <xf numFmtId="0" fontId="30" fillId="28" borderId="0" applyNumberFormat="0" applyBorder="0" applyAlignment="0" applyProtection="0"/>
    <xf numFmtId="184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8" borderId="0" applyNumberFormat="0" applyBorder="0" applyAlignment="0" applyProtection="0"/>
    <xf numFmtId="0" fontId="58" fillId="60" borderId="0" applyNumberFormat="0" applyBorder="0" applyAlignment="0" applyProtection="0"/>
    <xf numFmtId="184" fontId="30" fillId="3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61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61" borderId="0" applyNumberFormat="0" applyBorder="0" applyAlignment="0" applyProtection="0"/>
    <xf numFmtId="184" fontId="30" fillId="32" borderId="0" applyNumberFormat="0" applyBorder="0" applyAlignment="0" applyProtection="0"/>
    <xf numFmtId="0" fontId="30" fillId="32" borderId="0" applyNumberFormat="0" applyBorder="0" applyAlignment="0" applyProtection="0"/>
    <xf numFmtId="184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32" borderId="0" applyNumberFormat="0" applyBorder="0" applyAlignment="0" applyProtection="0"/>
    <xf numFmtId="0" fontId="58" fillId="61" borderId="0" applyNumberFormat="0" applyBorder="0" applyAlignment="0" applyProtection="0"/>
    <xf numFmtId="184" fontId="30" fillId="36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49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9" fillId="49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9" fillId="49" borderId="0" applyNumberFormat="0" applyBorder="0" applyAlignment="0" applyProtection="0"/>
    <xf numFmtId="184" fontId="59" fillId="49" borderId="0" applyNumberFormat="0" applyBorder="0" applyAlignment="0" applyProtection="0"/>
    <xf numFmtId="0" fontId="58" fillId="62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60" fillId="62" borderId="0" applyNumberFormat="0" applyBorder="0" applyAlignment="0" applyProtection="0"/>
    <xf numFmtId="184" fontId="30" fillId="36" borderId="0" applyNumberFormat="0" applyBorder="0" applyAlignment="0" applyProtection="0"/>
    <xf numFmtId="0" fontId="30" fillId="36" borderId="0" applyNumberFormat="0" applyBorder="0" applyAlignment="0" applyProtection="0"/>
    <xf numFmtId="184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60" fillId="62" borderId="0" applyNumberFormat="0" applyBorder="0" applyAlignment="0" applyProtection="0"/>
    <xf numFmtId="184" fontId="60" fillId="62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30" fillId="36" borderId="0" applyNumberFormat="0" applyBorder="0" applyAlignment="0" applyProtection="0"/>
    <xf numFmtId="0" fontId="58" fillId="62" borderId="0" applyNumberFormat="0" applyBorder="0" applyAlignment="0" applyProtection="0"/>
    <xf numFmtId="184" fontId="30" fillId="13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184" fontId="58" fillId="63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0" fontId="59" fillId="61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4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4" borderId="0" applyNumberFormat="0" applyBorder="0" applyAlignment="0" applyProtection="0"/>
    <xf numFmtId="184" fontId="30" fillId="13" borderId="0" applyNumberFormat="0" applyBorder="0" applyAlignment="0" applyProtection="0"/>
    <xf numFmtId="0" fontId="30" fillId="13" borderId="0" applyNumberFormat="0" applyBorder="0" applyAlignment="0" applyProtection="0"/>
    <xf numFmtId="184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60" fillId="64" borderId="0" applyNumberFormat="0" applyBorder="0" applyAlignment="0" applyProtection="0"/>
    <xf numFmtId="184" fontId="60" fillId="64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30" fillId="13" borderId="0" applyNumberFormat="0" applyBorder="0" applyAlignment="0" applyProtection="0"/>
    <xf numFmtId="0" fontId="58" fillId="64" borderId="0" applyNumberFormat="0" applyBorder="0" applyAlignment="0" applyProtection="0"/>
    <xf numFmtId="184" fontId="30" fillId="17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65" borderId="0" applyNumberFormat="0" applyBorder="0" applyAlignment="0" applyProtection="0"/>
    <xf numFmtId="184" fontId="30" fillId="17" borderId="0" applyNumberFormat="0" applyBorder="0" applyAlignment="0" applyProtection="0"/>
    <xf numFmtId="0" fontId="30" fillId="17" borderId="0" applyNumberFormat="0" applyBorder="0" applyAlignment="0" applyProtection="0"/>
    <xf numFmtId="184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60" fillId="65" borderId="0" applyNumberFormat="0" applyBorder="0" applyAlignment="0" applyProtection="0"/>
    <xf numFmtId="184" fontId="60" fillId="65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30" fillId="17" borderId="0" applyNumberFormat="0" applyBorder="0" applyAlignment="0" applyProtection="0"/>
    <xf numFmtId="0" fontId="58" fillId="65" borderId="0" applyNumberFormat="0" applyBorder="0" applyAlignment="0" applyProtection="0"/>
    <xf numFmtId="184" fontId="30" fillId="21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66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66" borderId="0" applyNumberFormat="0" applyBorder="0" applyAlignment="0" applyProtection="0"/>
    <xf numFmtId="184" fontId="30" fillId="21" borderId="0" applyNumberFormat="0" applyBorder="0" applyAlignment="0" applyProtection="0"/>
    <xf numFmtId="0" fontId="30" fillId="21" borderId="0" applyNumberFormat="0" applyBorder="0" applyAlignment="0" applyProtection="0"/>
    <xf numFmtId="184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60" fillId="66" borderId="0" applyNumberFormat="0" applyBorder="0" applyAlignment="0" applyProtection="0"/>
    <xf numFmtId="184" fontId="60" fillId="66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30" fillId="21" borderId="0" applyNumberFormat="0" applyBorder="0" applyAlignment="0" applyProtection="0"/>
    <xf numFmtId="0" fontId="58" fillId="66" borderId="0" applyNumberFormat="0" applyBorder="0" applyAlignment="0" applyProtection="0"/>
    <xf numFmtId="184" fontId="30" fillId="25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184" fontId="58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59" fillId="67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67" borderId="0" applyNumberFormat="0" applyBorder="0" applyAlignment="0" applyProtection="0"/>
    <xf numFmtId="184" fontId="59" fillId="67" borderId="0" applyNumberFormat="0" applyBorder="0" applyAlignment="0" applyProtection="0"/>
    <xf numFmtId="0" fontId="58" fillId="60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0" borderId="0" applyNumberFormat="0" applyBorder="0" applyAlignment="0" applyProtection="0"/>
    <xf numFmtId="184" fontId="30" fillId="25" borderId="0" applyNumberFormat="0" applyBorder="0" applyAlignment="0" applyProtection="0"/>
    <xf numFmtId="0" fontId="30" fillId="25" borderId="0" applyNumberFormat="0" applyBorder="0" applyAlignment="0" applyProtection="0"/>
    <xf numFmtId="184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5" borderId="0" applyNumberFormat="0" applyBorder="0" applyAlignment="0" applyProtection="0"/>
    <xf numFmtId="0" fontId="58" fillId="60" borderId="0" applyNumberFormat="0" applyBorder="0" applyAlignment="0" applyProtection="0"/>
    <xf numFmtId="184" fontId="30" fillId="29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30" fillId="29" borderId="0" applyNumberFormat="0" applyBorder="0" applyAlignment="0" applyProtection="0"/>
    <xf numFmtId="0" fontId="30" fillId="29" borderId="0" applyNumberFormat="0" applyBorder="0" applyAlignment="0" applyProtection="0"/>
    <xf numFmtId="184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29" borderId="0" applyNumberFormat="0" applyBorder="0" applyAlignment="0" applyProtection="0"/>
    <xf numFmtId="0" fontId="58" fillId="61" borderId="0" applyNumberFormat="0" applyBorder="0" applyAlignment="0" applyProtection="0"/>
    <xf numFmtId="184" fontId="30" fillId="33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30" fillId="33" borderId="0" applyNumberFormat="0" applyBorder="0" applyAlignment="0" applyProtection="0"/>
    <xf numFmtId="0" fontId="30" fillId="33" borderId="0" applyNumberFormat="0" applyBorder="0" applyAlignment="0" applyProtection="0"/>
    <xf numFmtId="184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30" fillId="33" borderId="0" applyNumberFormat="0" applyBorder="0" applyAlignment="0" applyProtection="0"/>
    <xf numFmtId="0" fontId="58" fillId="58" borderId="0" applyNumberFormat="0" applyBorder="0" applyAlignment="0" applyProtection="0"/>
    <xf numFmtId="184" fontId="20" fillId="7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184" fontId="61" fillId="48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2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20" fillId="7" borderId="0" applyNumberFormat="0" applyBorder="0" applyAlignment="0" applyProtection="0"/>
    <xf numFmtId="0" fontId="20" fillId="7" borderId="0" applyNumberFormat="0" applyBorder="0" applyAlignment="0" applyProtection="0"/>
    <xf numFmtId="184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20" fillId="7" borderId="0" applyNumberFormat="0" applyBorder="0" applyAlignment="0" applyProtection="0"/>
    <xf numFmtId="0" fontId="61" fillId="42" borderId="0" applyNumberFormat="0" applyBorder="0" applyAlignment="0" applyProtection="0"/>
    <xf numFmtId="184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24" fillId="10" borderId="10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184" fontId="64" fillId="68" borderId="18" applyNumberFormat="0" applyAlignment="0" applyProtection="0"/>
    <xf numFmtId="184" fontId="65" fillId="65" borderId="19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0" fontId="65" fillId="65" borderId="19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5" fillId="65" borderId="19" applyNumberFormat="0" applyAlignment="0" applyProtection="0"/>
    <xf numFmtId="184" fontId="65" fillId="65" borderId="19" applyNumberFormat="0" applyAlignment="0" applyProtection="0"/>
    <xf numFmtId="0" fontId="65" fillId="55" borderId="18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6" fillId="55" borderId="18" applyNumberFormat="0" applyAlignment="0" applyProtection="0"/>
    <xf numFmtId="184" fontId="24" fillId="10" borderId="10" applyNumberFormat="0" applyAlignment="0" applyProtection="0"/>
    <xf numFmtId="0" fontId="24" fillId="10" borderId="10" applyNumberFormat="0" applyAlignment="0" applyProtection="0"/>
    <xf numFmtId="184" fontId="24" fillId="10" borderId="10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24" fillId="10" borderId="10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65" fillId="55" borderId="18" applyNumberFormat="0" applyAlignment="0" applyProtection="0"/>
    <xf numFmtId="184" fontId="24" fillId="10" borderId="10" applyNumberFormat="0" applyAlignment="0" applyProtection="0"/>
    <xf numFmtId="0" fontId="65" fillId="55" borderId="18" applyNumberFormat="0" applyAlignment="0" applyProtection="0"/>
    <xf numFmtId="184" fontId="26" fillId="11" borderId="13" applyNumberFormat="0" applyAlignment="0" applyProtection="0"/>
    <xf numFmtId="184" fontId="67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26" fillId="11" borderId="13" applyNumberFormat="0" applyAlignment="0" applyProtection="0"/>
    <xf numFmtId="0" fontId="26" fillId="11" borderId="13" applyNumberFormat="0" applyAlignment="0" applyProtection="0"/>
    <xf numFmtId="184" fontId="26" fillId="11" borderId="13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26" fillId="11" borderId="13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184" fontId="26" fillId="11" borderId="13" applyNumberFormat="0" applyAlignment="0" applyProtection="0"/>
    <xf numFmtId="0" fontId="67" fillId="69" borderId="20" applyNumberFormat="0" applyAlignment="0" applyProtection="0"/>
    <xf numFmtId="184" fontId="6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42" fillId="0" borderId="0" applyNumberFormat="0">
      <alignment horizontal="right"/>
    </xf>
    <xf numFmtId="184" fontId="42" fillId="0" borderId="0" applyNumberFormat="0">
      <alignment horizontal="right"/>
    </xf>
    <xf numFmtId="0" fontId="42" fillId="0" borderId="0" applyNumberFormat="0">
      <alignment horizontal="right"/>
    </xf>
    <xf numFmtId="184" fontId="42" fillId="0" borderId="0" applyNumberFormat="0">
      <alignment horizontal="right"/>
    </xf>
    <xf numFmtId="14" fontId="6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28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19" fillId="6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184" fontId="76" fillId="51" borderId="0" applyNumberFormat="0" applyBorder="0" applyAlignment="0" applyProtection="0"/>
    <xf numFmtId="184" fontId="77" fillId="41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7" fillId="41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7" fillId="41" borderId="0" applyNumberFormat="0" applyBorder="0" applyAlignment="0" applyProtection="0"/>
    <xf numFmtId="184" fontId="77" fillId="41" borderId="0" applyNumberFormat="0" applyBorder="0" applyAlignment="0" applyProtection="0"/>
    <xf numFmtId="0" fontId="76" fillId="45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8" fillId="45" borderId="0" applyNumberFormat="0" applyBorder="0" applyAlignment="0" applyProtection="0"/>
    <xf numFmtId="184" fontId="19" fillId="6" borderId="0" applyNumberFormat="0" applyBorder="0" applyAlignment="0" applyProtection="0"/>
    <xf numFmtId="0" fontId="19" fillId="6" borderId="0" applyNumberFormat="0" applyBorder="0" applyAlignment="0" applyProtection="0"/>
    <xf numFmtId="184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8" fillId="45" borderId="0" applyNumberFormat="0" applyBorder="0" applyAlignment="0" applyProtection="0"/>
    <xf numFmtId="184" fontId="78" fillId="45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19" fillId="6" borderId="0" applyNumberFormat="0" applyBorder="0" applyAlignment="0" applyProtection="0"/>
    <xf numFmtId="0" fontId="76" fillId="45" borderId="0" applyNumberFormat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184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0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184" fontId="10" fillId="0" borderId="3">
      <alignment horizontal="left" vertical="center"/>
    </xf>
    <xf numFmtId="184" fontId="10" fillId="0" borderId="3">
      <alignment horizontal="left" vertical="center"/>
    </xf>
    <xf numFmtId="0" fontId="10" fillId="0" borderId="3">
      <alignment horizontal="left" vertical="center"/>
    </xf>
    <xf numFmtId="184" fontId="10" fillId="0" borderId="3">
      <alignment horizontal="left" vertic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16" fillId="0" borderId="7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184" fontId="79" fillId="0" borderId="21" applyNumberFormat="0" applyFill="0" applyAlignment="0" applyProtection="0"/>
    <xf numFmtId="184" fontId="79" fillId="0" borderId="23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3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3" applyNumberFormat="0" applyFill="0" applyAlignment="0" applyProtection="0"/>
    <xf numFmtId="184" fontId="79" fillId="0" borderId="23" applyNumberFormat="0" applyFill="0" applyAlignment="0" applyProtection="0"/>
    <xf numFmtId="0" fontId="80" fillId="0" borderId="22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81" fillId="0" borderId="22" applyNumberFormat="0" applyFill="0" applyAlignment="0" applyProtection="0"/>
    <xf numFmtId="184" fontId="16" fillId="0" borderId="7" applyNumberFormat="0" applyFill="0" applyAlignment="0" applyProtection="0"/>
    <xf numFmtId="0" fontId="16" fillId="0" borderId="7" applyNumberFormat="0" applyFill="0" applyAlignment="0" applyProtection="0"/>
    <xf numFmtId="184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16" fillId="0" borderId="7" applyNumberFormat="0" applyFill="0" applyAlignment="0" applyProtection="0"/>
    <xf numFmtId="0" fontId="80" fillId="0" borderId="22" applyNumberFormat="0" applyFill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7" fillId="0" borderId="8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184" fontId="82" fillId="0" borderId="24" applyNumberFormat="0" applyFill="0" applyAlignment="0" applyProtection="0"/>
    <xf numFmtId="184" fontId="82" fillId="0" borderId="26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6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6" applyNumberFormat="0" applyFill="0" applyAlignment="0" applyProtection="0"/>
    <xf numFmtId="184" fontId="82" fillId="0" borderId="26" applyNumberFormat="0" applyFill="0" applyAlignment="0" applyProtection="0"/>
    <xf numFmtId="0" fontId="83" fillId="0" borderId="25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4" fillId="0" borderId="25" applyNumberFormat="0" applyFill="0" applyAlignment="0" applyProtection="0"/>
    <xf numFmtId="184" fontId="17" fillId="0" borderId="8" applyNumberFormat="0" applyFill="0" applyAlignment="0" applyProtection="0"/>
    <xf numFmtId="0" fontId="17" fillId="0" borderId="8" applyNumberFormat="0" applyFill="0" applyAlignment="0" applyProtection="0"/>
    <xf numFmtId="184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17" fillId="0" borderId="8" applyNumberFormat="0" applyFill="0" applyAlignment="0" applyProtection="0"/>
    <xf numFmtId="0" fontId="83" fillId="0" borderId="25" applyNumberFormat="0" applyFill="0" applyAlignment="0" applyProtection="0"/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8" fillId="0" borderId="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184" fontId="85" fillId="0" borderId="27" applyNumberFormat="0" applyFill="0" applyAlignment="0" applyProtection="0"/>
    <xf numFmtId="184" fontId="85" fillId="0" borderId="29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0" fontId="85" fillId="0" borderId="2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9" applyNumberFormat="0" applyFill="0" applyAlignment="0" applyProtection="0"/>
    <xf numFmtId="184" fontId="85" fillId="0" borderId="29" applyNumberFormat="0" applyFill="0" applyAlignment="0" applyProtection="0"/>
    <xf numFmtId="0" fontId="86" fillId="0" borderId="28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7" fillId="0" borderId="28" applyNumberFormat="0" applyFill="0" applyAlignment="0" applyProtection="0"/>
    <xf numFmtId="184" fontId="18" fillId="0" borderId="9" applyNumberFormat="0" applyFill="0" applyAlignment="0" applyProtection="0"/>
    <xf numFmtId="0" fontId="18" fillId="0" borderId="9" applyNumberFormat="0" applyFill="0" applyAlignment="0" applyProtection="0"/>
    <xf numFmtId="184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18" fillId="0" borderId="9" applyNumberFormat="0" applyFill="0" applyAlignment="0" applyProtection="0"/>
    <xf numFmtId="0" fontId="86" fillId="0" borderId="28" applyNumberFormat="0" applyFill="0" applyAlignment="0" applyProtection="0"/>
    <xf numFmtId="184" fontId="18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88" fillId="0" borderId="0" applyNumberForma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0" fontId="6" fillId="3" borderId="5" applyNumberFormat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6" fillId="0" borderId="0"/>
    <xf numFmtId="184" fontId="46" fillId="0" borderId="0"/>
    <xf numFmtId="0" fontId="46" fillId="0" borderId="0"/>
    <xf numFmtId="184" fontId="46" fillId="0" borderId="0"/>
    <xf numFmtId="184" fontId="25" fillId="0" borderId="12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6" fillId="0" borderId="30" applyNumberFormat="0" applyFill="0" applyAlignment="0" applyProtection="0"/>
    <xf numFmtId="0" fontId="96" fillId="0" borderId="30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8" fillId="0" borderId="31" applyNumberFormat="0" applyFill="0" applyAlignment="0" applyProtection="0"/>
    <xf numFmtId="184" fontId="25" fillId="0" borderId="12" applyNumberFormat="0" applyFill="0" applyAlignment="0" applyProtection="0"/>
    <xf numFmtId="0" fontId="25" fillId="0" borderId="12" applyNumberFormat="0" applyFill="0" applyAlignment="0" applyProtection="0"/>
    <xf numFmtId="184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25" fillId="0" borderId="12" applyNumberFormat="0" applyFill="0" applyAlignment="0" applyProtection="0"/>
    <xf numFmtId="0" fontId="97" fillId="0" borderId="31" applyNumberFormat="0" applyFill="0" applyAlignment="0" applyProtection="0"/>
    <xf numFmtId="164" fontId="8" fillId="0" borderId="0"/>
    <xf numFmtId="184" fontId="21" fillId="8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99" fillId="54" borderId="0" applyNumberFormat="0" applyBorder="0" applyAlignment="0" applyProtection="0"/>
    <xf numFmtId="0" fontId="99" fillId="54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21" fillId="8" borderId="0" applyNumberFormat="0" applyBorder="0" applyAlignment="0" applyProtection="0"/>
    <xf numFmtId="0" fontId="21" fillId="8" borderId="0" applyNumberFormat="0" applyBorder="0" applyAlignment="0" applyProtection="0"/>
    <xf numFmtId="184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21" fillId="8" borderId="0" applyNumberFormat="0" applyBorder="0" applyAlignment="0" applyProtection="0"/>
    <xf numFmtId="0" fontId="100" fillId="54" borderId="0" applyNumberFormat="0" applyBorder="0" applyAlignment="0" applyProtection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9" fontId="102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9" fillId="0" borderId="0">
      <alignment vertical="center"/>
    </xf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9" fillId="0" borderId="0">
      <alignment vertical="center"/>
    </xf>
    <xf numFmtId="184" fontId="9" fillId="0" borderId="0">
      <alignment vertical="center"/>
    </xf>
    <xf numFmtId="0" fontId="9" fillId="0" borderId="0">
      <alignment vertical="center"/>
    </xf>
    <xf numFmtId="184" fontId="9" fillId="0" borderId="0">
      <alignment vertical="center"/>
    </xf>
    <xf numFmtId="184" fontId="9" fillId="0" borderId="0">
      <alignment vertical="center"/>
    </xf>
    <xf numFmtId="0" fontId="8" fillId="0" borderId="0"/>
    <xf numFmtId="184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39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3" fillId="0" borderId="0"/>
    <xf numFmtId="39" fontId="31" fillId="0" borderId="0"/>
    <xf numFmtId="0" fontId="31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31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10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8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184" fontId="4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103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10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70" fillId="0" borderId="0"/>
    <xf numFmtId="0" fontId="31" fillId="0" borderId="0"/>
    <xf numFmtId="0" fontId="70" fillId="0" borderId="0"/>
    <xf numFmtId="0" fontId="31" fillId="0" borderId="0"/>
    <xf numFmtId="184" fontId="70" fillId="0" borderId="0"/>
    <xf numFmtId="39" fontId="31" fillId="0" borderId="0"/>
    <xf numFmtId="0" fontId="4" fillId="0" borderId="0"/>
    <xf numFmtId="184" fontId="70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31" fillId="0" borderId="0"/>
    <xf numFmtId="0" fontId="31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9" fontId="31" fillId="0" borderId="0"/>
    <xf numFmtId="0" fontId="4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2" applyNumberFormat="0" applyFont="0" applyAlignment="0" applyProtection="0"/>
    <xf numFmtId="0" fontId="6" fillId="46" borderId="32" applyNumberFormat="0" applyFont="0" applyAlignment="0" applyProtection="0"/>
    <xf numFmtId="0" fontId="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14" fillId="46" borderId="32" applyNumberFormat="0" applyFont="0" applyAlignment="0" applyProtection="0"/>
    <xf numFmtId="0" fontId="2" fillId="12" borderId="14" applyNumberFormat="0" applyFont="0" applyAlignment="0" applyProtection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37" fontId="11" fillId="4" borderId="0">
      <alignment horizontal="right"/>
    </xf>
    <xf numFmtId="37" fontId="106" fillId="4" borderId="34">
      <alignment horizontal="right"/>
    </xf>
    <xf numFmtId="37" fontId="11" fillId="4" borderId="0">
      <alignment horizontal="right"/>
    </xf>
    <xf numFmtId="181" fontId="48" fillId="37" borderId="0">
      <alignment horizontal="right"/>
    </xf>
    <xf numFmtId="181" fontId="48" fillId="37" borderId="0">
      <alignment horizontal="right"/>
    </xf>
    <xf numFmtId="184" fontId="23" fillId="10" borderId="11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184" fontId="107" fillId="68" borderId="35" applyNumberFormat="0" applyAlignment="0" applyProtection="0"/>
    <xf numFmtId="184" fontId="107" fillId="6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0" fontId="107" fillId="65" borderId="35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5" borderId="35" applyNumberFormat="0" applyAlignment="0" applyProtection="0"/>
    <xf numFmtId="184" fontId="107" fillId="65" borderId="35" applyNumberFormat="0" applyAlignment="0" applyProtection="0"/>
    <xf numFmtId="0" fontId="107" fillId="5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8" fillId="55" borderId="35" applyNumberFormat="0" applyAlignment="0" applyProtection="0"/>
    <xf numFmtId="184" fontId="23" fillId="10" borderId="11" applyNumberFormat="0" applyAlignment="0" applyProtection="0"/>
    <xf numFmtId="0" fontId="23" fillId="10" borderId="11" applyNumberFormat="0" applyAlignment="0" applyProtection="0"/>
    <xf numFmtId="184" fontId="23" fillId="10" borderId="11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23" fillId="10" borderId="11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107" fillId="55" borderId="35" applyNumberFormat="0" applyAlignment="0" applyProtection="0"/>
    <xf numFmtId="184" fontId="23" fillId="10" borderId="11" applyNumberFormat="0" applyAlignment="0" applyProtection="0"/>
    <xf numFmtId="0" fontId="107" fillId="55" borderId="35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49" fillId="0" borderId="0"/>
    <xf numFmtId="184" fontId="49" fillId="0" borderId="0"/>
    <xf numFmtId="0" fontId="49" fillId="0" borderId="0"/>
    <xf numFmtId="184" fontId="49" fillId="0" borderId="0"/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33" fillId="3" borderId="6" applyNumberFormat="0" applyAlignment="0"/>
    <xf numFmtId="184" fontId="33" fillId="3" borderId="6" applyNumberFormat="0" applyAlignment="0"/>
    <xf numFmtId="0" fontId="33" fillId="3" borderId="6" applyNumberFormat="0" applyAlignment="0"/>
    <xf numFmtId="184" fontId="33" fillId="3" borderId="6" applyNumberFormat="0" applyAlignment="0"/>
    <xf numFmtId="184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90" fontId="8" fillId="0" borderId="0">
      <alignment horizontal="center"/>
    </xf>
    <xf numFmtId="190" fontId="8" fillId="0" borderId="0">
      <alignment horizontal="center"/>
    </xf>
    <xf numFmtId="184" fontId="53" fillId="0" borderId="0">
      <alignment horizontal="center"/>
    </xf>
    <xf numFmtId="184" fontId="53" fillId="0" borderId="0">
      <alignment horizontal="center"/>
    </xf>
    <xf numFmtId="0" fontId="53" fillId="0" borderId="0">
      <alignment horizontal="center"/>
    </xf>
    <xf numFmtId="184" fontId="53" fillId="0" borderId="0">
      <alignment horizontal="center"/>
    </xf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111" fillId="0" borderId="36" applyNumberFormat="0" applyFill="0" applyAlignment="0" applyProtection="0"/>
    <xf numFmtId="184" fontId="29" fillId="0" borderId="15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184" fontId="111" fillId="0" borderId="37" applyNumberFormat="0" applyFill="0" applyAlignment="0" applyProtection="0"/>
    <xf numFmtId="184" fontId="111" fillId="0" borderId="38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0" fontId="111" fillId="0" borderId="38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8" applyNumberFormat="0" applyFill="0" applyAlignment="0" applyProtection="0"/>
    <xf numFmtId="0" fontId="4" fillId="0" borderId="0"/>
    <xf numFmtId="184" fontId="111" fillId="0" borderId="38" applyNumberFormat="0" applyFill="0" applyAlignment="0" applyProtection="0"/>
    <xf numFmtId="0" fontId="111" fillId="0" borderId="36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55" fillId="0" borderId="36" applyNumberFormat="0" applyFill="0" applyAlignment="0" applyProtection="0"/>
    <xf numFmtId="184" fontId="29" fillId="0" borderId="15" applyNumberFormat="0" applyFill="0" applyAlignment="0" applyProtection="0"/>
    <xf numFmtId="184" fontId="29" fillId="0" borderId="15" applyNumberFormat="0" applyFill="0" applyAlignment="0" applyProtection="0"/>
    <xf numFmtId="0" fontId="4" fillId="0" borderId="0"/>
    <xf numFmtId="0" fontId="29" fillId="0" borderId="15" applyNumberFormat="0" applyFill="0" applyAlignment="0" applyProtection="0"/>
    <xf numFmtId="184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55" fillId="0" borderId="36" applyNumberFormat="0" applyFill="0" applyAlignment="0" applyProtection="0"/>
    <xf numFmtId="184" fontId="55" fillId="0" borderId="36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184" fontId="29" fillId="0" borderId="15" applyNumberFormat="0" applyFill="0" applyAlignment="0" applyProtection="0"/>
    <xf numFmtId="0" fontId="96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4" fillId="0" borderId="0"/>
    <xf numFmtId="184" fontId="11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0" fontId="4" fillId="0" borderId="0"/>
    <xf numFmtId="0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184" fontId="27" fillId="0" borderId="0" applyNumberFormat="0" applyFill="0" applyBorder="0" applyAlignment="0" applyProtection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2" fillId="0" borderId="0"/>
    <xf numFmtId="184" fontId="4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0" fontId="115" fillId="0" borderId="0"/>
    <xf numFmtId="43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4" fillId="0" borderId="0"/>
    <xf numFmtId="0" fontId="2" fillId="0" borderId="0"/>
    <xf numFmtId="43" fontId="2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4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56" borderId="0" applyNumberFormat="0" applyBorder="0" applyAlignment="0" applyProtection="0"/>
    <xf numFmtId="0" fontId="14" fillId="5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6" fillId="0" borderId="0" applyFont="0" applyFill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78" fontId="4" fillId="0" borderId="0"/>
    <xf numFmtId="178" fontId="4" fillId="0" borderId="0"/>
    <xf numFmtId="0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0" fontId="14" fillId="0" borderId="0"/>
    <xf numFmtId="0" fontId="103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103" fillId="0" borderId="0"/>
    <xf numFmtId="0" fontId="4" fillId="0" borderId="0"/>
    <xf numFmtId="0" fontId="31" fillId="0" borderId="0"/>
    <xf numFmtId="0" fontId="4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2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72" fillId="0" borderId="0"/>
    <xf numFmtId="0" fontId="10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2" fillId="0" borderId="0"/>
    <xf numFmtId="0" fontId="4" fillId="0" borderId="0"/>
    <xf numFmtId="0" fontId="1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105" fillId="0" borderId="0"/>
    <xf numFmtId="0" fontId="31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48" fillId="37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5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12" fillId="0" borderId="0" applyFont="0" applyFill="0" applyBorder="0" applyAlignment="0" applyProtection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3" fontId="117" fillId="0" borderId="0" applyFont="0" applyFill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3" fontId="118" fillId="0" borderId="0" applyFont="0" applyFill="0" applyBorder="0" applyAlignment="0" applyProtection="0"/>
    <xf numFmtId="3" fontId="119" fillId="0" borderId="0" applyFont="0" applyFill="0" applyBorder="0" applyAlignment="0" applyProtection="0"/>
    <xf numFmtId="195" fontId="120" fillId="0" borderId="0" applyFon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3" fontId="121" fillId="0" borderId="39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41" fontId="4" fillId="0" borderId="39"/>
    <xf numFmtId="41" fontId="4" fillId="0" borderId="39"/>
    <xf numFmtId="10" fontId="119" fillId="0" borderId="0" applyFont="0" applyFill="0" applyBorder="0" applyAlignment="0" applyProtection="0"/>
    <xf numFmtId="197" fontId="4" fillId="0" borderId="0" applyBorder="0"/>
    <xf numFmtId="9" fontId="122" fillId="0" borderId="0" applyFont="0" applyFill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37" fontId="123" fillId="0" borderId="0"/>
    <xf numFmtId="37" fontId="4" fillId="0" borderId="0"/>
    <xf numFmtId="37" fontId="4" fillId="0" borderId="0"/>
    <xf numFmtId="198" fontId="4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194" fontId="4" fillId="0" borderId="0" applyFont="0" applyFill="0" applyBorder="0" applyAlignment="0" applyProtection="0"/>
    <xf numFmtId="200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/>
    <xf numFmtId="3" fontId="126" fillId="0" borderId="0" applyNumberFormat="0" applyBorder="0"/>
    <xf numFmtId="202" fontId="126" fillId="70" borderId="0" applyNumberFormat="0" applyAlignment="0"/>
    <xf numFmtId="203" fontId="127" fillId="0" borderId="0">
      <alignment horizontal="left"/>
    </xf>
    <xf numFmtId="204" fontId="1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29" fillId="0" borderId="0" applyFont="0" applyFill="0" applyBorder="0" applyAlignment="0" applyProtection="0"/>
    <xf numFmtId="0" fontId="130" fillId="0" borderId="0"/>
    <xf numFmtId="4" fontId="33" fillId="0" borderId="0"/>
    <xf numFmtId="42" fontId="4" fillId="0" borderId="0" applyFont="0" applyFill="0" applyBorder="0" applyAlignment="0" applyProtection="0"/>
    <xf numFmtId="205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6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8" fontId="129" fillId="0" borderId="0" applyFont="0" applyFill="0" applyBorder="0" applyAlignment="0" applyProtection="0"/>
    <xf numFmtId="209" fontId="6" fillId="3" borderId="0" applyFont="0" applyFill="0" applyBorder="0" applyAlignment="0" applyProtection="0"/>
    <xf numFmtId="210" fontId="33" fillId="0" borderId="1"/>
    <xf numFmtId="211" fontId="4" fillId="0" borderId="0" applyFill="0" applyBorder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131" fillId="2" borderId="0"/>
    <xf numFmtId="2" fontId="129" fillId="0" borderId="0" applyFont="0" applyFill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0" fontId="132" fillId="0" borderId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37" fontId="8" fillId="2" borderId="0" applyNumberFormat="0" applyFont="0" applyBorder="0" applyAlignment="0">
      <protection locked="0"/>
    </xf>
    <xf numFmtId="41" fontId="133" fillId="0" borderId="0">
      <alignment vertical="center"/>
    </xf>
    <xf numFmtId="214" fontId="12" fillId="0" borderId="0" applyFont="0" applyFill="0" applyBorder="0" applyAlignment="0" applyProtection="0"/>
    <xf numFmtId="37" fontId="134" fillId="0" borderId="0"/>
    <xf numFmtId="0" fontId="4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215" fontId="135" fillId="0" borderId="1" applyFont="0" applyFill="0" applyBorder="0" applyAlignment="0" applyProtection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217" fontId="6" fillId="0" borderId="0" applyFont="0" applyFill="0" applyBorder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0" fontId="136" fillId="47" borderId="0">
      <alignment horizontal="center"/>
    </xf>
    <xf numFmtId="0" fontId="137" fillId="71" borderId="0"/>
    <xf numFmtId="0" fontId="138" fillId="68" borderId="0" applyBorder="0">
      <alignment horizontal="centerContinuous"/>
    </xf>
    <xf numFmtId="0" fontId="139" fillId="71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0" fillId="72" borderId="0"/>
    <xf numFmtId="170" fontId="33" fillId="0" borderId="0"/>
    <xf numFmtId="193" fontId="117" fillId="0" borderId="0" applyFont="0" applyFill="0" applyProtection="0"/>
    <xf numFmtId="3" fontId="113" fillId="0" borderId="5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141" fillId="74" borderId="40" applyNumberFormat="0" applyFont="0" applyBorder="0" applyAlignment="0" applyProtection="0">
      <alignment horizontal="center"/>
    </xf>
    <xf numFmtId="0" fontId="9" fillId="0" borderId="41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142" fillId="0" borderId="0" applyNumberFormat="0" applyBorder="0" applyAlignment="0"/>
    <xf numFmtId="0" fontId="143" fillId="0" borderId="0" applyNumberFormat="0" applyBorder="0" applyAlignment="0"/>
    <xf numFmtId="0" fontId="143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144" fillId="3" borderId="0">
      <alignment horizontal="right"/>
    </xf>
    <xf numFmtId="220" fontId="5" fillId="0" borderId="0" applyFill="0" applyBorder="0" applyProtection="0">
      <alignment horizontal="right"/>
    </xf>
    <xf numFmtId="200" fontId="38" fillId="0" borderId="0" applyBorder="0" applyProtection="0">
      <alignment horizontal="right" vertical="center"/>
    </xf>
    <xf numFmtId="43" fontId="4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5" fillId="0" borderId="0" xfId="5307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9" fillId="0" borderId="0" xfId="53071" applyFont="1"/>
    <xf numFmtId="0" fontId="145" fillId="0" borderId="0" xfId="53071" applyFont="1" applyAlignment="1">
      <alignment horizontal="left"/>
    </xf>
    <xf numFmtId="0" fontId="145" fillId="0" borderId="1" xfId="53071" applyFont="1" applyBorder="1" applyAlignment="1">
      <alignment horizontal="center" wrapText="1"/>
    </xf>
    <xf numFmtId="0" fontId="145" fillId="0" borderId="0" xfId="53071" applyFont="1" applyAlignment="1">
      <alignment horizontal="center" wrapText="1"/>
    </xf>
    <xf numFmtId="0" fontId="145" fillId="0" borderId="1" xfId="53071" applyFont="1" applyBorder="1"/>
    <xf numFmtId="0" fontId="145" fillId="0" borderId="0" xfId="53071" applyFont="1"/>
    <xf numFmtId="0" fontId="145" fillId="0" borderId="1" xfId="1" applyFont="1" applyBorder="1" applyAlignment="1">
      <alignment horizontal="center"/>
    </xf>
    <xf numFmtId="0" fontId="9" fillId="0" borderId="0" xfId="53071" applyFont="1" applyAlignment="1">
      <alignment horizontal="center" wrapText="1"/>
    </xf>
    <xf numFmtId="0" fontId="9" fillId="0" borderId="0" xfId="53071" applyFont="1" applyAlignment="1">
      <alignment horizontal="left"/>
    </xf>
    <xf numFmtId="166" fontId="9" fillId="0" borderId="0" xfId="60550" applyNumberFormat="1" applyFont="1" applyFill="1" applyBorder="1" applyAlignment="1">
      <alignment horizontal="right"/>
    </xf>
    <xf numFmtId="166" fontId="9" fillId="0" borderId="0" xfId="60550" applyNumberFormat="1" applyFont="1" applyFill="1" applyBorder="1" applyAlignment="1">
      <alignment horizontal="center"/>
    </xf>
    <xf numFmtId="166" fontId="5" fillId="0" borderId="0" xfId="60550" applyNumberFormat="1" applyFont="1" applyFill="1" applyBorder="1" applyAlignment="1">
      <alignment horizontal="left"/>
    </xf>
    <xf numFmtId="167" fontId="9" fillId="0" borderId="0" xfId="53071" applyNumberFormat="1" applyFont="1" applyAlignment="1">
      <alignment horizontal="center"/>
    </xf>
    <xf numFmtId="0" fontId="11" fillId="0" borderId="0" xfId="53071" applyFont="1"/>
    <xf numFmtId="166" fontId="5" fillId="0" borderId="0" xfId="53071" applyNumberFormat="1" applyFont="1"/>
    <xf numFmtId="0" fontId="9" fillId="0" borderId="0" xfId="53071" applyFont="1" applyAlignment="1">
      <alignment vertical="center"/>
    </xf>
    <xf numFmtId="222" fontId="9" fillId="0" borderId="0" xfId="60551" applyNumberFormat="1" applyFont="1" applyAlignment="1">
      <alignment horizontal="right"/>
    </xf>
    <xf numFmtId="167" fontId="9" fillId="0" borderId="0" xfId="60551" applyNumberFormat="1" applyFont="1" applyAlignment="1">
      <alignment horizontal="right"/>
    </xf>
    <xf numFmtId="168" fontId="9" fillId="0" borderId="0" xfId="60551" applyNumberFormat="1" applyFont="1" applyAlignment="1">
      <alignment horizontal="right"/>
    </xf>
    <xf numFmtId="166" fontId="9" fillId="0" borderId="0" xfId="60551" applyNumberFormat="1" applyFont="1" applyAlignment="1">
      <alignment horizontal="right"/>
    </xf>
    <xf numFmtId="223" fontId="146" fillId="0" borderId="0" xfId="60551" applyNumberFormat="1" applyFont="1"/>
    <xf numFmtId="202" fontId="146" fillId="0" borderId="0" xfId="60551" applyNumberFormat="1" applyFont="1"/>
    <xf numFmtId="222" fontId="9" fillId="0" borderId="2" xfId="60551" applyNumberFormat="1" applyFont="1" applyBorder="1" applyAlignment="1">
      <alignment horizontal="right"/>
    </xf>
    <xf numFmtId="168" fontId="9" fillId="0" borderId="2" xfId="60551" applyNumberFormat="1" applyFont="1" applyBorder="1"/>
    <xf numFmtId="224" fontId="5" fillId="0" borderId="0" xfId="53071" applyNumberFormat="1" applyFont="1"/>
    <xf numFmtId="223" fontId="9" fillId="0" borderId="0" xfId="53071" applyNumberFormat="1" applyFont="1" applyAlignment="1">
      <alignment horizontal="right"/>
    </xf>
    <xf numFmtId="222" fontId="9" fillId="0" borderId="0" xfId="53071" applyNumberFormat="1" applyFont="1" applyAlignment="1">
      <alignment horizontal="right"/>
    </xf>
    <xf numFmtId="167" fontId="9" fillId="0" borderId="0" xfId="53071" applyNumberFormat="1" applyFont="1" applyAlignment="1">
      <alignment horizontal="right"/>
    </xf>
    <xf numFmtId="221" fontId="9" fillId="0" borderId="0" xfId="53071" applyNumberFormat="1" applyFont="1" applyAlignment="1">
      <alignment horizontal="right"/>
    </xf>
    <xf numFmtId="221" fontId="9" fillId="0" borderId="2" xfId="53071" applyNumberFormat="1" applyFont="1" applyBorder="1" applyAlignment="1">
      <alignment horizontal="right"/>
    </xf>
    <xf numFmtId="222" fontId="9" fillId="0" borderId="2" xfId="53071" applyNumberFormat="1" applyFont="1" applyBorder="1" applyAlignment="1">
      <alignment horizontal="right"/>
    </xf>
    <xf numFmtId="167" fontId="9" fillId="0" borderId="2" xfId="53071" applyNumberFormat="1" applyFont="1" applyBorder="1" applyAlignment="1">
      <alignment horizontal="right"/>
    </xf>
    <xf numFmtId="222" fontId="5" fillId="0" borderId="0" xfId="53071" applyNumberFormat="1" applyFont="1"/>
    <xf numFmtId="166" fontId="9" fillId="0" borderId="0" xfId="13807" applyNumberFormat="1" applyFont="1" applyFill="1" applyBorder="1" applyAlignment="1">
      <alignment horizontal="right"/>
    </xf>
    <xf numFmtId="166" fontId="9" fillId="0" borderId="0" xfId="53071" applyNumberFormat="1" applyFont="1"/>
    <xf numFmtId="43" fontId="9" fillId="0" borderId="0" xfId="53071" applyNumberFormat="1" applyFont="1"/>
    <xf numFmtId="0" fontId="145" fillId="0" borderId="0" xfId="1" applyFont="1" applyAlignment="1">
      <alignment horizontal="center"/>
    </xf>
    <xf numFmtId="169" fontId="9" fillId="0" borderId="0" xfId="13807" applyNumberFormat="1" applyFont="1" applyFill="1" applyBorder="1" applyAlignment="1">
      <alignment horizontal="right"/>
    </xf>
    <xf numFmtId="221" fontId="5" fillId="0" borderId="0" xfId="53071" applyNumberFormat="1" applyFont="1"/>
    <xf numFmtId="168" fontId="9" fillId="0" borderId="0" xfId="53071" applyNumberFormat="1" applyFont="1" applyAlignment="1">
      <alignment horizontal="right"/>
    </xf>
    <xf numFmtId="222" fontId="5" fillId="0" borderId="0" xfId="60550" applyNumberFormat="1" applyFont="1" applyFill="1"/>
    <xf numFmtId="225" fontId="9" fillId="0" borderId="0" xfId="60551" applyNumberFormat="1" applyFont="1" applyAlignment="1">
      <alignment horizontal="right"/>
    </xf>
    <xf numFmtId="0" fontId="5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147" fillId="0" borderId="0" xfId="0" applyFont="1" applyAlignment="1">
      <alignment horizontal="right"/>
    </xf>
    <xf numFmtId="0" fontId="147" fillId="0" borderId="0" xfId="0" applyFont="1"/>
    <xf numFmtId="0" fontId="148" fillId="0" borderId="0" xfId="53071" applyFont="1"/>
    <xf numFmtId="0" fontId="31" fillId="0" borderId="0" xfId="0" applyFont="1" applyAlignment="1">
      <alignment horizontal="left"/>
    </xf>
    <xf numFmtId="166" fontId="31" fillId="0" borderId="0" xfId="60080" applyNumberFormat="1" applyFont="1" applyFill="1"/>
    <xf numFmtId="2" fontId="31" fillId="0" borderId="0" xfId="60080" applyNumberFormat="1" applyFont="1" applyFill="1"/>
    <xf numFmtId="166" fontId="31" fillId="0" borderId="0" xfId="0" applyNumberFormat="1" applyFont="1"/>
    <xf numFmtId="2" fontId="31" fillId="0" borderId="0" xfId="0" applyNumberFormat="1" applyFont="1"/>
    <xf numFmtId="3" fontId="31" fillId="0" borderId="0" xfId="0" applyNumberFormat="1" applyFont="1"/>
    <xf numFmtId="226" fontId="5" fillId="0" borderId="0" xfId="53071" applyNumberFormat="1" applyFont="1"/>
    <xf numFmtId="227" fontId="5" fillId="0" borderId="0" xfId="53071" applyNumberFormat="1" applyFont="1"/>
    <xf numFmtId="223" fontId="9" fillId="0" borderId="0" xfId="13807" applyNumberFormat="1" applyFont="1" applyFill="1" applyBorder="1" applyAlignment="1">
      <alignment horizontal="right"/>
    </xf>
    <xf numFmtId="166" fontId="9" fillId="0" borderId="2" xfId="60551" applyNumberFormat="1" applyFont="1" applyBorder="1" applyAlignment="1">
      <alignment horizontal="right"/>
    </xf>
    <xf numFmtId="221" fontId="9" fillId="0" borderId="0" xfId="60551" applyNumberFormat="1" applyFont="1" applyAlignment="1">
      <alignment horizontal="right"/>
    </xf>
    <xf numFmtId="0" fontId="6" fillId="0" borderId="0" xfId="60551" applyFont="1"/>
    <xf numFmtId="0" fontId="4" fillId="0" borderId="0" xfId="53071"/>
    <xf numFmtId="0" fontId="5" fillId="0" borderId="42" xfId="53071" applyFont="1" applyBorder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</cellXfs>
  <cellStyles count="60552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ustomXml" Target="../customXml/item3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3763-A69C-49DF-A1F2-7B8EB3AE16BE}">
  <sheetPr>
    <pageSetUpPr fitToPage="1"/>
  </sheetPr>
  <dimension ref="A1:W35"/>
  <sheetViews>
    <sheetView tabSelected="1" zoomScaleNormal="100" zoomScaleSheetLayoutView="100" zoomScalePageLayoutView="115" workbookViewId="0">
      <selection activeCell="M27" sqref="M27"/>
    </sheetView>
  </sheetViews>
  <sheetFormatPr defaultColWidth="9.1796875" defaultRowHeight="13"/>
  <cols>
    <col min="1" max="1" width="6.81640625" style="1" customWidth="1"/>
    <col min="2" max="2" width="1.26953125" style="1" customWidth="1"/>
    <col min="3" max="3" width="18.1796875" style="1" customWidth="1"/>
    <col min="4" max="4" width="1.81640625" style="1" customWidth="1"/>
    <col min="5" max="5" width="10.1796875" style="1" bestFit="1" customWidth="1"/>
    <col min="6" max="6" width="1.81640625" style="1" customWidth="1"/>
    <col min="7" max="7" width="11.453125" style="1" customWidth="1"/>
    <col min="8" max="8" width="1.81640625" style="1" customWidth="1"/>
    <col min="9" max="9" width="11.453125" style="1" customWidth="1"/>
    <col min="10" max="10" width="1.81640625" style="1" customWidth="1"/>
    <col min="11" max="11" width="11.453125" style="1" customWidth="1"/>
    <col min="12" max="12" width="1.81640625" style="1" customWidth="1"/>
    <col min="13" max="13" width="12.1796875" style="1" customWidth="1"/>
    <col min="14" max="14" width="2.26953125" style="1" customWidth="1"/>
    <col min="15" max="15" width="10.81640625" style="1" bestFit="1" customWidth="1"/>
    <col min="16" max="16" width="2.26953125" style="1" customWidth="1"/>
    <col min="17" max="16384" width="9.1796875" style="1"/>
  </cols>
  <sheetData>
    <row r="1" spans="1:16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6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6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6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6">
      <c r="A5" s="67" t="s">
        <v>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</row>
    <row r="7" spans="1:16">
      <c r="A7" s="3"/>
      <c r="B7" s="3"/>
      <c r="C7" s="3"/>
      <c r="D7" s="3"/>
      <c r="E7" s="2" t="s">
        <v>5</v>
      </c>
      <c r="F7" s="2"/>
      <c r="G7" s="2" t="s">
        <v>5</v>
      </c>
      <c r="H7" s="2"/>
      <c r="I7" s="2" t="s">
        <v>5</v>
      </c>
      <c r="J7" s="2"/>
      <c r="K7" s="2" t="s">
        <v>5</v>
      </c>
      <c r="L7" s="4"/>
      <c r="M7" s="2" t="s">
        <v>5</v>
      </c>
      <c r="O7" s="2" t="s">
        <v>5</v>
      </c>
    </row>
    <row r="8" spans="1:16">
      <c r="A8" s="2"/>
      <c r="B8" s="2"/>
      <c r="C8" s="2"/>
      <c r="D8" s="2"/>
      <c r="E8" s="2" t="s">
        <v>6</v>
      </c>
      <c r="F8" s="2"/>
      <c r="G8" s="2" t="s">
        <v>6</v>
      </c>
      <c r="H8" s="2"/>
      <c r="I8" s="2" t="s">
        <v>6</v>
      </c>
      <c r="J8" s="2"/>
      <c r="K8" s="2" t="s">
        <v>6</v>
      </c>
      <c r="L8" s="4"/>
      <c r="M8" s="2" t="s">
        <v>6</v>
      </c>
      <c r="O8" s="2" t="s">
        <v>6</v>
      </c>
    </row>
    <row r="9" spans="1:16">
      <c r="A9" s="5" t="s">
        <v>7</v>
      </c>
      <c r="B9" s="3"/>
      <c r="C9" s="4"/>
      <c r="D9" s="4"/>
      <c r="E9" s="2">
        <v>2019</v>
      </c>
      <c r="F9" s="2"/>
      <c r="G9" s="2">
        <v>2020</v>
      </c>
      <c r="H9" s="2"/>
      <c r="I9" s="2">
        <v>2021</v>
      </c>
      <c r="J9" s="2"/>
      <c r="K9" s="2">
        <v>2022</v>
      </c>
      <c r="L9" s="4"/>
      <c r="M9" s="2">
        <v>2023</v>
      </c>
      <c r="O9" s="2">
        <v>2024</v>
      </c>
    </row>
    <row r="10" spans="1:16" ht="26">
      <c r="A10" s="6" t="s">
        <v>8</v>
      </c>
      <c r="B10" s="7"/>
      <c r="C10" s="8" t="s">
        <v>9</v>
      </c>
      <c r="D10" s="9"/>
      <c r="E10" s="10" t="s">
        <v>10</v>
      </c>
      <c r="F10" s="40"/>
      <c r="G10" s="10" t="s">
        <v>10</v>
      </c>
      <c r="H10" s="2"/>
      <c r="I10" s="10" t="s">
        <v>10</v>
      </c>
      <c r="J10" s="2"/>
      <c r="K10" s="10" t="s">
        <v>10</v>
      </c>
      <c r="L10" s="4"/>
      <c r="M10" s="10" t="s">
        <v>10</v>
      </c>
      <c r="O10" s="10" t="s">
        <v>11</v>
      </c>
    </row>
    <row r="11" spans="1:16">
      <c r="A11" s="11"/>
      <c r="B11" s="11"/>
      <c r="C11" s="4"/>
      <c r="D11" s="4"/>
      <c r="E11" s="3" t="s">
        <v>12</v>
      </c>
      <c r="F11" s="3"/>
      <c r="G11" s="3" t="s">
        <v>12</v>
      </c>
      <c r="H11" s="3"/>
      <c r="I11" s="3" t="s">
        <v>13</v>
      </c>
      <c r="J11" s="3"/>
      <c r="K11" s="3" t="s">
        <v>14</v>
      </c>
      <c r="L11" s="4"/>
      <c r="M11" s="3" t="s">
        <v>15</v>
      </c>
      <c r="O11" s="3" t="s">
        <v>16</v>
      </c>
    </row>
    <row r="12" spans="1:16">
      <c r="A12" s="3"/>
      <c r="B12" s="3"/>
      <c r="C12" s="4"/>
      <c r="D12" s="4"/>
      <c r="E12" s="3"/>
      <c r="F12" s="3"/>
      <c r="G12" s="3"/>
      <c r="H12" s="3"/>
      <c r="I12" s="3"/>
      <c r="J12" s="3"/>
      <c r="K12" s="3"/>
      <c r="L12" s="4"/>
      <c r="M12" s="3"/>
    </row>
    <row r="13" spans="1:16">
      <c r="A13" s="3" t="s">
        <v>17</v>
      </c>
      <c r="B13" s="3"/>
      <c r="C13" s="12" t="s">
        <v>18</v>
      </c>
      <c r="D13" s="13"/>
      <c r="E13" s="41">
        <v>279.44099999999997</v>
      </c>
      <c r="F13" s="14"/>
      <c r="G13" s="41">
        <v>279.94099999999997</v>
      </c>
      <c r="H13" s="14"/>
      <c r="I13" s="41">
        <v>274.08100000000002</v>
      </c>
      <c r="J13" s="37"/>
      <c r="K13" s="41">
        <v>270.23099999999999</v>
      </c>
      <c r="L13" s="38"/>
      <c r="M13" s="41">
        <v>266.387</v>
      </c>
      <c r="N13" s="18"/>
      <c r="O13" s="60">
        <v>262.54095397152713</v>
      </c>
      <c r="P13" s="15"/>
    </row>
    <row r="14" spans="1:16">
      <c r="A14" s="3"/>
      <c r="B14" s="3"/>
      <c r="C14" s="12"/>
      <c r="D14" s="13"/>
      <c r="E14" s="37"/>
      <c r="F14" s="14"/>
      <c r="G14" s="37"/>
      <c r="H14" s="14"/>
      <c r="I14" s="37"/>
      <c r="J14" s="37"/>
      <c r="K14" s="37"/>
      <c r="L14" s="38"/>
      <c r="M14" s="37"/>
      <c r="N14" s="18"/>
      <c r="O14" s="37"/>
    </row>
    <row r="15" spans="1:16">
      <c r="A15" s="3">
        <v>2</v>
      </c>
      <c r="B15" s="3"/>
      <c r="C15" s="12" t="s">
        <v>19</v>
      </c>
      <c r="D15" s="13"/>
      <c r="E15" s="41">
        <v>20.5</v>
      </c>
      <c r="F15" s="14"/>
      <c r="G15" s="41">
        <v>20</v>
      </c>
      <c r="H15" s="14"/>
      <c r="I15" s="41">
        <v>19.582000000000001</v>
      </c>
      <c r="J15" s="37"/>
      <c r="K15" s="41">
        <v>19.306000000000001</v>
      </c>
      <c r="L15" s="38"/>
      <c r="M15" s="41">
        <v>19.032</v>
      </c>
      <c r="N15" s="18"/>
      <c r="O15" s="37">
        <v>18.757146640823358</v>
      </c>
    </row>
    <row r="16" spans="1:16">
      <c r="A16" s="3"/>
      <c r="B16" s="3"/>
      <c r="C16" s="12"/>
      <c r="D16" s="13"/>
      <c r="E16" s="37"/>
      <c r="F16" s="14"/>
      <c r="G16" s="37"/>
      <c r="H16" s="14"/>
      <c r="I16" s="37"/>
      <c r="J16" s="13"/>
      <c r="K16" s="37"/>
      <c r="L16" s="38"/>
      <c r="M16" s="37"/>
      <c r="N16" s="18"/>
      <c r="O16" s="37"/>
    </row>
    <row r="17" spans="1:23">
      <c r="A17" s="3">
        <v>3</v>
      </c>
      <c r="B17" s="3"/>
      <c r="C17" s="12" t="s">
        <v>20</v>
      </c>
      <c r="D17" s="13"/>
      <c r="E17" s="37">
        <v>0</v>
      </c>
      <c r="F17" s="14"/>
      <c r="G17" s="37">
        <v>0</v>
      </c>
      <c r="H17" s="14"/>
      <c r="I17" s="37">
        <v>0</v>
      </c>
      <c r="J17" s="13"/>
      <c r="K17" s="37">
        <v>0</v>
      </c>
      <c r="L17" s="38"/>
      <c r="M17" s="37">
        <v>0</v>
      </c>
      <c r="N17" s="18"/>
      <c r="O17" s="37">
        <v>0</v>
      </c>
      <c r="P17" s="15"/>
    </row>
    <row r="18" spans="1:23">
      <c r="A18" s="3"/>
      <c r="B18" s="3"/>
      <c r="C18" s="12"/>
      <c r="D18" s="13"/>
      <c r="E18" s="37"/>
      <c r="F18" s="14"/>
      <c r="G18" s="37"/>
      <c r="H18" s="14"/>
      <c r="I18" s="37"/>
      <c r="J18" s="13"/>
      <c r="K18" s="37"/>
      <c r="L18" s="38"/>
      <c r="M18" s="37"/>
      <c r="N18" s="18"/>
      <c r="O18" s="37"/>
    </row>
    <row r="19" spans="1:23">
      <c r="A19" s="3">
        <v>4</v>
      </c>
      <c r="B19" s="3"/>
      <c r="C19" s="12" t="s">
        <v>21</v>
      </c>
      <c r="D19" s="13"/>
      <c r="E19" s="41">
        <v>198.50700000000001</v>
      </c>
      <c r="F19" s="14"/>
      <c r="G19" s="41">
        <v>195.41</v>
      </c>
      <c r="H19" s="14"/>
      <c r="I19" s="41">
        <v>192.93199999999999</v>
      </c>
      <c r="J19" s="13"/>
      <c r="K19" s="41">
        <v>192.303</v>
      </c>
      <c r="L19" s="38"/>
      <c r="M19" s="41">
        <v>189.73500000000001</v>
      </c>
      <c r="N19" s="18"/>
      <c r="O19" s="60">
        <v>184.70286771429869</v>
      </c>
    </row>
    <row r="20" spans="1:23">
      <c r="A20" s="3"/>
      <c r="B20" s="3"/>
      <c r="C20" s="12"/>
      <c r="D20" s="12"/>
      <c r="E20" s="16"/>
      <c r="F20" s="16"/>
      <c r="G20" s="16"/>
      <c r="H20" s="16"/>
      <c r="I20" s="16"/>
      <c r="J20" s="16"/>
      <c r="K20" s="16"/>
      <c r="L20" s="4"/>
      <c r="M20" s="4"/>
      <c r="W20" s="1" t="s">
        <v>22</v>
      </c>
    </row>
    <row r="21" spans="1:2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23">
      <c r="A22" s="1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18"/>
    </row>
    <row r="24" spans="1:23">
      <c r="C24" s="19"/>
    </row>
    <row r="29" spans="1:23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23">
      <c r="C30" s="47"/>
      <c r="D30" s="47"/>
      <c r="E30" s="48"/>
      <c r="F30" s="48"/>
      <c r="G30" s="49"/>
      <c r="H30" s="50"/>
      <c r="I30" s="49"/>
      <c r="J30" s="49"/>
      <c r="K30" s="49"/>
      <c r="L30" s="49"/>
      <c r="M30" s="49"/>
      <c r="N30" s="51"/>
      <c r="O30" s="49"/>
      <c r="P30" s="51"/>
      <c r="Q30" s="49"/>
    </row>
    <row r="31" spans="1:23">
      <c r="C31" s="52"/>
      <c r="D31" s="47"/>
      <c r="E31" s="53"/>
      <c r="F31" s="53"/>
      <c r="G31" s="53"/>
      <c r="H31" s="53"/>
      <c r="I31" s="53"/>
      <c r="J31" s="53"/>
      <c r="K31" s="53"/>
      <c r="L31" s="53"/>
      <c r="M31" s="53"/>
      <c r="O31" s="54"/>
      <c r="Q31" s="54"/>
    </row>
    <row r="32" spans="1:23">
      <c r="C32" s="52"/>
      <c r="D32" s="47"/>
      <c r="E32" s="55"/>
      <c r="F32" s="55"/>
      <c r="G32" s="55"/>
      <c r="H32" s="55"/>
      <c r="I32" s="55"/>
      <c r="J32" s="55"/>
      <c r="K32" s="55"/>
      <c r="L32" s="55"/>
      <c r="M32" s="55"/>
      <c r="O32" s="56"/>
      <c r="Q32" s="56"/>
    </row>
    <row r="33" spans="3:17">
      <c r="C33" s="47"/>
      <c r="D33" s="47"/>
      <c r="E33" s="53"/>
      <c r="F33" s="47"/>
      <c r="G33" s="53"/>
      <c r="H33" s="47"/>
      <c r="I33" s="53"/>
      <c r="J33" s="53"/>
      <c r="K33" s="53"/>
      <c r="L33" s="53"/>
      <c r="M33" s="53"/>
      <c r="O33" s="53"/>
      <c r="Q33" s="53"/>
    </row>
    <row r="34" spans="3:17">
      <c r="C34" s="47"/>
      <c r="D34" s="47"/>
      <c r="E34" s="53"/>
      <c r="F34" s="47"/>
      <c r="G34" s="53"/>
      <c r="H34" s="47"/>
      <c r="I34" s="53"/>
      <c r="J34" s="53"/>
      <c r="K34" s="53"/>
      <c r="L34" s="53"/>
      <c r="M34" s="53"/>
      <c r="O34" s="53"/>
      <c r="Q34" s="53"/>
    </row>
    <row r="35" spans="3:17">
      <c r="C35" s="47"/>
      <c r="D35" s="47"/>
      <c r="E35" s="57"/>
      <c r="F35" s="57"/>
      <c r="G35" s="57"/>
      <c r="H35" s="57"/>
      <c r="I35" s="57"/>
      <c r="J35" s="57"/>
      <c r="K35" s="57"/>
      <c r="L35" s="57"/>
      <c r="M35" s="57"/>
      <c r="O35" s="56"/>
      <c r="Q35" s="56"/>
    </row>
  </sheetData>
  <mergeCells count="5">
    <mergeCell ref="A1:O1"/>
    <mergeCell ref="A2:O2"/>
    <mergeCell ref="A3:O3"/>
    <mergeCell ref="A4:O4"/>
    <mergeCell ref="A5:O5"/>
  </mergeCells>
  <printOptions horizontalCentered="1"/>
  <pageMargins left="0.7" right="0.7" top="1.25" bottom="0.75" header="0.3" footer="0.3"/>
  <pageSetup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EAFE-77F8-45CC-91BF-9035CC30C986}">
  <sheetPr>
    <pageSetUpPr fitToPage="1"/>
  </sheetPr>
  <dimension ref="A1:M33"/>
  <sheetViews>
    <sheetView zoomScale="115" zoomScaleNormal="115" zoomScaleSheetLayoutView="115" workbookViewId="0">
      <selection activeCell="K23" sqref="K23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5" width="10.1796875" style="1" bestFit="1" customWidth="1"/>
    <col min="6" max="6" width="9.1796875" style="1"/>
    <col min="7" max="7" width="14" style="1" bestFit="1" customWidth="1"/>
    <col min="8" max="8" width="9.1796875" style="1"/>
    <col min="9" max="9" width="2" style="1" customWidth="1"/>
    <col min="10" max="13" width="9.7265625" style="1" customWidth="1"/>
    <col min="14" max="16384" width="9.1796875" style="1"/>
  </cols>
  <sheetData>
    <row r="1" spans="1:13" ht="13.15" customHeight="1">
      <c r="A1" s="66" t="s">
        <v>0</v>
      </c>
      <c r="B1" s="66"/>
      <c r="C1" s="66"/>
      <c r="D1" s="66"/>
      <c r="E1" s="66"/>
      <c r="F1" s="66"/>
      <c r="G1" s="66"/>
      <c r="H1" s="66"/>
    </row>
    <row r="2" spans="1:13" ht="13.15" customHeight="1">
      <c r="A2" s="67" t="s">
        <v>23</v>
      </c>
      <c r="B2" s="67"/>
      <c r="C2" s="67"/>
      <c r="D2" s="67"/>
      <c r="E2" s="67"/>
      <c r="F2" s="67"/>
      <c r="G2" s="67"/>
      <c r="H2" s="67"/>
    </row>
    <row r="3" spans="1:13" ht="13.15" customHeight="1">
      <c r="A3" s="67" t="s">
        <v>24</v>
      </c>
      <c r="B3" s="67"/>
      <c r="C3" s="67"/>
      <c r="D3" s="67"/>
      <c r="E3" s="67"/>
      <c r="F3" s="67"/>
      <c r="G3" s="67"/>
      <c r="H3" s="67"/>
    </row>
    <row r="4" spans="1:13" ht="13.15" customHeight="1">
      <c r="A4" s="67" t="s">
        <v>25</v>
      </c>
      <c r="B4" s="67"/>
      <c r="C4" s="67"/>
      <c r="D4" s="67"/>
      <c r="E4" s="67"/>
      <c r="F4" s="67"/>
      <c r="G4" s="67"/>
      <c r="H4" s="67"/>
    </row>
    <row r="5" spans="1:13" ht="13.15" customHeight="1">
      <c r="A5" s="67" t="s">
        <v>26</v>
      </c>
      <c r="B5" s="67"/>
      <c r="C5" s="67"/>
      <c r="D5" s="67"/>
      <c r="E5" s="67"/>
      <c r="F5" s="67"/>
      <c r="G5" s="67"/>
      <c r="H5" s="67"/>
    </row>
    <row r="6" spans="1:13">
      <c r="A6" s="67" t="s">
        <v>4</v>
      </c>
      <c r="B6" s="67"/>
      <c r="C6" s="67"/>
      <c r="D6" s="67"/>
      <c r="E6" s="67"/>
      <c r="F6" s="67"/>
      <c r="G6" s="67"/>
      <c r="H6" s="67"/>
    </row>
    <row r="7" spans="1:13">
      <c r="A7" s="2"/>
      <c r="B7" s="2"/>
      <c r="C7" s="2"/>
      <c r="D7" s="2"/>
      <c r="E7" s="4"/>
      <c r="F7" s="4"/>
      <c r="G7" s="4"/>
      <c r="H7" s="4"/>
    </row>
    <row r="8" spans="1:13">
      <c r="A8" s="3"/>
      <c r="B8" s="3"/>
      <c r="C8" s="4"/>
      <c r="D8" s="4"/>
      <c r="E8" s="4"/>
      <c r="F8" s="2">
        <v>2025</v>
      </c>
      <c r="G8" s="4"/>
      <c r="H8" s="4"/>
    </row>
    <row r="9" spans="1:13" ht="39" customHeight="1">
      <c r="A9" s="6" t="s">
        <v>8</v>
      </c>
      <c r="B9" s="7"/>
      <c r="C9" s="8" t="s">
        <v>9</v>
      </c>
      <c r="D9" s="9"/>
      <c r="E9" s="10" t="s">
        <v>27</v>
      </c>
      <c r="F9" s="10" t="s">
        <v>28</v>
      </c>
      <c r="G9" s="6" t="s">
        <v>29</v>
      </c>
      <c r="H9" s="6" t="s">
        <v>30</v>
      </c>
    </row>
    <row r="10" spans="1:13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3">
      <c r="A11" s="3"/>
      <c r="B11" s="3"/>
      <c r="C11" s="4"/>
      <c r="D11" s="4"/>
      <c r="E11" s="4"/>
      <c r="F11" s="4"/>
      <c r="G11" s="4"/>
      <c r="H11" s="4"/>
    </row>
    <row r="12" spans="1:13">
      <c r="A12" s="3" t="s">
        <v>17</v>
      </c>
      <c r="B12" s="3"/>
      <c r="C12" s="12" t="s">
        <v>18</v>
      </c>
      <c r="D12" s="12"/>
      <c r="E12" s="23">
        <v>260.02864167994784</v>
      </c>
      <c r="F12" s="20">
        <f>E12/E22</f>
        <v>0.57189487851679177</v>
      </c>
      <c r="G12" s="22">
        <v>3.0316950316955461E-2</v>
      </c>
      <c r="H12" s="21">
        <f>E12*G12</f>
        <v>7.8832754107963927</v>
      </c>
      <c r="I12" s="65"/>
      <c r="J12" s="59"/>
      <c r="K12" s="59"/>
      <c r="L12" s="59"/>
      <c r="M12" s="59"/>
    </row>
    <row r="13" spans="1:13">
      <c r="A13" s="3"/>
      <c r="B13" s="3"/>
      <c r="C13" s="12"/>
      <c r="D13" s="12"/>
      <c r="E13" s="62"/>
      <c r="F13" s="20"/>
      <c r="G13" s="22"/>
      <c r="H13" s="21"/>
      <c r="I13" s="65"/>
      <c r="J13" s="59"/>
      <c r="K13" s="59"/>
      <c r="L13" s="59"/>
      <c r="M13" s="59"/>
    </row>
    <row r="14" spans="1:13">
      <c r="A14" s="3">
        <v>2</v>
      </c>
      <c r="B14" s="3"/>
      <c r="C14" s="12" t="s">
        <v>19</v>
      </c>
      <c r="D14" s="12"/>
      <c r="E14" s="23">
        <f>E22*F14</f>
        <v>18.187163511890969</v>
      </c>
      <c r="F14" s="20">
        <v>0.04</v>
      </c>
      <c r="G14" s="22">
        <v>5.04E-2</v>
      </c>
      <c r="H14" s="21">
        <f>E14*G14</f>
        <v>0.91663304099930487</v>
      </c>
      <c r="I14" s="65"/>
      <c r="J14" s="59"/>
      <c r="K14" s="59"/>
      <c r="L14" s="59"/>
      <c r="M14" s="59"/>
    </row>
    <row r="15" spans="1:13">
      <c r="A15" s="3"/>
      <c r="B15" s="3"/>
      <c r="C15" s="12"/>
      <c r="D15" s="12"/>
      <c r="E15" s="62"/>
      <c r="F15" s="20"/>
      <c r="G15" s="22"/>
      <c r="H15" s="21"/>
      <c r="I15" s="65"/>
      <c r="J15" s="64"/>
      <c r="K15" s="64"/>
      <c r="L15" s="59"/>
      <c r="M15" s="59"/>
    </row>
    <row r="16" spans="1:13">
      <c r="A16" s="3">
        <v>3</v>
      </c>
      <c r="B16" s="3"/>
      <c r="C16" s="12" t="s">
        <v>31</v>
      </c>
      <c r="D16" s="12"/>
      <c r="E16" s="23">
        <f>-(F12-56%)*E22</f>
        <v>-5.4083525134742532</v>
      </c>
      <c r="F16" s="20">
        <f>E16/E22</f>
        <v>-1.189487851679172E-2</v>
      </c>
      <c r="G16" s="22">
        <f>G12</f>
        <v>3.0316950316955461E-2</v>
      </c>
      <c r="H16" s="21">
        <f>E16*G16</f>
        <v>-0.16396475444758013</v>
      </c>
      <c r="I16" s="65"/>
      <c r="J16" s="59"/>
      <c r="K16" s="59"/>
      <c r="L16" s="59"/>
      <c r="M16" s="59"/>
    </row>
    <row r="17" spans="1:13">
      <c r="A17" s="3"/>
      <c r="B17" s="3"/>
      <c r="C17" s="12"/>
      <c r="D17" s="12"/>
      <c r="E17" s="62"/>
      <c r="F17" s="20"/>
      <c r="G17" s="22"/>
      <c r="H17" s="21"/>
      <c r="I17" s="65"/>
      <c r="J17" s="59"/>
      <c r="K17" s="59"/>
      <c r="L17" s="59"/>
      <c r="M17" s="59"/>
    </row>
    <row r="18" spans="1:13">
      <c r="A18" s="3">
        <v>4</v>
      </c>
      <c r="B18" s="3"/>
      <c r="C18" s="12" t="s">
        <v>32</v>
      </c>
      <c r="D18" s="12"/>
      <c r="E18" s="23">
        <f>SUM(E12:E16)</f>
        <v>272.80745267836454</v>
      </c>
      <c r="F18" s="20">
        <f>SUM(F12:F16)</f>
        <v>0.60000000000000009</v>
      </c>
      <c r="G18" s="22">
        <f>((F12*G12)+(F14*G14)+(F16*G16))/SUM(F12:F16)</f>
        <v>3.1655820295825095E-2</v>
      </c>
      <c r="H18" s="21">
        <f>E18*G18</f>
        <v>8.6359436973481163</v>
      </c>
      <c r="I18" s="65"/>
      <c r="J18" s="59"/>
      <c r="K18" s="59"/>
      <c r="L18" s="59"/>
      <c r="M18" s="59"/>
    </row>
    <row r="19" spans="1:13">
      <c r="A19" s="3"/>
      <c r="B19" s="3"/>
      <c r="C19" s="12"/>
      <c r="D19" s="12"/>
      <c r="E19" s="62"/>
      <c r="F19" s="20"/>
      <c r="G19" s="22"/>
      <c r="H19" s="21"/>
      <c r="I19" s="65"/>
      <c r="J19" s="59"/>
      <c r="K19" s="59"/>
      <c r="L19" s="59"/>
      <c r="M19" s="59"/>
    </row>
    <row r="20" spans="1:13">
      <c r="A20" s="3">
        <v>5</v>
      </c>
      <c r="B20" s="3"/>
      <c r="C20" s="12" t="s">
        <v>21</v>
      </c>
      <c r="D20" s="12"/>
      <c r="E20" s="23">
        <f>E22*F20</f>
        <v>181.87163511890969</v>
      </c>
      <c r="F20" s="20">
        <v>0.4</v>
      </c>
      <c r="G20" s="22">
        <v>9.2499999999999999E-2</v>
      </c>
      <c r="H20" s="21">
        <f>E20*G20</f>
        <v>16.823126248499147</v>
      </c>
      <c r="I20" s="65"/>
      <c r="J20" s="59"/>
      <c r="K20" s="59"/>
      <c r="L20" s="59"/>
      <c r="M20" s="59"/>
    </row>
    <row r="21" spans="1:13">
      <c r="A21" s="3"/>
      <c r="B21" s="3"/>
      <c r="C21" s="12"/>
      <c r="D21" s="12"/>
      <c r="E21" s="24"/>
      <c r="F21" s="25"/>
      <c r="G21" s="25"/>
      <c r="H21" s="24"/>
      <c r="I21" s="65"/>
      <c r="J21" s="59"/>
      <c r="K21" s="59"/>
      <c r="L21" s="59"/>
      <c r="M21" s="59"/>
    </row>
    <row r="22" spans="1:13">
      <c r="A22" s="3">
        <v>6</v>
      </c>
      <c r="B22" s="3"/>
      <c r="C22" s="12" t="s">
        <v>33</v>
      </c>
      <c r="D22" s="12"/>
      <c r="E22" s="33">
        <v>454.67908779727424</v>
      </c>
      <c r="F22" s="26">
        <f>SUM(F18:F20)</f>
        <v>1</v>
      </c>
      <c r="G22" s="27">
        <f>((F18*G18)+(F20*G20))/SUM(F18:F20)</f>
        <v>5.5993492177495059E-2</v>
      </c>
      <c r="H22" s="33">
        <f>E22*G22</f>
        <v>25.459069945847265</v>
      </c>
      <c r="I22" s="65"/>
      <c r="J22" s="59"/>
      <c r="K22" s="59"/>
      <c r="L22" s="59"/>
      <c r="M22" s="59"/>
    </row>
    <row r="23" spans="1:13">
      <c r="A23" s="4"/>
      <c r="B23" s="4"/>
      <c r="C23" s="4"/>
      <c r="D23" s="4"/>
      <c r="E23" s="38"/>
      <c r="F23" s="4"/>
      <c r="G23" s="4"/>
      <c r="H23" s="4"/>
    </row>
    <row r="24" spans="1:13">
      <c r="H24" s="28"/>
    </row>
    <row r="25" spans="1:13">
      <c r="A25" s="63" t="s">
        <v>34</v>
      </c>
    </row>
    <row r="26" spans="1:13">
      <c r="A26" s="63" t="s">
        <v>35</v>
      </c>
      <c r="E26" s="42"/>
    </row>
    <row r="27" spans="1:13">
      <c r="A27" s="63" t="s">
        <v>36</v>
      </c>
      <c r="E27" s="42"/>
    </row>
    <row r="28" spans="1:13">
      <c r="A28" s="63" t="s">
        <v>37</v>
      </c>
    </row>
    <row r="29" spans="1:13">
      <c r="A29" s="63" t="s">
        <v>38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AFDB-4E48-4F14-A91F-FF2A736082B3}">
  <sheetPr>
    <pageSetUpPr fitToPage="1"/>
  </sheetPr>
  <dimension ref="A1:M33"/>
  <sheetViews>
    <sheetView zoomScale="115" zoomScaleNormal="115" zoomScaleSheetLayoutView="115" workbookViewId="0">
      <selection activeCell="O15" sqref="O15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3" width="9.81640625" style="1" customWidth="1"/>
    <col min="14" max="16384" width="9.1796875" style="1"/>
  </cols>
  <sheetData>
    <row r="1" spans="1:13" ht="13.15" customHeight="1">
      <c r="A1" s="66" t="s">
        <v>0</v>
      </c>
      <c r="B1" s="66"/>
      <c r="C1" s="66"/>
      <c r="D1" s="66"/>
      <c r="E1" s="66"/>
      <c r="F1" s="66"/>
      <c r="G1" s="66"/>
      <c r="H1" s="66"/>
    </row>
    <row r="2" spans="1:13" ht="13.15" customHeight="1">
      <c r="A2" s="67" t="s">
        <v>23</v>
      </c>
      <c r="B2" s="67"/>
      <c r="C2" s="67"/>
      <c r="D2" s="67"/>
      <c r="E2" s="67"/>
      <c r="F2" s="67"/>
      <c r="G2" s="67"/>
      <c r="H2" s="67"/>
    </row>
    <row r="3" spans="1:13" ht="13.15" customHeight="1">
      <c r="A3" s="67" t="s">
        <v>39</v>
      </c>
      <c r="B3" s="67"/>
      <c r="C3" s="67"/>
      <c r="D3" s="67"/>
      <c r="E3" s="67"/>
      <c r="F3" s="67"/>
      <c r="G3" s="67"/>
      <c r="H3" s="67"/>
    </row>
    <row r="4" spans="1:13" ht="13.15" customHeight="1">
      <c r="A4" s="67" t="s">
        <v>25</v>
      </c>
      <c r="B4" s="67"/>
      <c r="C4" s="67"/>
      <c r="D4" s="67"/>
      <c r="E4" s="67"/>
      <c r="F4" s="67"/>
      <c r="G4" s="67"/>
      <c r="H4" s="67"/>
    </row>
    <row r="5" spans="1:13" ht="13.15" customHeight="1">
      <c r="A5" s="67" t="s">
        <v>26</v>
      </c>
      <c r="B5" s="67"/>
      <c r="C5" s="67"/>
      <c r="D5" s="67"/>
      <c r="E5" s="67"/>
      <c r="F5" s="67"/>
      <c r="G5" s="67"/>
      <c r="H5" s="67"/>
    </row>
    <row r="6" spans="1:13">
      <c r="A6" s="67" t="s">
        <v>4</v>
      </c>
      <c r="B6" s="67"/>
      <c r="C6" s="67"/>
      <c r="D6" s="67"/>
      <c r="E6" s="67"/>
      <c r="F6" s="67"/>
      <c r="G6" s="67"/>
      <c r="H6" s="67"/>
    </row>
    <row r="7" spans="1:13">
      <c r="A7" s="2"/>
      <c r="B7" s="2"/>
      <c r="C7" s="2"/>
      <c r="D7" s="2"/>
      <c r="E7" s="4"/>
      <c r="F7" s="4"/>
      <c r="G7" s="4"/>
      <c r="H7" s="4"/>
    </row>
    <row r="8" spans="1:13">
      <c r="A8" s="3"/>
      <c r="B8" s="3"/>
      <c r="C8" s="4"/>
      <c r="D8" s="4"/>
      <c r="E8" s="4"/>
      <c r="F8" s="2">
        <v>2026</v>
      </c>
      <c r="G8" s="4"/>
      <c r="H8" s="4"/>
    </row>
    <row r="9" spans="1:13" ht="39" customHeight="1">
      <c r="A9" s="6" t="s">
        <v>8</v>
      </c>
      <c r="B9" s="7"/>
      <c r="C9" s="8" t="s">
        <v>9</v>
      </c>
      <c r="D9" s="9"/>
      <c r="E9" s="10" t="s">
        <v>27</v>
      </c>
      <c r="F9" s="10" t="s">
        <v>28</v>
      </c>
      <c r="G9" s="6" t="s">
        <v>29</v>
      </c>
      <c r="H9" s="6" t="s">
        <v>30</v>
      </c>
    </row>
    <row r="10" spans="1:13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3">
      <c r="A11" s="3"/>
      <c r="B11" s="3"/>
      <c r="C11" s="4"/>
      <c r="D11" s="4"/>
      <c r="E11" s="4"/>
      <c r="F11" s="4"/>
      <c r="G11" s="4"/>
      <c r="H11" s="4"/>
    </row>
    <row r="12" spans="1:13">
      <c r="A12" s="3" t="s">
        <v>17</v>
      </c>
      <c r="B12" s="3"/>
      <c r="C12" s="12" t="s">
        <v>18</v>
      </c>
      <c r="D12" s="12"/>
      <c r="E12" s="23">
        <v>256.57421227902643</v>
      </c>
      <c r="F12" s="20">
        <f>E12/E22</f>
        <v>0.57349258026285854</v>
      </c>
      <c r="G12" s="22">
        <v>3.1349653971046484E-2</v>
      </c>
      <c r="H12" s="21">
        <f>E12*G12</f>
        <v>8.0435127728413036</v>
      </c>
      <c r="I12" s="65"/>
      <c r="J12" s="58"/>
      <c r="K12" s="58"/>
      <c r="L12" s="58"/>
      <c r="M12" s="58"/>
    </row>
    <row r="13" spans="1:13">
      <c r="A13" s="3"/>
      <c r="B13" s="3"/>
      <c r="C13" s="12"/>
      <c r="D13" s="12"/>
      <c r="E13" s="62"/>
      <c r="F13" s="20"/>
      <c r="G13" s="22"/>
      <c r="H13" s="21"/>
      <c r="I13" s="65"/>
      <c r="J13" s="58"/>
      <c r="K13" s="58"/>
      <c r="L13" s="58"/>
      <c r="M13" s="58"/>
    </row>
    <row r="14" spans="1:13">
      <c r="A14" s="3">
        <v>2</v>
      </c>
      <c r="B14" s="3"/>
      <c r="C14" s="12" t="s">
        <v>19</v>
      </c>
      <c r="D14" s="12"/>
      <c r="E14" s="23">
        <f>E22*F14</f>
        <v>17.895555835189807</v>
      </c>
      <c r="F14" s="20">
        <v>0.04</v>
      </c>
      <c r="G14" s="22">
        <v>5.04E-2</v>
      </c>
      <c r="H14" s="21">
        <f>E14*G14</f>
        <v>0.90193601409356627</v>
      </c>
      <c r="I14" s="65"/>
      <c r="J14" s="58"/>
      <c r="K14" s="58"/>
      <c r="L14" s="58"/>
      <c r="M14" s="58"/>
    </row>
    <row r="15" spans="1:13">
      <c r="A15" s="3"/>
      <c r="B15" s="3"/>
      <c r="C15" s="12"/>
      <c r="D15" s="12"/>
      <c r="E15" s="62"/>
      <c r="F15" s="20"/>
      <c r="G15" s="22"/>
      <c r="H15" s="21"/>
      <c r="I15" s="65"/>
      <c r="J15" s="58"/>
      <c r="K15" s="58"/>
      <c r="L15" s="58"/>
      <c r="M15" s="58"/>
    </row>
    <row r="16" spans="1:13">
      <c r="A16" s="3">
        <v>3</v>
      </c>
      <c r="B16" s="3"/>
      <c r="C16" s="12" t="s">
        <v>31</v>
      </c>
      <c r="D16" s="12"/>
      <c r="E16" s="23">
        <f>-(F12-56%)*E22</f>
        <v>-6.036430586369101</v>
      </c>
      <c r="F16" s="20">
        <f>E16/E22</f>
        <v>-1.3492580262858489E-2</v>
      </c>
      <c r="G16" s="22">
        <f>G12</f>
        <v>3.1349653971046484E-2</v>
      </c>
      <c r="H16" s="21">
        <f>E16*G16</f>
        <v>-0.18924001010291255</v>
      </c>
      <c r="I16" s="65"/>
      <c r="J16" s="58"/>
      <c r="K16" s="58"/>
      <c r="L16" s="58"/>
      <c r="M16" s="58"/>
    </row>
    <row r="17" spans="1:13">
      <c r="A17" s="3"/>
      <c r="B17" s="3"/>
      <c r="C17" s="12"/>
      <c r="D17" s="12"/>
      <c r="E17" s="62"/>
      <c r="F17" s="20"/>
      <c r="G17" s="22"/>
      <c r="H17" s="21"/>
      <c r="I17" s="65"/>
      <c r="J17" s="58"/>
      <c r="K17" s="58"/>
      <c r="L17" s="58"/>
      <c r="M17" s="58"/>
    </row>
    <row r="18" spans="1:13">
      <c r="A18" s="3">
        <v>4</v>
      </c>
      <c r="B18" s="3"/>
      <c r="C18" s="12" t="s">
        <v>32</v>
      </c>
      <c r="D18" s="12"/>
      <c r="E18" s="23">
        <f>SUM(E12:E16)</f>
        <v>268.43333752784713</v>
      </c>
      <c r="F18" s="20">
        <f>SUM(F12:F16)</f>
        <v>0.60000000000000009</v>
      </c>
      <c r="G18" s="22">
        <f>((F12*G12)+(F14*G14)+(F16*G16))/SUM(F12:F16)</f>
        <v>3.2619677039643379E-2</v>
      </c>
      <c r="H18" s="21">
        <f>E18*G18</f>
        <v>8.7562087768319561</v>
      </c>
      <c r="I18" s="65"/>
      <c r="J18" s="58"/>
      <c r="K18" s="58"/>
      <c r="L18" s="58"/>
      <c r="M18" s="58"/>
    </row>
    <row r="19" spans="1:13">
      <c r="A19" s="3"/>
      <c r="B19" s="3"/>
      <c r="C19" s="12"/>
      <c r="D19" s="12"/>
      <c r="E19" s="62"/>
      <c r="F19" s="20"/>
      <c r="G19" s="22"/>
      <c r="H19" s="21"/>
      <c r="I19" s="65"/>
      <c r="J19" s="58"/>
      <c r="K19" s="58"/>
      <c r="L19" s="58"/>
      <c r="M19" s="58"/>
    </row>
    <row r="20" spans="1:13">
      <c r="A20" s="3">
        <v>5</v>
      </c>
      <c r="B20" s="3"/>
      <c r="C20" s="12" t="s">
        <v>21</v>
      </c>
      <c r="D20" s="12"/>
      <c r="E20" s="23">
        <f>E22*F20</f>
        <v>178.95555835189808</v>
      </c>
      <c r="F20" s="20">
        <v>0.4</v>
      </c>
      <c r="G20" s="22">
        <v>9.2499999999999999E-2</v>
      </c>
      <c r="H20" s="21">
        <f>E20*G20</f>
        <v>16.553389147550572</v>
      </c>
      <c r="I20" s="65"/>
      <c r="J20" s="58"/>
      <c r="K20" s="58"/>
      <c r="L20" s="58"/>
      <c r="M20" s="58"/>
    </row>
    <row r="21" spans="1:13">
      <c r="A21" s="3"/>
      <c r="B21" s="3"/>
      <c r="C21" s="12"/>
      <c r="D21" s="12"/>
      <c r="E21" s="24"/>
      <c r="F21" s="25"/>
      <c r="G21" s="25"/>
      <c r="H21" s="24"/>
      <c r="I21" s="65"/>
      <c r="J21" s="58"/>
      <c r="K21" s="58"/>
      <c r="L21" s="58"/>
      <c r="M21" s="58"/>
    </row>
    <row r="22" spans="1:13" ht="13.5" thickBot="1">
      <c r="A22" s="3">
        <v>6</v>
      </c>
      <c r="B22" s="3"/>
      <c r="C22" s="12" t="s">
        <v>33</v>
      </c>
      <c r="D22" s="12"/>
      <c r="E22" s="33">
        <v>447.38889587974518</v>
      </c>
      <c r="F22" s="26">
        <f>SUM(F18:F20)</f>
        <v>1</v>
      </c>
      <c r="G22" s="27">
        <f>((F18*G18)+(F20*G20))/SUM(F18:F20)</f>
        <v>5.6571806223786027E-2</v>
      </c>
      <c r="H22" s="61">
        <f>E22*G22</f>
        <v>25.309597924382526</v>
      </c>
      <c r="I22" s="65"/>
      <c r="J22" s="58"/>
      <c r="K22" s="58"/>
      <c r="L22" s="58"/>
      <c r="M22" s="58"/>
    </row>
    <row r="23" spans="1:13" ht="13.5" thickTop="1">
      <c r="A23" s="4"/>
      <c r="B23" s="4"/>
      <c r="C23" s="4"/>
      <c r="D23" s="4"/>
      <c r="E23" s="39"/>
      <c r="F23" s="4"/>
      <c r="G23" s="4"/>
      <c r="H23" s="4"/>
    </row>
    <row r="24" spans="1:13">
      <c r="H24" s="28"/>
    </row>
    <row r="25" spans="1:13">
      <c r="A25" s="63" t="s">
        <v>34</v>
      </c>
    </row>
    <row r="26" spans="1:13">
      <c r="A26" s="63" t="s">
        <v>35</v>
      </c>
      <c r="E26" s="42"/>
    </row>
    <row r="27" spans="1:13">
      <c r="A27" s="63" t="s">
        <v>36</v>
      </c>
      <c r="E27" s="42"/>
    </row>
    <row r="28" spans="1:13">
      <c r="A28" s="63" t="s">
        <v>37</v>
      </c>
    </row>
    <row r="29" spans="1:13">
      <c r="A29" s="63" t="s">
        <v>38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DA87-881C-4C51-949D-71A01048CE2F}">
  <sheetPr>
    <pageSetUpPr fitToPage="1"/>
  </sheetPr>
  <dimension ref="A1:K37"/>
  <sheetViews>
    <sheetView zoomScale="115" zoomScaleNormal="115" zoomScaleSheetLayoutView="115" workbookViewId="0">
      <selection activeCell="L19" sqref="L19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0" width="9.1796875" style="1" bestFit="1"/>
    <col min="11" max="16384" width="9.1796875" style="1"/>
  </cols>
  <sheetData>
    <row r="1" spans="1:9" ht="13.15" customHeight="1">
      <c r="A1" s="66" t="s">
        <v>0</v>
      </c>
      <c r="B1" s="66"/>
      <c r="C1" s="66"/>
      <c r="D1" s="66"/>
      <c r="E1" s="66"/>
      <c r="F1" s="66"/>
      <c r="G1" s="66"/>
      <c r="H1" s="66"/>
    </row>
    <row r="2" spans="1:9" ht="13.15" customHeight="1">
      <c r="A2" s="67" t="s">
        <v>23</v>
      </c>
      <c r="B2" s="67"/>
      <c r="C2" s="67"/>
      <c r="D2" s="67"/>
      <c r="E2" s="67"/>
      <c r="F2" s="67"/>
      <c r="G2" s="67"/>
      <c r="H2" s="67"/>
    </row>
    <row r="3" spans="1:9" ht="13.15" customHeight="1">
      <c r="A3" s="67" t="s">
        <v>40</v>
      </c>
      <c r="B3" s="67"/>
      <c r="C3" s="67"/>
      <c r="D3" s="67"/>
      <c r="E3" s="67"/>
      <c r="F3" s="67"/>
      <c r="G3" s="67"/>
      <c r="H3" s="67"/>
    </row>
    <row r="4" spans="1:9" ht="13.15" customHeight="1">
      <c r="A4" s="67" t="s">
        <v>25</v>
      </c>
      <c r="B4" s="67"/>
      <c r="C4" s="67"/>
      <c r="D4" s="67"/>
      <c r="E4" s="67"/>
      <c r="F4" s="67"/>
      <c r="G4" s="67"/>
      <c r="H4" s="67"/>
    </row>
    <row r="5" spans="1:9" ht="13.15" customHeight="1">
      <c r="A5" s="67" t="s">
        <v>26</v>
      </c>
      <c r="B5" s="67"/>
      <c r="C5" s="67"/>
      <c r="D5" s="67"/>
      <c r="E5" s="67"/>
      <c r="F5" s="67"/>
      <c r="G5" s="67"/>
      <c r="H5" s="67"/>
    </row>
    <row r="6" spans="1:9">
      <c r="A6" s="67" t="s">
        <v>4</v>
      </c>
      <c r="B6" s="67"/>
      <c r="C6" s="67"/>
      <c r="D6" s="67"/>
      <c r="E6" s="67"/>
      <c r="F6" s="67"/>
      <c r="G6" s="67"/>
      <c r="H6" s="67"/>
    </row>
    <row r="7" spans="1:9">
      <c r="A7" s="2"/>
      <c r="B7" s="2"/>
      <c r="C7" s="2"/>
      <c r="D7" s="2"/>
      <c r="E7" s="4"/>
      <c r="F7" s="4"/>
      <c r="G7" s="4"/>
      <c r="H7" s="4"/>
    </row>
    <row r="8" spans="1:9">
      <c r="A8" s="3"/>
      <c r="B8" s="3"/>
      <c r="C8" s="4"/>
      <c r="D8" s="4"/>
      <c r="E8" s="4"/>
      <c r="F8" s="2">
        <v>2027</v>
      </c>
      <c r="G8" s="4"/>
      <c r="H8" s="4"/>
    </row>
    <row r="9" spans="1:9" ht="39" customHeight="1">
      <c r="A9" s="6" t="s">
        <v>8</v>
      </c>
      <c r="B9" s="7"/>
      <c r="C9" s="8" t="s">
        <v>9</v>
      </c>
      <c r="D9" s="9"/>
      <c r="E9" s="10" t="s">
        <v>27</v>
      </c>
      <c r="F9" s="10" t="s">
        <v>28</v>
      </c>
      <c r="G9" s="6" t="s">
        <v>29</v>
      </c>
      <c r="H9" s="6" t="s">
        <v>30</v>
      </c>
    </row>
    <row r="10" spans="1:9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9">
      <c r="A11" s="3"/>
      <c r="B11" s="3"/>
      <c r="C11" s="4"/>
      <c r="D11" s="4"/>
      <c r="E11" s="4"/>
      <c r="F11" s="4"/>
      <c r="G11" s="4"/>
      <c r="H11" s="4"/>
    </row>
    <row r="12" spans="1:9">
      <c r="A12" s="3" t="s">
        <v>17</v>
      </c>
      <c r="B12" s="3"/>
      <c r="C12" s="12" t="s">
        <v>18</v>
      </c>
      <c r="D12" s="12"/>
      <c r="E12" s="23">
        <v>252.49170480521019</v>
      </c>
      <c r="F12" s="20">
        <f>E12/E22</f>
        <v>0.57371608353313253</v>
      </c>
      <c r="G12" s="22">
        <v>3.1349653971046484E-2</v>
      </c>
      <c r="H12" s="21">
        <f>E12*G12</f>
        <v>7.9155275762029547</v>
      </c>
      <c r="I12" s="65"/>
    </row>
    <row r="13" spans="1:9">
      <c r="A13" s="3"/>
      <c r="B13" s="3"/>
      <c r="C13" s="12"/>
      <c r="D13" s="12"/>
      <c r="E13" s="62"/>
      <c r="F13" s="20"/>
      <c r="G13" s="22"/>
      <c r="H13" s="21"/>
      <c r="I13" s="65"/>
    </row>
    <row r="14" spans="1:9">
      <c r="A14" s="3">
        <v>2</v>
      </c>
      <c r="B14" s="3"/>
      <c r="C14" s="12" t="s">
        <v>19</v>
      </c>
      <c r="D14" s="12"/>
      <c r="E14" s="23">
        <f>E22*F14</f>
        <v>17.603948158488649</v>
      </c>
      <c r="F14" s="20">
        <v>0.04</v>
      </c>
      <c r="G14" s="22">
        <v>5.04E-2</v>
      </c>
      <c r="H14" s="21">
        <f>E14*G14</f>
        <v>0.8872389871878279</v>
      </c>
      <c r="I14" s="65"/>
    </row>
    <row r="15" spans="1:9">
      <c r="A15" s="3"/>
      <c r="B15" s="3"/>
      <c r="C15" s="12"/>
      <c r="D15" s="12"/>
      <c r="E15" s="62"/>
      <c r="F15" s="20"/>
      <c r="G15" s="22"/>
      <c r="H15" s="21"/>
      <c r="I15" s="65"/>
    </row>
    <row r="16" spans="1:9">
      <c r="A16" s="3">
        <v>3</v>
      </c>
      <c r="B16" s="3"/>
      <c r="C16" s="12" t="s">
        <v>31</v>
      </c>
      <c r="D16" s="12"/>
      <c r="E16" s="23">
        <f>-(F12-56%)*E22</f>
        <v>-6.0364305863690966</v>
      </c>
      <c r="F16" s="20">
        <f>E16/E22</f>
        <v>-1.3716083533132473E-2</v>
      </c>
      <c r="G16" s="22">
        <f>G12</f>
        <v>3.1349653971046484E-2</v>
      </c>
      <c r="H16" s="21">
        <f>E16*G16</f>
        <v>-0.18924001010291241</v>
      </c>
      <c r="I16" s="65"/>
    </row>
    <row r="17" spans="1:9">
      <c r="A17" s="3"/>
      <c r="B17" s="3"/>
      <c r="C17" s="12"/>
      <c r="D17" s="12"/>
      <c r="E17" s="62"/>
      <c r="F17" s="20"/>
      <c r="G17" s="22"/>
      <c r="H17" s="21"/>
      <c r="I17" s="65"/>
    </row>
    <row r="18" spans="1:9">
      <c r="A18" s="3">
        <v>4</v>
      </c>
      <c r="B18" s="3"/>
      <c r="C18" s="12" t="s">
        <v>32</v>
      </c>
      <c r="D18" s="12"/>
      <c r="E18" s="23">
        <f>SUM(E12:E16)</f>
        <v>264.05922237732977</v>
      </c>
      <c r="F18" s="20">
        <f>SUM(F12:F16)</f>
        <v>0.60000000000000009</v>
      </c>
      <c r="G18" s="22">
        <f>((F12*G12)+(F14*G14)+(F16*G16))/SUM(F12:F16)</f>
        <v>3.2619677039643379E-2</v>
      </c>
      <c r="H18" s="21">
        <f>E18*G18</f>
        <v>8.6135265532878691</v>
      </c>
      <c r="I18" s="65"/>
    </row>
    <row r="19" spans="1:9">
      <c r="A19" s="3"/>
      <c r="B19" s="3"/>
      <c r="C19" s="12"/>
      <c r="D19" s="12"/>
      <c r="E19" s="62"/>
      <c r="F19" s="20"/>
      <c r="G19" s="22"/>
      <c r="H19" s="21"/>
      <c r="I19" s="65"/>
    </row>
    <row r="20" spans="1:9">
      <c r="A20" s="3">
        <v>5</v>
      </c>
      <c r="B20" s="3"/>
      <c r="C20" s="12" t="s">
        <v>21</v>
      </c>
      <c r="D20" s="12"/>
      <c r="E20" s="23">
        <f>E22*F20</f>
        <v>176.03948158488649</v>
      </c>
      <c r="F20" s="20">
        <v>0.4</v>
      </c>
      <c r="G20" s="22">
        <v>9.2499999999999999E-2</v>
      </c>
      <c r="H20" s="21">
        <f>E20*G20</f>
        <v>16.283652046602</v>
      </c>
      <c r="I20" s="65"/>
    </row>
    <row r="21" spans="1:9">
      <c r="A21" s="3"/>
      <c r="B21" s="3"/>
      <c r="C21" s="12"/>
      <c r="D21" s="12"/>
      <c r="E21" s="24"/>
      <c r="F21" s="25"/>
      <c r="G21" s="25"/>
      <c r="H21" s="24"/>
      <c r="I21" s="65"/>
    </row>
    <row r="22" spans="1:9" ht="13.5" thickBot="1">
      <c r="A22" s="3">
        <v>6</v>
      </c>
      <c r="B22" s="3"/>
      <c r="C22" s="12" t="s">
        <v>33</v>
      </c>
      <c r="D22" s="12"/>
      <c r="E22" s="33">
        <v>440.09870396221618</v>
      </c>
      <c r="F22" s="26">
        <f>SUM(F18:F20)</f>
        <v>1</v>
      </c>
      <c r="G22" s="27">
        <f>((F18*G18)+(F20*G20))/SUM(F18:F20)</f>
        <v>5.6571806223786027E-2</v>
      </c>
      <c r="H22" s="61">
        <f>E22*G22</f>
        <v>24.897178599889866</v>
      </c>
      <c r="I22" s="65"/>
    </row>
    <row r="23" spans="1:9" ht="13.5" thickTop="1">
      <c r="A23" s="4"/>
      <c r="B23" s="4"/>
      <c r="C23" s="4"/>
      <c r="D23" s="4"/>
      <c r="E23" s="39"/>
      <c r="F23" s="4"/>
      <c r="G23" s="4"/>
      <c r="H23" s="4"/>
    </row>
    <row r="24" spans="1:9">
      <c r="H24" s="28"/>
    </row>
    <row r="25" spans="1:9">
      <c r="A25" s="63" t="s">
        <v>34</v>
      </c>
    </row>
    <row r="26" spans="1:9">
      <c r="A26" s="63" t="s">
        <v>35</v>
      </c>
      <c r="E26" s="42"/>
    </row>
    <row r="27" spans="1:9">
      <c r="A27" s="63" t="s">
        <v>36</v>
      </c>
      <c r="E27" s="42"/>
    </row>
    <row r="28" spans="1:9">
      <c r="A28" s="63" t="s">
        <v>37</v>
      </c>
    </row>
    <row r="29" spans="1:9">
      <c r="A29" s="63" t="s">
        <v>38</v>
      </c>
    </row>
    <row r="33" spans="3:11">
      <c r="C33" s="4"/>
    </row>
    <row r="37" spans="3:11">
      <c r="K37" s="45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52F8-CA3A-4A37-9B62-49CAE38A4700}">
  <sheetPr>
    <pageSetUpPr fitToPage="1"/>
  </sheetPr>
  <dimension ref="A1:I33"/>
  <sheetViews>
    <sheetView zoomScale="115" zoomScaleNormal="115" zoomScaleSheetLayoutView="115" workbookViewId="0">
      <selection activeCell="K27" sqref="K27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6384" width="9.1796875" style="1"/>
  </cols>
  <sheetData>
    <row r="1" spans="1:9" ht="13.15" customHeight="1">
      <c r="A1" s="66" t="s">
        <v>0</v>
      </c>
      <c r="B1" s="66"/>
      <c r="C1" s="66"/>
      <c r="D1" s="66"/>
      <c r="E1" s="66"/>
      <c r="F1" s="66"/>
      <c r="G1" s="66"/>
      <c r="H1" s="66"/>
    </row>
    <row r="2" spans="1:9" ht="13.15" customHeight="1">
      <c r="A2" s="67" t="s">
        <v>23</v>
      </c>
      <c r="B2" s="67"/>
      <c r="C2" s="67"/>
      <c r="D2" s="67"/>
      <c r="E2" s="67"/>
      <c r="F2" s="67"/>
      <c r="G2" s="67"/>
      <c r="H2" s="67"/>
    </row>
    <row r="3" spans="1:9" ht="13.15" customHeight="1">
      <c r="A3" s="67" t="s">
        <v>41</v>
      </c>
      <c r="B3" s="67"/>
      <c r="C3" s="67"/>
      <c r="D3" s="67"/>
      <c r="E3" s="67"/>
      <c r="F3" s="67"/>
      <c r="G3" s="67"/>
      <c r="H3" s="67"/>
    </row>
    <row r="4" spans="1:9" ht="13.15" customHeight="1">
      <c r="A4" s="67" t="s">
        <v>25</v>
      </c>
      <c r="B4" s="67"/>
      <c r="C4" s="67"/>
      <c r="D4" s="67"/>
      <c r="E4" s="67"/>
      <c r="F4" s="67"/>
      <c r="G4" s="67"/>
      <c r="H4" s="67"/>
    </row>
    <row r="5" spans="1:9" ht="13.15" customHeight="1">
      <c r="A5" s="67" t="s">
        <v>26</v>
      </c>
      <c r="B5" s="67"/>
      <c r="C5" s="67"/>
      <c r="D5" s="67"/>
      <c r="E5" s="67"/>
      <c r="F5" s="67"/>
      <c r="G5" s="67"/>
      <c r="H5" s="67"/>
    </row>
    <row r="6" spans="1:9">
      <c r="A6" s="67" t="s">
        <v>4</v>
      </c>
      <c r="B6" s="67"/>
      <c r="C6" s="67"/>
      <c r="D6" s="67"/>
      <c r="E6" s="67"/>
      <c r="F6" s="67"/>
      <c r="G6" s="67"/>
      <c r="H6" s="67"/>
    </row>
    <row r="7" spans="1:9">
      <c r="A7" s="2"/>
      <c r="B7" s="2"/>
      <c r="C7" s="2"/>
      <c r="D7" s="2"/>
      <c r="E7" s="4"/>
      <c r="F7" s="4"/>
      <c r="G7" s="4"/>
      <c r="H7" s="4"/>
    </row>
    <row r="8" spans="1:9">
      <c r="A8" s="3"/>
      <c r="B8" s="3"/>
      <c r="C8" s="4"/>
      <c r="D8" s="4"/>
      <c r="E8" s="4"/>
      <c r="F8" s="2">
        <v>2028</v>
      </c>
      <c r="G8" s="4"/>
      <c r="H8" s="4"/>
    </row>
    <row r="9" spans="1:9" ht="39" customHeight="1">
      <c r="A9" s="6" t="s">
        <v>8</v>
      </c>
      <c r="B9" s="7"/>
      <c r="C9" s="8" t="s">
        <v>9</v>
      </c>
      <c r="D9" s="9"/>
      <c r="E9" s="10" t="s">
        <v>27</v>
      </c>
      <c r="F9" s="10" t="s">
        <v>28</v>
      </c>
      <c r="G9" s="6" t="s">
        <v>29</v>
      </c>
      <c r="H9" s="6" t="s">
        <v>30</v>
      </c>
    </row>
    <row r="10" spans="1:9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9">
      <c r="A11" s="3"/>
      <c r="B11" s="3"/>
      <c r="C11" s="4"/>
      <c r="D11" s="4"/>
      <c r="E11" s="4"/>
      <c r="F11" s="4"/>
      <c r="G11" s="4"/>
      <c r="H11" s="4"/>
    </row>
    <row r="12" spans="1:9">
      <c r="A12" s="3" t="s">
        <v>17</v>
      </c>
      <c r="B12" s="3"/>
      <c r="C12" s="12" t="s">
        <v>18</v>
      </c>
      <c r="D12" s="12"/>
      <c r="E12" s="23">
        <v>248.40919733139395</v>
      </c>
      <c r="F12" s="20">
        <f>E12/E22</f>
        <v>0.5739471161457792</v>
      </c>
      <c r="G12" s="22">
        <v>3.1349653971046484E-2</v>
      </c>
      <c r="H12" s="21">
        <f>E12*G12</f>
        <v>7.7875423795646039</v>
      </c>
      <c r="I12" s="65"/>
    </row>
    <row r="13" spans="1:9">
      <c r="A13" s="3"/>
      <c r="B13" s="3"/>
      <c r="C13" s="12"/>
      <c r="D13" s="12"/>
      <c r="E13" s="62"/>
      <c r="F13" s="20"/>
      <c r="G13" s="22"/>
      <c r="H13" s="21"/>
      <c r="I13" s="65"/>
    </row>
    <row r="14" spans="1:9">
      <c r="A14" s="3">
        <v>2</v>
      </c>
      <c r="B14" s="3"/>
      <c r="C14" s="12" t="s">
        <v>19</v>
      </c>
      <c r="D14" s="12"/>
      <c r="E14" s="23">
        <f>E22*F14</f>
        <v>17.312340481787487</v>
      </c>
      <c r="F14" s="20">
        <v>0.04</v>
      </c>
      <c r="G14" s="22">
        <v>5.04E-2</v>
      </c>
      <c r="H14" s="21">
        <f>E14*G14</f>
        <v>0.8725419602820893</v>
      </c>
      <c r="I14" s="65"/>
    </row>
    <row r="15" spans="1:9">
      <c r="A15" s="3"/>
      <c r="B15" s="3"/>
      <c r="C15" s="12"/>
      <c r="D15" s="12"/>
      <c r="E15" s="62"/>
      <c r="F15" s="20"/>
      <c r="G15" s="22"/>
      <c r="H15" s="21"/>
      <c r="I15" s="65"/>
    </row>
    <row r="16" spans="1:9">
      <c r="A16" s="3">
        <v>3</v>
      </c>
      <c r="B16" s="3"/>
      <c r="C16" s="12" t="s">
        <v>31</v>
      </c>
      <c r="D16" s="12"/>
      <c r="E16" s="23">
        <f>-(F12-56%)*E22</f>
        <v>-6.0364305863691055</v>
      </c>
      <c r="F16" s="20">
        <f>E16/E22</f>
        <v>-1.3947116145779148E-2</v>
      </c>
      <c r="G16" s="22">
        <f>G12</f>
        <v>3.1349653971046484E-2</v>
      </c>
      <c r="H16" s="21">
        <f>E16*G16</f>
        <v>-0.18924001010291269</v>
      </c>
      <c r="I16" s="65"/>
    </row>
    <row r="17" spans="1:9">
      <c r="A17" s="3"/>
      <c r="B17" s="3"/>
      <c r="C17" s="12"/>
      <c r="D17" s="12"/>
      <c r="E17" s="62"/>
      <c r="F17" s="20"/>
      <c r="G17" s="22"/>
      <c r="H17" s="21"/>
      <c r="I17" s="65"/>
    </row>
    <row r="18" spans="1:9">
      <c r="A18" s="3">
        <v>4</v>
      </c>
      <c r="B18" s="3"/>
      <c r="C18" s="12" t="s">
        <v>32</v>
      </c>
      <c r="D18" s="12"/>
      <c r="E18" s="23">
        <f>SUM(E12:E16)</f>
        <v>259.68510722681236</v>
      </c>
      <c r="F18" s="20">
        <f>SUM(F12:F16)</f>
        <v>0.60000000000000009</v>
      </c>
      <c r="G18" s="22">
        <f>((F12*G12)+(F14*G14)+(F16*G16))/SUM(F12:F16)</f>
        <v>3.2619677039643379E-2</v>
      </c>
      <c r="H18" s="21">
        <f>E18*G18</f>
        <v>8.4708443297437803</v>
      </c>
      <c r="I18" s="65"/>
    </row>
    <row r="19" spans="1:9">
      <c r="A19" s="3"/>
      <c r="B19" s="3"/>
      <c r="C19" s="12"/>
      <c r="D19" s="12"/>
      <c r="E19" s="62"/>
      <c r="F19" s="20"/>
      <c r="G19" s="22"/>
      <c r="H19" s="21"/>
      <c r="I19" s="65"/>
    </row>
    <row r="20" spans="1:9">
      <c r="A20" s="3">
        <v>5</v>
      </c>
      <c r="B20" s="3"/>
      <c r="C20" s="12" t="s">
        <v>21</v>
      </c>
      <c r="D20" s="12"/>
      <c r="E20" s="23">
        <f>E22*F20</f>
        <v>173.12340481787487</v>
      </c>
      <c r="F20" s="20">
        <v>0.4</v>
      </c>
      <c r="G20" s="22">
        <v>9.2499999999999999E-2</v>
      </c>
      <c r="H20" s="21">
        <f>E20*G20</f>
        <v>16.013914945653426</v>
      </c>
      <c r="I20" s="65"/>
    </row>
    <row r="21" spans="1:9">
      <c r="A21" s="3"/>
      <c r="B21" s="3"/>
      <c r="C21" s="12"/>
      <c r="D21" s="12"/>
      <c r="E21" s="24"/>
      <c r="F21" s="25"/>
      <c r="G21" s="25"/>
      <c r="H21" s="24"/>
      <c r="I21" s="65"/>
    </row>
    <row r="22" spans="1:9" ht="13.5" thickBot="1">
      <c r="A22" s="3">
        <v>6</v>
      </c>
      <c r="B22" s="3"/>
      <c r="C22" s="12" t="s">
        <v>33</v>
      </c>
      <c r="D22" s="12"/>
      <c r="E22" s="33">
        <v>432.80851204468718</v>
      </c>
      <c r="F22" s="26">
        <f>SUM(F18:F20)</f>
        <v>1</v>
      </c>
      <c r="G22" s="27">
        <f>((F18*G18)+(F20*G20))/SUM(F18:F20)</f>
        <v>5.6571806223786027E-2</v>
      </c>
      <c r="H22" s="61">
        <f>E22*G22</f>
        <v>24.484759275397202</v>
      </c>
      <c r="I22" s="65"/>
    </row>
    <row r="23" spans="1:9" ht="13.5" thickTop="1">
      <c r="A23" s="4"/>
      <c r="B23" s="4"/>
      <c r="C23" s="4"/>
      <c r="D23" s="4"/>
      <c r="E23" s="39"/>
      <c r="F23" s="4"/>
      <c r="G23" s="4"/>
      <c r="H23" s="4"/>
    </row>
    <row r="24" spans="1:9">
      <c r="H24" s="28"/>
    </row>
    <row r="25" spans="1:9">
      <c r="A25" s="63" t="s">
        <v>34</v>
      </c>
    </row>
    <row r="26" spans="1:9">
      <c r="A26" s="63" t="s">
        <v>35</v>
      </c>
      <c r="E26" s="42"/>
    </row>
    <row r="27" spans="1:9">
      <c r="A27" s="63" t="s">
        <v>36</v>
      </c>
      <c r="E27" s="42"/>
    </row>
    <row r="28" spans="1:9">
      <c r="A28" s="63" t="s">
        <v>37</v>
      </c>
    </row>
    <row r="29" spans="1:9">
      <c r="A29" s="63" t="s">
        <v>38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8A54-64A9-4DEE-87C1-DF1BBA6C1CFD}">
  <sheetPr>
    <pageSetUpPr fitToPage="1"/>
  </sheetPr>
  <dimension ref="A1:I33"/>
  <sheetViews>
    <sheetView zoomScale="115" zoomScaleNormal="115" zoomScaleSheetLayoutView="115" workbookViewId="0">
      <selection activeCell="L21" sqref="L21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6384" width="9.1796875" style="1"/>
  </cols>
  <sheetData>
    <row r="1" spans="1:9" ht="13.15" customHeight="1">
      <c r="A1" s="66" t="s">
        <v>0</v>
      </c>
      <c r="B1" s="66"/>
      <c r="C1" s="66"/>
      <c r="D1" s="66"/>
      <c r="E1" s="66"/>
      <c r="F1" s="66"/>
      <c r="G1" s="66"/>
      <c r="H1" s="66"/>
    </row>
    <row r="2" spans="1:9" ht="13.15" customHeight="1">
      <c r="A2" s="67" t="s">
        <v>23</v>
      </c>
      <c r="B2" s="67"/>
      <c r="C2" s="67"/>
      <c r="D2" s="67"/>
      <c r="E2" s="67"/>
      <c r="F2" s="67"/>
      <c r="G2" s="67"/>
      <c r="H2" s="67"/>
    </row>
    <row r="3" spans="1:9" ht="13.15" customHeight="1">
      <c r="A3" s="67" t="s">
        <v>42</v>
      </c>
      <c r="B3" s="67"/>
      <c r="C3" s="67"/>
      <c r="D3" s="67"/>
      <c r="E3" s="67"/>
      <c r="F3" s="67"/>
      <c r="G3" s="67"/>
      <c r="H3" s="67"/>
    </row>
    <row r="4" spans="1:9" ht="13.15" customHeight="1">
      <c r="A4" s="67" t="s">
        <v>25</v>
      </c>
      <c r="B4" s="67"/>
      <c r="C4" s="67"/>
      <c r="D4" s="67"/>
      <c r="E4" s="67"/>
      <c r="F4" s="67"/>
      <c r="G4" s="67"/>
      <c r="H4" s="67"/>
    </row>
    <row r="5" spans="1:9" ht="13.15" customHeight="1">
      <c r="A5" s="67" t="s">
        <v>26</v>
      </c>
      <c r="B5" s="67"/>
      <c r="C5" s="67"/>
      <c r="D5" s="67"/>
      <c r="E5" s="67"/>
      <c r="F5" s="67"/>
      <c r="G5" s="67"/>
      <c r="H5" s="67"/>
    </row>
    <row r="6" spans="1:9">
      <c r="A6" s="67" t="s">
        <v>4</v>
      </c>
      <c r="B6" s="67"/>
      <c r="C6" s="67"/>
      <c r="D6" s="67"/>
      <c r="E6" s="67"/>
      <c r="F6" s="67"/>
      <c r="G6" s="67"/>
      <c r="H6" s="67"/>
    </row>
    <row r="7" spans="1:9">
      <c r="A7" s="2"/>
      <c r="B7" s="2"/>
      <c r="C7" s="2"/>
      <c r="D7" s="2"/>
      <c r="E7" s="4"/>
      <c r="F7" s="4"/>
      <c r="G7" s="4"/>
      <c r="H7" s="4"/>
    </row>
    <row r="8" spans="1:9">
      <c r="A8" s="3"/>
      <c r="B8" s="3"/>
      <c r="C8" s="4"/>
      <c r="D8" s="4"/>
      <c r="E8" s="4"/>
      <c r="F8" s="2">
        <v>2029</v>
      </c>
      <c r="G8" s="4"/>
      <c r="H8" s="4"/>
    </row>
    <row r="9" spans="1:9" ht="39" customHeight="1">
      <c r="A9" s="6" t="s">
        <v>8</v>
      </c>
      <c r="B9" s="7"/>
      <c r="C9" s="8" t="s">
        <v>9</v>
      </c>
      <c r="D9" s="9"/>
      <c r="E9" s="10" t="s">
        <v>27</v>
      </c>
      <c r="F9" s="10" t="s">
        <v>28</v>
      </c>
      <c r="G9" s="6" t="s">
        <v>29</v>
      </c>
      <c r="H9" s="6" t="s">
        <v>30</v>
      </c>
    </row>
    <row r="10" spans="1:9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9">
      <c r="A11" s="3"/>
      <c r="B11" s="3"/>
      <c r="C11" s="4"/>
      <c r="D11" s="4"/>
      <c r="E11" s="4"/>
      <c r="F11" s="4"/>
      <c r="G11" s="4"/>
      <c r="H11" s="4"/>
    </row>
    <row r="12" spans="1:9">
      <c r="A12" s="3" t="s">
        <v>17</v>
      </c>
      <c r="B12" s="3"/>
      <c r="C12" s="12" t="s">
        <v>18</v>
      </c>
      <c r="D12" s="12"/>
      <c r="E12" s="23">
        <v>244.32668985757772</v>
      </c>
      <c r="F12" s="20">
        <f>E12/E22</f>
        <v>0.57418606509013581</v>
      </c>
      <c r="G12" s="22">
        <v>3.1349653971046484E-2</v>
      </c>
      <c r="H12" s="21">
        <f>E12*G12</f>
        <v>7.6595571829262541</v>
      </c>
      <c r="I12" s="65"/>
    </row>
    <row r="13" spans="1:9">
      <c r="A13" s="3"/>
      <c r="B13" s="3"/>
      <c r="C13" s="12"/>
      <c r="D13" s="12"/>
      <c r="E13" s="62"/>
      <c r="F13" s="20"/>
      <c r="G13" s="22"/>
      <c r="H13" s="21"/>
      <c r="I13" s="65"/>
    </row>
    <row r="14" spans="1:9">
      <c r="A14" s="3">
        <v>2</v>
      </c>
      <c r="B14" s="3"/>
      <c r="C14" s="12" t="s">
        <v>19</v>
      </c>
      <c r="D14" s="12"/>
      <c r="E14" s="23">
        <f>E22*F14</f>
        <v>17.020732805086329</v>
      </c>
      <c r="F14" s="20">
        <v>0.04</v>
      </c>
      <c r="G14" s="22">
        <v>5.04E-2</v>
      </c>
      <c r="H14" s="21">
        <f>E14*G14</f>
        <v>0.85784493337635104</v>
      </c>
      <c r="I14" s="65"/>
    </row>
    <row r="15" spans="1:9">
      <c r="A15" s="3"/>
      <c r="B15" s="3"/>
      <c r="C15" s="12"/>
      <c r="D15" s="12"/>
      <c r="E15" s="62"/>
      <c r="F15" s="20"/>
      <c r="G15" s="22"/>
      <c r="H15" s="21"/>
      <c r="I15" s="65"/>
    </row>
    <row r="16" spans="1:9">
      <c r="A16" s="3">
        <v>3</v>
      </c>
      <c r="B16" s="3"/>
      <c r="C16" s="12" t="s">
        <v>31</v>
      </c>
      <c r="D16" s="12"/>
      <c r="E16" s="23">
        <f>-(F12-56%)*E22</f>
        <v>-6.0364305863690912</v>
      </c>
      <c r="F16" s="20">
        <f>E16/E22</f>
        <v>-1.4186065090135758E-2</v>
      </c>
      <c r="G16" s="22">
        <f>G12</f>
        <v>3.1349653971046484E-2</v>
      </c>
      <c r="H16" s="21">
        <f>E16*G16</f>
        <v>-0.18924001010291225</v>
      </c>
      <c r="I16" s="65"/>
    </row>
    <row r="17" spans="1:9">
      <c r="A17" s="3"/>
      <c r="B17" s="3"/>
      <c r="C17" s="12"/>
      <c r="D17" s="12"/>
      <c r="E17" s="62"/>
      <c r="F17" s="20"/>
      <c r="G17" s="22"/>
      <c r="H17" s="21"/>
      <c r="I17" s="65"/>
    </row>
    <row r="18" spans="1:9">
      <c r="A18" s="3">
        <v>4</v>
      </c>
      <c r="B18" s="3"/>
      <c r="C18" s="12" t="s">
        <v>32</v>
      </c>
      <c r="D18" s="12"/>
      <c r="E18" s="23">
        <f>SUM(E12:E16)</f>
        <v>255.31099207629495</v>
      </c>
      <c r="F18" s="20">
        <f>SUM(F12:F16)</f>
        <v>0.60000000000000009</v>
      </c>
      <c r="G18" s="22">
        <f>((F12*G12)+(F14*G14)+(F16*G16))/SUM(F12:F16)</f>
        <v>3.2619677039643379E-2</v>
      </c>
      <c r="H18" s="21">
        <f>E18*G18</f>
        <v>8.3281621061996916</v>
      </c>
      <c r="I18" s="65"/>
    </row>
    <row r="19" spans="1:9">
      <c r="A19" s="3"/>
      <c r="B19" s="3"/>
      <c r="C19" s="12"/>
      <c r="D19" s="12"/>
      <c r="E19" s="62"/>
      <c r="F19" s="20"/>
      <c r="G19" s="22"/>
      <c r="H19" s="21"/>
      <c r="I19" s="65"/>
    </row>
    <row r="20" spans="1:9">
      <c r="A20" s="3">
        <v>5</v>
      </c>
      <c r="B20" s="3"/>
      <c r="C20" s="12" t="s">
        <v>21</v>
      </c>
      <c r="D20" s="12"/>
      <c r="E20" s="23">
        <f>E22*F20</f>
        <v>170.20732805086331</v>
      </c>
      <c r="F20" s="20">
        <v>0.4</v>
      </c>
      <c r="G20" s="22">
        <v>9.2499999999999999E-2</v>
      </c>
      <c r="H20" s="21">
        <f>E20*G20</f>
        <v>15.744177844704856</v>
      </c>
      <c r="I20" s="65"/>
    </row>
    <row r="21" spans="1:9">
      <c r="A21" s="3"/>
      <c r="B21" s="3"/>
      <c r="C21" s="12"/>
      <c r="D21" s="12"/>
      <c r="E21" s="24"/>
      <c r="F21" s="25"/>
      <c r="G21" s="25"/>
      <c r="H21" s="24"/>
      <c r="I21" s="65"/>
    </row>
    <row r="22" spans="1:9" ht="13.5" thickBot="1">
      <c r="A22" s="3">
        <v>6</v>
      </c>
      <c r="B22" s="3"/>
      <c r="C22" s="12" t="s">
        <v>33</v>
      </c>
      <c r="D22" s="12"/>
      <c r="E22" s="33">
        <v>425.51832012715823</v>
      </c>
      <c r="F22" s="26">
        <f>SUM(F18:F20)</f>
        <v>1</v>
      </c>
      <c r="G22" s="27">
        <f>((F18*G18)+(F20*G20))/SUM(F18:F20)</f>
        <v>5.6571806223786027E-2</v>
      </c>
      <c r="H22" s="61">
        <f>E22*G22</f>
        <v>24.072339950904546</v>
      </c>
      <c r="I22" s="65"/>
    </row>
    <row r="23" spans="1:9" ht="13.5" thickTop="1">
      <c r="A23" s="4"/>
      <c r="B23" s="4"/>
      <c r="C23" s="4"/>
      <c r="D23" s="4"/>
      <c r="E23" s="39"/>
      <c r="F23" s="4"/>
      <c r="G23" s="4"/>
      <c r="H23" s="4"/>
    </row>
    <row r="24" spans="1:9">
      <c r="H24" s="28"/>
    </row>
    <row r="25" spans="1:9">
      <c r="A25" s="63" t="s">
        <v>34</v>
      </c>
    </row>
    <row r="26" spans="1:9">
      <c r="A26" s="63" t="s">
        <v>35</v>
      </c>
      <c r="E26" s="42"/>
    </row>
    <row r="27" spans="1:9">
      <c r="A27" s="63" t="s">
        <v>36</v>
      </c>
      <c r="E27" s="42"/>
    </row>
    <row r="28" spans="1:9">
      <c r="A28" s="63" t="s">
        <v>37</v>
      </c>
    </row>
    <row r="29" spans="1:9">
      <c r="A29" s="63" t="s">
        <v>38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F78-7D85-4D23-9CA3-B995503EB810}">
  <sheetPr>
    <pageSetUpPr fitToPage="1"/>
  </sheetPr>
  <dimension ref="A1:K33"/>
  <sheetViews>
    <sheetView zoomScale="110" zoomScaleNormal="110" zoomScaleSheetLayoutView="115" zoomScalePageLayoutView="115" workbookViewId="0">
      <selection activeCell="M24" sqref="M24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5" width="9.453125" style="1" bestFit="1" customWidth="1"/>
    <col min="6" max="6" width="9.54296875" style="1" bestFit="1" customWidth="1"/>
    <col min="7" max="8" width="9.453125" style="1" customWidth="1"/>
    <col min="9" max="16384" width="9.1796875" style="1"/>
  </cols>
  <sheetData>
    <row r="1" spans="1:11">
      <c r="A1" s="66" t="s">
        <v>0</v>
      </c>
      <c r="B1" s="66"/>
      <c r="C1" s="66"/>
      <c r="D1" s="66"/>
      <c r="E1" s="66"/>
      <c r="F1" s="66"/>
      <c r="G1" s="66"/>
      <c r="H1" s="66"/>
    </row>
    <row r="2" spans="1:11">
      <c r="A2" s="67" t="s">
        <v>23</v>
      </c>
      <c r="B2" s="67"/>
      <c r="C2" s="67"/>
      <c r="D2" s="67"/>
      <c r="E2" s="67"/>
      <c r="F2" s="67"/>
      <c r="G2" s="67"/>
      <c r="H2" s="67"/>
    </row>
    <row r="3" spans="1:11">
      <c r="A3" s="66" t="s">
        <v>43</v>
      </c>
      <c r="B3" s="66"/>
      <c r="C3" s="66"/>
      <c r="D3" s="66"/>
      <c r="E3" s="66"/>
      <c r="F3" s="66"/>
      <c r="G3" s="66"/>
      <c r="H3" s="66"/>
    </row>
    <row r="4" spans="1:11">
      <c r="A4" s="67" t="s">
        <v>25</v>
      </c>
      <c r="B4" s="67"/>
      <c r="C4" s="67"/>
      <c r="D4" s="67"/>
      <c r="E4" s="67"/>
      <c r="F4" s="67"/>
      <c r="G4" s="67"/>
      <c r="H4" s="67"/>
    </row>
    <row r="5" spans="1:11">
      <c r="A5" s="67" t="s">
        <v>26</v>
      </c>
      <c r="B5" s="67"/>
      <c r="C5" s="67"/>
      <c r="D5" s="67"/>
      <c r="E5" s="67"/>
      <c r="F5" s="67"/>
      <c r="G5" s="67"/>
      <c r="H5" s="67"/>
    </row>
    <row r="6" spans="1:11">
      <c r="A6" s="67" t="s">
        <v>4</v>
      </c>
      <c r="B6" s="67"/>
      <c r="C6" s="67"/>
      <c r="D6" s="67"/>
      <c r="E6" s="67"/>
      <c r="F6" s="67"/>
      <c r="G6" s="67"/>
      <c r="H6" s="67"/>
      <c r="I6" s="4"/>
      <c r="J6" s="4"/>
      <c r="K6" s="4"/>
    </row>
    <row r="7" spans="1:11">
      <c r="A7" s="2"/>
      <c r="B7" s="2"/>
      <c r="C7" s="2"/>
      <c r="D7" s="2"/>
      <c r="E7" s="2"/>
      <c r="F7" s="2"/>
      <c r="G7" s="2"/>
      <c r="H7" s="2"/>
    </row>
    <row r="8" spans="1:11">
      <c r="A8" s="3"/>
      <c r="B8" s="3"/>
      <c r="C8" s="4"/>
      <c r="D8" s="4"/>
      <c r="E8" s="66">
        <v>2020</v>
      </c>
      <c r="F8" s="66"/>
      <c r="G8" s="66"/>
      <c r="H8" s="66"/>
    </row>
    <row r="9" spans="1:11" ht="39" customHeight="1">
      <c r="A9" s="6" t="s">
        <v>8</v>
      </c>
      <c r="B9" s="7"/>
      <c r="C9" s="8" t="s">
        <v>9</v>
      </c>
      <c r="D9" s="9"/>
      <c r="E9" s="10" t="s">
        <v>27</v>
      </c>
      <c r="F9" s="10" t="s">
        <v>28</v>
      </c>
      <c r="G9" s="6" t="s">
        <v>29</v>
      </c>
      <c r="H9" s="6" t="s">
        <v>30</v>
      </c>
    </row>
    <row r="10" spans="1:11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1">
      <c r="A11" s="3"/>
      <c r="B11" s="3"/>
      <c r="C11" s="4"/>
      <c r="D11" s="4"/>
      <c r="E11" s="4"/>
      <c r="F11" s="4"/>
      <c r="G11" s="4"/>
      <c r="H11" s="4"/>
    </row>
    <row r="12" spans="1:11">
      <c r="A12" s="3" t="s">
        <v>17</v>
      </c>
      <c r="B12" s="3"/>
      <c r="C12" s="12" t="s">
        <v>18</v>
      </c>
      <c r="D12" s="12"/>
      <c r="E12" s="29">
        <v>273.5</v>
      </c>
      <c r="F12" s="30">
        <v>0.56000000000000005</v>
      </c>
      <c r="G12" s="43">
        <v>2.5899999999999999E-2</v>
      </c>
      <c r="H12" s="31">
        <v>7.1</v>
      </c>
    </row>
    <row r="13" spans="1:11">
      <c r="A13" s="3"/>
      <c r="B13" s="3"/>
      <c r="C13" s="12"/>
      <c r="D13" s="12"/>
      <c r="E13" s="29"/>
      <c r="F13" s="30"/>
      <c r="G13" s="30"/>
      <c r="H13" s="31"/>
    </row>
    <row r="14" spans="1:11">
      <c r="A14" s="3">
        <v>2</v>
      </c>
      <c r="B14" s="3"/>
      <c r="C14" s="12" t="s">
        <v>19</v>
      </c>
      <c r="D14" s="12"/>
      <c r="E14" s="29">
        <f ca="1">E22*F14</f>
        <v>19.535714285714288</v>
      </c>
      <c r="F14" s="30">
        <v>0.04</v>
      </c>
      <c r="G14" s="43">
        <v>2.75E-2</v>
      </c>
      <c r="H14" s="31">
        <v>0.5</v>
      </c>
    </row>
    <row r="15" spans="1:11">
      <c r="A15" s="3"/>
      <c r="B15" s="3"/>
      <c r="C15" s="12"/>
      <c r="D15" s="12"/>
      <c r="E15" s="29"/>
      <c r="F15" s="30"/>
      <c r="G15" s="43"/>
      <c r="H15" s="31"/>
    </row>
    <row r="16" spans="1:11">
      <c r="A16" s="3">
        <v>3</v>
      </c>
      <c r="B16" s="3"/>
      <c r="C16" s="12" t="s">
        <v>31</v>
      </c>
      <c r="D16" s="12"/>
      <c r="E16" s="29">
        <v>0</v>
      </c>
      <c r="F16" s="30">
        <v>0</v>
      </c>
      <c r="G16" s="43">
        <f>G12</f>
        <v>2.5899999999999999E-2</v>
      </c>
      <c r="H16" s="31">
        <f>E16*G16</f>
        <v>0</v>
      </c>
    </row>
    <row r="17" spans="1:8">
      <c r="A17" s="3"/>
      <c r="B17" s="3"/>
      <c r="C17" s="12"/>
      <c r="D17" s="12"/>
      <c r="E17" s="29"/>
      <c r="F17" s="30"/>
      <c r="G17" s="43"/>
      <c r="H17" s="31"/>
    </row>
    <row r="18" spans="1:8">
      <c r="A18" s="3">
        <v>4</v>
      </c>
      <c r="B18" s="3"/>
      <c r="C18" s="12" t="s">
        <v>32</v>
      </c>
      <c r="D18" s="12"/>
      <c r="E18" s="23">
        <f ca="1">SUM(E12:E16)</f>
        <v>293.03571428571428</v>
      </c>
      <c r="F18" s="20">
        <f>SUM(F12:F16)</f>
        <v>0.60000000000000009</v>
      </c>
      <c r="G18" s="22">
        <f>((F12*G12)+(F14*G14)+(F16*G16))/SUM(F12:F16)</f>
        <v>2.6006666666666664E-2</v>
      </c>
      <c r="H18" s="21">
        <f ca="1">E18*G18</f>
        <v>7.620882142857142</v>
      </c>
    </row>
    <row r="19" spans="1:8">
      <c r="A19" s="3"/>
      <c r="B19" s="3"/>
      <c r="C19" s="12"/>
      <c r="D19" s="12"/>
      <c r="E19" s="29"/>
      <c r="F19" s="30"/>
      <c r="G19" s="43"/>
      <c r="H19" s="31"/>
    </row>
    <row r="20" spans="1:8">
      <c r="A20" s="3">
        <v>5</v>
      </c>
      <c r="B20" s="3"/>
      <c r="C20" s="12" t="s">
        <v>21</v>
      </c>
      <c r="D20" s="12"/>
      <c r="E20" s="29">
        <f ca="1">E22*F20</f>
        <v>195.35714285714289</v>
      </c>
      <c r="F20" s="30">
        <v>0.4</v>
      </c>
      <c r="G20" s="43">
        <v>8.5199999999999998E-2</v>
      </c>
      <c r="H20" s="31">
        <f ca="1">E20*G20</f>
        <v>16.644428571428573</v>
      </c>
    </row>
    <row r="21" spans="1:8">
      <c r="A21" s="3"/>
      <c r="B21" s="3"/>
      <c r="C21" s="12"/>
      <c r="D21" s="12"/>
      <c r="E21" s="32"/>
      <c r="F21" s="30"/>
      <c r="G21" s="43"/>
      <c r="H21" s="31"/>
    </row>
    <row r="22" spans="1:8" ht="13.5" thickBot="1">
      <c r="A22" s="3">
        <v>6</v>
      </c>
      <c r="B22" s="3"/>
      <c r="C22" s="12" t="s">
        <v>33</v>
      </c>
      <c r="D22" s="12"/>
      <c r="E22" s="33">
        <f ca="1">SUM(E18:E20)</f>
        <v>488.39285714285717</v>
      </c>
      <c r="F22" s="34">
        <v>1</v>
      </c>
      <c r="G22" s="27">
        <f>((F18*G18)+(F20*G20))/SUM(F18:F20)</f>
        <v>4.9683999999999999E-2</v>
      </c>
      <c r="H22" s="35">
        <f ca="1">SUM(H18:H20)</f>
        <v>24.265310714285715</v>
      </c>
    </row>
    <row r="23" spans="1:8" ht="13.5" thickTop="1">
      <c r="F23" s="36"/>
      <c r="G23" s="36"/>
    </row>
    <row r="24" spans="1:8">
      <c r="E24" s="42"/>
      <c r="F24" s="44"/>
      <c r="G24" s="36"/>
    </row>
    <row r="25" spans="1:8">
      <c r="E25" s="18"/>
      <c r="F25" s="36"/>
      <c r="G25" s="36"/>
    </row>
    <row r="26" spans="1:8">
      <c r="F26" s="36"/>
      <c r="G26" s="36"/>
    </row>
    <row r="27" spans="1:8">
      <c r="F27" s="36"/>
      <c r="G27" s="36"/>
    </row>
    <row r="28" spans="1:8">
      <c r="F28" s="36"/>
      <c r="G28" s="36"/>
    </row>
    <row r="29" spans="1:8">
      <c r="F29" s="36"/>
      <c r="G29" s="36"/>
    </row>
    <row r="33" spans="3:3">
      <c r="C33" s="4"/>
    </row>
  </sheetData>
  <mergeCells count="7">
    <mergeCell ref="E8:H8"/>
    <mergeCell ref="A1:H1"/>
    <mergeCell ref="A2:H2"/>
    <mergeCell ref="A3:H3"/>
    <mergeCell ref="A4:H4"/>
    <mergeCell ref="A5:H5"/>
    <mergeCell ref="A6:H6"/>
  </mergeCells>
  <printOptions horizontalCentered="1"/>
  <pageMargins left="0.7" right="0.7" top="1.5" bottom="0.75" header="0.3" footer="0.3"/>
  <pageSetup orientation="portrait" cellComments="asDisplayed" r:id="rId1"/>
  <headerFooter alignWithMargins="0"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RegLead xmlns="7e651a3a-8d05-4ee0-9344-b668032e30e0">
      <UserInfo>
        <DisplayName/>
        <AccountId xsi:nil="true"/>
        <AccountType/>
      </UserInfo>
    </RegLead>
    <MDReview xmlns="7e651a3a-8d05-4ee0-9344-b668032e30e0">false</MDReview>
    <MatchingIR xmlns="7e651a3a-8d05-4ee0-9344-b668032e30e0">false</MatchingIR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f9727e9249a5a09effa81df524aaf6c4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76d337794f1229c7e8573a63a3012c2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E23EE-06ED-4B01-B0BE-1CAF82D99D48}">
  <ds:schemaRefs>
    <ds:schemaRef ds:uri="7e651a3a-8d05-4ee0-9344-b668032e30e0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f5e108a-442b-424d-88d6-fdac133e65d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C60CEE5-2030-4350-87F7-2FBC5130D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G-01-03 Page 1</vt:lpstr>
      <vt:lpstr>G-01-03 Page 2a</vt:lpstr>
      <vt:lpstr>G-01-03 Page 2b</vt:lpstr>
      <vt:lpstr>G-01-03 Page 2c</vt:lpstr>
      <vt:lpstr>G-01-03 Page 2d</vt:lpstr>
      <vt:lpstr>G-01-03 Page 2e</vt:lpstr>
      <vt:lpstr>G-01-03 Page 3</vt:lpstr>
      <vt:lpstr>'G-01-03 Page 1'!Print_Area</vt:lpstr>
      <vt:lpstr>'G-01-03 Page 2a'!Print_Area</vt:lpstr>
      <vt:lpstr>'G-01-03 Page 2b'!Print_Area</vt:lpstr>
      <vt:lpstr>'G-01-03 Page 2c'!Print_Area</vt:lpstr>
      <vt:lpstr>'G-01-03 Page 2d'!Print_Area</vt:lpstr>
      <vt:lpstr>'G-01-03 Page 2e'!Print_Area</vt:lpstr>
      <vt:lpstr>'G-01-03 Page 3'!Print_Area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Structure</dc:title>
  <dc:subject/>
  <dc:creator>Naiyu Zhang</dc:creator>
  <cp:keywords/>
  <dc:description/>
  <cp:lastModifiedBy>MOLINA Carla</cp:lastModifiedBy>
  <cp:revision/>
  <cp:lastPrinted>2024-11-28T21:00:07Z</cp:lastPrinted>
  <dcterms:created xsi:type="dcterms:W3CDTF">2008-07-30T17:20:25Z</dcterms:created>
  <dcterms:modified xsi:type="dcterms:W3CDTF">2024-11-28T21:51:14Z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