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wanghe_oeb_ca/Documents/1-HW/2025 Applications/IRM Hearst/"/>
    </mc:Choice>
  </mc:AlternateContent>
  <xr:revisionPtr revIDLastSave="0" documentId="8_{78E69893-47DE-44BE-B693-35711B5D9177}" xr6:coauthVersionLast="47" xr6:coauthVersionMax="47" xr10:uidLastSave="{00000000-0000-0000-0000-000000000000}"/>
  <bookViews>
    <workbookView xWindow="24816" yWindow="348" windowWidth="27408" windowHeight="15300" xr2:uid="{DDDD4403-7971-4630-B2F9-4278430B7A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4" i="1"/>
  <c r="C13" i="1"/>
  <c r="G13" i="1" s="1"/>
  <c r="H14" i="1" l="1"/>
  <c r="H13" i="1"/>
  <c r="C14" i="1"/>
  <c r="G14" i="1" s="1"/>
  <c r="M4" i="1"/>
  <c r="H15" i="1" l="1"/>
  <c r="G15" i="1"/>
  <c r="I15" i="1" s="1"/>
</calcChain>
</file>

<file path=xl/sharedStrings.xml><?xml version="1.0" encoding="utf-8"?>
<sst xmlns="http://schemas.openxmlformats.org/spreadsheetml/2006/main" count="32" uniqueCount="31">
  <si>
    <t xml:space="preserve">Hydro One charged </t>
  </si>
  <si>
    <t>Billed</t>
  </si>
  <si>
    <t>Total</t>
  </si>
  <si>
    <t>RPP</t>
  </si>
  <si>
    <t>Non-RPP</t>
  </si>
  <si>
    <t>Weighted Average price (cent/kWh)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</si>
  <si>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</si>
  <si>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</si>
  <si>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</si>
  <si>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</si>
  <si>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</si>
  <si>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</si>
  <si>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</si>
  <si>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</si>
  <si>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</si>
  <si>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</si>
  <si>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</si>
  <si>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</si>
  <si>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Line loss variance</t>
  </si>
  <si>
    <t>Total Metered KWH</t>
  </si>
  <si>
    <t>Total Kwh withdrew from Hydro One</t>
  </si>
  <si>
    <t>Cost of Power</t>
  </si>
  <si>
    <t>Average</t>
  </si>
  <si>
    <t xml:space="preserve">2023 HOEP (cent per Kwh) - from the IESO </t>
  </si>
  <si>
    <t>Average RPP Price (effective Nov 1, 2023)</t>
  </si>
  <si>
    <t>cents per kWh</t>
  </si>
  <si>
    <t>from RPP Price Report for RPP price from Nov 1 2023 to Oct 31, 2024</t>
  </si>
  <si>
    <t>Average RPP Price (effective Nov 1, 2022)</t>
  </si>
  <si>
    <t>from RPP Price Report for RPP price from Nov 1 2022 to Oct 31, 2023</t>
  </si>
  <si>
    <t>2023 average RPP Price</t>
  </si>
  <si>
    <t>Total line loss variance expected in Account 1588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</si>
</sst>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00_);_(* \(#,##0.000\);_(* &quot;-&quot;??_);_(@_)"/>
    <numFmt numFmtId="165" formatCode="_(* #,##0.0_);_(* \(#,##0.0\);_(* &quot;-&quot;??_);_(@_)"/>
    <numFmt numFmtId="166" formatCode="_(* #,##0_);_(* \(#,##0\);_(* &quot;-&quot;??_);_(@_)"/>
    <numFmt numFmtId="167" formatCode="0.000"/>
    <numFmt numFmtId="168" formatCode="0.0%"/>
    <numFmt numFmtId="169" formatCode="0.0000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333333"/>
      <name val="Whitney SSm A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7D7D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166" fontId="0" fillId="0" borderId="0" xfId="1" applyNumberFormat="1" applyFont="1"/>
    <xf numFmtId="166" fontId="0" fillId="0" borderId="0" xfId="0" applyNumberFormat="1"/>
    <xf numFmtId="9" fontId="0" fillId="0" borderId="0" xfId="0" applyNumberFormat="1"/>
    <xf numFmtId="16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wrapText="1"/>
    </xf>
    <xf numFmtId="169" fontId="0" fillId="0" borderId="0" xfId="0" applyNumberFormat="1"/>
    <xf numFmtId="0" fontId="2" fillId="3" borderId="0" xfId="0" applyFont="1" applyFill="1" applyAlignment="1">
      <alignment wrapText="1"/>
    </xf>
    <xf numFmtId="0" fontId="2" fillId="3" borderId="0" xfId="0" applyFont="1" applyFill="1"/>
    <xf numFmtId="165" fontId="0" fillId="3" borderId="0" xfId="1" applyNumberFormat="1" applyFont="1" applyFill="1"/>
    <xf numFmtId="164" fontId="0" fillId="3" borderId="0" xfId="1" applyNumberFormat="1" applyFont="1" applyFill="1"/>
    <xf numFmtId="168" fontId="2" fillId="0" borderId="0" xfId="2" applyNumberFormat="1" applyFont="1"/>
    <xf numFmtId="0" fontId="2" fillId="4" borderId="0" xfId="0" applyFont="1" applyFill="1" applyAlignment="1">
      <alignment wrapText="1"/>
    </xf>
    <xf numFmtId="166" fontId="2" fillId="4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1BC9-231D-409A-9EE4-9A619C5FFB64}">
  <dimension ref="A1:M15"/>
  <sheetViews>
    <sheetView tabSelected="1" workbookViewId="0">
      <selection activeCell="C20" sqref="C20"/>
    </sheetView>
  </sheetViews>
  <sheetFormatPr defaultRowHeight="15"/>
  <cols>
    <col min="2" max="2" width="14.85546875" bestFit="1" customWidth="1"/>
    <col min="3" max="4" width="14.85546875" customWidth="1"/>
    <col min="5" max="5" width="17.28515625" customWidth="1"/>
    <col min="6" max="6" width="13.85546875" bestFit="1" customWidth="1"/>
    <col min="7" max="7" width="15.42578125" bestFit="1" customWidth="1"/>
    <col min="8" max="8" width="16.28515625" customWidth="1"/>
  </cols>
  <sheetData>
    <row r="1" spans="1:13">
      <c r="A1" s="7" t="s">
        <v>23</v>
      </c>
    </row>
    <row r="2" spans="1:13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s="7" t="s">
        <v>22</v>
      </c>
    </row>
    <row r="3" spans="1:13">
      <c r="M3" s="7"/>
    </row>
    <row r="4" spans="1:13" ht="15.75" thickBot="1">
      <c r="A4" s="6">
        <v>3.4</v>
      </c>
      <c r="B4" s="6">
        <v>2.36</v>
      </c>
      <c r="C4" s="6">
        <v>2.52</v>
      </c>
      <c r="D4" s="6">
        <v>2.11</v>
      </c>
      <c r="E4" s="6">
        <v>1.75</v>
      </c>
      <c r="F4" s="6">
        <v>3.03</v>
      </c>
      <c r="G4" s="6">
        <v>4.04</v>
      </c>
      <c r="H4" s="6">
        <v>3.14</v>
      </c>
      <c r="I4" s="6">
        <v>3.96</v>
      </c>
      <c r="J4" s="6">
        <v>3.14</v>
      </c>
      <c r="K4" s="6">
        <v>3.04</v>
      </c>
      <c r="L4" s="6">
        <v>3.09</v>
      </c>
      <c r="M4" s="12">
        <f>AVERAGE(A4:L4)</f>
        <v>2.9649999999999999</v>
      </c>
    </row>
    <row r="6" spans="1:13">
      <c r="A6" t="s">
        <v>24</v>
      </c>
      <c r="D6">
        <v>11.1</v>
      </c>
      <c r="E6" t="s">
        <v>25</v>
      </c>
      <c r="F6" s="2" t="s">
        <v>26</v>
      </c>
      <c r="G6" s="2"/>
    </row>
    <row r="7" spans="1:13">
      <c r="A7" t="s">
        <v>27</v>
      </c>
      <c r="D7">
        <v>9.3000000000000007</v>
      </c>
      <c r="E7" t="s">
        <v>25</v>
      </c>
      <c r="F7" s="2" t="s">
        <v>28</v>
      </c>
    </row>
    <row r="8" spans="1:13" ht="30">
      <c r="C8" s="11" t="s">
        <v>29</v>
      </c>
      <c r="D8" s="12">
        <f>D7*10/12+D6*2/12</f>
        <v>9.6</v>
      </c>
      <c r="F8" s="2"/>
      <c r="G8" s="2"/>
      <c r="H8" s="3"/>
      <c r="I8" s="4"/>
      <c r="J8" s="3"/>
    </row>
    <row r="9" spans="1:13">
      <c r="F9" s="2"/>
      <c r="G9" s="2"/>
    </row>
    <row r="10" spans="1:13">
      <c r="A10">
        <v>2023</v>
      </c>
    </row>
    <row r="11" spans="1:13" ht="45">
      <c r="A11" s="7"/>
      <c r="B11" s="9" t="s">
        <v>19</v>
      </c>
      <c r="C11" s="9" t="s">
        <v>20</v>
      </c>
      <c r="D11" s="9" t="s">
        <v>5</v>
      </c>
      <c r="E11" s="7" t="s">
        <v>0</v>
      </c>
      <c r="F11" s="7" t="s">
        <v>1</v>
      </c>
      <c r="G11" s="7" t="s">
        <v>18</v>
      </c>
      <c r="H11" s="7" t="s">
        <v>21</v>
      </c>
    </row>
    <row r="12" spans="1:13">
      <c r="A12" t="s">
        <v>2</v>
      </c>
      <c r="B12" s="2">
        <v>74530557.959999993</v>
      </c>
      <c r="C12" s="2"/>
      <c r="E12" s="5"/>
      <c r="G12" s="1"/>
    </row>
    <row r="13" spans="1:13">
      <c r="A13" t="s">
        <v>3</v>
      </c>
      <c r="B13" s="2">
        <v>33364446.989999998</v>
      </c>
      <c r="C13" s="2">
        <f>B13*E13</f>
        <v>33517923.446153995</v>
      </c>
      <c r="D13" s="13">
        <f>D8</f>
        <v>9.6</v>
      </c>
      <c r="E13" s="10">
        <v>1.0045999999999999</v>
      </c>
      <c r="F13" s="10">
        <v>1.0059800000000001</v>
      </c>
      <c r="G13" s="2">
        <f>(B13*D13-C13*F13*D13)/100</f>
        <v>-33975.709282752272</v>
      </c>
      <c r="H13" s="2">
        <f>B13*E13*D13/100</f>
        <v>3217720.6508307834</v>
      </c>
    </row>
    <row r="14" spans="1:13">
      <c r="A14" t="s">
        <v>4</v>
      </c>
      <c r="B14" s="2">
        <v>41166110.969999999</v>
      </c>
      <c r="C14" s="2">
        <f>B14*E14</f>
        <v>41355475.080461994</v>
      </c>
      <c r="D14" s="14">
        <f>M4</f>
        <v>2.9649999999999999</v>
      </c>
      <c r="E14" s="10">
        <v>1.0045999999999999</v>
      </c>
      <c r="F14" s="10">
        <v>1.0059800000000001</v>
      </c>
      <c r="G14" s="2">
        <f>(B14*D14-C14*F14*D14)/100</f>
        <v>-12947.261095289887</v>
      </c>
      <c r="H14" s="2">
        <f>B14*E14*D14/100</f>
        <v>1226189.836135698</v>
      </c>
    </row>
    <row r="15" spans="1:13" ht="60">
      <c r="F15" s="16" t="s">
        <v>30</v>
      </c>
      <c r="G15" s="17">
        <f>G13+G14</f>
        <v>-46922.970378042155</v>
      </c>
      <c r="H15" s="8">
        <f>H13+H14</f>
        <v>4443910.4869664814</v>
      </c>
      <c r="I15" s="15">
        <f>G15/H15</f>
        <v>-1.0558936890304666E-2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Helena Wang</cp:lastModifiedBy>
  <dcterms:created xsi:type="dcterms:W3CDTF">2024-12-04T15:27:09Z</dcterms:created>
  <dcterms:modified xsi:type="dcterms:W3CDTF">2024-12-04T20:49:37Z</dcterms:modified>
</cp:coreProperties>
</file>