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Draft Rate Order/"/>
    </mc:Choice>
  </mc:AlternateContent>
  <xr:revisionPtr revIDLastSave="1" documentId="13_ncr:1_{10B6DE7D-5F54-420F-82B1-9203CCB35082}" xr6:coauthVersionLast="47" xr6:coauthVersionMax="47" xr10:uidLastSave="{8F1CE056-C05B-4C8E-AB7E-30A59CE11DBD}"/>
  <bookViews>
    <workbookView xWindow="-120" yWindow="-120" windowWidth="29040" windowHeight="15840" xr2:uid="{ABE8309B-C2CB-47AD-92E2-ECEE3F705291}"/>
  </bookViews>
  <sheets>
    <sheet name="Rev_Reconciliation_2025" sheetId="1" r:id="rId1"/>
  </sheets>
  <definedNames>
    <definedName name="_xlnm.Print_Area" localSheetId="0">Rev_Reconciliation_2025!$A$1:$O$45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D26" i="1"/>
  <c r="M34" i="1"/>
  <c r="J26" i="1" l="1"/>
  <c r="J25" i="1" s="1"/>
  <c r="J8" i="1" l="1"/>
  <c r="N8" i="1"/>
  <c r="J7" i="1"/>
  <c r="N7" i="1" l="1"/>
  <c r="J19" i="1"/>
  <c r="N19" i="1"/>
  <c r="J22" i="1"/>
  <c r="N22" i="1"/>
  <c r="N25" i="1"/>
  <c r="O25" i="1" s="1"/>
  <c r="O7" i="1"/>
  <c r="O8" i="1"/>
  <c r="J12" i="1" l="1"/>
  <c r="O12" i="1" s="1"/>
  <c r="N12" i="1"/>
  <c r="J11" i="1"/>
  <c r="O19" i="1"/>
  <c r="N10" i="1"/>
  <c r="O10" i="1" s="1"/>
  <c r="J10" i="1"/>
  <c r="J23" i="1"/>
  <c r="N23" i="1"/>
  <c r="J18" i="1"/>
  <c r="O22" i="1"/>
  <c r="J13" i="1"/>
  <c r="N13" i="1"/>
  <c r="J14" i="1"/>
  <c r="J24" i="1"/>
  <c r="J20" i="1"/>
  <c r="J17" i="1"/>
  <c r="N17" i="1"/>
  <c r="J21" i="1"/>
  <c r="N20" i="1"/>
  <c r="J16" i="1"/>
  <c r="N16" i="1"/>
  <c r="J15" i="1"/>
  <c r="N15" i="1"/>
  <c r="O23" i="1" l="1"/>
  <c r="O13" i="1"/>
  <c r="O15" i="1"/>
  <c r="O16" i="1"/>
  <c r="O17" i="1"/>
  <c r="N14" i="1"/>
  <c r="O14" i="1" s="1"/>
  <c r="N11" i="1"/>
  <c r="O11" i="1" s="1"/>
  <c r="O20" i="1"/>
  <c r="N24" i="1"/>
  <c r="O24" i="1" s="1"/>
  <c r="N18" i="1"/>
  <c r="O18" i="1" s="1"/>
  <c r="N21" i="1"/>
  <c r="O21" i="1" s="1"/>
  <c r="J9" i="1"/>
  <c r="J34" i="1" s="1"/>
  <c r="N9" i="1" l="1"/>
  <c r="O9" i="1" s="1"/>
  <c r="L34" i="1"/>
  <c r="N34" i="1" s="1"/>
  <c r="O34" i="1" s="1"/>
</calcChain>
</file>

<file path=xl/sharedStrings.xml><?xml version="1.0" encoding="utf-8"?>
<sst xmlns="http://schemas.openxmlformats.org/spreadsheetml/2006/main" count="108" uniqueCount="69">
  <si>
    <t>2025 Revenue Reconciliation</t>
  </si>
  <si>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</si>
  <si>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</si>
  <si>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</si>
  <si>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</si>
  <si>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</si>
  <si>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</si>
  <si>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</si>
  <si>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Transformer Allowance Credit***</t>
  </si>
  <si>
    <t>Total</t>
  </si>
  <si>
    <t>Difference</t>
  </si>
  <si>
    <t>kWh*</t>
  </si>
  <si>
    <t>kW</t>
  </si>
  <si>
    <t>Monthly Service Charge</t>
  </si>
  <si>
    <t>Volumetric**</t>
  </si>
  <si>
    <t>kWh</t>
  </si>
  <si>
    <t>Residential – Urban [UR]</t>
  </si>
  <si>
    <t>UR</t>
  </si>
  <si>
    <t>Customers</t>
  </si>
  <si>
    <t>Residential – Medium Density [R1]</t>
  </si>
  <si>
    <t>R1</t>
  </si>
  <si>
    <t>Residential – Low Density [R2]</t>
  </si>
  <si>
    <t>R2</t>
  </si>
  <si>
    <t>Seasonal Residential - Low Density [Seas-R2]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</si>
  <si>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</si>
  <si>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</si>
  <si>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</si>
  <si>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</si>
  <si>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</si>
  <si>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</si>
  <si>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</si>
  <si>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</si>
  <si>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</si>
  <si>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</si>
  <si>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</si>
  <si>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</si>
  <si>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</si>
  <si>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</si>
  <si>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</si>
  <si>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</si>
  <si>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</si>
  <si>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</si>
  <si>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</si>
  <si>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</si>
  <si>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</si>
  <si>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</si>
  <si>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</si>
  <si>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</si>
  <si>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</si>
  <si>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</si>
  <si>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</si>
  <si>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</si>
  <si>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</si>
  <si>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Sub-Transmission [ST]</t>
  </si>
  <si>
    <t>ST</t>
  </si>
  <si>
    <t xml:space="preserve">Service Charge </t>
  </si>
  <si>
    <t>Meter Charge</t>
  </si>
  <si>
    <t>Common Line</t>
  </si>
  <si>
    <t>Specific ST Line</t>
  </si>
  <si>
    <t>Kilometers</t>
  </si>
  <si>
    <t>HVDS-high</t>
  </si>
  <si>
    <t>HVDS-low</t>
  </si>
  <si>
    <t>LVDS-low</t>
  </si>
  <si>
    <t>* kWh shown for R2 class includes consumption associated with former Seasonal customers that have moved to R2 class.</t>
  </si>
  <si>
    <t>* Volumetric rate for GSd class includes Hopper Foundry Rate Adder, along with CSTA Rate Adder</t>
  </si>
  <si>
    <t>*** Tranformer Allowance for GSd class includes $672,729 for CSTA credit and $100,536 for Hopper Foundry credit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</si>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</sst>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-&quot;$&quot;* #,##0_-;\-&quot;$&quot;* #,##0_-;_-&quot;$&quot;* &quot;-&quot;??_-;_-@_-"/>
    <numFmt numFmtId="167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6" fontId="1" fillId="2" borderId="11" xfId="2" applyNumberFormat="1" applyFill="1" applyBorder="1"/>
    <xf numFmtId="166" fontId="1" fillId="2" borderId="12" xfId="2" applyNumberFormat="1" applyFill="1" applyBorder="1"/>
    <xf numFmtId="0" fontId="0" fillId="2" borderId="13" xfId="0" applyFill="1" applyBorder="1"/>
    <xf numFmtId="165" fontId="0" fillId="2" borderId="11" xfId="0" applyNumberFormat="1" applyFill="1" applyBorder="1"/>
    <xf numFmtId="167" fontId="0" fillId="2" borderId="11" xfId="0" applyNumberFormat="1" applyFill="1" applyBorder="1"/>
    <xf numFmtId="0" fontId="0" fillId="2" borderId="14" xfId="0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166" fontId="0" fillId="2" borderId="8" xfId="0" applyNumberFormat="1" applyFill="1" applyBorder="1"/>
    <xf numFmtId="166" fontId="0" fillId="2" borderId="9" xfId="0" applyNumberFormat="1" applyFill="1" applyBorder="1"/>
    <xf numFmtId="0" fontId="7" fillId="2" borderId="0" xfId="0" applyFont="1" applyFill="1"/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3" borderId="11" xfId="0" applyFill="1" applyBorder="1" applyAlignment="1">
      <alignment wrapText="1"/>
    </xf>
    <xf numFmtId="0" fontId="5" fillId="3" borderId="11" xfId="0" applyFont="1" applyFill="1" applyBorder="1" applyAlignment="1">
      <alignment horizontal="right" wrapText="1"/>
    </xf>
    <xf numFmtId="0" fontId="0" fillId="3" borderId="11" xfId="0" applyFill="1" applyBorder="1" applyAlignment="1">
      <alignment vertical="center"/>
    </xf>
    <xf numFmtId="164" fontId="1" fillId="3" borderId="11" xfId="1" applyNumberFormat="1" applyFill="1" applyBorder="1"/>
    <xf numFmtId="44" fontId="1" fillId="3" borderId="11" xfId="2" applyFill="1" applyBorder="1"/>
    <xf numFmtId="165" fontId="1" fillId="3" borderId="11" xfId="2" applyNumberFormat="1" applyFill="1" applyBorder="1"/>
    <xf numFmtId="0" fontId="3" fillId="3" borderId="11" xfId="0" applyFont="1" applyFill="1" applyBorder="1"/>
    <xf numFmtId="164" fontId="1" fillId="3" borderId="12" xfId="1" applyNumberFormat="1" applyFill="1" applyBorder="1"/>
    <xf numFmtId="44" fontId="3" fillId="3" borderId="11" xfId="3" applyFont="1" applyFill="1" applyBorder="1"/>
    <xf numFmtId="37" fontId="3" fillId="3" borderId="11" xfId="4" applyNumberFormat="1" applyFont="1" applyFill="1" applyBorder="1" applyAlignment="1">
      <alignment horizontal="right"/>
    </xf>
    <xf numFmtId="164" fontId="3" fillId="3" borderId="11" xfId="4" applyNumberFormat="1" applyFont="1" applyFill="1" applyBorder="1"/>
    <xf numFmtId="0" fontId="0" fillId="3" borderId="0" xfId="0" applyFill="1"/>
    <xf numFmtId="165" fontId="3" fillId="3" borderId="11" xfId="3" applyNumberFormat="1" applyFont="1" applyFill="1" applyBorder="1"/>
    <xf numFmtId="166" fontId="1" fillId="3" borderId="11" xfId="2" applyNumberFormat="1" applyFill="1" applyBorder="1"/>
    <xf numFmtId="0" fontId="4" fillId="2" borderId="0" xfId="0" applyFont="1" applyFill="1"/>
    <xf numFmtId="166" fontId="0" fillId="2" borderId="0" xfId="0" applyNumberFormat="1" applyFill="1"/>
    <xf numFmtId="0" fontId="9" fillId="2" borderId="0" xfId="0" applyFont="1" applyFill="1"/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35" xfId="4" xr:uid="{40D146BE-81F8-438C-98EE-9A979CEDC6F3}"/>
    <cellStyle name="Currency" xfId="2" builtinId="4"/>
    <cellStyle name="Currency 20" xfId="3" xr:uid="{F2EF9D1E-6619-404D-BEF0-0CF1892C13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F809-A4D6-421A-8319-BE812D265617}">
  <sheetPr>
    <pageSetUpPr fitToPage="1"/>
  </sheetPr>
  <dimension ref="A1:P43"/>
  <sheetViews>
    <sheetView tabSelected="1" view="pageLayout" zoomScaleNormal="100" workbookViewId="0">
      <selection activeCell="M9" sqref="M9"/>
    </sheetView>
  </sheetViews>
  <sheetFormatPr defaultColWidth="9.140625" defaultRowHeight="15" x14ac:dyDescent="0.25"/>
  <cols>
    <col min="1" max="1" width="41.7109375" style="2" customWidth="1"/>
    <col min="2" max="2" width="8.85546875" style="2" bestFit="1" customWidth="1"/>
    <col min="3" max="3" width="12.7109375" style="2" customWidth="1"/>
    <col min="4" max="4" width="11.85546875" style="2" customWidth="1"/>
    <col min="5" max="5" width="15" style="2" customWidth="1"/>
    <col min="6" max="6" width="12.7109375" style="2" customWidth="1"/>
    <col min="7" max="9" width="10.7109375" style="2" customWidth="1"/>
    <col min="10" max="10" width="17.7109375" style="2" customWidth="1"/>
    <col min="11" max="11" width="0.85546875" style="2" customWidth="1"/>
    <col min="12" max="12" width="15" style="2" customWidth="1"/>
    <col min="13" max="13" width="13.5703125" style="2" customWidth="1"/>
    <col min="14" max="14" width="15.28515625" style="2" customWidth="1"/>
    <col min="15" max="15" width="11.5703125" style="2" customWidth="1"/>
    <col min="16" max="16" width="3.140625" style="1" hidden="1" customWidth="1"/>
    <col min="17" max="16384" width="9.140625" style="2"/>
  </cols>
  <sheetData>
    <row r="1" spans="1:16" ht="18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.75" thickBot="1" x14ac:dyDescent="0.3"/>
    <row r="3" spans="1:16" ht="13.5" customHeight="1" thickBot="1" x14ac:dyDescent="0.3">
      <c r="A3" s="3" t="s">
        <v>1</v>
      </c>
      <c r="B3" s="3"/>
      <c r="C3" s="50" t="s">
        <v>2</v>
      </c>
      <c r="D3" s="52" t="s">
        <v>3</v>
      </c>
      <c r="E3" s="54" t="s">
        <v>4</v>
      </c>
      <c r="F3" s="55"/>
      <c r="G3" s="54" t="s">
        <v>5</v>
      </c>
      <c r="H3" s="56"/>
      <c r="I3" s="55"/>
      <c r="J3" s="50" t="s">
        <v>6</v>
      </c>
      <c r="K3" s="4"/>
      <c r="L3" s="50" t="s">
        <v>7</v>
      </c>
      <c r="M3" s="50" t="s">
        <v>8</v>
      </c>
      <c r="N3" s="50" t="s">
        <v>9</v>
      </c>
      <c r="O3" s="57" t="s">
        <v>10</v>
      </c>
    </row>
    <row r="4" spans="1:16" ht="39" thickBot="1" x14ac:dyDescent="0.3">
      <c r="A4" s="5"/>
      <c r="B4" s="5"/>
      <c r="C4" s="51"/>
      <c r="D4" s="53"/>
      <c r="E4" s="7" t="s">
        <v>11</v>
      </c>
      <c r="F4" s="8" t="s">
        <v>12</v>
      </c>
      <c r="G4" s="6" t="s">
        <v>13</v>
      </c>
      <c r="H4" s="46" t="s">
        <v>14</v>
      </c>
      <c r="I4" s="47"/>
      <c r="J4" s="51"/>
      <c r="K4" s="9"/>
      <c r="L4" s="51"/>
      <c r="M4" s="51"/>
      <c r="N4" s="51"/>
      <c r="O4" s="58"/>
    </row>
    <row r="5" spans="1:16" x14ac:dyDescent="0.25">
      <c r="A5" s="10"/>
      <c r="B5" s="10"/>
      <c r="C5" s="10"/>
      <c r="D5" s="10"/>
      <c r="E5" s="10"/>
      <c r="F5" s="11"/>
      <c r="G5" s="10"/>
      <c r="H5" s="12" t="s">
        <v>15</v>
      </c>
      <c r="I5" s="12" t="s">
        <v>12</v>
      </c>
      <c r="J5" s="13"/>
      <c r="K5" s="10"/>
      <c r="L5" s="13"/>
      <c r="M5" s="13"/>
      <c r="N5" s="13"/>
      <c r="O5" s="11"/>
    </row>
    <row r="6" spans="1:16" x14ac:dyDescent="0.25">
      <c r="A6" s="10"/>
      <c r="B6" s="10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1"/>
    </row>
    <row r="7" spans="1:16" x14ac:dyDescent="0.25">
      <c r="A7" s="29" t="s">
        <v>16</v>
      </c>
      <c r="B7" s="1" t="s">
        <v>17</v>
      </c>
      <c r="C7" s="31" t="s">
        <v>18</v>
      </c>
      <c r="D7" s="32">
        <v>252080.91639320125</v>
      </c>
      <c r="E7" s="32">
        <v>2039919729.0465887</v>
      </c>
      <c r="F7" s="32"/>
      <c r="G7" s="33">
        <v>41.61</v>
      </c>
      <c r="H7" s="34"/>
      <c r="I7" s="34"/>
      <c r="J7" s="14">
        <f>G7*D7*12+H7*E7+I7*F7</f>
        <v>125869043.17345324</v>
      </c>
      <c r="K7" s="10"/>
      <c r="L7" s="42">
        <v>125864014.08513245</v>
      </c>
      <c r="M7" s="42"/>
      <c r="N7" s="14">
        <f t="shared" ref="N7:N25" si="0">SUM(L7:M7)</f>
        <v>125864014.08513245</v>
      </c>
      <c r="O7" s="15">
        <f t="shared" ref="O7:O25" si="1">N7-J7</f>
        <v>-5029.0883207917213</v>
      </c>
      <c r="P7" s="1" t="s">
        <v>17</v>
      </c>
    </row>
    <row r="8" spans="1:16" x14ac:dyDescent="0.25">
      <c r="A8" s="29" t="s">
        <v>19</v>
      </c>
      <c r="B8" s="1" t="s">
        <v>20</v>
      </c>
      <c r="C8" s="31" t="s">
        <v>18</v>
      </c>
      <c r="D8" s="32">
        <v>553487.56093058607</v>
      </c>
      <c r="E8" s="32">
        <v>5095908680.3973417</v>
      </c>
      <c r="F8" s="32"/>
      <c r="G8" s="33">
        <v>71.05</v>
      </c>
      <c r="H8" s="34"/>
      <c r="I8" s="34"/>
      <c r="J8" s="14">
        <f t="shared" ref="J8:J24" si="2">G8*D8*12+H8*E8+I8*F8</f>
        <v>471903494.44941771</v>
      </c>
      <c r="K8" s="10"/>
      <c r="L8" s="42">
        <v>471878496.11370635</v>
      </c>
      <c r="M8" s="42"/>
      <c r="N8" s="14">
        <f t="shared" si="0"/>
        <v>471878496.11370635</v>
      </c>
      <c r="O8" s="15">
        <f t="shared" si="1"/>
        <v>-24998.335711359978</v>
      </c>
      <c r="P8" s="1" t="s">
        <v>20</v>
      </c>
    </row>
    <row r="9" spans="1:16" x14ac:dyDescent="0.25">
      <c r="A9" s="29" t="s">
        <v>21</v>
      </c>
      <c r="B9" s="1" t="s">
        <v>22</v>
      </c>
      <c r="C9" s="31" t="s">
        <v>18</v>
      </c>
      <c r="D9" s="32">
        <v>341471.40430337458</v>
      </c>
      <c r="E9" s="32">
        <v>4759769302.2591543</v>
      </c>
      <c r="F9" s="32"/>
      <c r="G9" s="33">
        <v>143.96</v>
      </c>
      <c r="H9" s="34">
        <v>1.21E-2</v>
      </c>
      <c r="I9" s="34"/>
      <c r="J9" s="14">
        <f>G9*D9*12+H9*E9+I9*F9</f>
        <v>647491888.91950142</v>
      </c>
      <c r="K9" s="10"/>
      <c r="L9" s="42">
        <v>647651840.6509676</v>
      </c>
      <c r="M9" s="42"/>
      <c r="N9" s="14">
        <f t="shared" si="0"/>
        <v>647651840.6509676</v>
      </c>
      <c r="O9" s="15">
        <f t="shared" si="1"/>
        <v>159951.73146617413</v>
      </c>
      <c r="P9" s="1" t="s">
        <v>22</v>
      </c>
    </row>
    <row r="10" spans="1:16" x14ac:dyDescent="0.25">
      <c r="A10" s="29" t="s">
        <v>23</v>
      </c>
      <c r="B10" s="1" t="s">
        <v>24</v>
      </c>
      <c r="C10" s="31" t="s">
        <v>18</v>
      </c>
      <c r="D10" s="32">
        <v>78475.115547283553</v>
      </c>
      <c r="E10" s="32"/>
      <c r="F10" s="32"/>
      <c r="G10" s="33">
        <v>82.64</v>
      </c>
      <c r="H10" s="34"/>
      <c r="I10" s="34"/>
      <c r="J10" s="14">
        <f>G10*D10*12+H10*E10+I10*F10</f>
        <v>77822202.585930154</v>
      </c>
      <c r="K10" s="10"/>
      <c r="L10" s="42">
        <v>77824252.663638681</v>
      </c>
      <c r="M10" s="42"/>
      <c r="N10" s="14">
        <f t="shared" si="0"/>
        <v>77824252.663638681</v>
      </c>
      <c r="O10" s="15">
        <f t="shared" si="1"/>
        <v>2050.0777085274458</v>
      </c>
      <c r="P10" s="1" t="s">
        <v>24</v>
      </c>
    </row>
    <row r="11" spans="1:16" ht="30" x14ac:dyDescent="0.25">
      <c r="A11" s="29" t="s">
        <v>25</v>
      </c>
      <c r="B11" s="1" t="s">
        <v>26</v>
      </c>
      <c r="C11" s="31" t="s">
        <v>18</v>
      </c>
      <c r="D11" s="32">
        <v>88890.895687122989</v>
      </c>
      <c r="E11" s="32">
        <v>1945429750.5957773</v>
      </c>
      <c r="F11" s="32"/>
      <c r="G11" s="33">
        <v>32.78</v>
      </c>
      <c r="H11" s="34">
        <v>7.6799999999999993E-2</v>
      </c>
      <c r="I11" s="34"/>
      <c r="J11" s="14">
        <f t="shared" si="2"/>
        <v>184375127.5732424</v>
      </c>
      <c r="K11" s="10"/>
      <c r="L11" s="42">
        <v>184375859.44456449</v>
      </c>
      <c r="M11" s="42"/>
      <c r="N11" s="14">
        <f t="shared" si="0"/>
        <v>184375859.44456449</v>
      </c>
      <c r="O11" s="15">
        <f t="shared" si="1"/>
        <v>731.87132209539413</v>
      </c>
      <c r="P11" s="1" t="s">
        <v>26</v>
      </c>
    </row>
    <row r="12" spans="1:16" ht="30" x14ac:dyDescent="0.25">
      <c r="A12" s="29" t="s">
        <v>27</v>
      </c>
      <c r="B12" s="1" t="s">
        <v>28</v>
      </c>
      <c r="C12" s="31" t="s">
        <v>18</v>
      </c>
      <c r="D12" s="32">
        <v>5439.3095242704903</v>
      </c>
      <c r="E12" s="32">
        <v>2158231310.1996121</v>
      </c>
      <c r="F12" s="32">
        <v>6917465.6982219368</v>
      </c>
      <c r="G12" s="33">
        <v>105.55</v>
      </c>
      <c r="H12" s="34"/>
      <c r="I12" s="34">
        <v>21.398700000000002</v>
      </c>
      <c r="J12" s="14">
        <f t="shared" si="2"/>
        <v>154914202.67998278</v>
      </c>
      <c r="K12" s="10"/>
      <c r="L12" s="42">
        <v>154141144.31186402</v>
      </c>
      <c r="M12" s="42">
        <v>773265.28123434749</v>
      </c>
      <c r="N12" s="14">
        <f t="shared" si="0"/>
        <v>154914409.59309837</v>
      </c>
      <c r="O12" s="15">
        <f t="shared" si="1"/>
        <v>206.91311559081078</v>
      </c>
      <c r="P12" s="1" t="s">
        <v>28</v>
      </c>
    </row>
    <row r="13" spans="1:16" ht="30" x14ac:dyDescent="0.25">
      <c r="A13" s="29" t="s">
        <v>29</v>
      </c>
      <c r="B13" s="1" t="s">
        <v>30</v>
      </c>
      <c r="C13" s="31" t="s">
        <v>18</v>
      </c>
      <c r="D13" s="32">
        <v>18620.448689442575</v>
      </c>
      <c r="E13" s="32">
        <v>540093628.47692084</v>
      </c>
      <c r="F13" s="32"/>
      <c r="G13" s="33">
        <v>25.51</v>
      </c>
      <c r="H13" s="34">
        <v>3.6999999999999998E-2</v>
      </c>
      <c r="I13" s="34"/>
      <c r="J13" s="14">
        <f t="shared" si="2"/>
        <v>25683556.006458234</v>
      </c>
      <c r="K13" s="10"/>
      <c r="L13" s="42">
        <v>25703013.458572268</v>
      </c>
      <c r="M13" s="42"/>
      <c r="N13" s="14">
        <f t="shared" si="0"/>
        <v>25703013.458572268</v>
      </c>
      <c r="O13" s="15">
        <f t="shared" si="1"/>
        <v>19457.452114034444</v>
      </c>
      <c r="P13" s="1" t="s">
        <v>30</v>
      </c>
    </row>
    <row r="14" spans="1:16" ht="30" x14ac:dyDescent="0.25">
      <c r="A14" s="29" t="s">
        <v>31</v>
      </c>
      <c r="B14" s="1" t="s">
        <v>32</v>
      </c>
      <c r="C14" s="31" t="s">
        <v>18</v>
      </c>
      <c r="D14" s="32">
        <v>1763.8460991639438</v>
      </c>
      <c r="E14" s="32">
        <v>875567335.70024085</v>
      </c>
      <c r="F14" s="32">
        <v>2273001.8229797608</v>
      </c>
      <c r="G14" s="33">
        <v>96.47</v>
      </c>
      <c r="H14" s="34"/>
      <c r="I14" s="34">
        <v>12.441599999999999</v>
      </c>
      <c r="J14" s="14">
        <f t="shared" si="2"/>
        <v>30321678.279021136</v>
      </c>
      <c r="K14" s="10"/>
      <c r="L14" s="42">
        <v>30023149.967720408</v>
      </c>
      <c r="M14" s="42">
        <v>298429.97909365193</v>
      </c>
      <c r="N14" s="14">
        <f t="shared" si="0"/>
        <v>30321579.94681406</v>
      </c>
      <c r="O14" s="15">
        <f t="shared" si="1"/>
        <v>-98.332207076251507</v>
      </c>
      <c r="P14" s="1" t="s">
        <v>32</v>
      </c>
    </row>
    <row r="15" spans="1:16" x14ac:dyDescent="0.25">
      <c r="A15" s="29" t="s">
        <v>33</v>
      </c>
      <c r="B15" s="1" t="s">
        <v>34</v>
      </c>
      <c r="C15" s="31" t="s">
        <v>18</v>
      </c>
      <c r="D15" s="32">
        <v>5576.8593578321688</v>
      </c>
      <c r="E15" s="32">
        <v>81714897.085567921</v>
      </c>
      <c r="F15" s="32"/>
      <c r="G15" s="33">
        <v>3.31</v>
      </c>
      <c r="H15" s="34">
        <v>0.1235</v>
      </c>
      <c r="I15" s="34"/>
      <c r="J15" s="14">
        <f t="shared" si="2"/>
        <v>10313302.643760731</v>
      </c>
      <c r="K15" s="10"/>
      <c r="L15" s="42">
        <v>10310846.066101603</v>
      </c>
      <c r="M15" s="42"/>
      <c r="N15" s="14">
        <f t="shared" si="0"/>
        <v>10310846.066101603</v>
      </c>
      <c r="O15" s="15">
        <f t="shared" si="1"/>
        <v>-2456.5776591282338</v>
      </c>
      <c r="P15" s="1" t="s">
        <v>34</v>
      </c>
    </row>
    <row r="16" spans="1:16" x14ac:dyDescent="0.25">
      <c r="A16" s="29" t="s">
        <v>35</v>
      </c>
      <c r="B16" s="1" t="s">
        <v>36</v>
      </c>
      <c r="C16" s="31" t="s">
        <v>18</v>
      </c>
      <c r="D16" s="32">
        <v>18764.629459873064</v>
      </c>
      <c r="E16" s="32">
        <v>10747417.014598802</v>
      </c>
      <c r="F16" s="32"/>
      <c r="G16" s="33">
        <v>3.37</v>
      </c>
      <c r="H16" s="34">
        <v>0.19009999999999999</v>
      </c>
      <c r="I16" s="34"/>
      <c r="J16" s="14">
        <f t="shared" si="2"/>
        <v>2801925.5898324987</v>
      </c>
      <c r="K16" s="10"/>
      <c r="L16" s="42">
        <v>2801254.7636372843</v>
      </c>
      <c r="M16" s="42"/>
      <c r="N16" s="14">
        <f t="shared" si="0"/>
        <v>2801254.7636372843</v>
      </c>
      <c r="O16" s="15">
        <f t="shared" si="1"/>
        <v>-670.82619521440938</v>
      </c>
      <c r="P16" s="1" t="s">
        <v>36</v>
      </c>
    </row>
    <row r="17" spans="1:16" x14ac:dyDescent="0.25">
      <c r="A17" s="29" t="s">
        <v>37</v>
      </c>
      <c r="B17" s="1" t="s">
        <v>38</v>
      </c>
      <c r="C17" s="31" t="s">
        <v>18</v>
      </c>
      <c r="D17" s="32">
        <v>5832.3640256449553</v>
      </c>
      <c r="E17" s="32">
        <v>32791254.391672049</v>
      </c>
      <c r="F17" s="32"/>
      <c r="G17" s="33">
        <v>38.29</v>
      </c>
      <c r="H17" s="34">
        <v>3.3700000000000001E-2</v>
      </c>
      <c r="I17" s="34"/>
      <c r="J17" s="14">
        <f t="shared" si="2"/>
        <v>3784919.8955026921</v>
      </c>
      <c r="K17" s="10"/>
      <c r="L17" s="42">
        <v>3783366.2074326896</v>
      </c>
      <c r="M17" s="42"/>
      <c r="N17" s="14">
        <f t="shared" si="0"/>
        <v>3783366.2074326896</v>
      </c>
      <c r="O17" s="15">
        <f t="shared" si="1"/>
        <v>-1553.6880700024776</v>
      </c>
      <c r="P17" s="1" t="s">
        <v>38</v>
      </c>
    </row>
    <row r="18" spans="1:16" x14ac:dyDescent="0.25">
      <c r="A18" s="29" t="s">
        <v>39</v>
      </c>
      <c r="B18" s="1" t="s">
        <v>40</v>
      </c>
      <c r="C18" s="31" t="s">
        <v>18</v>
      </c>
      <c r="D18" s="32">
        <v>1661.8045209355732</v>
      </c>
      <c r="E18" s="32">
        <v>31689236.675856318</v>
      </c>
      <c r="F18" s="32">
        <v>220170.08549386336</v>
      </c>
      <c r="G18" s="33">
        <v>199.26</v>
      </c>
      <c r="H18" s="34"/>
      <c r="I18" s="34">
        <v>14.113800000000001</v>
      </c>
      <c r="J18" s="14">
        <f t="shared" si="2"/>
        <v>7081010.5787427565</v>
      </c>
      <c r="K18" s="10"/>
      <c r="L18" s="42">
        <v>6973187.0350804497</v>
      </c>
      <c r="M18" s="42">
        <v>107816.23763074525</v>
      </c>
      <c r="N18" s="14">
        <f t="shared" si="0"/>
        <v>7081003.2727111951</v>
      </c>
      <c r="O18" s="15">
        <f t="shared" si="1"/>
        <v>-7.3060315614566207</v>
      </c>
      <c r="P18" s="1" t="s">
        <v>40</v>
      </c>
    </row>
    <row r="19" spans="1:16" x14ac:dyDescent="0.25">
      <c r="A19" s="29" t="s">
        <v>41</v>
      </c>
      <c r="B19" s="1" t="s">
        <v>42</v>
      </c>
      <c r="C19" s="31" t="s">
        <v>18</v>
      </c>
      <c r="D19" s="32">
        <v>15622.018517975714</v>
      </c>
      <c r="E19" s="32">
        <v>119380064.45312612</v>
      </c>
      <c r="F19" s="32"/>
      <c r="G19" s="33">
        <v>34.36</v>
      </c>
      <c r="H19" s="34"/>
      <c r="I19" s="34"/>
      <c r="J19" s="14">
        <f t="shared" si="2"/>
        <v>6441270.6753317462</v>
      </c>
      <c r="K19" s="10"/>
      <c r="L19" s="42">
        <v>6440911.619560631</v>
      </c>
      <c r="M19" s="42"/>
      <c r="N19" s="14">
        <f t="shared" si="0"/>
        <v>6440911.619560631</v>
      </c>
      <c r="O19" s="15">
        <f t="shared" si="1"/>
        <v>-359.05577111523598</v>
      </c>
      <c r="P19" s="1" t="s">
        <v>42</v>
      </c>
    </row>
    <row r="20" spans="1:16" ht="30" x14ac:dyDescent="0.25">
      <c r="A20" s="29" t="s">
        <v>43</v>
      </c>
      <c r="B20" s="1" t="s">
        <v>44</v>
      </c>
      <c r="C20" s="31" t="s">
        <v>18</v>
      </c>
      <c r="D20" s="32">
        <v>1404.0879124833584</v>
      </c>
      <c r="E20" s="32">
        <v>41791986.793840207</v>
      </c>
      <c r="F20" s="32"/>
      <c r="G20" s="33">
        <v>26.36</v>
      </c>
      <c r="H20" s="34">
        <v>1.7600000000000001E-2</v>
      </c>
      <c r="I20" s="34"/>
      <c r="J20" s="14">
        <f t="shared" si="2"/>
        <v>1179680.0560483236</v>
      </c>
      <c r="K20" s="10"/>
      <c r="L20" s="42">
        <v>1180331.318484447</v>
      </c>
      <c r="M20" s="42"/>
      <c r="N20" s="14">
        <f t="shared" si="0"/>
        <v>1180331.318484447</v>
      </c>
      <c r="O20" s="15">
        <f t="shared" si="1"/>
        <v>651.26243612333201</v>
      </c>
      <c r="P20" s="1" t="s">
        <v>44</v>
      </c>
    </row>
    <row r="21" spans="1:16" ht="30" x14ac:dyDescent="0.25">
      <c r="A21" s="29" t="s">
        <v>45</v>
      </c>
      <c r="B21" s="1" t="s">
        <v>46</v>
      </c>
      <c r="C21" s="31" t="s">
        <v>18</v>
      </c>
      <c r="D21" s="32">
        <v>207.49999999999997</v>
      </c>
      <c r="E21" s="32">
        <v>118728231.70288748</v>
      </c>
      <c r="F21" s="32">
        <v>334687.21966237616</v>
      </c>
      <c r="G21" s="33">
        <v>146.47</v>
      </c>
      <c r="H21" s="34"/>
      <c r="I21" s="34">
        <v>3.1817000000000002</v>
      </c>
      <c r="J21" s="14">
        <f t="shared" si="2"/>
        <v>1429584.6267997823</v>
      </c>
      <c r="K21" s="10"/>
      <c r="L21" s="42">
        <v>1323940.4483978364</v>
      </c>
      <c r="M21" s="42">
        <v>105650.12796751423</v>
      </c>
      <c r="N21" s="14">
        <f t="shared" si="0"/>
        <v>1429590.5763653507</v>
      </c>
      <c r="O21" s="15">
        <f t="shared" si="1"/>
        <v>5.9495655684731901</v>
      </c>
      <c r="P21" s="1" t="s">
        <v>46</v>
      </c>
    </row>
    <row r="22" spans="1:16" x14ac:dyDescent="0.25">
      <c r="A22" s="29" t="s">
        <v>47</v>
      </c>
      <c r="B22" s="1" t="s">
        <v>48</v>
      </c>
      <c r="C22" s="31" t="s">
        <v>18</v>
      </c>
      <c r="D22" s="32">
        <v>39400.808807283087</v>
      </c>
      <c r="E22" s="32">
        <v>332114407.37914729</v>
      </c>
      <c r="F22" s="32"/>
      <c r="G22" s="33">
        <v>41.71</v>
      </c>
      <c r="H22" s="34"/>
      <c r="I22" s="34"/>
      <c r="J22" s="14">
        <f t="shared" si="2"/>
        <v>19720892.824221332</v>
      </c>
      <c r="K22" s="10"/>
      <c r="L22" s="42">
        <v>19722007.860434324</v>
      </c>
      <c r="M22" s="42"/>
      <c r="N22" s="14">
        <f t="shared" si="0"/>
        <v>19722007.860434324</v>
      </c>
      <c r="O22" s="15">
        <f t="shared" si="1"/>
        <v>1115.0362129919231</v>
      </c>
      <c r="P22" s="1" t="s">
        <v>48</v>
      </c>
    </row>
    <row r="23" spans="1:16" ht="30" x14ac:dyDescent="0.25">
      <c r="A23" s="29" t="s">
        <v>49</v>
      </c>
      <c r="B23" s="1" t="s">
        <v>50</v>
      </c>
      <c r="C23" s="31" t="s">
        <v>18</v>
      </c>
      <c r="D23" s="32">
        <v>4203.1308217093256</v>
      </c>
      <c r="E23" s="32">
        <v>115348381.84117925</v>
      </c>
      <c r="F23" s="32"/>
      <c r="G23" s="33">
        <v>39.96</v>
      </c>
      <c r="H23" s="34">
        <v>2.1600000000000001E-2</v>
      </c>
      <c r="I23" s="34"/>
      <c r="J23" s="14">
        <f t="shared" si="2"/>
        <v>4507010.3393955277</v>
      </c>
      <c r="K23" s="10"/>
      <c r="L23" s="42">
        <v>4511583.9610923762</v>
      </c>
      <c r="M23" s="42"/>
      <c r="N23" s="14">
        <f t="shared" si="0"/>
        <v>4511583.9610923762</v>
      </c>
      <c r="O23" s="15">
        <f t="shared" si="1"/>
        <v>4573.6216968484223</v>
      </c>
      <c r="P23" s="1" t="s">
        <v>50</v>
      </c>
    </row>
    <row r="24" spans="1:16" ht="30" x14ac:dyDescent="0.25">
      <c r="A24" s="29" t="s">
        <v>51</v>
      </c>
      <c r="B24" s="1" t="s">
        <v>52</v>
      </c>
      <c r="C24" s="31" t="s">
        <v>18</v>
      </c>
      <c r="D24" s="32">
        <v>308.37650435822525</v>
      </c>
      <c r="E24" s="32">
        <v>227397984.28312272</v>
      </c>
      <c r="F24" s="32">
        <v>635376.42349454912</v>
      </c>
      <c r="G24" s="33">
        <v>170.26</v>
      </c>
      <c r="H24" s="34"/>
      <c r="I24" s="34">
        <v>5.1349999999999998</v>
      </c>
      <c r="J24" s="14">
        <f t="shared" si="2"/>
        <v>3892708.1382288868</v>
      </c>
      <c r="K24" s="10"/>
      <c r="L24" s="42">
        <v>3731317.0424372549</v>
      </c>
      <c r="M24" s="42">
        <v>161368.58162835918</v>
      </c>
      <c r="N24" s="14">
        <f t="shared" si="0"/>
        <v>3892685.6240656143</v>
      </c>
      <c r="O24" s="15">
        <f t="shared" si="1"/>
        <v>-22.514163272455335</v>
      </c>
      <c r="P24" s="1" t="s">
        <v>52</v>
      </c>
    </row>
    <row r="25" spans="1:16" x14ac:dyDescent="0.25">
      <c r="A25" s="29" t="s">
        <v>53</v>
      </c>
      <c r="B25" s="1" t="s">
        <v>54</v>
      </c>
      <c r="C25" s="31"/>
      <c r="D25" s="32">
        <v>924</v>
      </c>
      <c r="E25" s="32">
        <v>15055789448.282019</v>
      </c>
      <c r="F25" s="32">
        <v>30776395.138458069</v>
      </c>
      <c r="G25" s="33"/>
      <c r="H25" s="34"/>
      <c r="I25" s="34"/>
      <c r="J25" s="14">
        <f>SUM(J26:J32)</f>
        <v>70289032.524597809</v>
      </c>
      <c r="K25" s="10"/>
      <c r="L25" s="42">
        <v>70290293.668077454</v>
      </c>
      <c r="M25" s="42"/>
      <c r="N25" s="14">
        <f t="shared" si="0"/>
        <v>70290293.668077454</v>
      </c>
      <c r="O25" s="15">
        <f t="shared" si="1"/>
        <v>1261.1434796452522</v>
      </c>
      <c r="P25" s="1" t="s">
        <v>54</v>
      </c>
    </row>
    <row r="26" spans="1:16" x14ac:dyDescent="0.25">
      <c r="A26" s="30" t="s">
        <v>55</v>
      </c>
      <c r="C26" s="35" t="s">
        <v>18</v>
      </c>
      <c r="D26" s="32">
        <f>D25</f>
        <v>924</v>
      </c>
      <c r="E26" s="32"/>
      <c r="F26" s="36"/>
      <c r="G26" s="37">
        <v>824.28</v>
      </c>
      <c r="H26" s="34"/>
      <c r="I26" s="34"/>
      <c r="J26" s="14">
        <f t="shared" ref="J26:J32" si="3">G26*D26*12+H26*E26+I26*F26</f>
        <v>9139616.6400000006</v>
      </c>
      <c r="K26" s="10"/>
      <c r="L26" s="42"/>
      <c r="M26" s="42"/>
      <c r="N26" s="14"/>
      <c r="O26" s="15"/>
    </row>
    <row r="27" spans="1:16" x14ac:dyDescent="0.25">
      <c r="A27" s="30" t="s">
        <v>56</v>
      </c>
      <c r="C27" s="35"/>
      <c r="D27" s="38">
        <v>617.38116591928258</v>
      </c>
      <c r="E27" s="32"/>
      <c r="F27" s="36"/>
      <c r="G27" s="37">
        <v>417.59</v>
      </c>
      <c r="H27" s="34"/>
      <c r="I27" s="34"/>
      <c r="J27" s="14">
        <f t="shared" si="3"/>
        <v>3093746.4129147986</v>
      </c>
      <c r="K27" s="10"/>
      <c r="L27" s="42"/>
      <c r="M27" s="42"/>
      <c r="N27" s="14"/>
      <c r="O27" s="15"/>
    </row>
    <row r="28" spans="1:16" x14ac:dyDescent="0.25">
      <c r="A28" s="30" t="s">
        <v>57</v>
      </c>
      <c r="C28" s="35"/>
      <c r="D28" s="32"/>
      <c r="E28" s="39"/>
      <c r="F28" s="39">
        <v>30231382.906882625</v>
      </c>
      <c r="G28" s="33"/>
      <c r="H28" s="40"/>
      <c r="I28" s="41">
        <v>1.7096</v>
      </c>
      <c r="J28" s="14">
        <f>G28*D28*12+H28*E28+I28*F28</f>
        <v>51683572.217606537</v>
      </c>
      <c r="K28" s="10"/>
      <c r="L28" s="42"/>
      <c r="M28" s="42"/>
      <c r="N28" s="14"/>
      <c r="O28" s="15"/>
    </row>
    <row r="29" spans="1:16" x14ac:dyDescent="0.25">
      <c r="A29" s="30" t="s">
        <v>58</v>
      </c>
      <c r="C29" s="35" t="s">
        <v>59</v>
      </c>
      <c r="D29" s="32"/>
      <c r="E29" s="39"/>
      <c r="F29" s="39">
        <v>723.25199999999995</v>
      </c>
      <c r="G29" s="33"/>
      <c r="H29" s="40"/>
      <c r="I29" s="41">
        <v>677.88850000000002</v>
      </c>
      <c r="J29" s="14">
        <f t="shared" si="3"/>
        <v>490284.21340199996</v>
      </c>
      <c r="K29" s="10"/>
      <c r="L29" s="42"/>
      <c r="M29" s="42"/>
      <c r="N29" s="14"/>
      <c r="O29" s="15"/>
    </row>
    <row r="30" spans="1:16" x14ac:dyDescent="0.25">
      <c r="A30" s="30" t="s">
        <v>60</v>
      </c>
      <c r="B30" s="1"/>
      <c r="C30" s="31"/>
      <c r="D30" s="32"/>
      <c r="E30" s="39"/>
      <c r="F30" s="39">
        <v>1127256.5940315144</v>
      </c>
      <c r="G30" s="33"/>
      <c r="H30" s="40"/>
      <c r="I30" s="41">
        <v>3.6080000000000001</v>
      </c>
      <c r="J30" s="14">
        <f t="shared" si="3"/>
        <v>4067141.7912657037</v>
      </c>
      <c r="K30" s="10"/>
      <c r="L30" s="42"/>
      <c r="M30" s="42"/>
      <c r="N30" s="14"/>
      <c r="O30" s="15"/>
    </row>
    <row r="31" spans="1:16" x14ac:dyDescent="0.25">
      <c r="A31" s="30" t="s">
        <v>61</v>
      </c>
      <c r="B31" s="1"/>
      <c r="C31" s="31"/>
      <c r="D31" s="32"/>
      <c r="E31" s="39"/>
      <c r="F31" s="39">
        <v>65901.816001460757</v>
      </c>
      <c r="G31" s="33"/>
      <c r="H31" s="40"/>
      <c r="I31" s="41">
        <v>5.7195999999999998</v>
      </c>
      <c r="J31" s="14">
        <f t="shared" si="3"/>
        <v>376932.02680195495</v>
      </c>
      <c r="K31" s="10"/>
      <c r="L31" s="42"/>
      <c r="M31" s="42"/>
      <c r="N31" s="14"/>
      <c r="O31" s="15"/>
    </row>
    <row r="32" spans="1:16" ht="15.75" thickBot="1" x14ac:dyDescent="0.3">
      <c r="A32" s="30" t="s">
        <v>62</v>
      </c>
      <c r="B32" s="1"/>
      <c r="C32" s="31"/>
      <c r="D32" s="32"/>
      <c r="E32" s="39"/>
      <c r="F32" s="39">
        <v>680876.6918956266</v>
      </c>
      <c r="G32" s="33"/>
      <c r="H32" s="40"/>
      <c r="I32" s="41">
        <v>2.1116000000000001</v>
      </c>
      <c r="J32" s="14">
        <f t="shared" si="3"/>
        <v>1437739.2226068052</v>
      </c>
      <c r="K32" s="10"/>
      <c r="L32" s="42"/>
      <c r="M32" s="42"/>
      <c r="N32" s="14"/>
      <c r="O32" s="15"/>
    </row>
    <row r="33" spans="1:15" ht="15.75" thickTop="1" x14ac:dyDescent="0.25">
      <c r="A33" s="10"/>
      <c r="B33" s="16"/>
      <c r="C33" s="10"/>
      <c r="D33" s="10"/>
      <c r="E33" s="10"/>
      <c r="F33" s="11"/>
      <c r="G33" s="10"/>
      <c r="H33" s="10"/>
      <c r="I33" s="17"/>
      <c r="J33" s="18"/>
      <c r="K33" s="10"/>
      <c r="L33" s="19"/>
      <c r="M33" s="19"/>
      <c r="N33" s="10"/>
      <c r="O33" s="11"/>
    </row>
    <row r="34" spans="1:15" ht="15.75" thickBot="1" x14ac:dyDescent="0.3">
      <c r="A34" s="20" t="s">
        <v>9</v>
      </c>
      <c r="B34" s="21"/>
      <c r="C34" s="22"/>
      <c r="D34" s="22"/>
      <c r="E34" s="22"/>
      <c r="F34" s="23"/>
      <c r="G34" s="22"/>
      <c r="H34" s="22"/>
      <c r="I34" s="22"/>
      <c r="J34" s="24">
        <f>SUM(J7:J25)</f>
        <v>1849822531.5594692</v>
      </c>
      <c r="K34" s="22"/>
      <c r="L34" s="24">
        <f>SUM(L7:L25)</f>
        <v>1848530810.6869032</v>
      </c>
      <c r="M34" s="24">
        <f>SUM(M7:M25)</f>
        <v>1446530.2075546181</v>
      </c>
      <c r="N34" s="24">
        <f>L34+M34</f>
        <v>1849977340.8944578</v>
      </c>
      <c r="O34" s="25">
        <f>N34-J34</f>
        <v>154809.33498859406</v>
      </c>
    </row>
    <row r="35" spans="1:15" x14ac:dyDescent="0.25">
      <c r="A35" s="45" t="s">
        <v>63</v>
      </c>
      <c r="B35" s="43"/>
      <c r="J35" s="44"/>
      <c r="L35" s="44"/>
      <c r="M35" s="44"/>
      <c r="N35" s="44"/>
      <c r="O35" s="44"/>
    </row>
    <row r="36" spans="1:15" s="26" customFormat="1" ht="12.75" x14ac:dyDescent="0.2">
      <c r="A36" s="26" t="s">
        <v>64</v>
      </c>
    </row>
    <row r="37" spans="1:15" s="26" customFormat="1" ht="12.75" x14ac:dyDescent="0.2">
      <c r="A37" s="26" t="s">
        <v>65</v>
      </c>
    </row>
    <row r="38" spans="1:15" x14ac:dyDescent="0.25">
      <c r="C38" s="27"/>
      <c r="D38" s="27"/>
      <c r="E38" s="27"/>
      <c r="F38" s="27"/>
      <c r="G38" s="27"/>
      <c r="H38" s="27"/>
      <c r="I38" s="27"/>
      <c r="J38" s="27"/>
    </row>
    <row r="39" spans="1:15" x14ac:dyDescent="0.25">
      <c r="A39" s="28" t="s">
        <v>66</v>
      </c>
      <c r="B39" s="28"/>
      <c r="C39" s="27"/>
      <c r="D39" s="27"/>
      <c r="E39" s="27"/>
      <c r="F39" s="27"/>
      <c r="G39" s="27"/>
      <c r="H39" s="27"/>
      <c r="I39" s="27"/>
      <c r="J39" s="27"/>
    </row>
    <row r="40" spans="1:15" x14ac:dyDescent="0.25">
      <c r="A40" s="48" t="s">
        <v>67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5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5" x14ac:dyDescent="0.25">
      <c r="A42" s="48" t="s">
        <v>68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5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</sheetData>
  <mergeCells count="13">
    <mergeCell ref="H4:I4"/>
    <mergeCell ref="A40:M41"/>
    <mergeCell ref="A42:M43"/>
    <mergeCell ref="A1:O1"/>
    <mergeCell ref="C3:C4"/>
    <mergeCell ref="D3:D4"/>
    <mergeCell ref="E3:F3"/>
    <mergeCell ref="G3:I3"/>
    <mergeCell ref="J3:J4"/>
    <mergeCell ref="L3:L4"/>
    <mergeCell ref="M3:M4"/>
    <mergeCell ref="N3:N4"/>
    <mergeCell ref="O3:O4"/>
  </mergeCells>
  <dataValidations count="1">
    <dataValidation type="list" allowBlank="1" showInputMessage="1" showErrorMessage="1" sqref="C7:C32" xr:uid="{70F6A385-F1EE-461A-89C4-E8ED26CA4CEB}">
      <formula1>"Customers, Connections"</formula1>
    </dataValidation>
  </dataValidations>
  <printOptions horizontalCentered="1"/>
  <pageMargins left="8.1250000000000003E-2" right="0.62645833333333301" top="1.5" bottom="0.75" header="0.5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2024-11-11T05:00:00+00:00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d084367ff9cfaecbdb7cbde74561f983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0ff502b882aa3ec49d5965f91bc9b07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5429FB-9F6C-40FE-A0A0-60A9BDDB34DB}">
  <ds:schemaRefs>
    <ds:schemaRef ds:uri="7e651a3a-8d05-4ee0-9344-b668032e30e0"/>
    <ds:schemaRef ds:uri="http://schemas.microsoft.com/office/2006/documentManagement/types"/>
    <ds:schemaRef ds:uri="1f5e108a-442b-424d-88d6-fdac133e65d6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4D6FF0-604D-44D7-9D77-0D8AFAD90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C6C9F3-1B3A-4C19-AB0F-7B1B06FA34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Rev_Reconciliation_2025</vt:lpstr>
      <vt:lpstr>Rev_Reconciliation_2025!Print_Area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QURESHI Muhammad</cp:lastModifiedBy>
  <cp:revision/>
  <cp:lastPrinted>2024-12-15T16:07:55Z</cp:lastPrinted>
  <dcterms:created xsi:type="dcterms:W3CDTF">2023-10-23T19:23:17Z</dcterms:created>
  <dcterms:modified xsi:type="dcterms:W3CDTF">2024-12-15T16:07:56Z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