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ce\Regulatory\Filings\OEB\IRM\2025 IRM\01 Filing\02 IRs\Final IR Submissions\"/>
    </mc:Choice>
  </mc:AlternateContent>
  <xr:revisionPtr revIDLastSave="0" documentId="8_{7C37F2DF-1124-4EF2-B24E-95A4FC3FF5D4}" xr6:coauthVersionLast="47" xr6:coauthVersionMax="47" xr10:uidLastSave="{00000000-0000-0000-0000-000000000000}"/>
  <bookViews>
    <workbookView xWindow="-57720" yWindow="735" windowWidth="29040" windowHeight="15720" xr2:uid="{4CEB73F3-2A62-4308-9AFB-B672322AA6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0" i="1"/>
  <c r="G37" i="1"/>
  <c r="G36" i="1"/>
  <c r="G35" i="1"/>
  <c r="G33" i="1"/>
  <c r="G25" i="1"/>
  <c r="G26" i="1" s="1"/>
  <c r="G28" i="1" s="1"/>
  <c r="G34" i="1" s="1"/>
  <c r="G18" i="1"/>
  <c r="G11" i="1"/>
</calcChain>
</file>

<file path=xl/sharedStrings.xml><?xml version="1.0" encoding="utf-8"?>
<sst xmlns="http://schemas.openxmlformats.org/spreadsheetml/2006/main" count="97" uniqueCount="93">
  <si>
    <t>Regulated net income (loss), as per RRR 2.1.7</t>
  </si>
  <si>
    <t>A</t>
  </si>
  <si>
    <t>RRR 2.1.7 - USoA 3046 * (-1)</t>
  </si>
  <si>
    <t>Adjustment items:</t>
  </si>
  <si>
    <t>Non-rate regulated items and other adjustments (Appendix 1)</t>
  </si>
  <si>
    <t>B</t>
  </si>
  <si>
    <t>Appendix 1 cell (aq)</t>
  </si>
  <si>
    <t>Unrealized (gains)/losses on interest rate swaps (Not applicable if recorded in Other Comprehensive Income)</t>
  </si>
  <si>
    <t>C</t>
  </si>
  <si>
    <t>PLEASE PROVIDE USOAS</t>
  </si>
  <si>
    <t>Actuarial (gains)/losses on OPEB and/or Pensions not approved by the OEB</t>
  </si>
  <si>
    <t>D</t>
  </si>
  <si>
    <t>Non-recoverable donations (Appendix 2)</t>
  </si>
  <si>
    <t>E</t>
  </si>
  <si>
    <t>Appendix 2 cell (be)</t>
  </si>
  <si>
    <t>Net interest/carrying charges from DVAs (Appendix 3)</t>
  </si>
  <si>
    <t>F</t>
  </si>
  <si>
    <t>Appendix 3 cell (cc)</t>
  </si>
  <si>
    <t>Interest adjustment for deemed debt (Appendix 4)</t>
  </si>
  <si>
    <t>G</t>
  </si>
  <si>
    <t>Appendix 4 cell (dg)</t>
  </si>
  <si>
    <t>Adjusted regulated net income before tax adjustments</t>
  </si>
  <si>
    <t>H=A+B+C+D+ E+F+G</t>
  </si>
  <si>
    <t>Add back:</t>
  </si>
  <si>
    <t>Future/deferred taxes expense</t>
  </si>
  <si>
    <t>I</t>
  </si>
  <si>
    <t>RRR 2.1.7 - USoA 6115</t>
  </si>
  <si>
    <t>Current income tax expense (Does not include future income tax)</t>
  </si>
  <si>
    <t>J</t>
  </si>
  <si>
    <t>RRR 2.1.7 - USoA 6110</t>
  </si>
  <si>
    <t>Deduct:</t>
  </si>
  <si>
    <t>Current income tax expense for regulated ROE purposes (Appendix 6)</t>
  </si>
  <si>
    <t>K</t>
  </si>
  <si>
    <t>Appendix 6 cell (fq)</t>
  </si>
  <si>
    <t>Adjusted regulated net income</t>
  </si>
  <si>
    <t>L=H+I+J-K</t>
  </si>
  <si>
    <t>DEEMED EQUITY</t>
  </si>
  <si>
    <t>Rate base:</t>
  </si>
  <si>
    <t>Data Source</t>
  </si>
  <si>
    <t>Cost of power</t>
  </si>
  <si>
    <t>M</t>
  </si>
  <si>
    <t>RRR 2.1.7 - Sum of USoA 4705-4751 inclusive</t>
  </si>
  <si>
    <t>Operating expenses before any applicable adjustments</t>
  </si>
  <si>
    <t>N1</t>
  </si>
  <si>
    <t>RRR 2.1.7 - Sum of USoA 4505-4640, 4805-5695, 6105, 6205, 6210, and 6225, then subtract ROE Summary cell (d) and subtract ROE Summary cell (e)</t>
  </si>
  <si>
    <t>Other Adjustments:</t>
  </si>
  <si>
    <t>N2</t>
  </si>
  <si>
    <t>Adjusted operating expenses</t>
  </si>
  <si>
    <t>N=N1-N2</t>
  </si>
  <si>
    <t>Total Cost of Power and Operating Expenses</t>
  </si>
  <si>
    <t>O=M+N</t>
  </si>
  <si>
    <t>Working capital allowance % as approved in the last CoS Decision and Order</t>
  </si>
  <si>
    <t>% P</t>
  </si>
  <si>
    <t>CoS Decision and Order</t>
  </si>
  <si>
    <t>Total working capital allowance ($)</t>
  </si>
  <si>
    <t>Q=O*P</t>
  </si>
  <si>
    <t>PP&amp;E</t>
  </si>
  <si>
    <t>Opening balance - regulated PP&amp;E (NBV) (Appendix 5)</t>
  </si>
  <si>
    <t>R</t>
  </si>
  <si>
    <t>Appendix 5 cell (ec)</t>
  </si>
  <si>
    <t>Adjusted closing balance - regulated PP&amp;E (NBV) (Appendix 5)</t>
  </si>
  <si>
    <t>S</t>
  </si>
  <si>
    <t>Appendix 5 cell (el)</t>
  </si>
  <si>
    <t>Average regulated PP&amp;E</t>
  </si>
  <si>
    <t>T=(R+S)/2</t>
  </si>
  <si>
    <t>Total rate base</t>
  </si>
  <si>
    <t>U=Q+T</t>
  </si>
  <si>
    <t>Regulated deemed short-term debt % and $</t>
  </si>
  <si>
    <t>% V</t>
  </si>
  <si>
    <t>V1=V*U</t>
  </si>
  <si>
    <t>Cell (v) from CoS Decision and Order</t>
  </si>
  <si>
    <t>Regulated deemed long-term debt % and $</t>
  </si>
  <si>
    <t>% W</t>
  </si>
  <si>
    <t>W1=W*U</t>
  </si>
  <si>
    <t>Cell (w) from CoS Decision and Order</t>
  </si>
  <si>
    <t>Regulated deemed equity % and $</t>
  </si>
  <si>
    <t>% X</t>
  </si>
  <si>
    <t>X1=X*U</t>
  </si>
  <si>
    <t>Cell (x) from CoS Decision and order</t>
  </si>
  <si>
    <t>REGULATED RATE OF RETURN ON DEEMED EQUITY (ROE)</t>
  </si>
  <si>
    <t>Achieved ROE %</t>
  </si>
  <si>
    <t>% Y=L/X1</t>
  </si>
  <si>
    <t>Deemed ROE % from the distributor's last CoS Decision and Order</t>
  </si>
  <si>
    <t>% Z</t>
  </si>
  <si>
    <t>Difference - maximum deadband 3%</t>
  </si>
  <si>
    <t>% Z1=Y-Z</t>
  </si>
  <si>
    <t>ROE status for the year (Over-earning/Under-earning/Within 300 basis points deadband)</t>
  </si>
  <si>
    <t>Z2</t>
  </si>
  <si>
    <t>If the distributor is in an over-earning position as indicated in cell (z2), please complete Appendices 7 &amp; 8.</t>
  </si>
  <si>
    <t>If the distributor is in an under-earning position as indicated in cell (z2), please complete Appendices 9 &amp; 10.</t>
  </si>
  <si>
    <t>Form</t>
  </si>
  <si>
    <t>Actions</t>
  </si>
  <si>
    <t>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</si>
</sst>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9" fontId="0" fillId="0" borderId="0" xfId="2" applyFont="1"/>
    <xf numFmtId="10" fontId="0" fillId="0" borderId="0" xfId="1" applyNumberFormat="1" applyFont="1"/>
    <xf numFmtId="10" fontId="0" fillId="0" borderId="0" xfId="2" applyNumberFormat="1" applyFont="1"/>
    <xf numFmtId="43" fontId="0" fillId="0" borderId="0" xfId="1" applyFont="1" applyAlignment="1">
      <alignment horizontal="right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5F62-15E1-4C0D-9D0B-CA1895E4C69F}">
  <sheetPr codeName="Sheet1"/>
  <dimension ref="D1:I90"/>
  <sheetViews>
    <sheetView tabSelected="1" zoomScale="70" zoomScaleNormal="70" workbookViewId="0">
      <selection activeCell="D2" sqref="D2"/>
    </sheetView>
  </sheetViews>
  <sheetFormatPr defaultRowHeight="15" x14ac:dyDescent="0.25"/>
  <cols>
    <col min="4" max="4" width="80.28515625" customWidth="1"/>
    <col min="5" max="5" width="16.85546875" customWidth="1"/>
    <col min="6" max="6" width="18" bestFit="1" customWidth="1"/>
    <col min="7" max="7" width="36.7109375" style="1" customWidth="1"/>
    <col min="8" max="8" width="104" customWidth="1"/>
  </cols>
  <sheetData>
    <row r="1" spans="4:8" x14ac:dyDescent="0.25">
      <c r="D1" s="6" t="s">
        <v>92</v>
      </c>
    </row>
    <row r="2" spans="4:8" x14ac:dyDescent="0.25">
      <c r="D2" t="s">
        <v>0</v>
      </c>
      <c r="F2" t="s">
        <v>1</v>
      </c>
      <c r="G2" s="1">
        <v>163254.39999999999</v>
      </c>
      <c r="H2" t="s">
        <v>2</v>
      </c>
    </row>
    <row r="3" spans="4:8" x14ac:dyDescent="0.25">
      <c r="D3" t="s">
        <v>3</v>
      </c>
    </row>
    <row r="4" spans="4:8" x14ac:dyDescent="0.25">
      <c r="D4" t="s">
        <v>4</v>
      </c>
      <c r="F4" t="s">
        <v>5</v>
      </c>
      <c r="G4" s="1">
        <v>-2868.36</v>
      </c>
      <c r="H4" t="s">
        <v>6</v>
      </c>
    </row>
    <row r="5" spans="4:8" x14ac:dyDescent="0.25">
      <c r="D5" t="s">
        <v>7</v>
      </c>
      <c r="F5" t="s">
        <v>8</v>
      </c>
      <c r="H5" t="s">
        <v>9</v>
      </c>
    </row>
    <row r="6" spans="4:8" x14ac:dyDescent="0.25">
      <c r="D6" t="s">
        <v>10</v>
      </c>
      <c r="F6" t="s">
        <v>11</v>
      </c>
      <c r="H6" t="s">
        <v>9</v>
      </c>
    </row>
    <row r="7" spans="4:8" x14ac:dyDescent="0.25">
      <c r="D7" t="s">
        <v>12</v>
      </c>
      <c r="F7" t="s">
        <v>13</v>
      </c>
      <c r="G7" s="1">
        <v>3753</v>
      </c>
      <c r="H7" t="s">
        <v>14</v>
      </c>
    </row>
    <row r="8" spans="4:8" x14ac:dyDescent="0.25">
      <c r="D8" t="s">
        <v>15</v>
      </c>
      <c r="F8" t="s">
        <v>16</v>
      </c>
      <c r="G8" s="1">
        <v>28231.38</v>
      </c>
      <c r="H8" t="s">
        <v>17</v>
      </c>
    </row>
    <row r="9" spans="4:8" x14ac:dyDescent="0.25">
      <c r="D9" t="s">
        <v>18</v>
      </c>
      <c r="F9" t="s">
        <v>19</v>
      </c>
      <c r="G9" s="1">
        <v>89681.33</v>
      </c>
      <c r="H9" t="s">
        <v>20</v>
      </c>
    </row>
    <row r="11" spans="4:8" x14ac:dyDescent="0.25">
      <c r="D11" t="s">
        <v>21</v>
      </c>
      <c r="F11" t="s">
        <v>22</v>
      </c>
      <c r="G11" s="1">
        <f>+G2+G4+G5+G6+G7+G8+G9</f>
        <v>282051.75</v>
      </c>
    </row>
    <row r="12" spans="4:8" x14ac:dyDescent="0.25">
      <c r="D12" t="s">
        <v>23</v>
      </c>
    </row>
    <row r="13" spans="4:8" x14ac:dyDescent="0.25">
      <c r="D13" t="s">
        <v>24</v>
      </c>
      <c r="F13" t="s">
        <v>25</v>
      </c>
      <c r="G13" s="1">
        <v>164349.15</v>
      </c>
      <c r="H13" t="s">
        <v>26</v>
      </c>
    </row>
    <row r="14" spans="4:8" x14ac:dyDescent="0.25">
      <c r="D14" t="s">
        <v>27</v>
      </c>
      <c r="F14" t="s">
        <v>28</v>
      </c>
      <c r="G14" s="1">
        <v>0</v>
      </c>
      <c r="H14" t="s">
        <v>29</v>
      </c>
    </row>
    <row r="15" spans="4:8" x14ac:dyDescent="0.25">
      <c r="D15" t="s">
        <v>30</v>
      </c>
    </row>
    <row r="16" spans="4:8" x14ac:dyDescent="0.25">
      <c r="D16" t="s">
        <v>31</v>
      </c>
      <c r="F16" t="s">
        <v>32</v>
      </c>
      <c r="G16" s="1">
        <v>0</v>
      </c>
      <c r="H16" t="s">
        <v>33</v>
      </c>
    </row>
    <row r="18" spans="4:9" x14ac:dyDescent="0.25">
      <c r="D18" t="s">
        <v>34</v>
      </c>
      <c r="F18" t="s">
        <v>35</v>
      </c>
      <c r="G18" s="1">
        <f>+G11+G13+G14-G16</f>
        <v>446400.9</v>
      </c>
    </row>
    <row r="19" spans="4:9" x14ac:dyDescent="0.25">
      <c r="D19" t="s">
        <v>36</v>
      </c>
    </row>
    <row r="20" spans="4:9" x14ac:dyDescent="0.25">
      <c r="D20" t="s">
        <v>37</v>
      </c>
      <c r="I20" t="s">
        <v>38</v>
      </c>
    </row>
    <row r="21" spans="4:9" x14ac:dyDescent="0.25">
      <c r="D21" t="s">
        <v>39</v>
      </c>
      <c r="G21" s="1">
        <v>29909027.039999999</v>
      </c>
      <c r="H21" t="s">
        <v>40</v>
      </c>
      <c r="I21" t="s">
        <v>41</v>
      </c>
    </row>
    <row r="22" spans="4:9" x14ac:dyDescent="0.25">
      <c r="D22" t="s">
        <v>42</v>
      </c>
      <c r="G22" s="1">
        <v>3211202.59</v>
      </c>
      <c r="H22" t="s">
        <v>43</v>
      </c>
      <c r="I22" t="s">
        <v>44</v>
      </c>
    </row>
    <row r="23" spans="4:9" x14ac:dyDescent="0.25">
      <c r="D23" t="s">
        <v>45</v>
      </c>
    </row>
    <row r="24" spans="4:9" x14ac:dyDescent="0.25">
      <c r="G24" s="1">
        <v>0</v>
      </c>
      <c r="H24" t="s">
        <v>46</v>
      </c>
      <c r="I24" t="s">
        <v>9</v>
      </c>
    </row>
    <row r="25" spans="4:9" x14ac:dyDescent="0.25">
      <c r="D25" t="s">
        <v>47</v>
      </c>
      <c r="G25" s="1">
        <f>+G22-G24</f>
        <v>3211202.59</v>
      </c>
      <c r="H25" t="s">
        <v>48</v>
      </c>
    </row>
    <row r="26" spans="4:9" x14ac:dyDescent="0.25">
      <c r="D26" t="s">
        <v>49</v>
      </c>
      <c r="G26" s="1">
        <f>+G21+G25</f>
        <v>33120229.629999999</v>
      </c>
      <c r="H26" t="s">
        <v>50</v>
      </c>
    </row>
    <row r="27" spans="4:9" x14ac:dyDescent="0.25">
      <c r="D27" t="s">
        <v>51</v>
      </c>
      <c r="G27" s="3">
        <v>7.4999999999999997E-2</v>
      </c>
      <c r="H27" t="s">
        <v>52</v>
      </c>
      <c r="I27" t="s">
        <v>53</v>
      </c>
    </row>
    <row r="28" spans="4:9" x14ac:dyDescent="0.25">
      <c r="D28" t="s">
        <v>54</v>
      </c>
      <c r="G28" s="1">
        <f>+G26*G27</f>
        <v>2484017.2222499996</v>
      </c>
      <c r="H28" t="s">
        <v>55</v>
      </c>
    </row>
    <row r="30" spans="4:9" x14ac:dyDescent="0.25">
      <c r="D30" t="s">
        <v>56</v>
      </c>
    </row>
    <row r="31" spans="4:9" x14ac:dyDescent="0.25">
      <c r="D31" t="s">
        <v>57</v>
      </c>
      <c r="G31" s="1">
        <v>21637848.07</v>
      </c>
      <c r="H31" t="s">
        <v>58</v>
      </c>
      <c r="I31" t="s">
        <v>59</v>
      </c>
    </row>
    <row r="32" spans="4:9" x14ac:dyDescent="0.25">
      <c r="D32" t="s">
        <v>60</v>
      </c>
      <c r="G32" s="1">
        <v>25664443.59</v>
      </c>
      <c r="H32" t="s">
        <v>61</v>
      </c>
      <c r="I32" t="s">
        <v>62</v>
      </c>
    </row>
    <row r="33" spans="4:9" x14ac:dyDescent="0.25">
      <c r="D33" t="s">
        <v>63</v>
      </c>
      <c r="G33" s="1">
        <f>+(G31+G32)/2</f>
        <v>23651145.829999998</v>
      </c>
      <c r="H33" t="s">
        <v>64</v>
      </c>
    </row>
    <row r="34" spans="4:9" x14ac:dyDescent="0.25">
      <c r="D34" t="s">
        <v>65</v>
      </c>
      <c r="G34" s="1">
        <f>+G28+G33</f>
        <v>26135163.052249998</v>
      </c>
      <c r="H34" t="s">
        <v>66</v>
      </c>
    </row>
    <row r="35" spans="4:9" x14ac:dyDescent="0.25">
      <c r="D35" t="s">
        <v>67</v>
      </c>
      <c r="E35" s="2">
        <v>0.04</v>
      </c>
      <c r="F35" t="s">
        <v>68</v>
      </c>
      <c r="G35" s="1">
        <f>+E35*G34</f>
        <v>1045406.52209</v>
      </c>
      <c r="H35" t="s">
        <v>69</v>
      </c>
      <c r="I35" t="s">
        <v>70</v>
      </c>
    </row>
    <row r="36" spans="4:9" x14ac:dyDescent="0.25">
      <c r="D36" t="s">
        <v>71</v>
      </c>
      <c r="E36" s="2">
        <v>0.56000000000000005</v>
      </c>
      <c r="F36" t="s">
        <v>72</v>
      </c>
      <c r="G36" s="1">
        <f>+E36*G34</f>
        <v>14635691.30926</v>
      </c>
      <c r="H36" t="s">
        <v>73</v>
      </c>
      <c r="I36" t="s">
        <v>74</v>
      </c>
    </row>
    <row r="37" spans="4:9" x14ac:dyDescent="0.25">
      <c r="D37" t="s">
        <v>75</v>
      </c>
      <c r="E37" s="2">
        <v>0.4</v>
      </c>
      <c r="F37" t="s">
        <v>76</v>
      </c>
      <c r="G37" s="1">
        <f>+E37*G34</f>
        <v>10454065.220899999</v>
      </c>
      <c r="H37" t="s">
        <v>77</v>
      </c>
      <c r="I37" t="s">
        <v>78</v>
      </c>
    </row>
    <row r="38" spans="4:9" x14ac:dyDescent="0.25">
      <c r="D38" t="s">
        <v>79</v>
      </c>
      <c r="E38" s="2"/>
    </row>
    <row r="39" spans="4:9" x14ac:dyDescent="0.25">
      <c r="H39" t="s">
        <v>38</v>
      </c>
    </row>
    <row r="40" spans="4:9" x14ac:dyDescent="0.25">
      <c r="D40" t="s">
        <v>80</v>
      </c>
      <c r="F40" t="s">
        <v>81</v>
      </c>
      <c r="G40" s="4">
        <f>+G18/G37</f>
        <v>4.2701178017097642E-2</v>
      </c>
    </row>
    <row r="41" spans="4:9" x14ac:dyDescent="0.25">
      <c r="D41" t="s">
        <v>82</v>
      </c>
      <c r="F41" t="s">
        <v>83</v>
      </c>
      <c r="G41" s="3">
        <v>8.6599999999999996E-2</v>
      </c>
      <c r="H41" t="s">
        <v>53</v>
      </c>
    </row>
    <row r="42" spans="4:9" x14ac:dyDescent="0.25">
      <c r="D42" t="s">
        <v>84</v>
      </c>
      <c r="F42" t="s">
        <v>85</v>
      </c>
      <c r="G42" s="4">
        <f>+G40-G41</f>
        <v>-4.3898821982902354E-2</v>
      </c>
    </row>
    <row r="43" spans="4:9" x14ac:dyDescent="0.25">
      <c r="D43" t="s">
        <v>86</v>
      </c>
      <c r="F43" t="s">
        <v>87</v>
      </c>
      <c r="G43" s="5" t="str">
        <f>IF(G42&lt;G41,"Under","Over")</f>
        <v>Under</v>
      </c>
      <c r="H43" t="s">
        <v>88</v>
      </c>
    </row>
    <row r="44" spans="4:9" x14ac:dyDescent="0.25">
      <c r="G44" s="3"/>
      <c r="H44" t="s">
        <v>89</v>
      </c>
    </row>
    <row r="46" spans="4:9" x14ac:dyDescent="0.25">
      <c r="G46" s="3"/>
    </row>
    <row r="89" spans="4:4" x14ac:dyDescent="0.25">
      <c r="D89" t="s">
        <v>90</v>
      </c>
    </row>
    <row r="90" spans="4:4" x14ac:dyDescent="0.25">
      <c r="D9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Wakelin</dc:creator>
  <cp:lastModifiedBy>Danielle Wakelin</cp:lastModifiedBy>
  <dcterms:created xsi:type="dcterms:W3CDTF">2024-09-26T21:08:17Z</dcterms:created>
  <dcterms:modified xsi:type="dcterms:W3CDTF">2024-12-21T23:17:04Z</dcterms:modified>
</cp:coreProperties>
</file>