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RTH Power\Finance\Regulatory\2025 IRM\IRs\Submission 20250107\Attachments\"/>
    </mc:Choice>
  </mc:AlternateContent>
  <xr:revisionPtr revIDLastSave="0" documentId="8_{E373AC1B-FACB-4B3E-988E-B7C5222AA56C}" xr6:coauthVersionLast="36" xr6:coauthVersionMax="36" xr10:uidLastSave="{00000000-0000-0000-0000-000000000000}"/>
  <bookViews>
    <workbookView xWindow="0" yWindow="0" windowWidth="28800" windowHeight="11505" tabRatio="827" xr2:uid="{831E77A0-F9BE-4A30-ADB8-BCBE5FE72316}"/>
  </bookViews>
  <sheets>
    <sheet name="Options Analysis" sheetId="2" r:id="rId1"/>
    <sheet name="20yr-Option 1" sheetId="7" r:id="rId2"/>
    <sheet name="20yr-Option 2" sheetId="8" r:id="rId3"/>
    <sheet name="20yr-Option 3" sheetId="9" r:id="rId4"/>
    <sheet name="Depr.-Option 2" sheetId="14" r:id="rId5"/>
    <sheet name="CCA-Option 2" sheetId="15" r:id="rId6"/>
    <sheet name="Depr.-Option 3" sheetId="13" r:id="rId7"/>
    <sheet name="CCA-Option 3" sheetId="12" r:id="rId8"/>
    <sheet name="Assumptions" sheetId="10" r:id="rId9"/>
  </sheets>
  <calcPr calcId="191028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3" l="1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E3" i="15"/>
  <c r="D5" i="14"/>
  <c r="F5" i="14"/>
  <c r="B21" i="14"/>
  <c r="B38" i="7"/>
  <c r="B37" i="7"/>
  <c r="C8" i="7"/>
  <c r="F24" i="14" l="1"/>
  <c r="F25" i="14"/>
  <c r="G33" i="15"/>
  <c r="G38" i="15"/>
  <c r="D8" i="14"/>
  <c r="F8" i="14" s="1"/>
  <c r="D3" i="14"/>
  <c r="F26" i="14"/>
  <c r="F38" i="14"/>
  <c r="D18" i="14"/>
  <c r="F18" i="14" s="1"/>
  <c r="F17" i="14"/>
  <c r="G37" i="15"/>
  <c r="F36" i="14"/>
  <c r="D15" i="14"/>
  <c r="F15" i="14" s="1"/>
  <c r="F34" i="14"/>
  <c r="D13" i="14"/>
  <c r="F13" i="14" s="1"/>
  <c r="D10" i="14"/>
  <c r="F10" i="14" s="1"/>
  <c r="F28" i="14"/>
  <c r="D7" i="14"/>
  <c r="F7" i="14" s="1"/>
  <c r="G27" i="12"/>
  <c r="G28" i="12"/>
  <c r="G30" i="12"/>
  <c r="F38" i="13"/>
  <c r="F28" i="13"/>
  <c r="F18" i="13"/>
  <c r="F17" i="13"/>
  <c r="F16" i="13"/>
  <c r="F15" i="13"/>
  <c r="F14" i="13"/>
  <c r="F13" i="13"/>
  <c r="F33" i="13"/>
  <c r="F12" i="13"/>
  <c r="F11" i="13"/>
  <c r="F31" i="13"/>
  <c r="F10" i="13"/>
  <c r="F9" i="13"/>
  <c r="F8" i="13"/>
  <c r="F7" i="13"/>
  <c r="F6" i="13"/>
  <c r="F26" i="13"/>
  <c r="F5" i="13"/>
  <c r="F25" i="13"/>
  <c r="F4" i="13"/>
  <c r="F3" i="13"/>
  <c r="G26" i="12"/>
  <c r="G38" i="12"/>
  <c r="E18" i="12"/>
  <c r="G18" i="12" s="1"/>
  <c r="G37" i="12"/>
  <c r="G36" i="12"/>
  <c r="G34" i="12"/>
  <c r="G32" i="12"/>
  <c r="E9" i="12"/>
  <c r="G9" i="12" s="1"/>
  <c r="E8" i="12"/>
  <c r="G8" i="12" s="1"/>
  <c r="E6" i="12"/>
  <c r="G6" i="12" s="1"/>
  <c r="G25" i="12"/>
  <c r="E4" i="12"/>
  <c r="G4" i="12" s="1"/>
  <c r="F47" i="13" l="1"/>
  <c r="G5" i="13" s="1"/>
  <c r="D11" i="14"/>
  <c r="F11" i="14" s="1"/>
  <c r="F33" i="14"/>
  <c r="E17" i="15"/>
  <c r="G17" i="15" s="1"/>
  <c r="G59" i="15" s="1"/>
  <c r="F55" i="14"/>
  <c r="G33" i="14" s="1"/>
  <c r="G28" i="15"/>
  <c r="F37" i="14"/>
  <c r="F59" i="14" s="1"/>
  <c r="G17" i="14" s="1"/>
  <c r="E8" i="15"/>
  <c r="G8" i="15" s="1"/>
  <c r="G10" i="12"/>
  <c r="G52" i="12" s="1"/>
  <c r="D12" i="14"/>
  <c r="F12" i="14" s="1"/>
  <c r="D4" i="14"/>
  <c r="F4" i="14" s="1"/>
  <c r="F46" i="14" s="1"/>
  <c r="F35" i="13"/>
  <c r="F57" i="13" s="1"/>
  <c r="D9" i="14"/>
  <c r="F9" i="14" s="1"/>
  <c r="G60" i="12"/>
  <c r="H18" i="12" s="1"/>
  <c r="D6" i="14"/>
  <c r="F6" i="14" s="1"/>
  <c r="F48" i="14" s="1"/>
  <c r="E12" i="15"/>
  <c r="G12" i="15" s="1"/>
  <c r="G29" i="12"/>
  <c r="G51" i="12" s="1"/>
  <c r="F48" i="13"/>
  <c r="G26" i="13" s="1"/>
  <c r="F23" i="14"/>
  <c r="D16" i="14"/>
  <c r="F16" i="14" s="1"/>
  <c r="F58" i="14" s="1"/>
  <c r="F50" i="14"/>
  <c r="G28" i="14" s="1"/>
  <c r="E10" i="15"/>
  <c r="G10" i="15" s="1"/>
  <c r="D14" i="14"/>
  <c r="F14" i="14" s="1"/>
  <c r="F56" i="14" s="1"/>
  <c r="F29" i="14"/>
  <c r="B21" i="15"/>
  <c r="F31" i="14"/>
  <c r="G30" i="15"/>
  <c r="E13" i="15"/>
  <c r="G13" i="15" s="1"/>
  <c r="G55" i="15" s="1"/>
  <c r="E18" i="15"/>
  <c r="G18" i="15" s="1"/>
  <c r="G60" i="15" s="1"/>
  <c r="E11" i="15"/>
  <c r="G11" i="15" s="1"/>
  <c r="G31" i="15"/>
  <c r="E15" i="15"/>
  <c r="G15" i="15" s="1"/>
  <c r="G35" i="15"/>
  <c r="G36" i="15"/>
  <c r="E7" i="15"/>
  <c r="G7" i="15" s="1"/>
  <c r="G27" i="15"/>
  <c r="F3" i="14"/>
  <c r="F35" i="14"/>
  <c r="F57" i="14" s="1"/>
  <c r="F47" i="14"/>
  <c r="F27" i="14"/>
  <c r="F49" i="14" s="1"/>
  <c r="F60" i="14"/>
  <c r="F32" i="14"/>
  <c r="F30" i="14"/>
  <c r="F52" i="14" s="1"/>
  <c r="G50" i="12"/>
  <c r="G48" i="12"/>
  <c r="E3" i="12"/>
  <c r="G3" i="12" s="1"/>
  <c r="G23" i="12"/>
  <c r="E11" i="12"/>
  <c r="G11" i="12" s="1"/>
  <c r="G31" i="12"/>
  <c r="E13" i="12"/>
  <c r="G13" i="12" s="1"/>
  <c r="G33" i="12"/>
  <c r="E15" i="12"/>
  <c r="G15" i="12" s="1"/>
  <c r="G35" i="12"/>
  <c r="G24" i="12"/>
  <c r="G46" i="12" s="1"/>
  <c r="E12" i="12"/>
  <c r="G12" i="12" s="1"/>
  <c r="G54" i="12" s="1"/>
  <c r="E14" i="12"/>
  <c r="G14" i="12" s="1"/>
  <c r="G56" i="12" s="1"/>
  <c r="F27" i="13"/>
  <c r="F29" i="13"/>
  <c r="F51" i="13" s="1"/>
  <c r="D21" i="13"/>
  <c r="F50" i="13"/>
  <c r="F60" i="13"/>
  <c r="F30" i="13"/>
  <c r="F52" i="13" s="1"/>
  <c r="F32" i="13"/>
  <c r="F54" i="13" s="1"/>
  <c r="F34" i="13"/>
  <c r="F19" i="13"/>
  <c r="B20" i="9" s="1"/>
  <c r="F24" i="13"/>
  <c r="F46" i="13" s="1"/>
  <c r="F36" i="13"/>
  <c r="F58" i="13" s="1"/>
  <c r="B21" i="13"/>
  <c r="B24" i="13" s="1"/>
  <c r="F53" i="13"/>
  <c r="F55" i="13"/>
  <c r="F37" i="13"/>
  <c r="F59" i="13" s="1"/>
  <c r="F23" i="13"/>
  <c r="E5" i="12"/>
  <c r="G5" i="12" s="1"/>
  <c r="G47" i="12" s="1"/>
  <c r="E7" i="12"/>
  <c r="G7" i="12" s="1"/>
  <c r="G49" i="12" s="1"/>
  <c r="E17" i="12"/>
  <c r="G17" i="12" s="1"/>
  <c r="G59" i="12" s="1"/>
  <c r="E16" i="12"/>
  <c r="G16" i="12" s="1"/>
  <c r="G58" i="12" s="1"/>
  <c r="B21" i="12"/>
  <c r="B24" i="12" s="1"/>
  <c r="G53" i="15" l="1"/>
  <c r="G25" i="13"/>
  <c r="G47" i="13" s="1"/>
  <c r="H5" i="13" s="1"/>
  <c r="H38" i="12"/>
  <c r="H60" i="12" s="1"/>
  <c r="G57" i="15"/>
  <c r="H15" i="15" s="1"/>
  <c r="G50" i="15"/>
  <c r="H28" i="15" s="1"/>
  <c r="G49" i="15"/>
  <c r="H27" i="15" s="1"/>
  <c r="G13" i="14"/>
  <c r="G55" i="14" s="1"/>
  <c r="G8" i="14"/>
  <c r="G50" i="14" s="1"/>
  <c r="F54" i="14"/>
  <c r="G32" i="14" s="1"/>
  <c r="G6" i="13"/>
  <c r="G48" i="13" s="1"/>
  <c r="E9" i="15"/>
  <c r="G9" i="15" s="1"/>
  <c r="G29" i="15"/>
  <c r="G51" i="15" s="1"/>
  <c r="F53" i="14"/>
  <c r="E16" i="15"/>
  <c r="G16" i="15" s="1"/>
  <c r="G58" i="15" s="1"/>
  <c r="H36" i="15" s="1"/>
  <c r="G52" i="15"/>
  <c r="H30" i="15" s="1"/>
  <c r="G24" i="15"/>
  <c r="E4" i="15"/>
  <c r="G4" i="15" s="1"/>
  <c r="G25" i="15"/>
  <c r="E5" i="15"/>
  <c r="G26" i="14"/>
  <c r="G6" i="14"/>
  <c r="G16" i="14"/>
  <c r="G36" i="14"/>
  <c r="G53" i="12"/>
  <c r="H11" i="12" s="1"/>
  <c r="G26" i="15"/>
  <c r="E14" i="15"/>
  <c r="G14" i="15" s="1"/>
  <c r="E6" i="15"/>
  <c r="G6" i="15" s="1"/>
  <c r="F19" i="14"/>
  <c r="B20" i="8" s="1"/>
  <c r="G23" i="15"/>
  <c r="G3" i="15"/>
  <c r="H9" i="12"/>
  <c r="H29" i="12"/>
  <c r="G57" i="12"/>
  <c r="H15" i="12" s="1"/>
  <c r="D21" i="14"/>
  <c r="F51" i="14"/>
  <c r="G55" i="12"/>
  <c r="H13" i="12" s="1"/>
  <c r="G34" i="15"/>
  <c r="G32" i="15"/>
  <c r="G54" i="15" s="1"/>
  <c r="H32" i="15" s="1"/>
  <c r="H38" i="15"/>
  <c r="H18" i="15"/>
  <c r="H33" i="15"/>
  <c r="H13" i="15"/>
  <c r="H17" i="15"/>
  <c r="H37" i="15"/>
  <c r="H11" i="15"/>
  <c r="H31" i="15"/>
  <c r="G37" i="14"/>
  <c r="G59" i="14" s="1"/>
  <c r="H17" i="14" s="1"/>
  <c r="F45" i="14"/>
  <c r="G3" i="14" s="1"/>
  <c r="F39" i="14"/>
  <c r="G30" i="14"/>
  <c r="G10" i="14"/>
  <c r="G34" i="14"/>
  <c r="G14" i="14"/>
  <c r="G18" i="14"/>
  <c r="G38" i="14"/>
  <c r="G24" i="14"/>
  <c r="G4" i="14"/>
  <c r="G5" i="14"/>
  <c r="G25" i="14"/>
  <c r="G15" i="14"/>
  <c r="G35" i="14"/>
  <c r="G27" i="14"/>
  <c r="G7" i="14"/>
  <c r="H14" i="12"/>
  <c r="H34" i="12"/>
  <c r="H12" i="12"/>
  <c r="H32" i="12"/>
  <c r="H7" i="12"/>
  <c r="H27" i="12"/>
  <c r="H5" i="12"/>
  <c r="H25" i="12"/>
  <c r="G45" i="12"/>
  <c r="G39" i="12"/>
  <c r="G19" i="12"/>
  <c r="B30" i="9" s="1"/>
  <c r="H4" i="12"/>
  <c r="H24" i="12"/>
  <c r="H6" i="12"/>
  <c r="H26" i="12"/>
  <c r="H17" i="12"/>
  <c r="H37" i="12"/>
  <c r="H8" i="12"/>
  <c r="H28" i="12"/>
  <c r="H30" i="12"/>
  <c r="H10" i="12"/>
  <c r="H16" i="12"/>
  <c r="H36" i="12"/>
  <c r="E21" i="12"/>
  <c r="G32" i="13"/>
  <c r="G12" i="13"/>
  <c r="G35" i="13"/>
  <c r="G15" i="13"/>
  <c r="G24" i="13"/>
  <c r="G4" i="13"/>
  <c r="G31" i="13"/>
  <c r="G11" i="13"/>
  <c r="G36" i="13"/>
  <c r="G16" i="13"/>
  <c r="G13" i="13"/>
  <c r="G33" i="13"/>
  <c r="G10" i="13"/>
  <c r="G30" i="13"/>
  <c r="G18" i="13"/>
  <c r="G38" i="13"/>
  <c r="G28" i="13"/>
  <c r="G8" i="13"/>
  <c r="H25" i="13"/>
  <c r="G9" i="13"/>
  <c r="G29" i="13"/>
  <c r="F45" i="13"/>
  <c r="F39" i="13"/>
  <c r="G17" i="13"/>
  <c r="G37" i="13"/>
  <c r="F49" i="13"/>
  <c r="F56" i="13"/>
  <c r="G60" i="13" l="1"/>
  <c r="H38" i="13" s="1"/>
  <c r="H47" i="13"/>
  <c r="I25" i="13" s="1"/>
  <c r="H7" i="15"/>
  <c r="H49" i="15" s="1"/>
  <c r="I7" i="15" s="1"/>
  <c r="H59" i="12"/>
  <c r="I38" i="12"/>
  <c r="I18" i="12"/>
  <c r="H48" i="12"/>
  <c r="I6" i="12" s="1"/>
  <c r="H35" i="12"/>
  <c r="G52" i="13"/>
  <c r="G59" i="13"/>
  <c r="H37" i="13" s="1"/>
  <c r="H8" i="15"/>
  <c r="H50" i="15" s="1"/>
  <c r="H35" i="15"/>
  <c r="G12" i="14"/>
  <c r="H57" i="15"/>
  <c r="I15" i="15" s="1"/>
  <c r="G48" i="14"/>
  <c r="H6" i="14" s="1"/>
  <c r="H58" i="12"/>
  <c r="I16" i="12" s="1"/>
  <c r="H51" i="12"/>
  <c r="I9" i="12" s="1"/>
  <c r="H33" i="12"/>
  <c r="H55" i="12" s="1"/>
  <c r="G23" i="14"/>
  <c r="G45" i="14" s="1"/>
  <c r="H12" i="15"/>
  <c r="H54" i="15" s="1"/>
  <c r="G57" i="14"/>
  <c r="H15" i="14" s="1"/>
  <c r="F61" i="14"/>
  <c r="G11" i="14"/>
  <c r="G31" i="14"/>
  <c r="G53" i="14" s="1"/>
  <c r="G47" i="14"/>
  <c r="H25" i="14" s="1"/>
  <c r="H10" i="15"/>
  <c r="H52" i="15" s="1"/>
  <c r="I10" i="15" s="1"/>
  <c r="G46" i="15"/>
  <c r="H4" i="15" s="1"/>
  <c r="E21" i="15"/>
  <c r="G5" i="15"/>
  <c r="G19" i="15" s="1"/>
  <c r="B30" i="8" s="1"/>
  <c r="G39" i="15"/>
  <c r="G48" i="15"/>
  <c r="G55" i="13"/>
  <c r="H33" i="13" s="1"/>
  <c r="G60" i="14"/>
  <c r="H38" i="14" s="1"/>
  <c r="G51" i="13"/>
  <c r="H9" i="13" s="1"/>
  <c r="H31" i="12"/>
  <c r="H53" i="12" s="1"/>
  <c r="H50" i="12"/>
  <c r="I8" i="12" s="1"/>
  <c r="G58" i="14"/>
  <c r="G29" i="14"/>
  <c r="G9" i="14"/>
  <c r="G56" i="15"/>
  <c r="G45" i="15"/>
  <c r="H55" i="15"/>
  <c r="H16" i="15"/>
  <c r="H58" i="15" s="1"/>
  <c r="H60" i="15"/>
  <c r="H59" i="15"/>
  <c r="H9" i="15"/>
  <c r="H29" i="15"/>
  <c r="I35" i="15"/>
  <c r="H53" i="15"/>
  <c r="H37" i="14"/>
  <c r="H59" i="14"/>
  <c r="I37" i="14" s="1"/>
  <c r="G56" i="14"/>
  <c r="G46" i="14"/>
  <c r="H13" i="14"/>
  <c r="H33" i="14"/>
  <c r="G49" i="14"/>
  <c r="G52" i="14"/>
  <c r="G54" i="14"/>
  <c r="H28" i="14"/>
  <c r="H8" i="14"/>
  <c r="H49" i="12"/>
  <c r="I27" i="12" s="1"/>
  <c r="H52" i="12"/>
  <c r="I10" i="12" s="1"/>
  <c r="H47" i="12"/>
  <c r="I25" i="12" s="1"/>
  <c r="H46" i="12"/>
  <c r="I4" i="12" s="1"/>
  <c r="H3" i="12"/>
  <c r="H23" i="12"/>
  <c r="G61" i="12"/>
  <c r="H57" i="12"/>
  <c r="I60" i="12"/>
  <c r="I37" i="12"/>
  <c r="I17" i="12"/>
  <c r="I36" i="12"/>
  <c r="H54" i="12"/>
  <c r="H56" i="12"/>
  <c r="G58" i="13"/>
  <c r="H16" i="13" s="1"/>
  <c r="G23" i="13"/>
  <c r="F61" i="13"/>
  <c r="G3" i="13"/>
  <c r="G50" i="13"/>
  <c r="G27" i="13"/>
  <c r="G7" i="13"/>
  <c r="G53" i="13"/>
  <c r="H26" i="13"/>
  <c r="H6" i="13"/>
  <c r="G46" i="13"/>
  <c r="G14" i="13"/>
  <c r="G34" i="13"/>
  <c r="G57" i="13"/>
  <c r="H10" i="13"/>
  <c r="H30" i="13"/>
  <c r="G54" i="13"/>
  <c r="B38" i="9"/>
  <c r="N15" i="9"/>
  <c r="O15" i="9" s="1"/>
  <c r="P15" i="9" s="1"/>
  <c r="Q15" i="9" s="1"/>
  <c r="R15" i="9" s="1"/>
  <c r="S15" i="9" s="1"/>
  <c r="T15" i="9" s="1"/>
  <c r="U15" i="9" s="1"/>
  <c r="I15" i="9"/>
  <c r="C10" i="9"/>
  <c r="D10" i="9" s="1"/>
  <c r="E10" i="9" s="1"/>
  <c r="F10" i="9" s="1"/>
  <c r="G10" i="9" s="1"/>
  <c r="H10" i="9" s="1"/>
  <c r="I10" i="9" s="1"/>
  <c r="J10" i="9" s="1"/>
  <c r="K10" i="9" s="1"/>
  <c r="L10" i="9" s="1"/>
  <c r="M10" i="9" s="1"/>
  <c r="N10" i="9" s="1"/>
  <c r="O10" i="9" s="1"/>
  <c r="P10" i="9" s="1"/>
  <c r="Q10" i="9" s="1"/>
  <c r="R10" i="9" s="1"/>
  <c r="S10" i="9" s="1"/>
  <c r="T10" i="9" s="1"/>
  <c r="U10" i="9" s="1"/>
  <c r="C8" i="9"/>
  <c r="A7" i="9"/>
  <c r="E5" i="9" s="1"/>
  <c r="D29" i="7"/>
  <c r="N15" i="8"/>
  <c r="O15" i="8" s="1"/>
  <c r="P15" i="8" s="1"/>
  <c r="Q15" i="8" s="1"/>
  <c r="R15" i="8" s="1"/>
  <c r="S15" i="8" s="1"/>
  <c r="T15" i="8" s="1"/>
  <c r="U15" i="8" s="1"/>
  <c r="I15" i="8"/>
  <c r="C10" i="8"/>
  <c r="C8" i="8"/>
  <c r="A7" i="8"/>
  <c r="E6" i="8" s="1"/>
  <c r="V39" i="7"/>
  <c r="H17" i="13" l="1"/>
  <c r="H18" i="13"/>
  <c r="H60" i="13" s="1"/>
  <c r="I38" i="13" s="1"/>
  <c r="I5" i="13"/>
  <c r="I47" i="13" s="1"/>
  <c r="G19" i="14"/>
  <c r="C20" i="8" s="1"/>
  <c r="I26" i="12"/>
  <c r="I48" i="12" s="1"/>
  <c r="J6" i="12" s="1"/>
  <c r="I24" i="12"/>
  <c r="I46" i="12" s="1"/>
  <c r="J24" i="12" s="1"/>
  <c r="I29" i="12"/>
  <c r="I51" i="12" s="1"/>
  <c r="J9" i="12" s="1"/>
  <c r="H29" i="13"/>
  <c r="H51" i="13" s="1"/>
  <c r="I29" i="13" s="1"/>
  <c r="H13" i="13"/>
  <c r="H55" i="13" s="1"/>
  <c r="H51" i="15"/>
  <c r="I9" i="15" s="1"/>
  <c r="G47" i="15"/>
  <c r="H25" i="15" s="1"/>
  <c r="H18" i="14"/>
  <c r="H60" i="14" s="1"/>
  <c r="I18" i="14" s="1"/>
  <c r="H26" i="14"/>
  <c r="H48" i="14" s="1"/>
  <c r="I27" i="15"/>
  <c r="I49" i="15" s="1"/>
  <c r="I17" i="14"/>
  <c r="I59" i="14" s="1"/>
  <c r="I32" i="15"/>
  <c r="I12" i="15"/>
  <c r="G39" i="14"/>
  <c r="H35" i="14"/>
  <c r="H57" i="14" s="1"/>
  <c r="I35" i="14" s="1"/>
  <c r="I5" i="12"/>
  <c r="I47" i="12" s="1"/>
  <c r="I7" i="12"/>
  <c r="I49" i="12" s="1"/>
  <c r="H31" i="14"/>
  <c r="H11" i="14"/>
  <c r="G56" i="13"/>
  <c r="H14" i="13" s="1"/>
  <c r="H5" i="14"/>
  <c r="H47" i="14" s="1"/>
  <c r="I30" i="15"/>
  <c r="I52" i="15" s="1"/>
  <c r="J10" i="15" s="1"/>
  <c r="H24" i="15"/>
  <c r="H46" i="15" s="1"/>
  <c r="I4" i="15" s="1"/>
  <c r="I11" i="12"/>
  <c r="I31" i="12"/>
  <c r="H16" i="14"/>
  <c r="H36" i="14"/>
  <c r="I57" i="15"/>
  <c r="J15" i="15" s="1"/>
  <c r="H36" i="13"/>
  <c r="H58" i="13" s="1"/>
  <c r="I36" i="13" s="1"/>
  <c r="H52" i="13"/>
  <c r="I30" i="13" s="1"/>
  <c r="H34" i="15"/>
  <c r="H14" i="15"/>
  <c r="H26" i="15"/>
  <c r="H6" i="15"/>
  <c r="H23" i="15"/>
  <c r="H3" i="15"/>
  <c r="H39" i="12"/>
  <c r="I58" i="12"/>
  <c r="J16" i="12" s="1"/>
  <c r="I28" i="12"/>
  <c r="I50" i="12" s="1"/>
  <c r="J8" i="12" s="1"/>
  <c r="G51" i="14"/>
  <c r="G61" i="14" s="1"/>
  <c r="I38" i="15"/>
  <c r="I18" i="15"/>
  <c r="I33" i="15"/>
  <c r="I13" i="15"/>
  <c r="I37" i="15"/>
  <c r="I17" i="15"/>
  <c r="I8" i="15"/>
  <c r="I28" i="15"/>
  <c r="I36" i="15"/>
  <c r="I16" i="15"/>
  <c r="I11" i="15"/>
  <c r="I31" i="15"/>
  <c r="I53" i="15" s="1"/>
  <c r="H55" i="14"/>
  <c r="I13" i="14" s="1"/>
  <c r="H14" i="14"/>
  <c r="H34" i="14"/>
  <c r="H7" i="14"/>
  <c r="H27" i="14"/>
  <c r="H12" i="14"/>
  <c r="H32" i="14"/>
  <c r="H10" i="14"/>
  <c r="H30" i="14"/>
  <c r="H3" i="14"/>
  <c r="H23" i="14"/>
  <c r="H24" i="14"/>
  <c r="H4" i="14"/>
  <c r="H50" i="14"/>
  <c r="I30" i="12"/>
  <c r="I52" i="12" s="1"/>
  <c r="I12" i="12"/>
  <c r="I32" i="12"/>
  <c r="I15" i="12"/>
  <c r="I35" i="12"/>
  <c r="I13" i="12"/>
  <c r="I33" i="12"/>
  <c r="I14" i="12"/>
  <c r="I34" i="12"/>
  <c r="H45" i="12"/>
  <c r="H19" i="12"/>
  <c r="C30" i="9" s="1"/>
  <c r="I59" i="12"/>
  <c r="J18" i="12"/>
  <c r="J38" i="12"/>
  <c r="H59" i="13"/>
  <c r="I37" i="13" s="1"/>
  <c r="H15" i="13"/>
  <c r="H35" i="13"/>
  <c r="H28" i="13"/>
  <c r="H8" i="13"/>
  <c r="H24" i="13"/>
  <c r="H4" i="13"/>
  <c r="H31" i="13"/>
  <c r="H11" i="13"/>
  <c r="H12" i="13"/>
  <c r="H32" i="13"/>
  <c r="H54" i="13" s="1"/>
  <c r="G19" i="13"/>
  <c r="C20" i="9" s="1"/>
  <c r="H48" i="13"/>
  <c r="G45" i="13"/>
  <c r="G39" i="13"/>
  <c r="G49" i="13"/>
  <c r="B21" i="9"/>
  <c r="B22" i="9" s="1"/>
  <c r="C11" i="9"/>
  <c r="D11" i="9" s="1"/>
  <c r="E11" i="9" s="1"/>
  <c r="F11" i="9" s="1"/>
  <c r="G11" i="9" s="1"/>
  <c r="H11" i="9" s="1"/>
  <c r="I11" i="9" s="1"/>
  <c r="J11" i="9" s="1"/>
  <c r="K11" i="9" s="1"/>
  <c r="L11" i="9" s="1"/>
  <c r="M11" i="9" s="1"/>
  <c r="N11" i="9" s="1"/>
  <c r="O11" i="9" s="1"/>
  <c r="P11" i="9" s="1"/>
  <c r="Q11" i="9" s="1"/>
  <c r="R11" i="9" s="1"/>
  <c r="S11" i="9" s="1"/>
  <c r="T11" i="9" s="1"/>
  <c r="U11" i="9" s="1"/>
  <c r="B21" i="8"/>
  <c r="C19" i="8" s="1"/>
  <c r="E6" i="9"/>
  <c r="C7" i="9" s="1"/>
  <c r="C38" i="9"/>
  <c r="D38" i="9" s="1"/>
  <c r="E38" i="9" s="1"/>
  <c r="D10" i="8"/>
  <c r="E10" i="8" s="1"/>
  <c r="F10" i="8" s="1"/>
  <c r="G10" i="8" s="1"/>
  <c r="H10" i="8" s="1"/>
  <c r="I10" i="8" s="1"/>
  <c r="J10" i="8" s="1"/>
  <c r="K10" i="8" s="1"/>
  <c r="L10" i="8" s="1"/>
  <c r="M10" i="8" s="1"/>
  <c r="N10" i="8" s="1"/>
  <c r="O10" i="8" s="1"/>
  <c r="P10" i="8" s="1"/>
  <c r="Q10" i="8" s="1"/>
  <c r="R10" i="8" s="1"/>
  <c r="S10" i="8" s="1"/>
  <c r="T10" i="8" s="1"/>
  <c r="U10" i="8" s="1"/>
  <c r="E5" i="8"/>
  <c r="C7" i="8" s="1"/>
  <c r="C11" i="8"/>
  <c r="A7" i="7"/>
  <c r="E6" i="7" s="1"/>
  <c r="C10" i="7"/>
  <c r="C11" i="7" s="1"/>
  <c r="C19" i="7"/>
  <c r="B22" i="7"/>
  <c r="B16" i="7"/>
  <c r="C14" i="7" s="1"/>
  <c r="H34" i="13" l="1"/>
  <c r="H56" i="13" s="1"/>
  <c r="I34" i="13" s="1"/>
  <c r="I17" i="13"/>
  <c r="I59" i="13" s="1"/>
  <c r="I16" i="13"/>
  <c r="I58" i="13" s="1"/>
  <c r="I24" i="15"/>
  <c r="I46" i="15" s="1"/>
  <c r="J4" i="15" s="1"/>
  <c r="J26" i="12"/>
  <c r="J4" i="12"/>
  <c r="J46" i="12" s="1"/>
  <c r="K4" i="12" s="1"/>
  <c r="J29" i="12"/>
  <c r="J51" i="12" s="1"/>
  <c r="K9" i="12" s="1"/>
  <c r="I18" i="13"/>
  <c r="I29" i="15"/>
  <c r="I51" i="15" s="1"/>
  <c r="J9" i="15" s="1"/>
  <c r="G61" i="15"/>
  <c r="H58" i="14"/>
  <c r="I54" i="15"/>
  <c r="J12" i="15" s="1"/>
  <c r="H5" i="15"/>
  <c r="H19" i="15" s="1"/>
  <c r="C30" i="8" s="1"/>
  <c r="I15" i="14"/>
  <c r="I57" i="14" s="1"/>
  <c r="I38" i="14"/>
  <c r="I60" i="14" s="1"/>
  <c r="J38" i="14" s="1"/>
  <c r="J7" i="12"/>
  <c r="J27" i="12"/>
  <c r="H48" i="15"/>
  <c r="I10" i="13"/>
  <c r="I52" i="13" s="1"/>
  <c r="I60" i="13"/>
  <c r="J38" i="13" s="1"/>
  <c r="I9" i="13"/>
  <c r="I51" i="13" s="1"/>
  <c r="J28" i="12"/>
  <c r="J50" i="12" s="1"/>
  <c r="K8" i="12" s="1"/>
  <c r="H53" i="14"/>
  <c r="K29" i="12"/>
  <c r="K51" i="12" s="1"/>
  <c r="L9" i="12" s="1"/>
  <c r="I57" i="12"/>
  <c r="J15" i="12" s="1"/>
  <c r="H56" i="14"/>
  <c r="I34" i="14" s="1"/>
  <c r="I55" i="12"/>
  <c r="J13" i="12" s="1"/>
  <c r="I33" i="14"/>
  <c r="I55" i="14" s="1"/>
  <c r="H56" i="15"/>
  <c r="J35" i="15"/>
  <c r="J57" i="15" s="1"/>
  <c r="K35" i="15" s="1"/>
  <c r="J60" i="12"/>
  <c r="K18" i="12" s="1"/>
  <c r="J48" i="12"/>
  <c r="K6" i="12" s="1"/>
  <c r="H29" i="14"/>
  <c r="H9" i="14"/>
  <c r="H19" i="14" s="1"/>
  <c r="D20" i="8" s="1"/>
  <c r="I16" i="14"/>
  <c r="I36" i="14"/>
  <c r="J30" i="15"/>
  <c r="J52" i="15" s="1"/>
  <c r="J36" i="12"/>
  <c r="J58" i="12" s="1"/>
  <c r="H49" i="14"/>
  <c r="I7" i="14" s="1"/>
  <c r="H45" i="15"/>
  <c r="I53" i="12"/>
  <c r="I55" i="15"/>
  <c r="I60" i="15"/>
  <c r="H39" i="15"/>
  <c r="J31" i="15"/>
  <c r="J11" i="15"/>
  <c r="I50" i="15"/>
  <c r="J7" i="15"/>
  <c r="J27" i="15"/>
  <c r="I58" i="15"/>
  <c r="I59" i="15"/>
  <c r="H54" i="14"/>
  <c r="I12" i="14" s="1"/>
  <c r="H46" i="14"/>
  <c r="H45" i="14"/>
  <c r="I25" i="14"/>
  <c r="I5" i="14"/>
  <c r="I26" i="14"/>
  <c r="I6" i="14"/>
  <c r="J37" i="14"/>
  <c r="J17" i="14"/>
  <c r="I28" i="14"/>
  <c r="I8" i="14"/>
  <c r="H52" i="14"/>
  <c r="J10" i="12"/>
  <c r="J30" i="12"/>
  <c r="J17" i="12"/>
  <c r="J37" i="12"/>
  <c r="J59" i="12" s="1"/>
  <c r="I54" i="12"/>
  <c r="I3" i="12"/>
  <c r="I19" i="12" s="1"/>
  <c r="D30" i="9" s="1"/>
  <c r="I23" i="12"/>
  <c r="H61" i="12"/>
  <c r="J5" i="12"/>
  <c r="J25" i="12"/>
  <c r="I56" i="12"/>
  <c r="I26" i="13"/>
  <c r="I6" i="13"/>
  <c r="H7" i="13"/>
  <c r="H27" i="13"/>
  <c r="I33" i="13"/>
  <c r="I13" i="13"/>
  <c r="H53" i="13"/>
  <c r="H50" i="13"/>
  <c r="H23" i="13"/>
  <c r="G61" i="13"/>
  <c r="H3" i="13"/>
  <c r="J25" i="13"/>
  <c r="J5" i="13"/>
  <c r="H46" i="13"/>
  <c r="H57" i="13"/>
  <c r="I32" i="13"/>
  <c r="I12" i="13"/>
  <c r="C19" i="9"/>
  <c r="F38" i="9"/>
  <c r="G38" i="9" s="1"/>
  <c r="H38" i="9" s="1"/>
  <c r="I38" i="9" s="1"/>
  <c r="J38" i="9" s="1"/>
  <c r="K38" i="9" s="1"/>
  <c r="L38" i="9" s="1"/>
  <c r="M38" i="9" s="1"/>
  <c r="N38" i="9" s="1"/>
  <c r="O38" i="9" s="1"/>
  <c r="P38" i="9" s="1"/>
  <c r="Q38" i="9" s="1"/>
  <c r="R38" i="9" s="1"/>
  <c r="S38" i="9" s="1"/>
  <c r="T38" i="9" s="1"/>
  <c r="U38" i="9" s="1"/>
  <c r="C21" i="8"/>
  <c r="D19" i="8" s="1"/>
  <c r="B22" i="8"/>
  <c r="D11" i="8"/>
  <c r="E11" i="8" s="1"/>
  <c r="F11" i="8" s="1"/>
  <c r="D10" i="7"/>
  <c r="E10" i="7" s="1"/>
  <c r="F10" i="7" s="1"/>
  <c r="G10" i="7" s="1"/>
  <c r="H10" i="7" s="1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E5" i="7"/>
  <c r="C7" i="7" s="1"/>
  <c r="C16" i="7"/>
  <c r="D14" i="7" s="1"/>
  <c r="C21" i="7"/>
  <c r="D19" i="7" s="1"/>
  <c r="B17" i="7"/>
  <c r="B24" i="7" s="1"/>
  <c r="B37" i="8"/>
  <c r="C37" i="8" s="1"/>
  <c r="D37" i="8" s="1"/>
  <c r="B39" i="9"/>
  <c r="C39" i="9" s="1"/>
  <c r="D39" i="9" s="1"/>
  <c r="E39" i="9" s="1"/>
  <c r="B38" i="8"/>
  <c r="C38" i="8" s="1"/>
  <c r="D38" i="8" s="1"/>
  <c r="E38" i="8" s="1"/>
  <c r="F38" i="8" s="1"/>
  <c r="G38" i="8" s="1"/>
  <c r="H38" i="8" s="1"/>
  <c r="I38" i="8" s="1"/>
  <c r="J38" i="8" s="1"/>
  <c r="K38" i="8" s="1"/>
  <c r="L38" i="8" s="1"/>
  <c r="M38" i="8" s="1"/>
  <c r="N38" i="8" s="1"/>
  <c r="O38" i="8" s="1"/>
  <c r="P38" i="8" s="1"/>
  <c r="Q38" i="8" s="1"/>
  <c r="R38" i="8" s="1"/>
  <c r="S38" i="8" s="1"/>
  <c r="T38" i="8" s="1"/>
  <c r="U38" i="8" s="1"/>
  <c r="B37" i="9"/>
  <c r="C37" i="9" s="1"/>
  <c r="D37" i="9" s="1"/>
  <c r="E37" i="9" s="1"/>
  <c r="J32" i="15" l="1"/>
  <c r="H49" i="13"/>
  <c r="I7" i="13" s="1"/>
  <c r="J18" i="13"/>
  <c r="J60" i="13" s="1"/>
  <c r="H47" i="15"/>
  <c r="I5" i="15" s="1"/>
  <c r="I14" i="14"/>
  <c r="J24" i="15"/>
  <c r="J18" i="14"/>
  <c r="J60" i="14" s="1"/>
  <c r="I54" i="13"/>
  <c r="J12" i="13" s="1"/>
  <c r="K38" i="12"/>
  <c r="K60" i="12" s="1"/>
  <c r="L18" i="12" s="1"/>
  <c r="I26" i="15"/>
  <c r="I6" i="15"/>
  <c r="H51" i="14"/>
  <c r="I9" i="14" s="1"/>
  <c r="L29" i="12"/>
  <c r="L51" i="12" s="1"/>
  <c r="M9" i="12" s="1"/>
  <c r="I31" i="14"/>
  <c r="I11" i="14"/>
  <c r="J35" i="12"/>
  <c r="J57" i="12" s="1"/>
  <c r="I14" i="13"/>
  <c r="I56" i="13" s="1"/>
  <c r="K24" i="12"/>
  <c r="K46" i="12" s="1"/>
  <c r="J49" i="12"/>
  <c r="H39" i="14"/>
  <c r="K26" i="12"/>
  <c r="K48" i="12" s="1"/>
  <c r="L6" i="12" s="1"/>
  <c r="J52" i="12"/>
  <c r="I32" i="14"/>
  <c r="I54" i="14" s="1"/>
  <c r="J32" i="14" s="1"/>
  <c r="K15" i="15"/>
  <c r="K57" i="15" s="1"/>
  <c r="J49" i="15"/>
  <c r="K7" i="15" s="1"/>
  <c r="J11" i="12"/>
  <c r="J31" i="12"/>
  <c r="I3" i="15"/>
  <c r="I23" i="15"/>
  <c r="I14" i="15"/>
  <c r="I34" i="15"/>
  <c r="K16" i="12"/>
  <c r="K36" i="12"/>
  <c r="J33" i="12"/>
  <c r="J55" i="12" s="1"/>
  <c r="K13" i="12" s="1"/>
  <c r="I27" i="14"/>
  <c r="I49" i="14" s="1"/>
  <c r="J7" i="14" s="1"/>
  <c r="J29" i="15"/>
  <c r="J51" i="15" s="1"/>
  <c r="K29" i="15" s="1"/>
  <c r="I58" i="14"/>
  <c r="J18" i="15"/>
  <c r="J38" i="15"/>
  <c r="J13" i="15"/>
  <c r="J33" i="15"/>
  <c r="J53" i="15"/>
  <c r="J36" i="15"/>
  <c r="J16" i="15"/>
  <c r="J46" i="15"/>
  <c r="J54" i="15"/>
  <c r="J37" i="15"/>
  <c r="J17" i="15"/>
  <c r="J28" i="15"/>
  <c r="J8" i="15"/>
  <c r="K10" i="15"/>
  <c r="K30" i="15"/>
  <c r="I56" i="14"/>
  <c r="I3" i="14"/>
  <c r="H61" i="14"/>
  <c r="I23" i="14"/>
  <c r="J59" i="14"/>
  <c r="I24" i="14"/>
  <c r="I4" i="14"/>
  <c r="I47" i="14"/>
  <c r="J35" i="14"/>
  <c r="J15" i="14"/>
  <c r="I10" i="14"/>
  <c r="I30" i="14"/>
  <c r="I48" i="14"/>
  <c r="I50" i="14"/>
  <c r="J12" i="14"/>
  <c r="J33" i="14"/>
  <c r="J13" i="14"/>
  <c r="J47" i="12"/>
  <c r="K25" i="12" s="1"/>
  <c r="I45" i="12"/>
  <c r="I39" i="12"/>
  <c r="J12" i="12"/>
  <c r="J32" i="12"/>
  <c r="J14" i="12"/>
  <c r="J34" i="12"/>
  <c r="K17" i="12"/>
  <c r="K37" i="12"/>
  <c r="K28" i="12"/>
  <c r="K50" i="12" s="1"/>
  <c r="L8" i="12" s="1"/>
  <c r="J17" i="13"/>
  <c r="J37" i="13"/>
  <c r="J59" i="13" s="1"/>
  <c r="I55" i="13"/>
  <c r="J30" i="13"/>
  <c r="J10" i="13"/>
  <c r="I35" i="13"/>
  <c r="I15" i="13"/>
  <c r="J16" i="13"/>
  <c r="J36" i="13"/>
  <c r="J47" i="13"/>
  <c r="I48" i="13"/>
  <c r="I24" i="13"/>
  <c r="I4" i="13"/>
  <c r="H19" i="13"/>
  <c r="D20" i="9" s="1"/>
  <c r="H45" i="13"/>
  <c r="H39" i="13"/>
  <c r="I28" i="13"/>
  <c r="I8" i="13"/>
  <c r="I31" i="13"/>
  <c r="I11" i="13"/>
  <c r="J9" i="13"/>
  <c r="J29" i="13"/>
  <c r="V38" i="9"/>
  <c r="C22" i="8"/>
  <c r="F39" i="9"/>
  <c r="G39" i="9" s="1"/>
  <c r="H39" i="9" s="1"/>
  <c r="I39" i="9" s="1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T39" i="9" s="1"/>
  <c r="U39" i="9" s="1"/>
  <c r="F37" i="9"/>
  <c r="G37" i="9" s="1"/>
  <c r="H37" i="9" s="1"/>
  <c r="I37" i="9" s="1"/>
  <c r="J37" i="9" s="1"/>
  <c r="K37" i="9" s="1"/>
  <c r="L37" i="9" s="1"/>
  <c r="M37" i="9" s="1"/>
  <c r="N37" i="9" s="1"/>
  <c r="O37" i="9" s="1"/>
  <c r="P37" i="9" s="1"/>
  <c r="Q37" i="9" s="1"/>
  <c r="R37" i="9" s="1"/>
  <c r="S37" i="9" s="1"/>
  <c r="T37" i="9" s="1"/>
  <c r="U37" i="9" s="1"/>
  <c r="C21" i="9"/>
  <c r="V38" i="8"/>
  <c r="E37" i="8"/>
  <c r="F37" i="8" s="1"/>
  <c r="G37" i="8" s="1"/>
  <c r="H37" i="8" s="1"/>
  <c r="I37" i="8" s="1"/>
  <c r="J37" i="8" s="1"/>
  <c r="K37" i="8" s="1"/>
  <c r="L37" i="8" s="1"/>
  <c r="M37" i="8" s="1"/>
  <c r="N37" i="8" s="1"/>
  <c r="O37" i="8" s="1"/>
  <c r="P37" i="8" s="1"/>
  <c r="Q37" i="8" s="1"/>
  <c r="R37" i="8" s="1"/>
  <c r="S37" i="8" s="1"/>
  <c r="T37" i="8" s="1"/>
  <c r="U37" i="8" s="1"/>
  <c r="G11" i="8"/>
  <c r="D11" i="7"/>
  <c r="B26" i="7"/>
  <c r="B27" i="7"/>
  <c r="B33" i="7" s="1"/>
  <c r="B34" i="7" s="1"/>
  <c r="C17" i="7"/>
  <c r="C22" i="7"/>
  <c r="J51" i="13" l="1"/>
  <c r="K9" i="13" s="1"/>
  <c r="I27" i="13"/>
  <c r="K5" i="12"/>
  <c r="K47" i="12" s="1"/>
  <c r="L5" i="12" s="1"/>
  <c r="H61" i="15"/>
  <c r="I25" i="15"/>
  <c r="I29" i="14"/>
  <c r="I51" i="14" s="1"/>
  <c r="J9" i="14" s="1"/>
  <c r="L38" i="12"/>
  <c r="L60" i="12" s="1"/>
  <c r="M18" i="12" s="1"/>
  <c r="L26" i="12"/>
  <c r="L48" i="12" s="1"/>
  <c r="M6" i="12" s="1"/>
  <c r="J58" i="13"/>
  <c r="K36" i="13" s="1"/>
  <c r="J32" i="13"/>
  <c r="J54" i="13" s="1"/>
  <c r="K27" i="15"/>
  <c r="K49" i="15" s="1"/>
  <c r="K52" i="15"/>
  <c r="L30" i="15" s="1"/>
  <c r="J55" i="15"/>
  <c r="K13" i="15" s="1"/>
  <c r="J54" i="12"/>
  <c r="K12" i="12" s="1"/>
  <c r="B36" i="7"/>
  <c r="B41" i="7" s="1"/>
  <c r="V39" i="9"/>
  <c r="K7" i="12"/>
  <c r="K27" i="12"/>
  <c r="L4" i="12"/>
  <c r="L24" i="12"/>
  <c r="J29" i="14"/>
  <c r="J51" i="14" s="1"/>
  <c r="K9" i="14" s="1"/>
  <c r="K33" i="12"/>
  <c r="K55" i="12" s="1"/>
  <c r="L13" i="12" s="1"/>
  <c r="K10" i="12"/>
  <c r="K30" i="12"/>
  <c r="I48" i="15"/>
  <c r="I53" i="14"/>
  <c r="K9" i="15"/>
  <c r="K51" i="15" s="1"/>
  <c r="I52" i="14"/>
  <c r="J30" i="14" s="1"/>
  <c r="I56" i="15"/>
  <c r="I45" i="15"/>
  <c r="J60" i="15"/>
  <c r="J53" i="12"/>
  <c r="K59" i="12"/>
  <c r="L17" i="12" s="1"/>
  <c r="J27" i="14"/>
  <c r="J49" i="14" s="1"/>
  <c r="K27" i="14" s="1"/>
  <c r="J16" i="14"/>
  <c r="J36" i="14"/>
  <c r="I19" i="15"/>
  <c r="D30" i="8" s="1"/>
  <c r="I49" i="13"/>
  <c r="J7" i="13" s="1"/>
  <c r="J56" i="12"/>
  <c r="K14" i="12" s="1"/>
  <c r="K58" i="12"/>
  <c r="L35" i="15"/>
  <c r="L15" i="15"/>
  <c r="K24" i="15"/>
  <c r="K4" i="15"/>
  <c r="J50" i="15"/>
  <c r="I47" i="15"/>
  <c r="I39" i="15"/>
  <c r="J58" i="15"/>
  <c r="K11" i="15"/>
  <c r="K31" i="15"/>
  <c r="J59" i="15"/>
  <c r="K32" i="15"/>
  <c r="K12" i="15"/>
  <c r="J55" i="14"/>
  <c r="K13" i="14" s="1"/>
  <c r="J57" i="14"/>
  <c r="K35" i="14" s="1"/>
  <c r="J54" i="14"/>
  <c r="K18" i="14"/>
  <c r="K38" i="14"/>
  <c r="I46" i="14"/>
  <c r="K17" i="14"/>
  <c r="K37" i="14"/>
  <c r="I19" i="14"/>
  <c r="E20" i="8" s="1"/>
  <c r="J5" i="14"/>
  <c r="J25" i="14"/>
  <c r="J8" i="14"/>
  <c r="J28" i="14"/>
  <c r="J6" i="14"/>
  <c r="J26" i="14"/>
  <c r="I45" i="14"/>
  <c r="I39" i="14"/>
  <c r="J34" i="14"/>
  <c r="J14" i="14"/>
  <c r="M26" i="12"/>
  <c r="M48" i="12" s="1"/>
  <c r="N6" i="12" s="1"/>
  <c r="J3" i="12"/>
  <c r="J19" i="12" s="1"/>
  <c r="E30" i="9" s="1"/>
  <c r="J23" i="12"/>
  <c r="I61" i="12"/>
  <c r="K15" i="12"/>
  <c r="K35" i="12"/>
  <c r="M38" i="12"/>
  <c r="M60" i="12" s="1"/>
  <c r="N18" i="12" s="1"/>
  <c r="L28" i="12"/>
  <c r="L50" i="12" s="1"/>
  <c r="M8" i="12" s="1"/>
  <c r="K17" i="13"/>
  <c r="K37" i="13"/>
  <c r="I53" i="13"/>
  <c r="J6" i="13"/>
  <c r="J26" i="13"/>
  <c r="K18" i="13"/>
  <c r="K38" i="13"/>
  <c r="I50" i="13"/>
  <c r="K25" i="13"/>
  <c r="K5" i="13"/>
  <c r="H61" i="13"/>
  <c r="I23" i="13"/>
  <c r="I3" i="13"/>
  <c r="I19" i="13" s="1"/>
  <c r="E20" i="9" s="1"/>
  <c r="I57" i="13"/>
  <c r="I46" i="13"/>
  <c r="J34" i="13"/>
  <c r="J14" i="13"/>
  <c r="K29" i="13"/>
  <c r="J52" i="13"/>
  <c r="J33" i="13"/>
  <c r="J13" i="13"/>
  <c r="M29" i="12"/>
  <c r="V37" i="9"/>
  <c r="B39" i="8"/>
  <c r="D19" i="9"/>
  <c r="C22" i="9"/>
  <c r="V37" i="8"/>
  <c r="H11" i="8"/>
  <c r="I11" i="8" s="1"/>
  <c r="J11" i="8" s="1"/>
  <c r="D21" i="8"/>
  <c r="E11" i="7"/>
  <c r="F11" i="7" s="1"/>
  <c r="C24" i="7"/>
  <c r="K16" i="13" l="1"/>
  <c r="K49" i="12"/>
  <c r="L37" i="12"/>
  <c r="L27" i="15"/>
  <c r="L49" i="15" s="1"/>
  <c r="L7" i="15"/>
  <c r="K33" i="15"/>
  <c r="K53" i="15"/>
  <c r="J50" i="14"/>
  <c r="L59" i="12"/>
  <c r="M17" i="12" s="1"/>
  <c r="K32" i="12"/>
  <c r="K54" i="12" s="1"/>
  <c r="J48" i="13"/>
  <c r="K6" i="13" s="1"/>
  <c r="J27" i="13"/>
  <c r="J49" i="13" s="1"/>
  <c r="K27" i="13" s="1"/>
  <c r="K55" i="15"/>
  <c r="L13" i="15" s="1"/>
  <c r="K15" i="14"/>
  <c r="K33" i="14"/>
  <c r="K55" i="14" s="1"/>
  <c r="L10" i="15"/>
  <c r="K29" i="14"/>
  <c r="K51" i="14" s="1"/>
  <c r="L29" i="14" s="1"/>
  <c r="J10" i="14"/>
  <c r="J52" i="14" s="1"/>
  <c r="K10" i="14" s="1"/>
  <c r="K60" i="14"/>
  <c r="L18" i="14" s="1"/>
  <c r="K52" i="12"/>
  <c r="L10" i="12" s="1"/>
  <c r="L46" i="12"/>
  <c r="M4" i="12" s="1"/>
  <c r="L25" i="12"/>
  <c r="L47" i="12" s="1"/>
  <c r="M5" i="12" s="1"/>
  <c r="L9" i="15"/>
  <c r="L29" i="15"/>
  <c r="L33" i="12"/>
  <c r="L55" i="12" s="1"/>
  <c r="M13" i="12" s="1"/>
  <c r="K34" i="12"/>
  <c r="K56" i="12" s="1"/>
  <c r="L34" i="12" s="1"/>
  <c r="J31" i="14"/>
  <c r="J11" i="14"/>
  <c r="J26" i="15"/>
  <c r="J6" i="15"/>
  <c r="L7" i="12"/>
  <c r="L27" i="12"/>
  <c r="L49" i="12" s="1"/>
  <c r="L16" i="12"/>
  <c r="L36" i="12"/>
  <c r="J58" i="14"/>
  <c r="K11" i="12"/>
  <c r="K31" i="12"/>
  <c r="K18" i="15"/>
  <c r="K38" i="15"/>
  <c r="J23" i="15"/>
  <c r="J3" i="15"/>
  <c r="K57" i="12"/>
  <c r="L15" i="12" s="1"/>
  <c r="J14" i="15"/>
  <c r="J34" i="15"/>
  <c r="K37" i="15"/>
  <c r="K17" i="15"/>
  <c r="J25" i="15"/>
  <c r="J5" i="15"/>
  <c r="I61" i="15"/>
  <c r="K28" i="15"/>
  <c r="K8" i="15"/>
  <c r="K46" i="15"/>
  <c r="K36" i="15"/>
  <c r="K16" i="15"/>
  <c r="K54" i="15"/>
  <c r="L52" i="15"/>
  <c r="L31" i="15"/>
  <c r="L11" i="15"/>
  <c r="L57" i="15"/>
  <c r="K7" i="14"/>
  <c r="K49" i="14" s="1"/>
  <c r="J48" i="14"/>
  <c r="K26" i="14" s="1"/>
  <c r="I61" i="14"/>
  <c r="J3" i="14"/>
  <c r="J23" i="14"/>
  <c r="K59" i="14"/>
  <c r="J56" i="14"/>
  <c r="J24" i="14"/>
  <c r="J4" i="14"/>
  <c r="K8" i="14"/>
  <c r="K28" i="14"/>
  <c r="K57" i="14"/>
  <c r="K32" i="14"/>
  <c r="K12" i="14"/>
  <c r="J47" i="14"/>
  <c r="J45" i="12"/>
  <c r="J39" i="12"/>
  <c r="K58" i="13"/>
  <c r="K47" i="13"/>
  <c r="K60" i="13"/>
  <c r="J4" i="13"/>
  <c r="J24" i="13"/>
  <c r="J35" i="13"/>
  <c r="J15" i="13"/>
  <c r="K30" i="13"/>
  <c r="K10" i="13"/>
  <c r="J8" i="13"/>
  <c r="J28" i="13"/>
  <c r="J56" i="13"/>
  <c r="J31" i="13"/>
  <c r="J11" i="13"/>
  <c r="J55" i="13"/>
  <c r="I45" i="13"/>
  <c r="I39" i="13"/>
  <c r="K59" i="13"/>
  <c r="K51" i="13"/>
  <c r="K32" i="13"/>
  <c r="K12" i="13"/>
  <c r="N38" i="12"/>
  <c r="N26" i="12"/>
  <c r="M28" i="12"/>
  <c r="M51" i="12"/>
  <c r="N9" i="12" s="1"/>
  <c r="B29" i="8"/>
  <c r="B31" i="8" s="1"/>
  <c r="C29" i="8" s="1"/>
  <c r="C31" i="8" s="1"/>
  <c r="D29" i="8" s="1"/>
  <c r="D31" i="8" s="1"/>
  <c r="E29" i="8" s="1"/>
  <c r="B16" i="8"/>
  <c r="C39" i="8"/>
  <c r="D39" i="8" s="1"/>
  <c r="E39" i="8" s="1"/>
  <c r="F39" i="8" s="1"/>
  <c r="G39" i="8" s="1"/>
  <c r="H39" i="8" s="1"/>
  <c r="I39" i="8" s="1"/>
  <c r="J39" i="8" s="1"/>
  <c r="K39" i="8" s="1"/>
  <c r="L39" i="8" s="1"/>
  <c r="M39" i="8" s="1"/>
  <c r="N39" i="8" s="1"/>
  <c r="O39" i="8" s="1"/>
  <c r="P39" i="8" s="1"/>
  <c r="Q39" i="8" s="1"/>
  <c r="R39" i="8" s="1"/>
  <c r="S39" i="8" s="1"/>
  <c r="T39" i="8" s="1"/>
  <c r="U39" i="8" s="1"/>
  <c r="D21" i="9"/>
  <c r="E19" i="9" s="1"/>
  <c r="E19" i="8"/>
  <c r="D22" i="8"/>
  <c r="K11" i="8"/>
  <c r="L11" i="8" s="1"/>
  <c r="M11" i="8" s="1"/>
  <c r="N11" i="8" s="1"/>
  <c r="O11" i="8" s="1"/>
  <c r="P11" i="8" s="1"/>
  <c r="Q11" i="8" s="1"/>
  <c r="R11" i="8" s="1"/>
  <c r="S11" i="8" s="1"/>
  <c r="T11" i="8" s="1"/>
  <c r="U11" i="8" s="1"/>
  <c r="D16" i="7"/>
  <c r="G11" i="7"/>
  <c r="C27" i="7"/>
  <c r="C33" i="7" s="1"/>
  <c r="C34" i="7" s="1"/>
  <c r="C26" i="7"/>
  <c r="M37" i="12" l="1"/>
  <c r="M59" i="12" s="1"/>
  <c r="N17" i="12" s="1"/>
  <c r="K26" i="13"/>
  <c r="K48" i="13" s="1"/>
  <c r="L6" i="13" s="1"/>
  <c r="L38" i="14"/>
  <c r="L60" i="14" s="1"/>
  <c r="M18" i="14" s="1"/>
  <c r="M24" i="12"/>
  <c r="M46" i="12" s="1"/>
  <c r="N4" i="12" s="1"/>
  <c r="L30" i="12"/>
  <c r="L52" i="12" s="1"/>
  <c r="M30" i="12" s="1"/>
  <c r="K7" i="13"/>
  <c r="K49" i="13" s="1"/>
  <c r="L27" i="13" s="1"/>
  <c r="L33" i="15"/>
  <c r="L55" i="15" s="1"/>
  <c r="L51" i="15"/>
  <c r="M9" i="15" s="1"/>
  <c r="L33" i="14"/>
  <c r="L13" i="14"/>
  <c r="L55" i="14" s="1"/>
  <c r="M29" i="15"/>
  <c r="M51" i="15" s="1"/>
  <c r="N9" i="15" s="1"/>
  <c r="K30" i="14"/>
  <c r="K52" i="14" s="1"/>
  <c r="L58" i="12"/>
  <c r="M16" i="12" s="1"/>
  <c r="M33" i="12"/>
  <c r="M55" i="12" s="1"/>
  <c r="L14" i="12"/>
  <c r="L56" i="12" s="1"/>
  <c r="M14" i="12" s="1"/>
  <c r="L35" i="12"/>
  <c r="L57" i="12" s="1"/>
  <c r="M35" i="12" s="1"/>
  <c r="K53" i="12"/>
  <c r="L31" i="12" s="1"/>
  <c r="C36" i="7"/>
  <c r="J48" i="15"/>
  <c r="J53" i="14"/>
  <c r="N24" i="12"/>
  <c r="J45" i="15"/>
  <c r="K3" i="15" s="1"/>
  <c r="K54" i="13"/>
  <c r="L12" i="13" s="1"/>
  <c r="L9" i="14"/>
  <c r="L51" i="14" s="1"/>
  <c r="M7" i="12"/>
  <c r="M27" i="12"/>
  <c r="J19" i="15"/>
  <c r="E30" i="8" s="1"/>
  <c r="E31" i="8" s="1"/>
  <c r="F29" i="8" s="1"/>
  <c r="K60" i="15"/>
  <c r="K16" i="14"/>
  <c r="K36" i="14"/>
  <c r="J46" i="13"/>
  <c r="K4" i="13" s="1"/>
  <c r="J56" i="15"/>
  <c r="K58" i="15"/>
  <c r="L16" i="15" s="1"/>
  <c r="M30" i="15"/>
  <c r="M10" i="15"/>
  <c r="L32" i="15"/>
  <c r="L12" i="15"/>
  <c r="K50" i="15"/>
  <c r="M7" i="15"/>
  <c r="M27" i="15"/>
  <c r="M49" i="15" s="1"/>
  <c r="M15" i="15"/>
  <c r="M35" i="15"/>
  <c r="L24" i="15"/>
  <c r="L4" i="15"/>
  <c r="J47" i="15"/>
  <c r="J39" i="15"/>
  <c r="L53" i="15"/>
  <c r="K59" i="15"/>
  <c r="K50" i="14"/>
  <c r="L8" i="14" s="1"/>
  <c r="K6" i="14"/>
  <c r="K48" i="14" s="1"/>
  <c r="J46" i="14"/>
  <c r="K54" i="14"/>
  <c r="L37" i="14"/>
  <c r="L17" i="14"/>
  <c r="L35" i="14"/>
  <c r="L15" i="14"/>
  <c r="J19" i="14"/>
  <c r="F20" i="8" s="1"/>
  <c r="K14" i="14"/>
  <c r="K34" i="14"/>
  <c r="L27" i="14"/>
  <c r="L7" i="14"/>
  <c r="J39" i="14"/>
  <c r="J45" i="14"/>
  <c r="K5" i="14"/>
  <c r="K25" i="14"/>
  <c r="M25" i="12"/>
  <c r="M47" i="12" s="1"/>
  <c r="N5" i="12" s="1"/>
  <c r="L12" i="12"/>
  <c r="L32" i="12"/>
  <c r="K3" i="12"/>
  <c r="K19" i="12" s="1"/>
  <c r="F30" i="9" s="1"/>
  <c r="K23" i="12"/>
  <c r="J61" i="12"/>
  <c r="K52" i="13"/>
  <c r="L30" i="13" s="1"/>
  <c r="L29" i="13"/>
  <c r="L9" i="13"/>
  <c r="L17" i="13"/>
  <c r="L37" i="13"/>
  <c r="K13" i="13"/>
  <c r="K33" i="13"/>
  <c r="K34" i="13"/>
  <c r="K14" i="13"/>
  <c r="L5" i="13"/>
  <c r="L25" i="13"/>
  <c r="I61" i="13"/>
  <c r="J23" i="13"/>
  <c r="J3" i="13"/>
  <c r="J19" i="13" s="1"/>
  <c r="F20" i="9" s="1"/>
  <c r="J57" i="13"/>
  <c r="J53" i="13"/>
  <c r="L18" i="13"/>
  <c r="L38" i="13"/>
  <c r="J50" i="13"/>
  <c r="L36" i="13"/>
  <c r="L16" i="13"/>
  <c r="N29" i="12"/>
  <c r="N51" i="12" s="1"/>
  <c r="O9" i="12" s="1"/>
  <c r="M50" i="12"/>
  <c r="N8" i="12" s="1"/>
  <c r="N48" i="12"/>
  <c r="O6" i="12" s="1"/>
  <c r="N60" i="12"/>
  <c r="O18" i="12" s="1"/>
  <c r="C14" i="8"/>
  <c r="B17" i="8"/>
  <c r="B24" i="8" s="1"/>
  <c r="B26" i="8" s="1"/>
  <c r="V39" i="8"/>
  <c r="E21" i="9"/>
  <c r="F19" i="9" s="1"/>
  <c r="D22" i="9"/>
  <c r="E21" i="8"/>
  <c r="F19" i="8" s="1"/>
  <c r="D21" i="7"/>
  <c r="H11" i="7"/>
  <c r="I11" i="7" s="1"/>
  <c r="J11" i="7" s="1"/>
  <c r="D31" i="7"/>
  <c r="E29" i="7" s="1"/>
  <c r="E31" i="7" s="1"/>
  <c r="F29" i="7" s="1"/>
  <c r="E14" i="7"/>
  <c r="D17" i="7"/>
  <c r="L26" i="13" l="1"/>
  <c r="N37" i="12"/>
  <c r="M38" i="14"/>
  <c r="L28" i="14"/>
  <c r="M15" i="12"/>
  <c r="L54" i="12"/>
  <c r="L11" i="12"/>
  <c r="L53" i="12" s="1"/>
  <c r="M11" i="12" s="1"/>
  <c r="M49" i="12"/>
  <c r="N27" i="12" s="1"/>
  <c r="N13" i="12"/>
  <c r="N33" i="12"/>
  <c r="N55" i="12" s="1"/>
  <c r="O13" i="12" s="1"/>
  <c r="M36" i="12"/>
  <c r="M58" i="12" s="1"/>
  <c r="N16" i="12" s="1"/>
  <c r="L47" i="13"/>
  <c r="M25" i="13" s="1"/>
  <c r="L59" i="13"/>
  <c r="M17" i="13" s="1"/>
  <c r="K58" i="14"/>
  <c r="L36" i="14" s="1"/>
  <c r="L36" i="15"/>
  <c r="L58" i="15" s="1"/>
  <c r="M16" i="15" s="1"/>
  <c r="K23" i="15"/>
  <c r="K45" i="15" s="1"/>
  <c r="L3" i="15" s="1"/>
  <c r="N29" i="15"/>
  <c r="N51" i="15" s="1"/>
  <c r="M34" i="12"/>
  <c r="M56" i="12" s="1"/>
  <c r="N14" i="12" s="1"/>
  <c r="M10" i="12"/>
  <c r="M52" i="12" s="1"/>
  <c r="N46" i="12"/>
  <c r="O4" i="12" s="1"/>
  <c r="O24" i="12"/>
  <c r="F31" i="7"/>
  <c r="G29" i="7" s="1"/>
  <c r="K26" i="15"/>
  <c r="K6" i="15"/>
  <c r="L7" i="13"/>
  <c r="L49" i="13" s="1"/>
  <c r="L10" i="13"/>
  <c r="L32" i="13"/>
  <c r="L54" i="13" s="1"/>
  <c r="M32" i="13" s="1"/>
  <c r="L60" i="13"/>
  <c r="M38" i="13" s="1"/>
  <c r="K31" i="14"/>
  <c r="K11" i="14"/>
  <c r="K47" i="14"/>
  <c r="L5" i="14" s="1"/>
  <c r="M57" i="12"/>
  <c r="N15" i="12" s="1"/>
  <c r="K34" i="15"/>
  <c r="K14" i="15"/>
  <c r="N25" i="12"/>
  <c r="N47" i="12" s="1"/>
  <c r="L38" i="15"/>
  <c r="L18" i="15"/>
  <c r="M33" i="15"/>
  <c r="M13" i="15"/>
  <c r="K24" i="13"/>
  <c r="K46" i="13" s="1"/>
  <c r="C8" i="2"/>
  <c r="K5" i="15"/>
  <c r="K25" i="15"/>
  <c r="J61" i="15"/>
  <c r="L46" i="15"/>
  <c r="L8" i="15"/>
  <c r="L28" i="15"/>
  <c r="M57" i="15"/>
  <c r="N7" i="15"/>
  <c r="N27" i="15"/>
  <c r="L17" i="15"/>
  <c r="L37" i="15"/>
  <c r="L54" i="15"/>
  <c r="M31" i="15"/>
  <c r="M11" i="15"/>
  <c r="M52" i="15"/>
  <c r="L30" i="14"/>
  <c r="L10" i="14"/>
  <c r="L57" i="14"/>
  <c r="M33" i="14"/>
  <c r="M13" i="14"/>
  <c r="M29" i="14"/>
  <c r="M9" i="14"/>
  <c r="L26" i="14"/>
  <c r="L6" i="14"/>
  <c r="J61" i="14"/>
  <c r="K3" i="14"/>
  <c r="K23" i="14"/>
  <c r="M60" i="14"/>
  <c r="L59" i="14"/>
  <c r="L49" i="14"/>
  <c r="L32" i="14"/>
  <c r="L12" i="14"/>
  <c r="L50" i="14"/>
  <c r="K56" i="14"/>
  <c r="K4" i="14"/>
  <c r="K24" i="14"/>
  <c r="K45" i="12"/>
  <c r="K39" i="12"/>
  <c r="M12" i="12"/>
  <c r="M32" i="12"/>
  <c r="M54" i="12" s="1"/>
  <c r="L52" i="13"/>
  <c r="M10" i="13" s="1"/>
  <c r="L48" i="13"/>
  <c r="M26" i="13" s="1"/>
  <c r="K55" i="13"/>
  <c r="L13" i="13" s="1"/>
  <c r="K31" i="13"/>
  <c r="K11" i="13"/>
  <c r="K35" i="13"/>
  <c r="K15" i="13"/>
  <c r="J45" i="13"/>
  <c r="J39" i="13"/>
  <c r="L58" i="13"/>
  <c r="L51" i="13"/>
  <c r="K8" i="13"/>
  <c r="K28" i="13"/>
  <c r="K56" i="13"/>
  <c r="O29" i="12"/>
  <c r="O26" i="12"/>
  <c r="N59" i="12"/>
  <c r="O17" i="12" s="1"/>
  <c r="N28" i="12"/>
  <c r="O38" i="12"/>
  <c r="B27" i="8"/>
  <c r="B33" i="8" s="1"/>
  <c r="B34" i="8" s="1"/>
  <c r="C16" i="8"/>
  <c r="D14" i="8" s="1"/>
  <c r="F21" i="9"/>
  <c r="G19" i="9" s="1"/>
  <c r="E22" i="9"/>
  <c r="E22" i="8"/>
  <c r="F21" i="8"/>
  <c r="G19" i="8" s="1"/>
  <c r="K11" i="7"/>
  <c r="L11" i="7" s="1"/>
  <c r="M11" i="7" s="1"/>
  <c r="N11" i="7" s="1"/>
  <c r="O11" i="7" s="1"/>
  <c r="P11" i="7" s="1"/>
  <c r="Q11" i="7" s="1"/>
  <c r="R11" i="7" s="1"/>
  <c r="S11" i="7" s="1"/>
  <c r="T11" i="7" s="1"/>
  <c r="U11" i="7" s="1"/>
  <c r="E19" i="7"/>
  <c r="D22" i="7"/>
  <c r="D24" i="7" s="1"/>
  <c r="E16" i="7"/>
  <c r="F14" i="7" s="1"/>
  <c r="N7" i="12" l="1"/>
  <c r="N49" i="12" s="1"/>
  <c r="O7" i="12" s="1"/>
  <c r="M5" i="13"/>
  <c r="M47" i="13" s="1"/>
  <c r="M37" i="13"/>
  <c r="M59" i="13" s="1"/>
  <c r="N37" i="13" s="1"/>
  <c r="N49" i="15"/>
  <c r="O7" i="15" s="1"/>
  <c r="L16" i="14"/>
  <c r="L58" i="14" s="1"/>
  <c r="M16" i="14" s="1"/>
  <c r="N36" i="12"/>
  <c r="N58" i="12" s="1"/>
  <c r="O16" i="12" s="1"/>
  <c r="M31" i="12"/>
  <c r="N34" i="12"/>
  <c r="N56" i="12" s="1"/>
  <c r="O14" i="12" s="1"/>
  <c r="O33" i="12"/>
  <c r="O55" i="12" s="1"/>
  <c r="P13" i="12" s="1"/>
  <c r="K50" i="13"/>
  <c r="L8" i="13" s="1"/>
  <c r="M30" i="13"/>
  <c r="M52" i="13" s="1"/>
  <c r="L23" i="15"/>
  <c r="L45" i="15" s="1"/>
  <c r="K19" i="15"/>
  <c r="F30" i="8" s="1"/>
  <c r="F31" i="8" s="1"/>
  <c r="G29" i="8" s="1"/>
  <c r="L25" i="14"/>
  <c r="L47" i="14" s="1"/>
  <c r="L59" i="15"/>
  <c r="M17" i="15" s="1"/>
  <c r="O46" i="12"/>
  <c r="P4" i="12" s="1"/>
  <c r="N10" i="12"/>
  <c r="N30" i="12"/>
  <c r="N35" i="12"/>
  <c r="N57" i="12" s="1"/>
  <c r="O15" i="12" s="1"/>
  <c r="M53" i="12"/>
  <c r="N11" i="12" s="1"/>
  <c r="L60" i="15"/>
  <c r="M18" i="15" s="1"/>
  <c r="M12" i="13"/>
  <c r="M54" i="13" s="1"/>
  <c r="K53" i="14"/>
  <c r="M18" i="13"/>
  <c r="M60" i="13" s="1"/>
  <c r="K56" i="15"/>
  <c r="L14" i="15" s="1"/>
  <c r="M36" i="15"/>
  <c r="M58" i="15" s="1"/>
  <c r="N36" i="15" s="1"/>
  <c r="M6" i="13"/>
  <c r="M48" i="13" s="1"/>
  <c r="M55" i="15"/>
  <c r="K48" i="15"/>
  <c r="L50" i="15"/>
  <c r="M8" i="15" s="1"/>
  <c r="L33" i="13"/>
  <c r="L55" i="13" s="1"/>
  <c r="M33" i="13" s="1"/>
  <c r="M53" i="15"/>
  <c r="N31" i="15" s="1"/>
  <c r="M12" i="15"/>
  <c r="M32" i="15"/>
  <c r="M4" i="15"/>
  <c r="M24" i="15"/>
  <c r="N30" i="15"/>
  <c r="N10" i="15"/>
  <c r="N35" i="15"/>
  <c r="N15" i="15"/>
  <c r="K47" i="15"/>
  <c r="K39" i="15"/>
  <c r="O29" i="15"/>
  <c r="O9" i="15"/>
  <c r="L54" i="14"/>
  <c r="M55" i="14"/>
  <c r="N38" i="14"/>
  <c r="N18" i="14"/>
  <c r="L52" i="14"/>
  <c r="L48" i="14"/>
  <c r="M51" i="14"/>
  <c r="M27" i="14"/>
  <c r="M7" i="14"/>
  <c r="M17" i="14"/>
  <c r="M37" i="14"/>
  <c r="M35" i="14"/>
  <c r="M15" i="14"/>
  <c r="K46" i="14"/>
  <c r="K39" i="14"/>
  <c r="K45" i="14"/>
  <c r="L14" i="14"/>
  <c r="L34" i="14"/>
  <c r="M8" i="14"/>
  <c r="M28" i="14"/>
  <c r="K19" i="14"/>
  <c r="G20" i="8" s="1"/>
  <c r="G21" i="8" s="1"/>
  <c r="H19" i="8" s="1"/>
  <c r="N12" i="12"/>
  <c r="N32" i="12"/>
  <c r="O5" i="12"/>
  <c r="O25" i="12"/>
  <c r="L3" i="12"/>
  <c r="L19" i="12" s="1"/>
  <c r="G30" i="9" s="1"/>
  <c r="L23" i="12"/>
  <c r="K61" i="12"/>
  <c r="K53" i="13"/>
  <c r="L31" i="13" s="1"/>
  <c r="L34" i="13"/>
  <c r="L14" i="13"/>
  <c r="L4" i="13"/>
  <c r="L24" i="13"/>
  <c r="K57" i="13"/>
  <c r="M29" i="13"/>
  <c r="M9" i="13"/>
  <c r="J61" i="13"/>
  <c r="K23" i="13"/>
  <c r="K3" i="13"/>
  <c r="K19" i="13" s="1"/>
  <c r="G20" i="9" s="1"/>
  <c r="G21" i="9" s="1"/>
  <c r="H19" i="9" s="1"/>
  <c r="M27" i="13"/>
  <c r="M7" i="13"/>
  <c r="M36" i="13"/>
  <c r="M16" i="13"/>
  <c r="O60" i="12"/>
  <c r="P18" i="12" s="1"/>
  <c r="O48" i="12"/>
  <c r="P6" i="12" s="1"/>
  <c r="N50" i="12"/>
  <c r="O8" i="12" s="1"/>
  <c r="P33" i="12"/>
  <c r="O51" i="12"/>
  <c r="P9" i="12" s="1"/>
  <c r="O37" i="12"/>
  <c r="B36" i="8"/>
  <c r="B41" i="8" s="1"/>
  <c r="C17" i="8"/>
  <c r="C24" i="8" s="1"/>
  <c r="C26" i="8" s="1"/>
  <c r="D16" i="8"/>
  <c r="E14" i="8" s="1"/>
  <c r="G31" i="7"/>
  <c r="H29" i="7" s="1"/>
  <c r="H31" i="7" s="1"/>
  <c r="I29" i="7" s="1"/>
  <c r="I31" i="7" s="1"/>
  <c r="E17" i="7"/>
  <c r="F22" i="9"/>
  <c r="F22" i="8"/>
  <c r="D27" i="7"/>
  <c r="D33" i="7" s="1"/>
  <c r="D34" i="7" s="1"/>
  <c r="D26" i="7"/>
  <c r="E21" i="7"/>
  <c r="F19" i="7" s="1"/>
  <c r="F16" i="7"/>
  <c r="G14" i="7" s="1"/>
  <c r="N5" i="13" l="1"/>
  <c r="N25" i="13"/>
  <c r="O35" i="12"/>
  <c r="O57" i="12" s="1"/>
  <c r="P15" i="12" s="1"/>
  <c r="O34" i="12"/>
  <c r="L28" i="13"/>
  <c r="O27" i="15"/>
  <c r="N31" i="12"/>
  <c r="N52" i="12"/>
  <c r="O10" i="12" s="1"/>
  <c r="N53" i="12"/>
  <c r="O11" i="12" s="1"/>
  <c r="O27" i="12"/>
  <c r="O49" i="12" s="1"/>
  <c r="P7" i="12" s="1"/>
  <c r="P24" i="12"/>
  <c r="L56" i="14"/>
  <c r="L34" i="15"/>
  <c r="L56" i="15" s="1"/>
  <c r="M14" i="15" s="1"/>
  <c r="M37" i="15"/>
  <c r="M59" i="15" s="1"/>
  <c r="M50" i="14"/>
  <c r="N8" i="14" s="1"/>
  <c r="M36" i="14"/>
  <c r="M54" i="15"/>
  <c r="N32" i="15" s="1"/>
  <c r="M58" i="14"/>
  <c r="N16" i="14" s="1"/>
  <c r="M28" i="15"/>
  <c r="M50" i="15" s="1"/>
  <c r="N28" i="15" s="1"/>
  <c r="M38" i="15"/>
  <c r="M60" i="15" s="1"/>
  <c r="N38" i="15" s="1"/>
  <c r="O30" i="12"/>
  <c r="O31" i="12"/>
  <c r="O53" i="12" s="1"/>
  <c r="P11" i="12" s="1"/>
  <c r="O56" i="12"/>
  <c r="P14" i="12" s="1"/>
  <c r="L6" i="15"/>
  <c r="L26" i="15"/>
  <c r="L31" i="14"/>
  <c r="L11" i="14"/>
  <c r="N17" i="13"/>
  <c r="N59" i="13" s="1"/>
  <c r="N13" i="15"/>
  <c r="N33" i="15"/>
  <c r="N16" i="15"/>
  <c r="N58" i="15" s="1"/>
  <c r="M13" i="13"/>
  <c r="M55" i="13" s="1"/>
  <c r="L11" i="13"/>
  <c r="L53" i="13" s="1"/>
  <c r="M46" i="15"/>
  <c r="N4" i="15" s="1"/>
  <c r="N54" i="12"/>
  <c r="O32" i="12" s="1"/>
  <c r="O49" i="15"/>
  <c r="P27" i="15" s="1"/>
  <c r="N11" i="15"/>
  <c r="N53" i="15" s="1"/>
  <c r="L46" i="13"/>
  <c r="M24" i="13" s="1"/>
  <c r="O47" i="12"/>
  <c r="P25" i="12" s="1"/>
  <c r="D17" i="8"/>
  <c r="D24" i="8" s="1"/>
  <c r="D26" i="8" s="1"/>
  <c r="N52" i="15"/>
  <c r="O30" i="15" s="1"/>
  <c r="C27" i="8"/>
  <c r="C33" i="8" s="1"/>
  <c r="C34" i="8" s="1"/>
  <c r="C36" i="8" s="1"/>
  <c r="C41" i="8" s="1"/>
  <c r="M23" i="15"/>
  <c r="M3" i="15"/>
  <c r="O51" i="15"/>
  <c r="N57" i="15"/>
  <c r="L5" i="15"/>
  <c r="L25" i="15"/>
  <c r="K61" i="15"/>
  <c r="M49" i="14"/>
  <c r="M25" i="14"/>
  <c r="M5" i="14"/>
  <c r="K61" i="14"/>
  <c r="L3" i="14"/>
  <c r="L23" i="14"/>
  <c r="L4" i="14"/>
  <c r="L24" i="14"/>
  <c r="M32" i="14"/>
  <c r="M12" i="14"/>
  <c r="M14" i="14"/>
  <c r="M34" i="14"/>
  <c r="M26" i="14"/>
  <c r="M6" i="14"/>
  <c r="M30" i="14"/>
  <c r="M10" i="14"/>
  <c r="N60" i="14"/>
  <c r="N13" i="14"/>
  <c r="N33" i="14"/>
  <c r="M57" i="14"/>
  <c r="M59" i="14"/>
  <c r="N29" i="14"/>
  <c r="N9" i="14"/>
  <c r="L45" i="12"/>
  <c r="L39" i="12"/>
  <c r="M58" i="13"/>
  <c r="N16" i="13" s="1"/>
  <c r="N18" i="13"/>
  <c r="N38" i="13"/>
  <c r="N6" i="13"/>
  <c r="N26" i="13"/>
  <c r="N12" i="13"/>
  <c r="N32" i="13"/>
  <c r="K45" i="13"/>
  <c r="K39" i="13"/>
  <c r="M51" i="13"/>
  <c r="N10" i="13"/>
  <c r="N30" i="13"/>
  <c r="L35" i="13"/>
  <c r="L15" i="13"/>
  <c r="L56" i="13"/>
  <c r="L50" i="13"/>
  <c r="N47" i="13"/>
  <c r="M49" i="13"/>
  <c r="O59" i="12"/>
  <c r="P17" i="12" s="1"/>
  <c r="P29" i="12"/>
  <c r="P46" i="12"/>
  <c r="Q4" i="12" s="1"/>
  <c r="P55" i="12"/>
  <c r="Q13" i="12" s="1"/>
  <c r="O28" i="12"/>
  <c r="P26" i="12"/>
  <c r="P48" i="12" s="1"/>
  <c r="Q6" i="12" s="1"/>
  <c r="P38" i="12"/>
  <c r="O36" i="12"/>
  <c r="E16" i="8"/>
  <c r="F14" i="8" s="1"/>
  <c r="E22" i="7"/>
  <c r="E24" i="7" s="1"/>
  <c r="J31" i="7"/>
  <c r="K29" i="7" s="1"/>
  <c r="K31" i="7" s="1"/>
  <c r="L29" i="7" s="1"/>
  <c r="L31" i="7" s="1"/>
  <c r="M29" i="7" s="1"/>
  <c r="M31" i="7" s="1"/>
  <c r="N29" i="7" s="1"/>
  <c r="F17" i="7"/>
  <c r="D36" i="7"/>
  <c r="G22" i="9"/>
  <c r="G22" i="8"/>
  <c r="F21" i="7"/>
  <c r="G19" i="7" s="1"/>
  <c r="G16" i="7"/>
  <c r="H14" i="7" s="1"/>
  <c r="N37" i="15" l="1"/>
  <c r="N17" i="15"/>
  <c r="P27" i="12"/>
  <c r="P49" i="12" s="1"/>
  <c r="Q7" i="12" s="1"/>
  <c r="P34" i="12"/>
  <c r="P56" i="12" s="1"/>
  <c r="Q14" i="12" s="1"/>
  <c r="N52" i="13"/>
  <c r="O10" i="13" s="1"/>
  <c r="O52" i="12"/>
  <c r="P10" i="12" s="1"/>
  <c r="N55" i="15"/>
  <c r="N28" i="14"/>
  <c r="N36" i="14"/>
  <c r="N12" i="15"/>
  <c r="N54" i="15" s="1"/>
  <c r="P7" i="15"/>
  <c r="P49" i="15" s="1"/>
  <c r="Q7" i="15" s="1"/>
  <c r="M34" i="15"/>
  <c r="M56" i="15" s="1"/>
  <c r="N14" i="15" s="1"/>
  <c r="N8" i="15"/>
  <c r="N50" i="15" s="1"/>
  <c r="L19" i="15"/>
  <c r="G30" i="8" s="1"/>
  <c r="G31" i="8" s="1"/>
  <c r="H29" i="8" s="1"/>
  <c r="N18" i="15"/>
  <c r="N60" i="15" s="1"/>
  <c r="O38" i="15" s="1"/>
  <c r="N58" i="14"/>
  <c r="O36" i="14" s="1"/>
  <c r="O12" i="12"/>
  <c r="O54" i="12" s="1"/>
  <c r="E27" i="7"/>
  <c r="E33" i="7" s="1"/>
  <c r="E34" i="7" s="1"/>
  <c r="E26" i="7"/>
  <c r="O16" i="15"/>
  <c r="O36" i="15"/>
  <c r="O33" i="15"/>
  <c r="O13" i="15"/>
  <c r="L53" i="14"/>
  <c r="L48" i="15"/>
  <c r="N36" i="13"/>
  <c r="N58" i="13" s="1"/>
  <c r="N59" i="15"/>
  <c r="O37" i="15" s="1"/>
  <c r="O10" i="15"/>
  <c r="O52" i="15" s="1"/>
  <c r="N24" i="15"/>
  <c r="N46" i="15" s="1"/>
  <c r="O24" i="15" s="1"/>
  <c r="L46" i="14"/>
  <c r="M4" i="14" s="1"/>
  <c r="N54" i="13"/>
  <c r="O32" i="13" s="1"/>
  <c r="M4" i="13"/>
  <c r="M46" i="13" s="1"/>
  <c r="N48" i="13"/>
  <c r="O6" i="13" s="1"/>
  <c r="D27" i="8"/>
  <c r="D33" i="8" s="1"/>
  <c r="D34" i="8" s="1"/>
  <c r="M56" i="14"/>
  <c r="N14" i="14" s="1"/>
  <c r="P5" i="12"/>
  <c r="P47" i="12" s="1"/>
  <c r="O15" i="15"/>
  <c r="O35" i="15"/>
  <c r="L47" i="15"/>
  <c r="L39" i="15"/>
  <c r="P29" i="15"/>
  <c r="P9" i="15"/>
  <c r="O11" i="15"/>
  <c r="O31" i="15"/>
  <c r="M45" i="15"/>
  <c r="N55" i="14"/>
  <c r="O13" i="14" s="1"/>
  <c r="M52" i="14"/>
  <c r="L19" i="14"/>
  <c r="H20" i="8" s="1"/>
  <c r="H21" i="8" s="1"/>
  <c r="I19" i="8" s="1"/>
  <c r="N35" i="14"/>
  <c r="N15" i="14"/>
  <c r="O38" i="14"/>
  <c r="O18" i="14"/>
  <c r="L39" i="14"/>
  <c r="L45" i="14"/>
  <c r="M48" i="14"/>
  <c r="N51" i="14"/>
  <c r="N50" i="14"/>
  <c r="M47" i="14"/>
  <c r="M54" i="14"/>
  <c r="N17" i="14"/>
  <c r="N37" i="14"/>
  <c r="N27" i="14"/>
  <c r="N7" i="14"/>
  <c r="M3" i="12"/>
  <c r="M19" i="12" s="1"/>
  <c r="H30" i="9" s="1"/>
  <c r="M23" i="12"/>
  <c r="L61" i="12"/>
  <c r="N27" i="13"/>
  <c r="N7" i="13"/>
  <c r="O25" i="13"/>
  <c r="O5" i="13"/>
  <c r="L23" i="13"/>
  <c r="K61" i="13"/>
  <c r="L3" i="13"/>
  <c r="L19" i="13" s="1"/>
  <c r="H20" i="9" s="1"/>
  <c r="H21" i="9" s="1"/>
  <c r="I19" i="9" s="1"/>
  <c r="N13" i="13"/>
  <c r="N33" i="13"/>
  <c r="M8" i="13"/>
  <c r="M28" i="13"/>
  <c r="M34" i="13"/>
  <c r="M14" i="13"/>
  <c r="O37" i="13"/>
  <c r="O17" i="13"/>
  <c r="L57" i="13"/>
  <c r="M11" i="13"/>
  <c r="M31" i="13"/>
  <c r="N60" i="13"/>
  <c r="N9" i="13"/>
  <c r="N29" i="13"/>
  <c r="P35" i="12"/>
  <c r="Q26" i="12"/>
  <c r="O50" i="12"/>
  <c r="P8" i="12" s="1"/>
  <c r="Q33" i="12"/>
  <c r="O58" i="12"/>
  <c r="P16" i="12" s="1"/>
  <c r="Q24" i="12"/>
  <c r="P31" i="12"/>
  <c r="P51" i="12"/>
  <c r="Q9" i="12" s="1"/>
  <c r="P60" i="12"/>
  <c r="Q18" i="12" s="1"/>
  <c r="P37" i="12"/>
  <c r="P59" i="12" s="1"/>
  <c r="Q17" i="12" s="1"/>
  <c r="E17" i="8"/>
  <c r="E24" i="8" s="1"/>
  <c r="F16" i="8"/>
  <c r="G14" i="8" s="1"/>
  <c r="F22" i="7"/>
  <c r="F24" i="7" s="1"/>
  <c r="F26" i="7" s="1"/>
  <c r="G17" i="7"/>
  <c r="H16" i="7"/>
  <c r="I14" i="7" s="1"/>
  <c r="G21" i="7"/>
  <c r="H19" i="7" s="1"/>
  <c r="N31" i="7"/>
  <c r="O29" i="7" s="1"/>
  <c r="M53" i="13" l="1"/>
  <c r="O30" i="13"/>
  <c r="N55" i="13"/>
  <c r="Q27" i="12"/>
  <c r="Q34" i="12"/>
  <c r="O12" i="13"/>
  <c r="P30" i="12"/>
  <c r="P52" i="12" s="1"/>
  <c r="Q10" i="12" s="1"/>
  <c r="N34" i="15"/>
  <c r="N56" i="15" s="1"/>
  <c r="O34" i="15" s="1"/>
  <c r="O58" i="15"/>
  <c r="P16" i="15" s="1"/>
  <c r="O18" i="15"/>
  <c r="O60" i="15" s="1"/>
  <c r="Q27" i="15"/>
  <c r="O16" i="14"/>
  <c r="O58" i="14" s="1"/>
  <c r="O17" i="15"/>
  <c r="O59" i="15" s="1"/>
  <c r="P37" i="15" s="1"/>
  <c r="P36" i="15"/>
  <c r="P58" i="15" s="1"/>
  <c r="Q36" i="15" s="1"/>
  <c r="P12" i="12"/>
  <c r="P32" i="12"/>
  <c r="E36" i="7"/>
  <c r="O36" i="13"/>
  <c r="O16" i="13"/>
  <c r="N34" i="14"/>
  <c r="N56" i="14" s="1"/>
  <c r="O14" i="14" s="1"/>
  <c r="M11" i="14"/>
  <c r="M31" i="14"/>
  <c r="M53" i="14" s="1"/>
  <c r="H22" i="9"/>
  <c r="M24" i="14"/>
  <c r="M46" i="14" s="1"/>
  <c r="Q49" i="15"/>
  <c r="R7" i="15" s="1"/>
  <c r="O55" i="15"/>
  <c r="M26" i="15"/>
  <c r="M6" i="15"/>
  <c r="O4" i="15"/>
  <c r="O46" i="15" s="1"/>
  <c r="N59" i="14"/>
  <c r="O37" i="14" s="1"/>
  <c r="F17" i="8"/>
  <c r="F24" i="8" s="1"/>
  <c r="F27" i="8" s="1"/>
  <c r="F33" i="8" s="1"/>
  <c r="F34" i="8" s="1"/>
  <c r="O26" i="13"/>
  <c r="O48" i="13" s="1"/>
  <c r="P26" i="13" s="1"/>
  <c r="O53" i="15"/>
  <c r="P11" i="15" s="1"/>
  <c r="D36" i="8"/>
  <c r="D41" i="8" s="1"/>
  <c r="O57" i="15"/>
  <c r="P15" i="15" s="1"/>
  <c r="N51" i="13"/>
  <c r="O9" i="13" s="1"/>
  <c r="H22" i="8"/>
  <c r="P51" i="15"/>
  <c r="O8" i="15"/>
  <c r="O28" i="15"/>
  <c r="M5" i="15"/>
  <c r="M25" i="15"/>
  <c r="L61" i="15"/>
  <c r="N23" i="15"/>
  <c r="N3" i="15"/>
  <c r="O12" i="15"/>
  <c r="O32" i="15"/>
  <c r="P30" i="15"/>
  <c r="P10" i="15"/>
  <c r="N49" i="14"/>
  <c r="O27" i="14" s="1"/>
  <c r="O60" i="14"/>
  <c r="P38" i="14" s="1"/>
  <c r="O33" i="14"/>
  <c r="O55" i="14" s="1"/>
  <c r="P13" i="14" s="1"/>
  <c r="N57" i="14"/>
  <c r="O28" i="14"/>
  <c r="O8" i="14"/>
  <c r="O29" i="14"/>
  <c r="O9" i="14"/>
  <c r="M3" i="14"/>
  <c r="M23" i="14"/>
  <c r="L61" i="14"/>
  <c r="N30" i="14"/>
  <c r="N10" i="14"/>
  <c r="N25" i="14"/>
  <c r="N5" i="14"/>
  <c r="N26" i="14"/>
  <c r="N6" i="14"/>
  <c r="N12" i="14"/>
  <c r="N32" i="14"/>
  <c r="M45" i="12"/>
  <c r="M39" i="12"/>
  <c r="Q5" i="12"/>
  <c r="Q25" i="12"/>
  <c r="M56" i="13"/>
  <c r="N14" i="13" s="1"/>
  <c r="N49" i="13"/>
  <c r="O27" i="13" s="1"/>
  <c r="N4" i="13"/>
  <c r="N24" i="13"/>
  <c r="N11" i="13"/>
  <c r="N31" i="13"/>
  <c r="M35" i="13"/>
  <c r="M15" i="13"/>
  <c r="M50" i="13"/>
  <c r="O54" i="13"/>
  <c r="L45" i="13"/>
  <c r="L39" i="13"/>
  <c r="O59" i="13"/>
  <c r="O47" i="13"/>
  <c r="O38" i="13"/>
  <c r="O18" i="13"/>
  <c r="O13" i="13"/>
  <c r="O33" i="13"/>
  <c r="O52" i="13"/>
  <c r="Q37" i="12"/>
  <c r="P28" i="12"/>
  <c r="Q38" i="12"/>
  <c r="Q29" i="12"/>
  <c r="P53" i="12"/>
  <c r="Q11" i="12" s="1"/>
  <c r="Q49" i="12"/>
  <c r="R7" i="12" s="1"/>
  <c r="Q46" i="12"/>
  <c r="R4" i="12" s="1"/>
  <c r="Q30" i="12"/>
  <c r="Q56" i="12"/>
  <c r="R14" i="12" s="1"/>
  <c r="P36" i="12"/>
  <c r="Q48" i="12"/>
  <c r="R6" i="12" s="1"/>
  <c r="Q55" i="12"/>
  <c r="R13" i="12" s="1"/>
  <c r="P57" i="12"/>
  <c r="Q15" i="12" s="1"/>
  <c r="G16" i="8"/>
  <c r="H14" i="8" s="1"/>
  <c r="E26" i="8"/>
  <c r="E27" i="8"/>
  <c r="E33" i="8" s="1"/>
  <c r="E34" i="8" s="1"/>
  <c r="F27" i="7"/>
  <c r="F33" i="7" s="1"/>
  <c r="F34" i="7" s="1"/>
  <c r="G22" i="7"/>
  <c r="G24" i="7" s="1"/>
  <c r="G27" i="7" s="1"/>
  <c r="G33" i="7" s="1"/>
  <c r="G34" i="7" s="1"/>
  <c r="H17" i="7"/>
  <c r="H21" i="7"/>
  <c r="I19" i="7" s="1"/>
  <c r="I16" i="7"/>
  <c r="J14" i="7" s="1"/>
  <c r="O31" i="7"/>
  <c r="P29" i="7" s="1"/>
  <c r="O55" i="13" l="1"/>
  <c r="O50" i="15"/>
  <c r="P54" i="12"/>
  <c r="Q12" i="12" s="1"/>
  <c r="N53" i="13"/>
  <c r="O58" i="13"/>
  <c r="P36" i="13" s="1"/>
  <c r="P6" i="13"/>
  <c r="O14" i="15"/>
  <c r="O56" i="15" s="1"/>
  <c r="P34" i="15" s="1"/>
  <c r="N54" i="14"/>
  <c r="M19" i="14"/>
  <c r="I20" i="8" s="1"/>
  <c r="I21" i="8" s="1"/>
  <c r="J19" i="8" s="1"/>
  <c r="P31" i="15"/>
  <c r="P53" i="15" s="1"/>
  <c r="Q31" i="15" s="1"/>
  <c r="R27" i="15"/>
  <c r="O34" i="14"/>
  <c r="O56" i="14" s="1"/>
  <c r="O17" i="14"/>
  <c r="O59" i="14" s="1"/>
  <c r="O7" i="14"/>
  <c r="O49" i="14" s="1"/>
  <c r="P24" i="15"/>
  <c r="P4" i="15"/>
  <c r="O7" i="13"/>
  <c r="O49" i="13" s="1"/>
  <c r="N34" i="13"/>
  <c r="N56" i="13" s="1"/>
  <c r="P35" i="15"/>
  <c r="P57" i="15" s="1"/>
  <c r="N31" i="14"/>
  <c r="N11" i="14"/>
  <c r="P48" i="13"/>
  <c r="Q6" i="13" s="1"/>
  <c r="M48" i="15"/>
  <c r="P13" i="15"/>
  <c r="P33" i="15"/>
  <c r="M19" i="15"/>
  <c r="H30" i="8" s="1"/>
  <c r="H31" i="8" s="1"/>
  <c r="I29" i="8" s="1"/>
  <c r="F26" i="8"/>
  <c r="F36" i="8" s="1"/>
  <c r="F41" i="8" s="1"/>
  <c r="G17" i="8"/>
  <c r="G24" i="8" s="1"/>
  <c r="G27" i="8" s="1"/>
  <c r="G33" i="8" s="1"/>
  <c r="G34" i="8" s="1"/>
  <c r="Q16" i="15"/>
  <c r="Q58" i="15" s="1"/>
  <c r="P17" i="15"/>
  <c r="P59" i="15" s="1"/>
  <c r="P36" i="14"/>
  <c r="P16" i="14"/>
  <c r="P18" i="14"/>
  <c r="P60" i="14" s="1"/>
  <c r="O29" i="13"/>
  <c r="O51" i="13" s="1"/>
  <c r="P9" i="13" s="1"/>
  <c r="P33" i="14"/>
  <c r="P55" i="14" s="1"/>
  <c r="Q33" i="14" s="1"/>
  <c r="O54" i="15"/>
  <c r="P32" i="15" s="1"/>
  <c r="R49" i="15"/>
  <c r="M47" i="15"/>
  <c r="M39" i="15"/>
  <c r="P8" i="15"/>
  <c r="P28" i="15"/>
  <c r="P38" i="15"/>
  <c r="P18" i="15"/>
  <c r="P52" i="15"/>
  <c r="Q29" i="15"/>
  <c r="Q9" i="15"/>
  <c r="N45" i="15"/>
  <c r="P14" i="15"/>
  <c r="P14" i="14"/>
  <c r="P34" i="14"/>
  <c r="O51" i="14"/>
  <c r="N48" i="14"/>
  <c r="N47" i="14"/>
  <c r="O50" i="14"/>
  <c r="N4" i="14"/>
  <c r="N24" i="14"/>
  <c r="O12" i="14"/>
  <c r="O32" i="14"/>
  <c r="O35" i="14"/>
  <c r="O15" i="14"/>
  <c r="N52" i="14"/>
  <c r="M39" i="14"/>
  <c r="M45" i="14"/>
  <c r="Q47" i="12"/>
  <c r="R5" i="12" s="1"/>
  <c r="N3" i="12"/>
  <c r="N19" i="12" s="1"/>
  <c r="I30" i="9" s="1"/>
  <c r="N23" i="12"/>
  <c r="M61" i="12"/>
  <c r="P12" i="13"/>
  <c r="P32" i="13"/>
  <c r="P13" i="13"/>
  <c r="P33" i="13"/>
  <c r="M23" i="13"/>
  <c r="L61" i="13"/>
  <c r="M3" i="13"/>
  <c r="M19" i="13" s="1"/>
  <c r="I20" i="9" s="1"/>
  <c r="I21" i="9" s="1"/>
  <c r="P10" i="13"/>
  <c r="P30" i="13"/>
  <c r="N28" i="13"/>
  <c r="N8" i="13"/>
  <c r="M57" i="13"/>
  <c r="O11" i="13"/>
  <c r="O31" i="13"/>
  <c r="O60" i="13"/>
  <c r="P25" i="13"/>
  <c r="P5" i="13"/>
  <c r="P17" i="13"/>
  <c r="P37" i="13"/>
  <c r="P59" i="13" s="1"/>
  <c r="N46" i="13"/>
  <c r="Q35" i="12"/>
  <c r="R27" i="12"/>
  <c r="R33" i="12"/>
  <c r="Q31" i="12"/>
  <c r="R26" i="12"/>
  <c r="P58" i="12"/>
  <c r="Q16" i="12" s="1"/>
  <c r="Q51" i="12"/>
  <c r="R9" i="12" s="1"/>
  <c r="Q60" i="12"/>
  <c r="R18" i="12" s="1"/>
  <c r="R34" i="12"/>
  <c r="P50" i="12"/>
  <c r="Q8" i="12" s="1"/>
  <c r="Q52" i="12"/>
  <c r="R10" i="12" s="1"/>
  <c r="R24" i="12"/>
  <c r="R46" i="12" s="1"/>
  <c r="S4" i="12" s="1"/>
  <c r="Q59" i="12"/>
  <c r="R17" i="12" s="1"/>
  <c r="E36" i="8"/>
  <c r="E41" i="8" s="1"/>
  <c r="H16" i="8"/>
  <c r="I14" i="8" s="1"/>
  <c r="F36" i="7"/>
  <c r="G26" i="7"/>
  <c r="G36" i="7" s="1"/>
  <c r="H22" i="7"/>
  <c r="H24" i="7" s="1"/>
  <c r="H27" i="7" s="1"/>
  <c r="H33" i="7" s="1"/>
  <c r="H34" i="7" s="1"/>
  <c r="I17" i="7"/>
  <c r="J16" i="7"/>
  <c r="K14" i="7" s="1"/>
  <c r="I21" i="7"/>
  <c r="J19" i="7" s="1"/>
  <c r="P31" i="7"/>
  <c r="Q29" i="7" s="1"/>
  <c r="P16" i="13" l="1"/>
  <c r="Q32" i="12"/>
  <c r="Q54" i="12" s="1"/>
  <c r="R12" i="12" s="1"/>
  <c r="P46" i="15"/>
  <c r="P7" i="13"/>
  <c r="P27" i="13"/>
  <c r="I22" i="8"/>
  <c r="P55" i="15"/>
  <c r="P50" i="15"/>
  <c r="Q28" i="15" s="1"/>
  <c r="G26" i="8"/>
  <c r="G36" i="8" s="1"/>
  <c r="G41" i="8" s="1"/>
  <c r="Q15" i="15"/>
  <c r="Q35" i="15"/>
  <c r="Q33" i="15"/>
  <c r="Q13" i="15"/>
  <c r="P29" i="13"/>
  <c r="P51" i="13" s="1"/>
  <c r="N53" i="14"/>
  <c r="P54" i="13"/>
  <c r="Q12" i="13" s="1"/>
  <c r="N26" i="15"/>
  <c r="N6" i="15"/>
  <c r="Q26" i="13"/>
  <c r="Q48" i="13" s="1"/>
  <c r="H17" i="8"/>
  <c r="H24" i="8" s="1"/>
  <c r="H27" i="8" s="1"/>
  <c r="H33" i="8" s="1"/>
  <c r="H34" i="8" s="1"/>
  <c r="Q11" i="15"/>
  <c r="Q53" i="15" s="1"/>
  <c r="O53" i="13"/>
  <c r="P11" i="13" s="1"/>
  <c r="P55" i="13"/>
  <c r="Q13" i="13" s="1"/>
  <c r="P49" i="13"/>
  <c r="Q27" i="13" s="1"/>
  <c r="P12" i="15"/>
  <c r="P54" i="15" s="1"/>
  <c r="Q13" i="14"/>
  <c r="Q55" i="14" s="1"/>
  <c r="P58" i="14"/>
  <c r="R25" i="12"/>
  <c r="R47" i="12" s="1"/>
  <c r="S5" i="12" s="1"/>
  <c r="O54" i="14"/>
  <c r="P12" i="14" s="1"/>
  <c r="J19" i="9"/>
  <c r="I22" i="9"/>
  <c r="P56" i="14"/>
  <c r="Q34" i="14" s="1"/>
  <c r="O23" i="15"/>
  <c r="O3" i="15"/>
  <c r="Q24" i="15"/>
  <c r="Q4" i="15"/>
  <c r="Q37" i="15"/>
  <c r="Q17" i="15"/>
  <c r="R36" i="15"/>
  <c r="R16" i="15"/>
  <c r="P60" i="15"/>
  <c r="Q51" i="15"/>
  <c r="Q10" i="15"/>
  <c r="Q30" i="15"/>
  <c r="N5" i="15"/>
  <c r="N25" i="15"/>
  <c r="M61" i="15"/>
  <c r="S7" i="15"/>
  <c r="S27" i="15"/>
  <c r="S49" i="15" s="1"/>
  <c r="P56" i="15"/>
  <c r="N46" i="14"/>
  <c r="O4" i="14" s="1"/>
  <c r="P27" i="14"/>
  <c r="P7" i="14"/>
  <c r="M61" i="14"/>
  <c r="N23" i="14"/>
  <c r="N3" i="14"/>
  <c r="N19" i="14" s="1"/>
  <c r="J20" i="8" s="1"/>
  <c r="J21" i="8" s="1"/>
  <c r="P8" i="14"/>
  <c r="P28" i="14"/>
  <c r="O25" i="14"/>
  <c r="O5" i="14"/>
  <c r="P9" i="14"/>
  <c r="P29" i="14"/>
  <c r="O30" i="14"/>
  <c r="O10" i="14"/>
  <c r="O57" i="14"/>
  <c r="P37" i="14"/>
  <c r="P17" i="14"/>
  <c r="Q38" i="14"/>
  <c r="Q18" i="14"/>
  <c r="O6" i="14"/>
  <c r="O26" i="14"/>
  <c r="N45" i="12"/>
  <c r="N39" i="12"/>
  <c r="N50" i="13"/>
  <c r="O24" i="13"/>
  <c r="O4" i="13"/>
  <c r="Q37" i="13"/>
  <c r="Q17" i="13"/>
  <c r="P52" i="13"/>
  <c r="P38" i="13"/>
  <c r="P18" i="13"/>
  <c r="P58" i="13"/>
  <c r="N35" i="13"/>
  <c r="N15" i="13"/>
  <c r="P47" i="13"/>
  <c r="M39" i="13"/>
  <c r="M45" i="13"/>
  <c r="O34" i="13"/>
  <c r="O14" i="13"/>
  <c r="S24" i="12"/>
  <c r="R30" i="12"/>
  <c r="R48" i="12"/>
  <c r="S6" i="12" s="1"/>
  <c r="Q28" i="12"/>
  <c r="R56" i="12"/>
  <c r="S14" i="12" s="1"/>
  <c r="R38" i="12"/>
  <c r="Q53" i="12"/>
  <c r="R11" i="12" s="1"/>
  <c r="R32" i="12"/>
  <c r="R29" i="12"/>
  <c r="R55" i="12"/>
  <c r="S13" i="12" s="1"/>
  <c r="Q36" i="12"/>
  <c r="R49" i="12"/>
  <c r="S7" i="12" s="1"/>
  <c r="R37" i="12"/>
  <c r="Q57" i="12"/>
  <c r="R15" i="12" s="1"/>
  <c r="I16" i="8"/>
  <c r="J14" i="8" s="1"/>
  <c r="H26" i="7"/>
  <c r="J17" i="7"/>
  <c r="H36" i="7"/>
  <c r="I22" i="7"/>
  <c r="I24" i="7" s="1"/>
  <c r="I27" i="7" s="1"/>
  <c r="I33" i="7" s="1"/>
  <c r="I34" i="7" s="1"/>
  <c r="J21" i="7"/>
  <c r="K19" i="7" s="1"/>
  <c r="K16" i="7"/>
  <c r="L14" i="7" s="1"/>
  <c r="Q31" i="7"/>
  <c r="R29" i="7" s="1"/>
  <c r="Q32" i="13" l="1"/>
  <c r="Q54" i="13" s="1"/>
  <c r="Q33" i="13"/>
  <c r="Q7" i="13"/>
  <c r="Q49" i="13" s="1"/>
  <c r="P31" i="13"/>
  <c r="P53" i="13" s="1"/>
  <c r="Q31" i="13" s="1"/>
  <c r="Q8" i="15"/>
  <c r="Q50" i="15" s="1"/>
  <c r="R28" i="15" s="1"/>
  <c r="Q57" i="15"/>
  <c r="R35" i="15" s="1"/>
  <c r="Q14" i="14"/>
  <c r="N48" i="15"/>
  <c r="O31" i="14"/>
  <c r="O11" i="14"/>
  <c r="N19" i="15"/>
  <c r="I30" i="8" s="1"/>
  <c r="I31" i="8" s="1"/>
  <c r="J29" i="8" s="1"/>
  <c r="Q55" i="15"/>
  <c r="P51" i="14"/>
  <c r="Q9" i="14" s="1"/>
  <c r="Q52" i="15"/>
  <c r="R30" i="15" s="1"/>
  <c r="H26" i="8"/>
  <c r="H36" i="8" s="1"/>
  <c r="H41" i="8" s="1"/>
  <c r="Q32" i="15"/>
  <c r="Q12" i="15"/>
  <c r="R11" i="15"/>
  <c r="R31" i="15"/>
  <c r="Q16" i="14"/>
  <c r="Q36" i="14"/>
  <c r="O56" i="13"/>
  <c r="P14" i="13" s="1"/>
  <c r="O24" i="14"/>
  <c r="O46" i="14" s="1"/>
  <c r="P24" i="14" s="1"/>
  <c r="N57" i="13"/>
  <c r="O35" i="13" s="1"/>
  <c r="P50" i="14"/>
  <c r="Q8" i="14" s="1"/>
  <c r="S25" i="12"/>
  <c r="S47" i="12" s="1"/>
  <c r="T5" i="12" s="1"/>
  <c r="P32" i="14"/>
  <c r="P54" i="14" s="1"/>
  <c r="Q12" i="14" s="1"/>
  <c r="K19" i="8"/>
  <c r="J22" i="8"/>
  <c r="I17" i="8"/>
  <c r="I24" i="8" s="1"/>
  <c r="I27" i="8" s="1"/>
  <c r="N47" i="15"/>
  <c r="N39" i="15"/>
  <c r="Q59" i="15"/>
  <c r="R29" i="15"/>
  <c r="R9" i="15"/>
  <c r="R15" i="15"/>
  <c r="Q46" i="15"/>
  <c r="Q14" i="15"/>
  <c r="Q34" i="15"/>
  <c r="O45" i="15"/>
  <c r="R58" i="15"/>
  <c r="T27" i="15"/>
  <c r="T7" i="15"/>
  <c r="Q18" i="15"/>
  <c r="Q38" i="15"/>
  <c r="O52" i="14"/>
  <c r="P30" i="14" s="1"/>
  <c r="P49" i="14"/>
  <c r="Q7" i="14" s="1"/>
  <c r="Q56" i="14"/>
  <c r="R33" i="14"/>
  <c r="R13" i="14"/>
  <c r="O47" i="14"/>
  <c r="N39" i="14"/>
  <c r="N45" i="14"/>
  <c r="P59" i="14"/>
  <c r="O48" i="14"/>
  <c r="P15" i="14"/>
  <c r="P35" i="14"/>
  <c r="P57" i="14" s="1"/>
  <c r="Q60" i="14"/>
  <c r="O3" i="12"/>
  <c r="O19" i="12" s="1"/>
  <c r="J30" i="9" s="1"/>
  <c r="O23" i="12"/>
  <c r="N61" i="12"/>
  <c r="Q36" i="13"/>
  <c r="Q16" i="13"/>
  <c r="M61" i="13"/>
  <c r="N23" i="13"/>
  <c r="N3" i="13"/>
  <c r="N19" i="13" s="1"/>
  <c r="J20" i="9" s="1"/>
  <c r="J21" i="9" s="1"/>
  <c r="Q25" i="13"/>
  <c r="Q5" i="13"/>
  <c r="O46" i="13"/>
  <c r="Q55" i="13"/>
  <c r="P60" i="13"/>
  <c r="Q30" i="13"/>
  <c r="Q10" i="13"/>
  <c r="Q29" i="13"/>
  <c r="Q9" i="13"/>
  <c r="Q59" i="13"/>
  <c r="R26" i="13"/>
  <c r="R6" i="13"/>
  <c r="O28" i="13"/>
  <c r="O8" i="13"/>
  <c r="R31" i="12"/>
  <c r="R59" i="12"/>
  <c r="S17" i="12" s="1"/>
  <c r="S27" i="12"/>
  <c r="R60" i="12"/>
  <c r="S18" i="12" s="1"/>
  <c r="S34" i="12"/>
  <c r="Q58" i="12"/>
  <c r="R16" i="12" s="1"/>
  <c r="Q50" i="12"/>
  <c r="R8" i="12" s="1"/>
  <c r="S33" i="12"/>
  <c r="S26" i="12"/>
  <c r="R51" i="12"/>
  <c r="S9" i="12" s="1"/>
  <c r="R52" i="12"/>
  <c r="S10" i="12" s="1"/>
  <c r="R35" i="12"/>
  <c r="R54" i="12"/>
  <c r="S12" i="12" s="1"/>
  <c r="S46" i="12"/>
  <c r="T4" i="12" s="1"/>
  <c r="J16" i="8"/>
  <c r="K14" i="8" s="1"/>
  <c r="K17" i="7"/>
  <c r="J22" i="7"/>
  <c r="J24" i="7" s="1"/>
  <c r="J26" i="7" s="1"/>
  <c r="I26" i="7"/>
  <c r="I36" i="7" s="1"/>
  <c r="L16" i="7"/>
  <c r="M14" i="7" s="1"/>
  <c r="K21" i="7"/>
  <c r="L19" i="7" s="1"/>
  <c r="R31" i="7"/>
  <c r="S29" i="7" s="1"/>
  <c r="R12" i="13" l="1"/>
  <c r="R32" i="13"/>
  <c r="O15" i="13"/>
  <c r="Q28" i="14"/>
  <c r="Q29" i="14"/>
  <c r="Q51" i="14" s="1"/>
  <c r="R9" i="14" s="1"/>
  <c r="R53" i="15"/>
  <c r="S11" i="15" s="1"/>
  <c r="Q60" i="15"/>
  <c r="R18" i="15" s="1"/>
  <c r="Q54" i="15"/>
  <c r="R32" i="15" s="1"/>
  <c r="R8" i="15"/>
  <c r="R50" i="15" s="1"/>
  <c r="T25" i="12"/>
  <c r="T47" i="12" s="1"/>
  <c r="U5" i="12" s="1"/>
  <c r="Q32" i="14"/>
  <c r="Q54" i="14" s="1"/>
  <c r="R12" i="14" s="1"/>
  <c r="I33" i="8"/>
  <c r="I34" i="8" s="1"/>
  <c r="R10" i="15"/>
  <c r="R52" i="15" s="1"/>
  <c r="R33" i="15"/>
  <c r="R13" i="15"/>
  <c r="Q11" i="13"/>
  <c r="O53" i="14"/>
  <c r="O6" i="15"/>
  <c r="O26" i="15"/>
  <c r="Q56" i="15"/>
  <c r="R14" i="15" s="1"/>
  <c r="I26" i="8"/>
  <c r="K19" i="9"/>
  <c r="J22" i="9"/>
  <c r="P4" i="14"/>
  <c r="P46" i="14" s="1"/>
  <c r="Q27" i="14"/>
  <c r="Q49" i="14" s="1"/>
  <c r="R27" i="14" s="1"/>
  <c r="P34" i="13"/>
  <c r="P56" i="13" s="1"/>
  <c r="Q34" i="13" s="1"/>
  <c r="Q58" i="14"/>
  <c r="R54" i="13"/>
  <c r="S32" i="13" s="1"/>
  <c r="R57" i="15"/>
  <c r="S35" i="15" s="1"/>
  <c r="P10" i="14"/>
  <c r="P52" i="14" s="1"/>
  <c r="R24" i="15"/>
  <c r="R4" i="15"/>
  <c r="R51" i="15"/>
  <c r="P3" i="15"/>
  <c r="P23" i="15"/>
  <c r="R38" i="15"/>
  <c r="T49" i="15"/>
  <c r="S36" i="15"/>
  <c r="S16" i="15"/>
  <c r="R17" i="15"/>
  <c r="R37" i="15"/>
  <c r="O5" i="15"/>
  <c r="O25" i="15"/>
  <c r="N61" i="15"/>
  <c r="R55" i="14"/>
  <c r="Q37" i="14"/>
  <c r="Q17" i="14"/>
  <c r="O3" i="14"/>
  <c r="O19" i="14" s="1"/>
  <c r="K20" i="8" s="1"/>
  <c r="K21" i="8" s="1"/>
  <c r="O23" i="14"/>
  <c r="N61" i="14"/>
  <c r="Q50" i="14"/>
  <c r="R38" i="14"/>
  <c r="R18" i="14"/>
  <c r="Q15" i="14"/>
  <c r="Q35" i="14"/>
  <c r="R34" i="14"/>
  <c r="R14" i="14"/>
  <c r="P6" i="14"/>
  <c r="P26" i="14"/>
  <c r="P25" i="14"/>
  <c r="P5" i="14"/>
  <c r="J17" i="8"/>
  <c r="J24" i="8" s="1"/>
  <c r="J26" i="8" s="1"/>
  <c r="O45" i="12"/>
  <c r="O39" i="12"/>
  <c r="Q47" i="13"/>
  <c r="R17" i="13"/>
  <c r="R37" i="13"/>
  <c r="Q51" i="13"/>
  <c r="Q52" i="13"/>
  <c r="Q18" i="13"/>
  <c r="Q38" i="13"/>
  <c r="R33" i="13"/>
  <c r="R13" i="13"/>
  <c r="R27" i="13"/>
  <c r="R7" i="13"/>
  <c r="P24" i="13"/>
  <c r="P4" i="13"/>
  <c r="N39" i="13"/>
  <c r="N45" i="13"/>
  <c r="Q58" i="13"/>
  <c r="O50" i="13"/>
  <c r="O57" i="13"/>
  <c r="R48" i="13"/>
  <c r="Q53" i="13"/>
  <c r="S32" i="12"/>
  <c r="R57" i="12"/>
  <c r="S15" i="12" s="1"/>
  <c r="S56" i="12"/>
  <c r="T14" i="12" s="1"/>
  <c r="S30" i="12"/>
  <c r="S29" i="12"/>
  <c r="S48" i="12"/>
  <c r="T6" i="12" s="1"/>
  <c r="S38" i="12"/>
  <c r="S55" i="12"/>
  <c r="T13" i="12" s="1"/>
  <c r="S49" i="12"/>
  <c r="T7" i="12" s="1"/>
  <c r="R28" i="12"/>
  <c r="S37" i="12"/>
  <c r="R36" i="12"/>
  <c r="T24" i="12"/>
  <c r="T46" i="12" s="1"/>
  <c r="U4" i="12" s="1"/>
  <c r="R53" i="12"/>
  <c r="S11" i="12" s="1"/>
  <c r="K16" i="8"/>
  <c r="L14" i="8" s="1"/>
  <c r="J27" i="7"/>
  <c r="J33" i="7" s="1"/>
  <c r="J34" i="7" s="1"/>
  <c r="J36" i="7" s="1"/>
  <c r="K22" i="7"/>
  <c r="K24" i="7" s="1"/>
  <c r="K26" i="7" s="1"/>
  <c r="M16" i="7"/>
  <c r="N14" i="7" s="1"/>
  <c r="L21" i="7"/>
  <c r="M19" i="7" s="1"/>
  <c r="L17" i="7"/>
  <c r="S31" i="7"/>
  <c r="T29" i="7" s="1"/>
  <c r="R59" i="13" l="1"/>
  <c r="S17" i="13" s="1"/>
  <c r="Q14" i="13"/>
  <c r="S31" i="15"/>
  <c r="S53" i="15" s="1"/>
  <c r="R12" i="15"/>
  <c r="R32" i="14"/>
  <c r="I36" i="8"/>
  <c r="I41" i="8" s="1"/>
  <c r="O48" i="15"/>
  <c r="P6" i="15" s="1"/>
  <c r="O19" i="15"/>
  <c r="J30" i="8" s="1"/>
  <c r="J31" i="8" s="1"/>
  <c r="K29" i="8" s="1"/>
  <c r="U25" i="12"/>
  <c r="U47" i="12" s="1"/>
  <c r="V5" i="12" s="1"/>
  <c r="M17" i="7"/>
  <c r="R7" i="14"/>
  <c r="R49" i="14" s="1"/>
  <c r="R34" i="15"/>
  <c r="R56" i="15" s="1"/>
  <c r="S34" i="15" s="1"/>
  <c r="P11" i="14"/>
  <c r="P31" i="14"/>
  <c r="S12" i="13"/>
  <c r="S54" i="13" s="1"/>
  <c r="R55" i="15"/>
  <c r="Q57" i="14"/>
  <c r="R15" i="14" s="1"/>
  <c r="P48" i="14"/>
  <c r="Q6" i="14" s="1"/>
  <c r="P46" i="13"/>
  <c r="Q24" i="13" s="1"/>
  <c r="R16" i="14"/>
  <c r="R36" i="14"/>
  <c r="Q60" i="13"/>
  <c r="R38" i="13" s="1"/>
  <c r="R29" i="14"/>
  <c r="R51" i="14" s="1"/>
  <c r="S29" i="14" s="1"/>
  <c r="S15" i="15"/>
  <c r="S57" i="15" s="1"/>
  <c r="K17" i="8"/>
  <c r="Q30" i="14"/>
  <c r="Q10" i="14"/>
  <c r="L19" i="8"/>
  <c r="K22" i="8"/>
  <c r="J27" i="8"/>
  <c r="P45" i="15"/>
  <c r="S58" i="15"/>
  <c r="S10" i="15"/>
  <c r="S30" i="15"/>
  <c r="S29" i="15"/>
  <c r="S9" i="15"/>
  <c r="S28" i="15"/>
  <c r="S8" i="15"/>
  <c r="U27" i="15"/>
  <c r="U7" i="15"/>
  <c r="O47" i="15"/>
  <c r="O39" i="15"/>
  <c r="R46" i="15"/>
  <c r="R59" i="15"/>
  <c r="R60" i="15"/>
  <c r="R54" i="15"/>
  <c r="R60" i="14"/>
  <c r="S18" i="14" s="1"/>
  <c r="R28" i="14"/>
  <c r="R8" i="14"/>
  <c r="O45" i="14"/>
  <c r="O39" i="14"/>
  <c r="R56" i="14"/>
  <c r="S33" i="14"/>
  <c r="S13" i="14"/>
  <c r="P47" i="14"/>
  <c r="Q24" i="14"/>
  <c r="Q4" i="14"/>
  <c r="Q59" i="14"/>
  <c r="R54" i="14"/>
  <c r="P3" i="12"/>
  <c r="P19" i="12" s="1"/>
  <c r="K30" i="9" s="1"/>
  <c r="P23" i="12"/>
  <c r="O61" i="12"/>
  <c r="R49" i="13"/>
  <c r="S26" i="13"/>
  <c r="S6" i="13"/>
  <c r="P35" i="13"/>
  <c r="P15" i="13"/>
  <c r="R55" i="13"/>
  <c r="R16" i="13"/>
  <c r="R36" i="13"/>
  <c r="N61" i="13"/>
  <c r="O3" i="13"/>
  <c r="O19" i="13" s="1"/>
  <c r="K20" i="9" s="1"/>
  <c r="K21" i="9" s="1"/>
  <c r="L19" i="9" s="1"/>
  <c r="O23" i="13"/>
  <c r="R11" i="13"/>
  <c r="R31" i="13"/>
  <c r="P8" i="13"/>
  <c r="P28" i="13"/>
  <c r="Q56" i="13"/>
  <c r="R10" i="13"/>
  <c r="R30" i="13"/>
  <c r="R52" i="13" s="1"/>
  <c r="R9" i="13"/>
  <c r="R29" i="13"/>
  <c r="R25" i="13"/>
  <c r="R5" i="13"/>
  <c r="U24" i="12"/>
  <c r="U46" i="12" s="1"/>
  <c r="V4" i="12" s="1"/>
  <c r="S51" i="12"/>
  <c r="T9" i="12" s="1"/>
  <c r="R58" i="12"/>
  <c r="S16" i="12" s="1"/>
  <c r="S59" i="12"/>
  <c r="T17" i="12" s="1"/>
  <c r="S52" i="12"/>
  <c r="T10" i="12" s="1"/>
  <c r="R50" i="12"/>
  <c r="S8" i="12" s="1"/>
  <c r="T34" i="12"/>
  <c r="T27" i="12"/>
  <c r="S35" i="12"/>
  <c r="T33" i="12"/>
  <c r="S31" i="12"/>
  <c r="S60" i="12"/>
  <c r="T18" i="12" s="1"/>
  <c r="T26" i="12"/>
  <c r="S54" i="12"/>
  <c r="T12" i="12" s="1"/>
  <c r="L16" i="8"/>
  <c r="M14" i="8" s="1"/>
  <c r="K27" i="7"/>
  <c r="K33" i="7" s="1"/>
  <c r="K34" i="7" s="1"/>
  <c r="L22" i="7"/>
  <c r="L24" i="7" s="1"/>
  <c r="M21" i="7"/>
  <c r="N19" i="7" s="1"/>
  <c r="N16" i="7"/>
  <c r="O14" i="7" s="1"/>
  <c r="T31" i="7"/>
  <c r="U29" i="7" s="1"/>
  <c r="U31" i="7" s="1"/>
  <c r="S37" i="13" l="1"/>
  <c r="S59" i="13" s="1"/>
  <c r="T17" i="13" s="1"/>
  <c r="P26" i="15"/>
  <c r="R18" i="13"/>
  <c r="J33" i="8"/>
  <c r="J34" i="8" s="1"/>
  <c r="J36" i="8" s="1"/>
  <c r="J41" i="8" s="1"/>
  <c r="P53" i="14"/>
  <c r="Q11" i="14" s="1"/>
  <c r="S9" i="14"/>
  <c r="S51" i="14" s="1"/>
  <c r="R58" i="14"/>
  <c r="S36" i="14" s="1"/>
  <c r="S7" i="14"/>
  <c r="S27" i="14"/>
  <c r="S33" i="15"/>
  <c r="S13" i="15"/>
  <c r="R35" i="14"/>
  <c r="R57" i="14" s="1"/>
  <c r="S35" i="14" s="1"/>
  <c r="Q4" i="13"/>
  <c r="Q46" i="13" s="1"/>
  <c r="Q26" i="14"/>
  <c r="Q48" i="14" s="1"/>
  <c r="R6" i="14" s="1"/>
  <c r="P48" i="15"/>
  <c r="K24" i="8"/>
  <c r="K26" i="8" s="1"/>
  <c r="S52" i="15"/>
  <c r="T10" i="15" s="1"/>
  <c r="K22" i="9"/>
  <c r="S38" i="14"/>
  <c r="S60" i="14" s="1"/>
  <c r="P50" i="13"/>
  <c r="Q8" i="13" s="1"/>
  <c r="R53" i="13"/>
  <c r="S31" i="13" s="1"/>
  <c r="S14" i="15"/>
  <c r="S56" i="15" s="1"/>
  <c r="R51" i="13"/>
  <c r="S29" i="13" s="1"/>
  <c r="R58" i="13"/>
  <c r="S16" i="13" s="1"/>
  <c r="Q52" i="14"/>
  <c r="R30" i="14" s="1"/>
  <c r="S4" i="15"/>
  <c r="S24" i="15"/>
  <c r="T35" i="15"/>
  <c r="T15" i="15"/>
  <c r="T36" i="15"/>
  <c r="T16" i="15"/>
  <c r="Q23" i="15"/>
  <c r="Q3" i="15"/>
  <c r="S51" i="15"/>
  <c r="S32" i="15"/>
  <c r="S12" i="15"/>
  <c r="S37" i="15"/>
  <c r="S17" i="15"/>
  <c r="P5" i="15"/>
  <c r="P19" i="15" s="1"/>
  <c r="K30" i="8" s="1"/>
  <c r="K31" i="8" s="1"/>
  <c r="L29" i="8" s="1"/>
  <c r="P25" i="15"/>
  <c r="O61" i="15"/>
  <c r="U49" i="15"/>
  <c r="S50" i="15"/>
  <c r="S18" i="15"/>
  <c r="S38" i="15"/>
  <c r="S60" i="15" s="1"/>
  <c r="T31" i="15"/>
  <c r="T11" i="15"/>
  <c r="S34" i="14"/>
  <c r="S14" i="14"/>
  <c r="Q46" i="14"/>
  <c r="Q5" i="14"/>
  <c r="Q25" i="14"/>
  <c r="S55" i="14"/>
  <c r="R50" i="14"/>
  <c r="R37" i="14"/>
  <c r="R17" i="14"/>
  <c r="P3" i="14"/>
  <c r="P19" i="14" s="1"/>
  <c r="L20" i="8" s="1"/>
  <c r="L21" i="8" s="1"/>
  <c r="P23" i="14"/>
  <c r="O61" i="14"/>
  <c r="S32" i="14"/>
  <c r="S12" i="14"/>
  <c r="L17" i="8"/>
  <c r="P45" i="12"/>
  <c r="P39" i="12"/>
  <c r="S13" i="13"/>
  <c r="S33" i="13"/>
  <c r="S10" i="13"/>
  <c r="S30" i="13"/>
  <c r="S52" i="13" s="1"/>
  <c r="R60" i="13"/>
  <c r="Q28" i="13"/>
  <c r="P57" i="13"/>
  <c r="R47" i="13"/>
  <c r="S48" i="13"/>
  <c r="T32" i="13"/>
  <c r="T12" i="13"/>
  <c r="R34" i="13"/>
  <c r="R14" i="13"/>
  <c r="O45" i="13"/>
  <c r="O39" i="13"/>
  <c r="S27" i="13"/>
  <c r="S7" i="13"/>
  <c r="T48" i="12"/>
  <c r="U6" i="12" s="1"/>
  <c r="T56" i="12"/>
  <c r="U14" i="12" s="1"/>
  <c r="T38" i="12"/>
  <c r="S28" i="12"/>
  <c r="T30" i="12"/>
  <c r="S53" i="12"/>
  <c r="T11" i="12" s="1"/>
  <c r="T37" i="12"/>
  <c r="V25" i="12"/>
  <c r="V47" i="12" s="1"/>
  <c r="W5" i="12" s="1"/>
  <c r="T55" i="12"/>
  <c r="U13" i="12" s="1"/>
  <c r="S36" i="12"/>
  <c r="S57" i="12"/>
  <c r="T15" i="12" s="1"/>
  <c r="T29" i="12"/>
  <c r="V24" i="12"/>
  <c r="V46" i="12" s="1"/>
  <c r="W4" i="12" s="1"/>
  <c r="T32" i="12"/>
  <c r="T54" i="12" s="1"/>
  <c r="U12" i="12" s="1"/>
  <c r="T49" i="12"/>
  <c r="U7" i="12" s="1"/>
  <c r="M16" i="8"/>
  <c r="N14" i="8" s="1"/>
  <c r="K36" i="7"/>
  <c r="M22" i="7"/>
  <c r="M24" i="7" s="1"/>
  <c r="M27" i="7" s="1"/>
  <c r="M33" i="7" s="1"/>
  <c r="M34" i="7" s="1"/>
  <c r="N17" i="7"/>
  <c r="O16" i="7"/>
  <c r="P14" i="7" s="1"/>
  <c r="L27" i="7"/>
  <c r="L33" i="7" s="1"/>
  <c r="L34" i="7" s="1"/>
  <c r="L26" i="7"/>
  <c r="N21" i="7"/>
  <c r="O19" i="7" s="1"/>
  <c r="S55" i="13" l="1"/>
  <c r="S36" i="13"/>
  <c r="S58" i="13" s="1"/>
  <c r="T36" i="13" s="1"/>
  <c r="S49" i="14"/>
  <c r="R26" i="14"/>
  <c r="S15" i="14"/>
  <c r="S57" i="14" s="1"/>
  <c r="T35" i="14" s="1"/>
  <c r="R48" i="14"/>
  <c r="S6" i="14" s="1"/>
  <c r="Q31" i="14"/>
  <c r="Q53" i="14" s="1"/>
  <c r="R11" i="14" s="1"/>
  <c r="T29" i="14"/>
  <c r="T9" i="14"/>
  <c r="S46" i="15"/>
  <c r="T24" i="15" s="1"/>
  <c r="S16" i="14"/>
  <c r="S58" i="14" s="1"/>
  <c r="Q26" i="15"/>
  <c r="Q6" i="15"/>
  <c r="S11" i="13"/>
  <c r="S53" i="13" s="1"/>
  <c r="T37" i="13"/>
  <c r="K27" i="8"/>
  <c r="K33" i="8" s="1"/>
  <c r="K34" i="8" s="1"/>
  <c r="K36" i="8" s="1"/>
  <c r="K41" i="8" s="1"/>
  <c r="S55" i="15"/>
  <c r="R10" i="14"/>
  <c r="R52" i="14" s="1"/>
  <c r="T30" i="15"/>
  <c r="T52" i="15" s="1"/>
  <c r="U10" i="15" s="1"/>
  <c r="S9" i="13"/>
  <c r="S51" i="13" s="1"/>
  <c r="M19" i="8"/>
  <c r="L22" i="8"/>
  <c r="L24" i="8" s="1"/>
  <c r="V27" i="15"/>
  <c r="V7" i="15"/>
  <c r="P47" i="15"/>
  <c r="P39" i="15"/>
  <c r="T53" i="15"/>
  <c r="S54" i="15"/>
  <c r="Q45" i="15"/>
  <c r="T58" i="15"/>
  <c r="S59" i="15"/>
  <c r="T57" i="15"/>
  <c r="T38" i="15"/>
  <c r="T18" i="15"/>
  <c r="T14" i="15"/>
  <c r="T34" i="15"/>
  <c r="T28" i="15"/>
  <c r="T8" i="15"/>
  <c r="T29" i="15"/>
  <c r="T9" i="15"/>
  <c r="R59" i="14"/>
  <c r="S17" i="14" s="1"/>
  <c r="Q47" i="14"/>
  <c r="R5" i="14" s="1"/>
  <c r="S28" i="14"/>
  <c r="S8" i="14"/>
  <c r="T33" i="14"/>
  <c r="T13" i="14"/>
  <c r="P45" i="14"/>
  <c r="P39" i="14"/>
  <c r="S56" i="14"/>
  <c r="R24" i="14"/>
  <c r="R4" i="14"/>
  <c r="S54" i="14"/>
  <c r="T18" i="14"/>
  <c r="T38" i="14"/>
  <c r="T7" i="14"/>
  <c r="T27" i="14"/>
  <c r="M17" i="8"/>
  <c r="Q3" i="12"/>
  <c r="Q19" i="12" s="1"/>
  <c r="L30" i="9" s="1"/>
  <c r="Q23" i="12"/>
  <c r="P61" i="12"/>
  <c r="Q15" i="13"/>
  <c r="Q35" i="13"/>
  <c r="R56" i="13"/>
  <c r="Q50" i="13"/>
  <c r="T30" i="13"/>
  <c r="T10" i="13"/>
  <c r="R4" i="13"/>
  <c r="R24" i="13"/>
  <c r="R46" i="13" s="1"/>
  <c r="T13" i="13"/>
  <c r="T33" i="13"/>
  <c r="S5" i="13"/>
  <c r="S25" i="13"/>
  <c r="P3" i="13"/>
  <c r="P19" i="13" s="1"/>
  <c r="L20" i="9" s="1"/>
  <c r="L21" i="9" s="1"/>
  <c r="O61" i="13"/>
  <c r="P23" i="13"/>
  <c r="S18" i="13"/>
  <c r="S38" i="13"/>
  <c r="T54" i="13"/>
  <c r="T26" i="13"/>
  <c r="T6" i="13"/>
  <c r="S49" i="13"/>
  <c r="T59" i="13"/>
  <c r="U32" i="12"/>
  <c r="W25" i="12"/>
  <c r="W24" i="12"/>
  <c r="T59" i="12"/>
  <c r="U17" i="12" s="1"/>
  <c r="T31" i="12"/>
  <c r="T51" i="12"/>
  <c r="U9" i="12" s="1"/>
  <c r="T35" i="12"/>
  <c r="T52" i="12"/>
  <c r="U10" i="12" s="1"/>
  <c r="S58" i="12"/>
  <c r="T16" i="12" s="1"/>
  <c r="S50" i="12"/>
  <c r="T8" i="12" s="1"/>
  <c r="U33" i="12"/>
  <c r="T60" i="12"/>
  <c r="U18" i="12" s="1"/>
  <c r="U27" i="12"/>
  <c r="U34" i="12"/>
  <c r="U56" i="12" s="1"/>
  <c r="V14" i="12" s="1"/>
  <c r="U26" i="12"/>
  <c r="N16" i="8"/>
  <c r="O14" i="8" s="1"/>
  <c r="N22" i="7"/>
  <c r="N24" i="7" s="1"/>
  <c r="N27" i="7" s="1"/>
  <c r="N33" i="7" s="1"/>
  <c r="N34" i="7" s="1"/>
  <c r="L36" i="7"/>
  <c r="O17" i="7"/>
  <c r="M26" i="7"/>
  <c r="M36" i="7" s="1"/>
  <c r="O21" i="7"/>
  <c r="P19" i="7" s="1"/>
  <c r="P16" i="7"/>
  <c r="Q14" i="7" s="1"/>
  <c r="S47" i="13" l="1"/>
  <c r="T16" i="13"/>
  <c r="S60" i="13"/>
  <c r="T18" i="13" s="1"/>
  <c r="T51" i="14"/>
  <c r="S26" i="14"/>
  <c r="S48" i="14" s="1"/>
  <c r="T6" i="14" s="1"/>
  <c r="R31" i="14"/>
  <c r="R53" i="14" s="1"/>
  <c r="S31" i="14" s="1"/>
  <c r="T4" i="15"/>
  <c r="T46" i="15" s="1"/>
  <c r="U4" i="15" s="1"/>
  <c r="S37" i="14"/>
  <c r="S30" i="14"/>
  <c r="S10" i="14"/>
  <c r="S52" i="14" s="1"/>
  <c r="T30" i="14" s="1"/>
  <c r="T55" i="13"/>
  <c r="U13" i="13" s="1"/>
  <c r="T13" i="15"/>
  <c r="T33" i="15"/>
  <c r="T15" i="14"/>
  <c r="T57" i="14" s="1"/>
  <c r="T60" i="14"/>
  <c r="U18" i="14" s="1"/>
  <c r="T56" i="15"/>
  <c r="U34" i="15" s="1"/>
  <c r="Q57" i="13"/>
  <c r="R35" i="13" s="1"/>
  <c r="Q48" i="15"/>
  <c r="U30" i="15"/>
  <c r="U52" i="15" s="1"/>
  <c r="V30" i="15" s="1"/>
  <c r="T9" i="13"/>
  <c r="T29" i="13"/>
  <c r="T51" i="13" s="1"/>
  <c r="U29" i="13" s="1"/>
  <c r="M19" i="9"/>
  <c r="L22" i="9"/>
  <c r="T16" i="14"/>
  <c r="T36" i="14"/>
  <c r="L26" i="8"/>
  <c r="L27" i="8"/>
  <c r="T60" i="15"/>
  <c r="U16" i="15"/>
  <c r="U36" i="15"/>
  <c r="T51" i="15"/>
  <c r="T12" i="15"/>
  <c r="T32" i="15"/>
  <c r="U11" i="15"/>
  <c r="U31" i="15"/>
  <c r="U35" i="15"/>
  <c r="U15" i="15"/>
  <c r="T37" i="15"/>
  <c r="T17" i="15"/>
  <c r="R23" i="15"/>
  <c r="R3" i="15"/>
  <c r="Q5" i="15"/>
  <c r="Q19" i="15" s="1"/>
  <c r="L30" i="8" s="1"/>
  <c r="L31" i="8" s="1"/>
  <c r="M29" i="8" s="1"/>
  <c r="Q25" i="15"/>
  <c r="P61" i="15"/>
  <c r="T50" i="15"/>
  <c r="V49" i="15"/>
  <c r="S50" i="14"/>
  <c r="T28" i="14" s="1"/>
  <c r="R25" i="14"/>
  <c r="R47" i="14" s="1"/>
  <c r="S5" i="14" s="1"/>
  <c r="U29" i="14"/>
  <c r="U9" i="14"/>
  <c r="T32" i="14"/>
  <c r="T12" i="14"/>
  <c r="R46" i="14"/>
  <c r="T55" i="14"/>
  <c r="T14" i="14"/>
  <c r="T34" i="14"/>
  <c r="Q23" i="14"/>
  <c r="P61" i="14"/>
  <c r="Q3" i="14"/>
  <c r="Q19" i="14" s="1"/>
  <c r="M20" i="8" s="1"/>
  <c r="M21" i="8" s="1"/>
  <c r="T49" i="14"/>
  <c r="S59" i="14"/>
  <c r="Q45" i="12"/>
  <c r="Q39" i="12"/>
  <c r="S4" i="13"/>
  <c r="S24" i="13"/>
  <c r="T48" i="13"/>
  <c r="T58" i="13"/>
  <c r="T52" i="13"/>
  <c r="U37" i="13"/>
  <c r="U17" i="13"/>
  <c r="R15" i="13"/>
  <c r="T5" i="13"/>
  <c r="T25" i="13"/>
  <c r="U32" i="13"/>
  <c r="U12" i="13"/>
  <c r="P45" i="13"/>
  <c r="P39" i="13"/>
  <c r="R8" i="13"/>
  <c r="R28" i="13"/>
  <c r="R50" i="13" s="1"/>
  <c r="T31" i="13"/>
  <c r="T11" i="13"/>
  <c r="S14" i="13"/>
  <c r="S34" i="13"/>
  <c r="T7" i="13"/>
  <c r="T27" i="13"/>
  <c r="V34" i="12"/>
  <c r="T57" i="12"/>
  <c r="U15" i="12" s="1"/>
  <c r="U49" i="12"/>
  <c r="V7" i="12" s="1"/>
  <c r="U29" i="12"/>
  <c r="U38" i="12"/>
  <c r="T53" i="12"/>
  <c r="U11" i="12" s="1"/>
  <c r="U37" i="12"/>
  <c r="U59" i="12" s="1"/>
  <c r="V17" i="12" s="1"/>
  <c r="W46" i="12"/>
  <c r="X4" i="12" s="1"/>
  <c r="U55" i="12"/>
  <c r="V13" i="12" s="1"/>
  <c r="T28" i="12"/>
  <c r="W47" i="12"/>
  <c r="X5" i="12" s="1"/>
  <c r="U48" i="12"/>
  <c r="V6" i="12" s="1"/>
  <c r="T36" i="12"/>
  <c r="U30" i="12"/>
  <c r="U54" i="12"/>
  <c r="V12" i="12" s="1"/>
  <c r="O16" i="8"/>
  <c r="P14" i="8" s="1"/>
  <c r="N17" i="8"/>
  <c r="N26" i="7"/>
  <c r="N36" i="7" s="1"/>
  <c r="P17" i="7"/>
  <c r="O22" i="7"/>
  <c r="O24" i="7" s="1"/>
  <c r="P21" i="7"/>
  <c r="Q19" i="7" s="1"/>
  <c r="Q16" i="7"/>
  <c r="R14" i="7" s="1"/>
  <c r="T38" i="13" l="1"/>
  <c r="T56" i="14"/>
  <c r="S11" i="14"/>
  <c r="S53" i="14" s="1"/>
  <c r="U9" i="13"/>
  <c r="U33" i="13"/>
  <c r="U55" i="13" s="1"/>
  <c r="V13" i="13" s="1"/>
  <c r="T10" i="14"/>
  <c r="T52" i="14" s="1"/>
  <c r="U30" i="14" s="1"/>
  <c r="T26" i="14"/>
  <c r="T48" i="14" s="1"/>
  <c r="U6" i="14" s="1"/>
  <c r="U38" i="14"/>
  <c r="U60" i="14" s="1"/>
  <c r="V18" i="14" s="1"/>
  <c r="U24" i="15"/>
  <c r="U46" i="15" s="1"/>
  <c r="U14" i="15"/>
  <c r="U56" i="15" s="1"/>
  <c r="T11" i="14"/>
  <c r="T31" i="14"/>
  <c r="R6" i="15"/>
  <c r="R26" i="15"/>
  <c r="S46" i="13"/>
  <c r="T4" i="13" s="1"/>
  <c r="U58" i="15"/>
  <c r="V36" i="15" s="1"/>
  <c r="T55" i="15"/>
  <c r="V10" i="15"/>
  <c r="V52" i="15" s="1"/>
  <c r="O17" i="8"/>
  <c r="T49" i="13"/>
  <c r="U7" i="13" s="1"/>
  <c r="T60" i="13"/>
  <c r="U18" i="13" s="1"/>
  <c r="T58" i="14"/>
  <c r="T8" i="14"/>
  <c r="T50" i="14" s="1"/>
  <c r="U53" i="15"/>
  <c r="V31" i="15" s="1"/>
  <c r="N19" i="8"/>
  <c r="M22" i="8"/>
  <c r="M24" i="8" s="1"/>
  <c r="L33" i="8"/>
  <c r="L34" i="8" s="1"/>
  <c r="L36" i="8" s="1"/>
  <c r="L41" i="8" s="1"/>
  <c r="T54" i="15"/>
  <c r="U12" i="15" s="1"/>
  <c r="R45" i="15"/>
  <c r="W7" i="15"/>
  <c r="W27" i="15"/>
  <c r="U57" i="15"/>
  <c r="U29" i="15"/>
  <c r="U9" i="15"/>
  <c r="T59" i="15"/>
  <c r="U28" i="15"/>
  <c r="U8" i="15"/>
  <c r="U18" i="15"/>
  <c r="U38" i="15"/>
  <c r="Q47" i="15"/>
  <c r="Q39" i="15"/>
  <c r="S25" i="14"/>
  <c r="S47" i="14" s="1"/>
  <c r="T25" i="14" s="1"/>
  <c r="U34" i="14"/>
  <c r="U14" i="14"/>
  <c r="U51" i="14"/>
  <c r="U35" i="14"/>
  <c r="U15" i="14"/>
  <c r="U13" i="14"/>
  <c r="U33" i="14"/>
  <c r="Q39" i="14"/>
  <c r="Q45" i="14"/>
  <c r="T54" i="14"/>
  <c r="T17" i="14"/>
  <c r="T37" i="14"/>
  <c r="U7" i="14"/>
  <c r="U27" i="14"/>
  <c r="S4" i="14"/>
  <c r="S24" i="14"/>
  <c r="R3" i="12"/>
  <c r="R19" i="12" s="1"/>
  <c r="M30" i="9" s="1"/>
  <c r="R23" i="12"/>
  <c r="Q61" i="12"/>
  <c r="T53" i="13"/>
  <c r="U30" i="13"/>
  <c r="U10" i="13"/>
  <c r="R57" i="13"/>
  <c r="Q3" i="13"/>
  <c r="Q19" i="13" s="1"/>
  <c r="M20" i="9" s="1"/>
  <c r="M21" i="9" s="1"/>
  <c r="P61" i="13"/>
  <c r="Q23" i="13"/>
  <c r="U51" i="13"/>
  <c r="U54" i="13"/>
  <c r="V33" i="13"/>
  <c r="S28" i="13"/>
  <c r="S8" i="13"/>
  <c r="U59" i="13"/>
  <c r="U36" i="13"/>
  <c r="U16" i="13"/>
  <c r="U26" i="13"/>
  <c r="U6" i="13"/>
  <c r="S56" i="13"/>
  <c r="T47" i="13"/>
  <c r="T50" i="12"/>
  <c r="U8" i="12" s="1"/>
  <c r="V32" i="12"/>
  <c r="V37" i="12"/>
  <c r="U52" i="12"/>
  <c r="V10" i="12" s="1"/>
  <c r="T58" i="12"/>
  <c r="U16" i="12" s="1"/>
  <c r="U60" i="12"/>
  <c r="V18" i="12" s="1"/>
  <c r="X25" i="12"/>
  <c r="U51" i="12"/>
  <c r="V9" i="12" s="1"/>
  <c r="U31" i="12"/>
  <c r="V26" i="12"/>
  <c r="V48" i="12" s="1"/>
  <c r="W6" i="12" s="1"/>
  <c r="V27" i="12"/>
  <c r="V33" i="12"/>
  <c r="U35" i="12"/>
  <c r="U57" i="12" s="1"/>
  <c r="V15" i="12" s="1"/>
  <c r="X24" i="12"/>
  <c r="V56" i="12"/>
  <c r="W14" i="12" s="1"/>
  <c r="P16" i="8"/>
  <c r="Q14" i="8" s="1"/>
  <c r="P22" i="7"/>
  <c r="P24" i="7" s="1"/>
  <c r="Q17" i="7"/>
  <c r="R16" i="7"/>
  <c r="S14" i="7" s="1"/>
  <c r="Q21" i="7"/>
  <c r="R19" i="7" s="1"/>
  <c r="O26" i="7"/>
  <c r="O27" i="7"/>
  <c r="O33" i="7" s="1"/>
  <c r="O34" i="7" s="1"/>
  <c r="U38" i="13" l="1"/>
  <c r="U27" i="13"/>
  <c r="U49" i="13" s="1"/>
  <c r="V7" i="13" s="1"/>
  <c r="T24" i="13"/>
  <c r="T46" i="13" s="1"/>
  <c r="U24" i="13" s="1"/>
  <c r="U55" i="14"/>
  <c r="R48" i="15"/>
  <c r="S6" i="15" s="1"/>
  <c r="V34" i="15"/>
  <c r="V14" i="15"/>
  <c r="V38" i="14"/>
  <c r="V60" i="14" s="1"/>
  <c r="W38" i="14" s="1"/>
  <c r="V11" i="15"/>
  <c r="V53" i="15" s="1"/>
  <c r="V16" i="15"/>
  <c r="V58" i="15" s="1"/>
  <c r="W16" i="15" s="1"/>
  <c r="U33" i="15"/>
  <c r="U13" i="15"/>
  <c r="U26" i="14"/>
  <c r="U48" i="14" s="1"/>
  <c r="U10" i="14"/>
  <c r="U52" i="14" s="1"/>
  <c r="T53" i="14"/>
  <c r="N19" i="9"/>
  <c r="M22" i="9"/>
  <c r="U60" i="15"/>
  <c r="V18" i="15" s="1"/>
  <c r="W49" i="15"/>
  <c r="X27" i="15" s="1"/>
  <c r="S46" i="14"/>
  <c r="T24" i="14" s="1"/>
  <c r="U49" i="14"/>
  <c r="V7" i="14" s="1"/>
  <c r="T59" i="14"/>
  <c r="U37" i="14" s="1"/>
  <c r="U16" i="14"/>
  <c r="U36" i="14"/>
  <c r="U32" i="15"/>
  <c r="U54" i="15" s="1"/>
  <c r="V32" i="15" s="1"/>
  <c r="M26" i="8"/>
  <c r="M27" i="8"/>
  <c r="U50" i="15"/>
  <c r="W10" i="15"/>
  <c r="W30" i="15"/>
  <c r="R25" i="15"/>
  <c r="R5" i="15"/>
  <c r="R19" i="15" s="1"/>
  <c r="M30" i="8" s="1"/>
  <c r="M31" i="8" s="1"/>
  <c r="N29" i="8" s="1"/>
  <c r="Q61" i="15"/>
  <c r="V15" i="15"/>
  <c r="V35" i="15"/>
  <c r="U17" i="15"/>
  <c r="U37" i="15"/>
  <c r="U51" i="15"/>
  <c r="S3" i="15"/>
  <c r="S23" i="15"/>
  <c r="V24" i="15"/>
  <c r="V4" i="15"/>
  <c r="T5" i="14"/>
  <c r="T47" i="14" s="1"/>
  <c r="V13" i="14"/>
  <c r="V33" i="14"/>
  <c r="V55" i="14" s="1"/>
  <c r="V9" i="14"/>
  <c r="V29" i="14"/>
  <c r="R23" i="14"/>
  <c r="Q61" i="14"/>
  <c r="R3" i="14"/>
  <c r="R19" i="14" s="1"/>
  <c r="N20" i="8" s="1"/>
  <c r="N21" i="8" s="1"/>
  <c r="U28" i="14"/>
  <c r="U8" i="14"/>
  <c r="U57" i="14"/>
  <c r="U12" i="14"/>
  <c r="U32" i="14"/>
  <c r="U56" i="14"/>
  <c r="P17" i="8"/>
  <c r="R45" i="12"/>
  <c r="R39" i="12"/>
  <c r="U48" i="13"/>
  <c r="V37" i="13"/>
  <c r="V17" i="13"/>
  <c r="U58" i="13"/>
  <c r="V9" i="13"/>
  <c r="V29" i="13"/>
  <c r="U60" i="13"/>
  <c r="Q39" i="13"/>
  <c r="Q45" i="13"/>
  <c r="S50" i="13"/>
  <c r="S15" i="13"/>
  <c r="S35" i="13"/>
  <c r="U25" i="13"/>
  <c r="U5" i="13"/>
  <c r="V55" i="13"/>
  <c r="U52" i="13"/>
  <c r="T14" i="13"/>
  <c r="T34" i="13"/>
  <c r="V12" i="13"/>
  <c r="V32" i="13"/>
  <c r="U31" i="13"/>
  <c r="U11" i="13"/>
  <c r="U28" i="12"/>
  <c r="U50" i="12" s="1"/>
  <c r="V8" i="12" s="1"/>
  <c r="X47" i="12"/>
  <c r="Y5" i="12" s="1"/>
  <c r="V38" i="12"/>
  <c r="U36" i="12"/>
  <c r="W26" i="12"/>
  <c r="V35" i="12"/>
  <c r="V55" i="12"/>
  <c r="W13" i="12" s="1"/>
  <c r="V49" i="12"/>
  <c r="W7" i="12" s="1"/>
  <c r="V30" i="12"/>
  <c r="W34" i="12"/>
  <c r="V59" i="12"/>
  <c r="W17" i="12" s="1"/>
  <c r="X46" i="12"/>
  <c r="Y4" i="12" s="1"/>
  <c r="U53" i="12"/>
  <c r="V11" i="12" s="1"/>
  <c r="V29" i="12"/>
  <c r="V54" i="12"/>
  <c r="W12" i="12" s="1"/>
  <c r="Q16" i="8"/>
  <c r="R14" i="8" s="1"/>
  <c r="R17" i="7"/>
  <c r="P26" i="7"/>
  <c r="P27" i="7"/>
  <c r="P33" i="7" s="1"/>
  <c r="P34" i="7" s="1"/>
  <c r="Q22" i="7"/>
  <c r="Q24" i="7" s="1"/>
  <c r="Q26" i="7" s="1"/>
  <c r="O36" i="7"/>
  <c r="C37" i="7"/>
  <c r="C38" i="7"/>
  <c r="D38" i="7" s="1"/>
  <c r="E38" i="7" s="1"/>
  <c r="R21" i="7"/>
  <c r="S19" i="7" s="1"/>
  <c r="S16" i="7"/>
  <c r="T14" i="7" s="1"/>
  <c r="S57" i="13" l="1"/>
  <c r="T15" i="13" s="1"/>
  <c r="V27" i="13"/>
  <c r="V49" i="13" s="1"/>
  <c r="S26" i="15"/>
  <c r="V51" i="13"/>
  <c r="W29" i="13" s="1"/>
  <c r="U4" i="13"/>
  <c r="U46" i="13" s="1"/>
  <c r="V27" i="14"/>
  <c r="W18" i="14"/>
  <c r="W60" i="14" s="1"/>
  <c r="V56" i="15"/>
  <c r="W34" i="15" s="1"/>
  <c r="U58" i="14"/>
  <c r="V16" i="14" s="1"/>
  <c r="V51" i="14"/>
  <c r="W9" i="14" s="1"/>
  <c r="U17" i="14"/>
  <c r="U59" i="14" s="1"/>
  <c r="T4" i="14"/>
  <c r="T46" i="14" s="1"/>
  <c r="W36" i="15"/>
  <c r="W58" i="15" s="1"/>
  <c r="X7" i="15"/>
  <c r="X49" i="15" s="1"/>
  <c r="V38" i="15"/>
  <c r="V60" i="15" s="1"/>
  <c r="W18" i="15" s="1"/>
  <c r="U11" i="14"/>
  <c r="U31" i="14"/>
  <c r="S48" i="15"/>
  <c r="V12" i="15"/>
  <c r="V54" i="15" s="1"/>
  <c r="U55" i="15"/>
  <c r="W52" i="15"/>
  <c r="X30" i="15" s="1"/>
  <c r="T56" i="13"/>
  <c r="U34" i="13" s="1"/>
  <c r="U59" i="15"/>
  <c r="V17" i="15" s="1"/>
  <c r="V49" i="14"/>
  <c r="W7" i="14" s="1"/>
  <c r="V54" i="13"/>
  <c r="W32" i="13" s="1"/>
  <c r="O19" i="8"/>
  <c r="N22" i="8"/>
  <c r="N24" i="8" s="1"/>
  <c r="M33" i="8"/>
  <c r="M34" i="8" s="1"/>
  <c r="M36" i="8" s="1"/>
  <c r="M41" i="8" s="1"/>
  <c r="V29" i="15"/>
  <c r="V9" i="15"/>
  <c r="R47" i="15"/>
  <c r="R39" i="15"/>
  <c r="W11" i="15"/>
  <c r="W31" i="15"/>
  <c r="V46" i="15"/>
  <c r="S45" i="15"/>
  <c r="V28" i="15"/>
  <c r="V8" i="15"/>
  <c r="V57" i="15"/>
  <c r="U54" i="14"/>
  <c r="V12" i="14" s="1"/>
  <c r="R45" i="14"/>
  <c r="R39" i="14"/>
  <c r="V10" i="14"/>
  <c r="V30" i="14"/>
  <c r="U50" i="14"/>
  <c r="W13" i="14"/>
  <c r="W33" i="14"/>
  <c r="V35" i="14"/>
  <c r="V15" i="14"/>
  <c r="U25" i="14"/>
  <c r="U5" i="14"/>
  <c r="V26" i="14"/>
  <c r="V6" i="14"/>
  <c r="V34" i="14"/>
  <c r="V14" i="14"/>
  <c r="Q17" i="8"/>
  <c r="S3" i="12"/>
  <c r="S19" i="12" s="1"/>
  <c r="N30" i="9" s="1"/>
  <c r="S23" i="12"/>
  <c r="R61" i="12"/>
  <c r="W9" i="13"/>
  <c r="V59" i="13"/>
  <c r="T8" i="13"/>
  <c r="T28" i="13"/>
  <c r="T50" i="13" s="1"/>
  <c r="Q61" i="13"/>
  <c r="R3" i="13"/>
  <c r="R19" i="13" s="1"/>
  <c r="N20" i="9" s="1"/>
  <c r="N21" i="9" s="1"/>
  <c r="R23" i="13"/>
  <c r="V18" i="13"/>
  <c r="V38" i="13"/>
  <c r="V10" i="13"/>
  <c r="V30" i="13"/>
  <c r="V16" i="13"/>
  <c r="V36" i="13"/>
  <c r="W13" i="13"/>
  <c r="W33" i="13"/>
  <c r="U47" i="13"/>
  <c r="U53" i="13"/>
  <c r="V26" i="13"/>
  <c r="V6" i="13"/>
  <c r="W32" i="12"/>
  <c r="V57" i="12"/>
  <c r="W15" i="12" s="1"/>
  <c r="V51" i="12"/>
  <c r="W9" i="12" s="1"/>
  <c r="W48" i="12"/>
  <c r="X6" i="12" s="1"/>
  <c r="Y24" i="12"/>
  <c r="Y46" i="12" s="1"/>
  <c r="Z4" i="12" s="1"/>
  <c r="V28" i="12"/>
  <c r="W37" i="12"/>
  <c r="V31" i="12"/>
  <c r="W56" i="12"/>
  <c r="X14" i="12" s="1"/>
  <c r="U58" i="12"/>
  <c r="V16" i="12" s="1"/>
  <c r="V52" i="12"/>
  <c r="W10" i="12" s="1"/>
  <c r="W27" i="12"/>
  <c r="V60" i="12"/>
  <c r="W18" i="12" s="1"/>
  <c r="W33" i="12"/>
  <c r="Y25" i="12"/>
  <c r="R16" i="8"/>
  <c r="S14" i="8" s="1"/>
  <c r="F38" i="7"/>
  <c r="G38" i="7" s="1"/>
  <c r="H38" i="7" s="1"/>
  <c r="I38" i="7" s="1"/>
  <c r="J38" i="7" s="1"/>
  <c r="K38" i="7" s="1"/>
  <c r="L38" i="7" s="1"/>
  <c r="M38" i="7" s="1"/>
  <c r="N38" i="7" s="1"/>
  <c r="O38" i="7" s="1"/>
  <c r="P38" i="7" s="1"/>
  <c r="Q38" i="7" s="1"/>
  <c r="R38" i="7" s="1"/>
  <c r="S38" i="7" s="1"/>
  <c r="T38" i="7" s="1"/>
  <c r="U38" i="7" s="1"/>
  <c r="S17" i="7"/>
  <c r="P36" i="7"/>
  <c r="Q27" i="7"/>
  <c r="Q33" i="7" s="1"/>
  <c r="Q34" i="7" s="1"/>
  <c r="Q36" i="7" s="1"/>
  <c r="C41" i="7"/>
  <c r="D37" i="7"/>
  <c r="S21" i="7"/>
  <c r="T19" i="7" s="1"/>
  <c r="T16" i="7"/>
  <c r="U14" i="7" s="1"/>
  <c r="U16" i="7" s="1"/>
  <c r="U17" i="7" s="1"/>
  <c r="R22" i="7"/>
  <c r="R24" i="7" s="1"/>
  <c r="W7" i="13" l="1"/>
  <c r="W27" i="13"/>
  <c r="T35" i="13"/>
  <c r="T57" i="13" s="1"/>
  <c r="V52" i="13"/>
  <c r="W10" i="13" s="1"/>
  <c r="V58" i="13"/>
  <c r="W14" i="15"/>
  <c r="W56" i="15" s="1"/>
  <c r="X18" i="14"/>
  <c r="X38" i="14"/>
  <c r="W29" i="14"/>
  <c r="W51" i="14" s="1"/>
  <c r="X9" i="14" s="1"/>
  <c r="V36" i="14"/>
  <c r="V58" i="14" s="1"/>
  <c r="W27" i="14"/>
  <c r="W49" i="14" s="1"/>
  <c r="X27" i="14" s="1"/>
  <c r="U53" i="14"/>
  <c r="W38" i="15"/>
  <c r="W60" i="15" s="1"/>
  <c r="X10" i="15"/>
  <c r="X52" i="15" s="1"/>
  <c r="Y30" i="15" s="1"/>
  <c r="V37" i="15"/>
  <c r="V59" i="15" s="1"/>
  <c r="W55" i="14"/>
  <c r="X33" i="14" s="1"/>
  <c r="V13" i="15"/>
  <c r="V33" i="15"/>
  <c r="U14" i="13"/>
  <c r="U56" i="13" s="1"/>
  <c r="T26" i="15"/>
  <c r="T6" i="15"/>
  <c r="W12" i="13"/>
  <c r="W54" i="13" s="1"/>
  <c r="W49" i="13"/>
  <c r="X7" i="13" s="1"/>
  <c r="R17" i="8"/>
  <c r="O19" i="9"/>
  <c r="N22" i="9"/>
  <c r="W55" i="13"/>
  <c r="X33" i="13" s="1"/>
  <c r="V52" i="14"/>
  <c r="W30" i="14" s="1"/>
  <c r="W53" i="15"/>
  <c r="X31" i="15" s="1"/>
  <c r="V60" i="13"/>
  <c r="W18" i="13" s="1"/>
  <c r="W51" i="13"/>
  <c r="X9" i="13" s="1"/>
  <c r="V32" i="14"/>
  <c r="V54" i="14" s="1"/>
  <c r="N26" i="8"/>
  <c r="N27" i="8"/>
  <c r="V50" i="15"/>
  <c r="V51" i="15"/>
  <c r="T3" i="15"/>
  <c r="T23" i="15"/>
  <c r="W24" i="15"/>
  <c r="W4" i="15"/>
  <c r="W32" i="15"/>
  <c r="W12" i="15"/>
  <c r="Y7" i="15"/>
  <c r="Y27" i="15"/>
  <c r="W15" i="15"/>
  <c r="W35" i="15"/>
  <c r="S25" i="15"/>
  <c r="S5" i="15"/>
  <c r="S19" i="15" s="1"/>
  <c r="N30" i="8" s="1"/>
  <c r="N31" i="8" s="1"/>
  <c r="O29" i="8" s="1"/>
  <c r="R61" i="15"/>
  <c r="X36" i="15"/>
  <c r="X16" i="15"/>
  <c r="V48" i="14"/>
  <c r="W6" i="14" s="1"/>
  <c r="V28" i="14"/>
  <c r="V8" i="14"/>
  <c r="U24" i="14"/>
  <c r="U4" i="14"/>
  <c r="V17" i="14"/>
  <c r="V37" i="14"/>
  <c r="V57" i="14"/>
  <c r="U47" i="14"/>
  <c r="V56" i="14"/>
  <c r="S23" i="14"/>
  <c r="R61" i="14"/>
  <c r="S3" i="14"/>
  <c r="S19" i="14" s="1"/>
  <c r="O20" i="8" s="1"/>
  <c r="O21" i="8" s="1"/>
  <c r="S45" i="12"/>
  <c r="S39" i="12"/>
  <c r="W16" i="13"/>
  <c r="W36" i="13"/>
  <c r="U28" i="13"/>
  <c r="U8" i="13"/>
  <c r="W17" i="13"/>
  <c r="W37" i="13"/>
  <c r="W59" i="13" s="1"/>
  <c r="R39" i="13"/>
  <c r="R45" i="13"/>
  <c r="V48" i="13"/>
  <c r="V11" i="13"/>
  <c r="V31" i="13"/>
  <c r="V25" i="13"/>
  <c r="V5" i="13"/>
  <c r="V4" i="13"/>
  <c r="V24" i="13"/>
  <c r="W55" i="12"/>
  <c r="X13" i="12" s="1"/>
  <c r="W59" i="12"/>
  <c r="X17" i="12" s="1"/>
  <c r="W49" i="12"/>
  <c r="X7" i="12" s="1"/>
  <c r="Z24" i="12"/>
  <c r="Z46" i="12" s="1"/>
  <c r="V36" i="12"/>
  <c r="X34" i="12"/>
  <c r="X26" i="12"/>
  <c r="W29" i="12"/>
  <c r="W51" i="12" s="1"/>
  <c r="X9" i="12" s="1"/>
  <c r="V53" i="12"/>
  <c r="W11" i="12" s="1"/>
  <c r="W38" i="12"/>
  <c r="V50" i="12"/>
  <c r="W8" i="12" s="1"/>
  <c r="W30" i="12"/>
  <c r="W35" i="12"/>
  <c r="Y47" i="12"/>
  <c r="Z5" i="12" s="1"/>
  <c r="W54" i="12"/>
  <c r="X12" i="12" s="1"/>
  <c r="S16" i="8"/>
  <c r="T14" i="8" s="1"/>
  <c r="V38" i="7"/>
  <c r="T17" i="7"/>
  <c r="S22" i="7"/>
  <c r="S24" i="7" s="1"/>
  <c r="S26" i="7" s="1"/>
  <c r="E37" i="7"/>
  <c r="D41" i="7"/>
  <c r="R27" i="7"/>
  <c r="R33" i="7" s="1"/>
  <c r="R34" i="7" s="1"/>
  <c r="R26" i="7"/>
  <c r="T21" i="7"/>
  <c r="U19" i="7" s="1"/>
  <c r="U21" i="7" s="1"/>
  <c r="U22" i="7" s="1"/>
  <c r="U24" i="7" s="1"/>
  <c r="W30" i="13" l="1"/>
  <c r="W52" i="13" s="1"/>
  <c r="X30" i="13" s="1"/>
  <c r="U15" i="13"/>
  <c r="U35" i="13"/>
  <c r="X27" i="13"/>
  <c r="X49" i="13" s="1"/>
  <c r="X13" i="13"/>
  <c r="X55" i="13" s="1"/>
  <c r="Y33" i="13" s="1"/>
  <c r="V55" i="15"/>
  <c r="W13" i="15" s="1"/>
  <c r="X60" i="14"/>
  <c r="X13" i="14"/>
  <c r="W26" i="14"/>
  <c r="X7" i="14"/>
  <c r="X49" i="14" s="1"/>
  <c r="Y7" i="14" s="1"/>
  <c r="V31" i="14"/>
  <c r="V11" i="14"/>
  <c r="X29" i="14"/>
  <c r="X51" i="14" s="1"/>
  <c r="W32" i="14"/>
  <c r="W12" i="14"/>
  <c r="T48" i="15"/>
  <c r="W38" i="13"/>
  <c r="X11" i="15"/>
  <c r="X53" i="15" s="1"/>
  <c r="W33" i="15"/>
  <c r="V59" i="14"/>
  <c r="W37" i="14" s="1"/>
  <c r="Y10" i="15"/>
  <c r="Y52" i="15" s="1"/>
  <c r="W10" i="14"/>
  <c r="W52" i="14" s="1"/>
  <c r="X29" i="13"/>
  <c r="X51" i="13" s="1"/>
  <c r="Y29" i="13" s="1"/>
  <c r="Y49" i="15"/>
  <c r="Z7" i="15" s="1"/>
  <c r="W16" i="14"/>
  <c r="W36" i="14"/>
  <c r="V46" i="13"/>
  <c r="W24" i="13" s="1"/>
  <c r="W58" i="13"/>
  <c r="X16" i="13" s="1"/>
  <c r="W57" i="15"/>
  <c r="X15" i="15" s="1"/>
  <c r="P19" i="8"/>
  <c r="O22" i="8"/>
  <c r="O24" i="8" s="1"/>
  <c r="N33" i="8"/>
  <c r="N34" i="8" s="1"/>
  <c r="N36" i="8" s="1"/>
  <c r="N41" i="8" s="1"/>
  <c r="X34" i="15"/>
  <c r="X14" i="15"/>
  <c r="T45" i="15"/>
  <c r="W54" i="15"/>
  <c r="W46" i="15"/>
  <c r="X38" i="15"/>
  <c r="X18" i="15"/>
  <c r="W9" i="15"/>
  <c r="W29" i="15"/>
  <c r="W17" i="15"/>
  <c r="W37" i="15"/>
  <c r="W59" i="15" s="1"/>
  <c r="X58" i="15"/>
  <c r="S47" i="15"/>
  <c r="S39" i="15"/>
  <c r="W8" i="15"/>
  <c r="W28" i="15"/>
  <c r="X55" i="14"/>
  <c r="Y33" i="14" s="1"/>
  <c r="W48" i="14"/>
  <c r="X26" i="14" s="1"/>
  <c r="W34" i="14"/>
  <c r="W14" i="14"/>
  <c r="U46" i="14"/>
  <c r="S45" i="14"/>
  <c r="S39" i="14"/>
  <c r="V25" i="14"/>
  <c r="V5" i="14"/>
  <c r="W35" i="14"/>
  <c r="W15" i="14"/>
  <c r="V50" i="14"/>
  <c r="S17" i="8"/>
  <c r="T3" i="12"/>
  <c r="T19" i="12" s="1"/>
  <c r="O30" i="9" s="1"/>
  <c r="T23" i="12"/>
  <c r="S61" i="12"/>
  <c r="V47" i="13"/>
  <c r="W25" i="13" s="1"/>
  <c r="V53" i="13"/>
  <c r="V14" i="13"/>
  <c r="V34" i="13"/>
  <c r="U50" i="13"/>
  <c r="X32" i="13"/>
  <c r="X12" i="13"/>
  <c r="S3" i="13"/>
  <c r="S19" i="13" s="1"/>
  <c r="O20" i="9" s="1"/>
  <c r="O21" i="9" s="1"/>
  <c r="R61" i="13"/>
  <c r="S23" i="13"/>
  <c r="X37" i="13"/>
  <c r="X17" i="13"/>
  <c r="W6" i="13"/>
  <c r="W26" i="13"/>
  <c r="W60" i="13"/>
  <c r="X29" i="12"/>
  <c r="Z25" i="12"/>
  <c r="X48" i="12"/>
  <c r="Y6" i="12" s="1"/>
  <c r="W57" i="12"/>
  <c r="X15" i="12" s="1"/>
  <c r="X56" i="12"/>
  <c r="Y14" i="12" s="1"/>
  <c r="W52" i="12"/>
  <c r="X10" i="12" s="1"/>
  <c r="V58" i="12"/>
  <c r="W16" i="12" s="1"/>
  <c r="W28" i="12"/>
  <c r="W60" i="12"/>
  <c r="X18" i="12" s="1"/>
  <c r="X27" i="12"/>
  <c r="X49" i="12" s="1"/>
  <c r="Y7" i="12" s="1"/>
  <c r="W31" i="12"/>
  <c r="X37" i="12"/>
  <c r="X32" i="12"/>
  <c r="X33" i="12"/>
  <c r="X55" i="12" s="1"/>
  <c r="Y13" i="12" s="1"/>
  <c r="T16" i="8"/>
  <c r="U14" i="8" s="1"/>
  <c r="U16" i="8" s="1"/>
  <c r="U17" i="8" s="1"/>
  <c r="R36" i="7"/>
  <c r="S27" i="7"/>
  <c r="S33" i="7" s="1"/>
  <c r="S34" i="7" s="1"/>
  <c r="T22" i="7"/>
  <c r="T24" i="7" s="1"/>
  <c r="T26" i="7" s="1"/>
  <c r="F37" i="7"/>
  <c r="E41" i="7"/>
  <c r="U27" i="7"/>
  <c r="U33" i="7" s="1"/>
  <c r="U34" i="7" s="1"/>
  <c r="U26" i="7"/>
  <c r="U57" i="13" l="1"/>
  <c r="Y9" i="13"/>
  <c r="Y51" i="13" s="1"/>
  <c r="W4" i="13"/>
  <c r="W46" i="13" s="1"/>
  <c r="X24" i="13" s="1"/>
  <c r="Y38" i="14"/>
  <c r="Y18" i="14"/>
  <c r="X6" i="14"/>
  <c r="X48" i="14" s="1"/>
  <c r="Y26" i="14" s="1"/>
  <c r="V53" i="14"/>
  <c r="W51" i="15"/>
  <c r="X9" i="15" s="1"/>
  <c r="W54" i="14"/>
  <c r="W17" i="14"/>
  <c r="W59" i="14" s="1"/>
  <c r="W50" i="15"/>
  <c r="X28" i="15" s="1"/>
  <c r="W55" i="15"/>
  <c r="W5" i="13"/>
  <c r="W47" i="13" s="1"/>
  <c r="X5" i="13" s="1"/>
  <c r="Y27" i="14"/>
  <c r="Y49" i="14" s="1"/>
  <c r="X35" i="15"/>
  <c r="X57" i="15" s="1"/>
  <c r="Y13" i="14"/>
  <c r="Y55" i="14" s="1"/>
  <c r="U6" i="15"/>
  <c r="U26" i="15"/>
  <c r="V56" i="13"/>
  <c r="W14" i="13" s="1"/>
  <c r="Z27" i="15"/>
  <c r="Z49" i="15" s="1"/>
  <c r="P19" i="9"/>
  <c r="O22" i="9"/>
  <c r="Y13" i="13"/>
  <c r="Y55" i="13" s="1"/>
  <c r="X36" i="13"/>
  <c r="X58" i="13" s="1"/>
  <c r="Y36" i="13" s="1"/>
  <c r="W58" i="14"/>
  <c r="X10" i="13"/>
  <c r="X52" i="13" s="1"/>
  <c r="O27" i="8"/>
  <c r="O26" i="8"/>
  <c r="T17" i="8"/>
  <c r="X32" i="15"/>
  <c r="X12" i="15"/>
  <c r="Z30" i="15"/>
  <c r="Z10" i="15"/>
  <c r="Y16" i="15"/>
  <c r="Y36" i="15"/>
  <c r="X17" i="15"/>
  <c r="X37" i="15"/>
  <c r="X59" i="15" s="1"/>
  <c r="U3" i="15"/>
  <c r="U23" i="15"/>
  <c r="T25" i="15"/>
  <c r="T5" i="15"/>
  <c r="T19" i="15" s="1"/>
  <c r="O30" i="8" s="1"/>
  <c r="O31" i="8" s="1"/>
  <c r="P29" i="8" s="1"/>
  <c r="S61" i="15"/>
  <c r="Y11" i="15"/>
  <c r="Y31" i="15"/>
  <c r="X56" i="15"/>
  <c r="X60" i="15"/>
  <c r="X4" i="15"/>
  <c r="X24" i="15"/>
  <c r="T23" i="14"/>
  <c r="S61" i="14"/>
  <c r="T3" i="14"/>
  <c r="T19" i="14" s="1"/>
  <c r="P20" i="8" s="1"/>
  <c r="P21" i="8" s="1"/>
  <c r="V24" i="14"/>
  <c r="V4" i="14"/>
  <c r="X30" i="14"/>
  <c r="X10" i="14"/>
  <c r="Y29" i="14"/>
  <c r="Y9" i="14"/>
  <c r="V47" i="14"/>
  <c r="W57" i="14"/>
  <c r="W56" i="14"/>
  <c r="W28" i="14"/>
  <c r="W8" i="14"/>
  <c r="T45" i="12"/>
  <c r="T39" i="12"/>
  <c r="W48" i="13"/>
  <c r="X26" i="13" s="1"/>
  <c r="X54" i="13"/>
  <c r="V8" i="13"/>
  <c r="V28" i="13"/>
  <c r="V15" i="13"/>
  <c r="V35" i="13"/>
  <c r="X59" i="13"/>
  <c r="S39" i="13"/>
  <c r="S45" i="13"/>
  <c r="Y27" i="13"/>
  <c r="Y7" i="13"/>
  <c r="X38" i="13"/>
  <c r="X18" i="13"/>
  <c r="W11" i="13"/>
  <c r="W31" i="13"/>
  <c r="X38" i="12"/>
  <c r="Y33" i="12"/>
  <c r="W36" i="12"/>
  <c r="X30" i="12"/>
  <c r="X54" i="12"/>
  <c r="Y12" i="12" s="1"/>
  <c r="Y34" i="12"/>
  <c r="X35" i="12"/>
  <c r="X57" i="12" s="1"/>
  <c r="Y15" i="12" s="1"/>
  <c r="X59" i="12"/>
  <c r="Y17" i="12" s="1"/>
  <c r="Y26" i="12"/>
  <c r="W53" i="12"/>
  <c r="X11" i="12" s="1"/>
  <c r="Z47" i="12"/>
  <c r="Y27" i="12"/>
  <c r="W50" i="12"/>
  <c r="X8" i="12" s="1"/>
  <c r="X51" i="12"/>
  <c r="Y9" i="12" s="1"/>
  <c r="U36" i="7"/>
  <c r="T27" i="7"/>
  <c r="T33" i="7" s="1"/>
  <c r="T34" i="7" s="1"/>
  <c r="S36" i="7"/>
  <c r="G37" i="7"/>
  <c r="F41" i="7"/>
  <c r="X6" i="13" l="1"/>
  <c r="X48" i="13" s="1"/>
  <c r="W34" i="13"/>
  <c r="W56" i="13" s="1"/>
  <c r="X14" i="13" s="1"/>
  <c r="Y16" i="13"/>
  <c r="Y58" i="13" s="1"/>
  <c r="Y60" i="14"/>
  <c r="X8" i="15"/>
  <c r="X29" i="15"/>
  <c r="X51" i="15" s="1"/>
  <c r="Y58" i="15"/>
  <c r="Z16" i="15" s="1"/>
  <c r="W11" i="14"/>
  <c r="W31" i="14"/>
  <c r="U48" i="15"/>
  <c r="V6" i="15" s="1"/>
  <c r="Y6" i="14"/>
  <c r="Y48" i="14" s="1"/>
  <c r="X12" i="14"/>
  <c r="X32" i="14"/>
  <c r="Y15" i="15"/>
  <c r="Y35" i="15"/>
  <c r="X37" i="14"/>
  <c r="X17" i="14"/>
  <c r="Y53" i="15"/>
  <c r="Z11" i="15" s="1"/>
  <c r="X33" i="15"/>
  <c r="X13" i="15"/>
  <c r="V57" i="13"/>
  <c r="W35" i="13" s="1"/>
  <c r="X4" i="13"/>
  <c r="X46" i="13" s="1"/>
  <c r="Y24" i="13" s="1"/>
  <c r="W53" i="13"/>
  <c r="X31" i="13" s="1"/>
  <c r="X36" i="14"/>
  <c r="X16" i="14"/>
  <c r="X25" i="13"/>
  <c r="V50" i="13"/>
  <c r="W28" i="13" s="1"/>
  <c r="X46" i="15"/>
  <c r="Y4" i="15" s="1"/>
  <c r="Q19" i="8"/>
  <c r="P22" i="8"/>
  <c r="P24" i="8" s="1"/>
  <c r="P27" i="8" s="1"/>
  <c r="O33" i="8"/>
  <c r="O34" i="8" s="1"/>
  <c r="O36" i="8" s="1"/>
  <c r="O41" i="8" s="1"/>
  <c r="U45" i="15"/>
  <c r="Z52" i="15"/>
  <c r="Y18" i="15"/>
  <c r="Y38" i="15"/>
  <c r="T47" i="15"/>
  <c r="T39" i="15"/>
  <c r="Y34" i="15"/>
  <c r="Y14" i="15"/>
  <c r="Y37" i="15"/>
  <c r="Y17" i="15"/>
  <c r="X50" i="15"/>
  <c r="X54" i="15"/>
  <c r="W5" i="14"/>
  <c r="W25" i="14"/>
  <c r="Y51" i="14"/>
  <c r="X14" i="14"/>
  <c r="X34" i="14"/>
  <c r="W50" i="14"/>
  <c r="X52" i="14"/>
  <c r="V46" i="14"/>
  <c r="X35" i="14"/>
  <c r="X15" i="14"/>
  <c r="T39" i="14"/>
  <c r="T45" i="14"/>
  <c r="U3" i="12"/>
  <c r="U19" i="12" s="1"/>
  <c r="P30" i="9" s="1"/>
  <c r="U23" i="12"/>
  <c r="T61" i="12"/>
  <c r="X60" i="13"/>
  <c r="Y37" i="13"/>
  <c r="Y17" i="13"/>
  <c r="X47" i="13"/>
  <c r="Y49" i="13"/>
  <c r="Y32" i="13"/>
  <c r="Y12" i="13"/>
  <c r="Y30" i="13"/>
  <c r="Y10" i="13"/>
  <c r="T3" i="13"/>
  <c r="T19" i="13" s="1"/>
  <c r="P20" i="9" s="1"/>
  <c r="P21" i="9" s="1"/>
  <c r="S61" i="13"/>
  <c r="T23" i="13"/>
  <c r="Y56" i="12"/>
  <c r="Z14" i="12" s="1"/>
  <c r="Y29" i="12"/>
  <c r="Y35" i="12"/>
  <c r="X28" i="12"/>
  <c r="Y49" i="12"/>
  <c r="Z7" i="12" s="1"/>
  <c r="Y32" i="12"/>
  <c r="Y54" i="12" s="1"/>
  <c r="Z12" i="12" s="1"/>
  <c r="X52" i="12"/>
  <c r="Y10" i="12" s="1"/>
  <c r="X31" i="12"/>
  <c r="W58" i="12"/>
  <c r="X16" i="12" s="1"/>
  <c r="Y48" i="12"/>
  <c r="Z6" i="12" s="1"/>
  <c r="Y55" i="12"/>
  <c r="Z13" i="12" s="1"/>
  <c r="Y37" i="12"/>
  <c r="X60" i="12"/>
  <c r="Y18" i="12" s="1"/>
  <c r="T36" i="7"/>
  <c r="V36" i="7" s="1"/>
  <c r="H37" i="7"/>
  <c r="G41" i="7"/>
  <c r="V26" i="15" l="1"/>
  <c r="X59" i="14"/>
  <c r="W8" i="13"/>
  <c r="X34" i="13"/>
  <c r="X56" i="13" s="1"/>
  <c r="W15" i="13"/>
  <c r="X54" i="14"/>
  <c r="Y32" i="14" s="1"/>
  <c r="Y54" i="14" s="1"/>
  <c r="W53" i="14"/>
  <c r="X31" i="14" s="1"/>
  <c r="Y9" i="15"/>
  <c r="Y29" i="15"/>
  <c r="Z36" i="15"/>
  <c r="Z58" i="15" s="1"/>
  <c r="Y57" i="15"/>
  <c r="Z35" i="15" s="1"/>
  <c r="X11" i="14"/>
  <c r="Y12" i="14"/>
  <c r="V48" i="15"/>
  <c r="X11" i="13"/>
  <c r="Z31" i="15"/>
  <c r="Z53" i="15" s="1"/>
  <c r="X56" i="14"/>
  <c r="Y14" i="14" s="1"/>
  <c r="Y60" i="15"/>
  <c r="Z18" i="15" s="1"/>
  <c r="X55" i="15"/>
  <c r="P26" i="8"/>
  <c r="Y24" i="15"/>
  <c r="Y46" i="15" s="1"/>
  <c r="Q19" i="9"/>
  <c r="P22" i="9"/>
  <c r="Y4" i="13"/>
  <c r="Y46" i="13" s="1"/>
  <c r="W47" i="14"/>
  <c r="X5" i="14" s="1"/>
  <c r="X58" i="14"/>
  <c r="Y32" i="15"/>
  <c r="Y12" i="15"/>
  <c r="V23" i="15"/>
  <c r="V3" i="15"/>
  <c r="U25" i="15"/>
  <c r="U5" i="15"/>
  <c r="U19" i="15" s="1"/>
  <c r="P30" i="8" s="1"/>
  <c r="P31" i="8" s="1"/>
  <c r="Q29" i="8" s="1"/>
  <c r="T61" i="15"/>
  <c r="Y8" i="15"/>
  <c r="Y28" i="15"/>
  <c r="Y59" i="15"/>
  <c r="Y56" i="15"/>
  <c r="X8" i="14"/>
  <c r="X28" i="14"/>
  <c r="W24" i="14"/>
  <c r="W4" i="14"/>
  <c r="Y30" i="14"/>
  <c r="Y10" i="14"/>
  <c r="U23" i="14"/>
  <c r="T61" i="14"/>
  <c r="U3" i="14"/>
  <c r="U19" i="14" s="1"/>
  <c r="Q20" i="8" s="1"/>
  <c r="X57" i="14"/>
  <c r="Y37" i="14"/>
  <c r="Y17" i="14"/>
  <c r="U45" i="12"/>
  <c r="U39" i="12"/>
  <c r="X53" i="13"/>
  <c r="Y11" i="13" s="1"/>
  <c r="Y54" i="13"/>
  <c r="W50" i="13"/>
  <c r="Y26" i="13"/>
  <c r="Y6" i="13"/>
  <c r="Y52" i="13"/>
  <c r="W57" i="13"/>
  <c r="Y14" i="13"/>
  <c r="Y34" i="13"/>
  <c r="Y25" i="13"/>
  <c r="Y5" i="13"/>
  <c r="Y59" i="13"/>
  <c r="T39" i="13"/>
  <c r="T45" i="13"/>
  <c r="Y38" i="13"/>
  <c r="Y18" i="13"/>
  <c r="Z32" i="12"/>
  <c r="Z27" i="12"/>
  <c r="Y38" i="12"/>
  <c r="X50" i="12"/>
  <c r="Y8" i="12" s="1"/>
  <c r="Y59" i="12"/>
  <c r="Z17" i="12" s="1"/>
  <c r="Z33" i="12"/>
  <c r="Y57" i="12"/>
  <c r="Z15" i="12" s="1"/>
  <c r="Z26" i="12"/>
  <c r="Z48" i="12" s="1"/>
  <c r="X36" i="12"/>
  <c r="Y51" i="12"/>
  <c r="Z9" i="12" s="1"/>
  <c r="X53" i="12"/>
  <c r="Y11" i="12" s="1"/>
  <c r="Y30" i="12"/>
  <c r="Z34" i="12"/>
  <c r="I37" i="7"/>
  <c r="H41" i="7"/>
  <c r="Y51" i="15" l="1"/>
  <c r="Z29" i="15" s="1"/>
  <c r="Z15" i="15"/>
  <c r="Z57" i="15" s="1"/>
  <c r="Z9" i="15"/>
  <c r="Z51" i="15" s="1"/>
  <c r="Z38" i="15"/>
  <c r="Z60" i="15" s="1"/>
  <c r="X25" i="14"/>
  <c r="X47" i="14" s="1"/>
  <c r="Y5" i="14" s="1"/>
  <c r="Y34" i="14"/>
  <c r="Y56" i="14" s="1"/>
  <c r="X50" i="14"/>
  <c r="Y28" i="14" s="1"/>
  <c r="X53" i="14"/>
  <c r="Y50" i="15"/>
  <c r="Z8" i="15" s="1"/>
  <c r="Y13" i="15"/>
  <c r="Y33" i="15"/>
  <c r="Y55" i="15" s="1"/>
  <c r="Y56" i="13"/>
  <c r="W6" i="15"/>
  <c r="W26" i="15"/>
  <c r="Y16" i="14"/>
  <c r="Y36" i="14"/>
  <c r="Y31" i="13"/>
  <c r="Y53" i="13" s="1"/>
  <c r="Q21" i="8"/>
  <c r="P33" i="8"/>
  <c r="P34" i="8" s="1"/>
  <c r="P36" i="8" s="1"/>
  <c r="V45" i="15"/>
  <c r="Z4" i="15"/>
  <c r="Z24" i="15"/>
  <c r="U47" i="15"/>
  <c r="U39" i="15"/>
  <c r="Z14" i="15"/>
  <c r="Z34" i="15"/>
  <c r="Z17" i="15"/>
  <c r="Z37" i="15"/>
  <c r="Y54" i="15"/>
  <c r="Y52" i="14"/>
  <c r="U45" i="14"/>
  <c r="U39" i="14"/>
  <c r="W46" i="14"/>
  <c r="Y59" i="14"/>
  <c r="Y35" i="14"/>
  <c r="Y15" i="14"/>
  <c r="V3" i="12"/>
  <c r="V19" i="12" s="1"/>
  <c r="Q30" i="9" s="1"/>
  <c r="V23" i="12"/>
  <c r="U61" i="12"/>
  <c r="Y47" i="13"/>
  <c r="X15" i="13"/>
  <c r="X35" i="13"/>
  <c r="Y60" i="13"/>
  <c r="Y48" i="13"/>
  <c r="X28" i="13"/>
  <c r="X8" i="13"/>
  <c r="U23" i="13"/>
  <c r="T61" i="13"/>
  <c r="U3" i="13"/>
  <c r="U19" i="13" s="1"/>
  <c r="Q20" i="9" s="1"/>
  <c r="Q21" i="9" s="1"/>
  <c r="R19" i="9" s="1"/>
  <c r="Z56" i="12"/>
  <c r="Y52" i="12"/>
  <c r="Z10" i="12" s="1"/>
  <c r="Z37" i="12"/>
  <c r="Y31" i="12"/>
  <c r="Z35" i="12"/>
  <c r="Z55" i="12"/>
  <c r="Y28" i="12"/>
  <c r="Y60" i="12"/>
  <c r="Z18" i="12" s="1"/>
  <c r="Z29" i="12"/>
  <c r="Z51" i="12" s="1"/>
  <c r="Z49" i="12"/>
  <c r="X58" i="12"/>
  <c r="Y16" i="12" s="1"/>
  <c r="Z54" i="12"/>
  <c r="B29" i="9"/>
  <c r="B31" i="9" s="1"/>
  <c r="C29" i="9" s="1"/>
  <c r="C31" i="9" s="1"/>
  <c r="D29" i="9" s="1"/>
  <c r="D31" i="9" s="1"/>
  <c r="E29" i="9" s="1"/>
  <c r="E31" i="9" s="1"/>
  <c r="F29" i="9" s="1"/>
  <c r="F31" i="9" s="1"/>
  <c r="G29" i="9" s="1"/>
  <c r="G31" i="9" s="1"/>
  <c r="H29" i="9" s="1"/>
  <c r="H31" i="9" s="1"/>
  <c r="I29" i="9" s="1"/>
  <c r="I31" i="9" s="1"/>
  <c r="J29" i="9" s="1"/>
  <c r="J31" i="9" s="1"/>
  <c r="K29" i="9" s="1"/>
  <c r="K31" i="9" s="1"/>
  <c r="L29" i="9" s="1"/>
  <c r="L31" i="9" s="1"/>
  <c r="M29" i="9" s="1"/>
  <c r="M31" i="9" s="1"/>
  <c r="N29" i="9" s="1"/>
  <c r="N31" i="9" s="1"/>
  <c r="O29" i="9" s="1"/>
  <c r="O31" i="9" s="1"/>
  <c r="P29" i="9" s="1"/>
  <c r="P31" i="9" s="1"/>
  <c r="Q29" i="9" s="1"/>
  <c r="B16" i="9"/>
  <c r="J37" i="7"/>
  <c r="I41" i="7"/>
  <c r="Z56" i="15" l="1"/>
  <c r="W48" i="15"/>
  <c r="Z28" i="15"/>
  <c r="Z50" i="15"/>
  <c r="Y8" i="14"/>
  <c r="Y50" i="14" s="1"/>
  <c r="Y31" i="14"/>
  <c r="Y11" i="14"/>
  <c r="X26" i="15"/>
  <c r="X6" i="15"/>
  <c r="Z33" i="15"/>
  <c r="Z13" i="15"/>
  <c r="Q22" i="9"/>
  <c r="Y25" i="14"/>
  <c r="Y47" i="14" s="1"/>
  <c r="Z46" i="15"/>
  <c r="Y58" i="14"/>
  <c r="P41" i="8"/>
  <c r="R19" i="8"/>
  <c r="Q22" i="8"/>
  <c r="Q24" i="8" s="1"/>
  <c r="Z59" i="15"/>
  <c r="V25" i="15"/>
  <c r="V5" i="15"/>
  <c r="V19" i="15" s="1"/>
  <c r="Q30" i="8" s="1"/>
  <c r="Q31" i="8" s="1"/>
  <c r="R29" i="8" s="1"/>
  <c r="U61" i="15"/>
  <c r="Z32" i="15"/>
  <c r="Z12" i="15"/>
  <c r="W23" i="15"/>
  <c r="W3" i="15"/>
  <c r="Y57" i="14"/>
  <c r="X4" i="14"/>
  <c r="X24" i="14"/>
  <c r="U61" i="14"/>
  <c r="V3" i="14"/>
  <c r="V19" i="14" s="1"/>
  <c r="R20" i="8" s="1"/>
  <c r="V23" i="14"/>
  <c r="Q31" i="9"/>
  <c r="R29" i="9" s="1"/>
  <c r="V45" i="12"/>
  <c r="V39" i="12"/>
  <c r="U45" i="13"/>
  <c r="U39" i="13"/>
  <c r="X50" i="13"/>
  <c r="X57" i="13"/>
  <c r="Y36" i="12"/>
  <c r="Z57" i="12"/>
  <c r="Y53" i="12"/>
  <c r="Z11" i="12" s="1"/>
  <c r="Z38" i="12"/>
  <c r="Z59" i="12"/>
  <c r="Z30" i="12"/>
  <c r="Y50" i="12"/>
  <c r="Z8" i="12" s="1"/>
  <c r="B17" i="9"/>
  <c r="B24" i="9" s="1"/>
  <c r="B27" i="9" s="1"/>
  <c r="B33" i="9" s="1"/>
  <c r="B34" i="9" s="1"/>
  <c r="C14" i="9"/>
  <c r="K37" i="7"/>
  <c r="J41" i="7"/>
  <c r="Y53" i="14" l="1"/>
  <c r="Z55" i="15"/>
  <c r="X48" i="15"/>
  <c r="Q27" i="8"/>
  <c r="Q33" i="8" s="1"/>
  <c r="Q34" i="8" s="1"/>
  <c r="Q26" i="8"/>
  <c r="R21" i="8"/>
  <c r="S19" i="8" s="1"/>
  <c r="W45" i="15"/>
  <c r="Z54" i="15"/>
  <c r="V47" i="15"/>
  <c r="V39" i="15"/>
  <c r="X46" i="14"/>
  <c r="Y4" i="14" s="1"/>
  <c r="V39" i="14"/>
  <c r="V45" i="14"/>
  <c r="W3" i="12"/>
  <c r="W19" i="12" s="1"/>
  <c r="W23" i="12"/>
  <c r="V61" i="12"/>
  <c r="Y35" i="13"/>
  <c r="Y15" i="13"/>
  <c r="Y28" i="13"/>
  <c r="Y8" i="13"/>
  <c r="U61" i="13"/>
  <c r="V23" i="13"/>
  <c r="V3" i="13"/>
  <c r="V19" i="13" s="1"/>
  <c r="R20" i="9" s="1"/>
  <c r="R21" i="9" s="1"/>
  <c r="Z28" i="12"/>
  <c r="Z52" i="12"/>
  <c r="Z60" i="12"/>
  <c r="Z31" i="12"/>
  <c r="Y58" i="12"/>
  <c r="Z16" i="12" s="1"/>
  <c r="C16" i="9"/>
  <c r="D14" i="9" s="1"/>
  <c r="B26" i="9"/>
  <c r="B36" i="9" s="1"/>
  <c r="K41" i="7"/>
  <c r="L37" i="7"/>
  <c r="B8" i="2"/>
  <c r="Y26" i="15" l="1"/>
  <c r="Y6" i="15"/>
  <c r="Q36" i="8"/>
  <c r="Q41" i="8" s="1"/>
  <c r="S19" i="9"/>
  <c r="R22" i="9"/>
  <c r="R22" i="8"/>
  <c r="R24" i="8" s="1"/>
  <c r="R26" i="8" s="1"/>
  <c r="R30" i="9"/>
  <c r="R31" i="9" s="1"/>
  <c r="S29" i="9" s="1"/>
  <c r="W5" i="15"/>
  <c r="W19" i="15" s="1"/>
  <c r="R30" i="8" s="1"/>
  <c r="R31" i="8" s="1"/>
  <c r="S29" i="8" s="1"/>
  <c r="W25" i="15"/>
  <c r="V61" i="15"/>
  <c r="X23" i="15"/>
  <c r="X3" i="15"/>
  <c r="Y24" i="14"/>
  <c r="Y46" i="14" s="1"/>
  <c r="V61" i="14"/>
  <c r="W3" i="14"/>
  <c r="W19" i="14" s="1"/>
  <c r="S20" i="8" s="1"/>
  <c r="S21" i="8" s="1"/>
  <c r="T19" i="8" s="1"/>
  <c r="W23" i="14"/>
  <c r="W45" i="12"/>
  <c r="W39" i="12"/>
  <c r="Y57" i="13"/>
  <c r="V39" i="13"/>
  <c r="V45" i="13"/>
  <c r="Y50" i="13"/>
  <c r="B41" i="9"/>
  <c r="Z36" i="12"/>
  <c r="Z53" i="12"/>
  <c r="Z50" i="12"/>
  <c r="C17" i="9"/>
  <c r="C24" i="9" s="1"/>
  <c r="C26" i="9" s="1"/>
  <c r="D16" i="9"/>
  <c r="E14" i="9" s="1"/>
  <c r="L41" i="7"/>
  <c r="M37" i="7"/>
  <c r="D17" i="9" l="1"/>
  <c r="D24" i="9" s="1"/>
  <c r="D26" i="9" s="1"/>
  <c r="Y48" i="15"/>
  <c r="R27" i="8"/>
  <c r="R33" i="8" s="1"/>
  <c r="R34" i="8" s="1"/>
  <c r="R36" i="8" s="1"/>
  <c r="S22" i="8"/>
  <c r="S24" i="8" s="1"/>
  <c r="S27" i="8" s="1"/>
  <c r="X45" i="15"/>
  <c r="W47" i="15"/>
  <c r="W39" i="15"/>
  <c r="W39" i="14"/>
  <c r="W45" i="14"/>
  <c r="C27" i="9"/>
  <c r="C33" i="9" s="1"/>
  <c r="C34" i="9" s="1"/>
  <c r="C36" i="9" s="1"/>
  <c r="X3" i="12"/>
  <c r="X19" i="12" s="1"/>
  <c r="X23" i="12"/>
  <c r="W61" i="12"/>
  <c r="W23" i="13"/>
  <c r="V61" i="13"/>
  <c r="W3" i="13"/>
  <c r="W19" i="13" s="1"/>
  <c r="S20" i="9" s="1"/>
  <c r="S21" i="9" s="1"/>
  <c r="Z58" i="12"/>
  <c r="E16" i="9"/>
  <c r="F14" i="9" s="1"/>
  <c r="N37" i="7"/>
  <c r="M41" i="7"/>
  <c r="D27" i="9" l="1"/>
  <c r="D33" i="9" s="1"/>
  <c r="D34" i="9" s="1"/>
  <c r="S26" i="8"/>
  <c r="Z26" i="15"/>
  <c r="Z6" i="15"/>
  <c r="T19" i="9"/>
  <c r="S22" i="9"/>
  <c r="E17" i="9"/>
  <c r="E24" i="9" s="1"/>
  <c r="E27" i="9" s="1"/>
  <c r="S30" i="9"/>
  <c r="S31" i="9" s="1"/>
  <c r="T29" i="9" s="1"/>
  <c r="R41" i="8"/>
  <c r="X5" i="15"/>
  <c r="X19" i="15" s="1"/>
  <c r="S30" i="8" s="1"/>
  <c r="S31" i="8" s="1"/>
  <c r="T29" i="8" s="1"/>
  <c r="X25" i="15"/>
  <c r="W61" i="15"/>
  <c r="Y23" i="15"/>
  <c r="Y3" i="15"/>
  <c r="W61" i="14"/>
  <c r="X3" i="14"/>
  <c r="X19" i="14" s="1"/>
  <c r="T20" i="8" s="1"/>
  <c r="X23" i="14"/>
  <c r="X45" i="12"/>
  <c r="X39" i="12"/>
  <c r="W45" i="13"/>
  <c r="W39" i="13"/>
  <c r="C41" i="9"/>
  <c r="E26" i="9"/>
  <c r="F16" i="9"/>
  <c r="G14" i="9" s="1"/>
  <c r="O37" i="7"/>
  <c r="N41" i="7"/>
  <c r="D36" i="9" l="1"/>
  <c r="D41" i="9" s="1"/>
  <c r="Z48" i="15"/>
  <c r="F17" i="9"/>
  <c r="F24" i="9" s="1"/>
  <c r="F27" i="9" s="1"/>
  <c r="F33" i="9" s="1"/>
  <c r="F34" i="9" s="1"/>
  <c r="T21" i="8"/>
  <c r="S33" i="8"/>
  <c r="S34" i="8" s="1"/>
  <c r="S36" i="8" s="1"/>
  <c r="Y45" i="15"/>
  <c r="X47" i="15"/>
  <c r="X39" i="15"/>
  <c r="X39" i="14"/>
  <c r="X45" i="14"/>
  <c r="Y3" i="12"/>
  <c r="Y19" i="12" s="1"/>
  <c r="Y23" i="12"/>
  <c r="X61" i="12"/>
  <c r="W61" i="13"/>
  <c r="X23" i="13"/>
  <c r="X3" i="13"/>
  <c r="X19" i="13" s="1"/>
  <c r="T20" i="9" s="1"/>
  <c r="T21" i="9" s="1"/>
  <c r="G16" i="9"/>
  <c r="H14" i="9" s="1"/>
  <c r="E33" i="9"/>
  <c r="E34" i="9" s="1"/>
  <c r="P37" i="7"/>
  <c r="O41" i="7"/>
  <c r="G17" i="9" l="1"/>
  <c r="G24" i="9" s="1"/>
  <c r="G27" i="9" s="1"/>
  <c r="G33" i="9" s="1"/>
  <c r="G34" i="9" s="1"/>
  <c r="F26" i="9"/>
  <c r="F36" i="9" s="1"/>
  <c r="F41" i="9" s="1"/>
  <c r="U19" i="9"/>
  <c r="T22" i="9"/>
  <c r="T30" i="9"/>
  <c r="T31" i="9" s="1"/>
  <c r="U29" i="9" s="1"/>
  <c r="S41" i="8"/>
  <c r="U19" i="8"/>
  <c r="T22" i="8"/>
  <c r="T24" i="8" s="1"/>
  <c r="Y5" i="15"/>
  <c r="Y19" i="15" s="1"/>
  <c r="T30" i="8" s="1"/>
  <c r="T31" i="8" s="1"/>
  <c r="U29" i="8" s="1"/>
  <c r="Y25" i="15"/>
  <c r="X61" i="15"/>
  <c r="Z23" i="15"/>
  <c r="Z3" i="15"/>
  <c r="X61" i="14"/>
  <c r="Y3" i="14"/>
  <c r="Y19" i="14" s="1"/>
  <c r="U20" i="8" s="1"/>
  <c r="Y23" i="14"/>
  <c r="E36" i="9"/>
  <c r="E41" i="9" s="1"/>
  <c r="Y45" i="12"/>
  <c r="Y39" i="12"/>
  <c r="X45" i="13"/>
  <c r="X39" i="13"/>
  <c r="H16" i="9"/>
  <c r="I14" i="9" s="1"/>
  <c r="Q37" i="7"/>
  <c r="P41" i="7"/>
  <c r="G26" i="9" l="1"/>
  <c r="H17" i="9"/>
  <c r="H24" i="9" s="1"/>
  <c r="H27" i="9" s="1"/>
  <c r="H33" i="9" s="1"/>
  <c r="H34" i="9" s="1"/>
  <c r="T27" i="8"/>
  <c r="T33" i="8" s="1"/>
  <c r="T34" i="8" s="1"/>
  <c r="T26" i="8"/>
  <c r="U21" i="8"/>
  <c r="U22" i="8" s="1"/>
  <c r="U24" i="8" s="1"/>
  <c r="Z45" i="15"/>
  <c r="Y47" i="15"/>
  <c r="Y39" i="15"/>
  <c r="Y45" i="14"/>
  <c r="Y61" i="14" s="1"/>
  <c r="Y39" i="14"/>
  <c r="G36" i="9"/>
  <c r="G41" i="9" s="1"/>
  <c r="Z3" i="12"/>
  <c r="Z19" i="12" s="1"/>
  <c r="Z23" i="12"/>
  <c r="Y61" i="12"/>
  <c r="X61" i="13"/>
  <c r="Y23" i="13"/>
  <c r="Y3" i="13"/>
  <c r="Y19" i="13" s="1"/>
  <c r="U20" i="9" s="1"/>
  <c r="U21" i="9" s="1"/>
  <c r="U22" i="9" s="1"/>
  <c r="I16" i="9"/>
  <c r="J14" i="9" s="1"/>
  <c r="R37" i="7"/>
  <c r="Q41" i="7"/>
  <c r="I17" i="9" l="1"/>
  <c r="I24" i="9" s="1"/>
  <c r="I26" i="9" s="1"/>
  <c r="H26" i="9"/>
  <c r="H36" i="9" s="1"/>
  <c r="H41" i="9" s="1"/>
  <c r="T36" i="8"/>
  <c r="T41" i="8" s="1"/>
  <c r="U30" i="9"/>
  <c r="U31" i="9" s="1"/>
  <c r="U27" i="8"/>
  <c r="U26" i="8"/>
  <c r="Z25" i="15"/>
  <c r="Z5" i="15"/>
  <c r="Z19" i="15" s="1"/>
  <c r="U30" i="8" s="1"/>
  <c r="U31" i="8" s="1"/>
  <c r="Y61" i="15"/>
  <c r="Z45" i="12"/>
  <c r="Z61" i="12" s="1"/>
  <c r="Z39" i="12"/>
  <c r="Y39" i="13"/>
  <c r="Y45" i="13"/>
  <c r="Y61" i="13" s="1"/>
  <c r="J16" i="9"/>
  <c r="K14" i="9" s="1"/>
  <c r="R41" i="7"/>
  <c r="S37" i="7"/>
  <c r="I27" i="9" l="1"/>
  <c r="I33" i="9" s="1"/>
  <c r="I34" i="9" s="1"/>
  <c r="J17" i="9"/>
  <c r="J24" i="9" s="1"/>
  <c r="J27" i="9" s="1"/>
  <c r="J33" i="9" s="1"/>
  <c r="J34" i="9" s="1"/>
  <c r="U33" i="8"/>
  <c r="U34" i="8" s="1"/>
  <c r="U36" i="8" s="1"/>
  <c r="Z47" i="15"/>
  <c r="Z61" i="15" s="1"/>
  <c r="Z39" i="15"/>
  <c r="K16" i="9"/>
  <c r="L14" i="9" s="1"/>
  <c r="T37" i="7"/>
  <c r="S41" i="7"/>
  <c r="J26" i="9" l="1"/>
  <c r="J36" i="9" s="1"/>
  <c r="J41" i="9" s="1"/>
  <c r="I36" i="9"/>
  <c r="I41" i="9" s="1"/>
  <c r="K17" i="9"/>
  <c r="K24" i="9" s="1"/>
  <c r="K26" i="9" s="1"/>
  <c r="U41" i="8"/>
  <c r="V36" i="8"/>
  <c r="L16" i="9"/>
  <c r="M14" i="9" s="1"/>
  <c r="L17" i="9"/>
  <c r="L24" i="9" s="1"/>
  <c r="T41" i="7"/>
  <c r="U37" i="7"/>
  <c r="K27" i="9" l="1"/>
  <c r="K33" i="9" s="1"/>
  <c r="K34" i="9" s="1"/>
  <c r="B43" i="8"/>
  <c r="C11" i="2" s="1"/>
  <c r="V41" i="8"/>
  <c r="L27" i="9"/>
  <c r="L33" i="9" s="1"/>
  <c r="L34" i="9" s="1"/>
  <c r="L26" i="9"/>
  <c r="M16" i="9"/>
  <c r="N14" i="9" s="1"/>
  <c r="U41" i="7"/>
  <c r="B43" i="7" s="1"/>
  <c r="V37" i="7"/>
  <c r="K36" i="9" l="1"/>
  <c r="K41" i="9" s="1"/>
  <c r="M17" i="9"/>
  <c r="M24" i="9" s="1"/>
  <c r="M27" i="9" s="1"/>
  <c r="M33" i="9" s="1"/>
  <c r="M34" i="9" s="1"/>
  <c r="L36" i="9"/>
  <c r="L41" i="9" s="1"/>
  <c r="N16" i="9"/>
  <c r="O14" i="9" s="1"/>
  <c r="V41" i="7"/>
  <c r="B11" i="2"/>
  <c r="M26" i="9" l="1"/>
  <c r="M36" i="9" s="1"/>
  <c r="M41" i="9" s="1"/>
  <c r="N17" i="9"/>
  <c r="N24" i="9" s="1"/>
  <c r="N26" i="9" s="1"/>
  <c r="O16" i="9"/>
  <c r="P14" i="9" s="1"/>
  <c r="N27" i="9" l="1"/>
  <c r="N33" i="9" s="1"/>
  <c r="N34" i="9" s="1"/>
  <c r="O17" i="9"/>
  <c r="O24" i="9" s="1"/>
  <c r="O27" i="9" s="1"/>
  <c r="O33" i="9" s="1"/>
  <c r="O34" i="9" s="1"/>
  <c r="P16" i="9"/>
  <c r="Q14" i="9" s="1"/>
  <c r="N36" i="9" l="1"/>
  <c r="N41" i="9" s="1"/>
  <c r="O26" i="9"/>
  <c r="O36" i="9" s="1"/>
  <c r="O41" i="9" s="1"/>
  <c r="Q16" i="9"/>
  <c r="R14" i="9" s="1"/>
  <c r="P17" i="9"/>
  <c r="P24" i="9" s="1"/>
  <c r="P27" i="9" l="1"/>
  <c r="P33" i="9" s="1"/>
  <c r="P34" i="9" s="1"/>
  <c r="P26" i="9"/>
  <c r="Q17" i="9"/>
  <c r="Q24" i="9" s="1"/>
  <c r="R16" i="9"/>
  <c r="S14" i="9" s="1"/>
  <c r="R17" i="9" l="1"/>
  <c r="R24" i="9" s="1"/>
  <c r="R27" i="9" s="1"/>
  <c r="R33" i="9" s="1"/>
  <c r="R34" i="9" s="1"/>
  <c r="S16" i="9"/>
  <c r="T14" i="9" s="1"/>
  <c r="Q26" i="9"/>
  <c r="Q27" i="9"/>
  <c r="Q33" i="9" s="1"/>
  <c r="Q34" i="9" s="1"/>
  <c r="P36" i="9"/>
  <c r="P41" i="9" s="1"/>
  <c r="S17" i="9" l="1"/>
  <c r="S24" i="9" s="1"/>
  <c r="S26" i="9" s="1"/>
  <c r="R26" i="9"/>
  <c r="R36" i="9" s="1"/>
  <c r="R41" i="9" s="1"/>
  <c r="Q36" i="9"/>
  <c r="Q41" i="9" s="1"/>
  <c r="T16" i="9"/>
  <c r="U14" i="9" s="1"/>
  <c r="U16" i="9" s="1"/>
  <c r="U17" i="9" s="1"/>
  <c r="U24" i="9" s="1"/>
  <c r="T17" i="9" l="1"/>
  <c r="T24" i="9" s="1"/>
  <c r="T26" i="9" s="1"/>
  <c r="S27" i="9"/>
  <c r="S33" i="9" s="1"/>
  <c r="S34" i="9" s="1"/>
  <c r="U27" i="9"/>
  <c r="U33" i="9" s="1"/>
  <c r="U34" i="9" s="1"/>
  <c r="U26" i="9"/>
  <c r="T27" i="9" l="1"/>
  <c r="T33" i="9" s="1"/>
  <c r="T34" i="9" s="1"/>
  <c r="S36" i="9"/>
  <c r="S41" i="9" s="1"/>
  <c r="U36" i="9"/>
  <c r="U41" i="9" s="1"/>
  <c r="T36" i="9" l="1"/>
  <c r="T41" i="9" s="1"/>
  <c r="V41" i="9" s="1"/>
  <c r="B43" i="9"/>
  <c r="D11" i="2" s="1"/>
  <c r="V36" i="9" l="1"/>
  <c r="D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tc={16609653-813B-46FC-8884-3DC5439861D1}</author>
  </authors>
  <commentList>
    <comment ref="E10" authorId="0" shapeId="0" xr:uid="{16609653-813B-46FC-8884-3DC5439861D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Adjusted downwards to preserve UCC for future use of CCA in rates</t>
        </r>
      </text>
    </comment>
  </commentList>
</comments>
</file>

<file path=xl/sharedStrings.xml><?xml version="1.0" encoding="utf-8"?>
<sst xmlns="http://schemas.openxmlformats.org/spreadsheetml/2006/main" count="219" uniqueCount="73">
  <si>
    <t>2025 Full Year Revenue Requirement</t>
  </si>
  <si>
    <t>Option 1 
Do Nothing</t>
  </si>
  <si>
    <t>Option 2 
Lease</t>
  </si>
  <si>
    <t>Option 3 
New Build</t>
  </si>
  <si>
    <t>Amortization / Depreciation</t>
  </si>
  <si>
    <t>Rate of Return</t>
  </si>
  <si>
    <t>Grossed-Up PILs</t>
  </si>
  <si>
    <t>Rent</t>
  </si>
  <si>
    <t>Revenue Offsets (Rent)</t>
  </si>
  <si>
    <t>O&amp;M</t>
  </si>
  <si>
    <t>Annual Revenue Requirement</t>
  </si>
  <si>
    <t>20 NPV of Costs (2025-2044)</t>
  </si>
  <si>
    <t>Rate</t>
  </si>
  <si>
    <t>Inflation</t>
  </si>
  <si>
    <t>Capital Structure</t>
  </si>
  <si>
    <t xml:space="preserve">Equity </t>
  </si>
  <si>
    <t>LT Debt</t>
  </si>
  <si>
    <t>ST Debt</t>
  </si>
  <si>
    <t>Blended Debt</t>
  </si>
  <si>
    <t>WACC/Discount</t>
  </si>
  <si>
    <t>Cumulative Inflation</t>
  </si>
  <si>
    <t>Option 1</t>
  </si>
  <si>
    <t>Gross PP&amp;E Open</t>
  </si>
  <si>
    <t>Gross PP&amp;E Additions</t>
  </si>
  <si>
    <t>Gross PP&amp;E Close</t>
  </si>
  <si>
    <t>Avg PP&amp;E</t>
  </si>
  <si>
    <t>Acc. Depreciation Open</t>
  </si>
  <si>
    <t>Depreciation Exp.</t>
  </si>
  <si>
    <t>Acc. Depreciation Close</t>
  </si>
  <si>
    <t>Avg. Acc. Depreciation</t>
  </si>
  <si>
    <t>Average Rate Base</t>
  </si>
  <si>
    <t>Interest</t>
  </si>
  <si>
    <t>ROE</t>
  </si>
  <si>
    <t>UCC Open</t>
  </si>
  <si>
    <t>CCA</t>
  </si>
  <si>
    <t>UCC Close</t>
  </si>
  <si>
    <t>Net Income</t>
  </si>
  <si>
    <t>Grossed Up PILS</t>
  </si>
  <si>
    <t>Capital-Related Revenue Requirement</t>
  </si>
  <si>
    <t>Revenue Offsets</t>
  </si>
  <si>
    <t>Total Annual Cost</t>
  </si>
  <si>
    <t>NPV: 2025 to 2044</t>
  </si>
  <si>
    <t>Depreciation Exp</t>
  </si>
  <si>
    <t>Amount</t>
  </si>
  <si>
    <t>Years</t>
  </si>
  <si>
    <t>Amortization</t>
  </si>
  <si>
    <t>Equipment</t>
  </si>
  <si>
    <t>Structural (Foundation, Load bearing)</t>
  </si>
  <si>
    <t>Building Shell (Roof walls, windows, doors)</t>
  </si>
  <si>
    <t>Mechanical</t>
  </si>
  <si>
    <t>GeoThermal</t>
  </si>
  <si>
    <t>Hardware, outside etc</t>
  </si>
  <si>
    <t>Solar</t>
  </si>
  <si>
    <t>Interior Finishes (floors, paint, trim)</t>
  </si>
  <si>
    <t>Fixtures (Lighting, cabnets, Plumbing)</t>
  </si>
  <si>
    <t>Yard</t>
  </si>
  <si>
    <t>Yard - expense</t>
  </si>
  <si>
    <t>Furniture</t>
  </si>
  <si>
    <t>TOTAL CAPEX</t>
  </si>
  <si>
    <t>Acc Dep Open</t>
  </si>
  <si>
    <t>Acc Dep Close</t>
  </si>
  <si>
    <t>CCA Class</t>
  </si>
  <si>
    <t>CCA Rate</t>
  </si>
  <si>
    <t>Land</t>
  </si>
  <si>
    <t>NPV Assumptions</t>
  </si>
  <si>
    <t>Furnishings have an average EUL of 10 years</t>
  </si>
  <si>
    <t>No inclusion of re-furnishing, replacement of HVAC, or other capital upgrades / repairs across any scenario</t>
  </si>
  <si>
    <t>Implementing AIIP 2024-2027 wind-down, which suspends the half year rule for CCA for eligible investments</t>
  </si>
  <si>
    <t>Use of the half-year rule for purpose of establishing return on rate base and depreciation expense</t>
  </si>
  <si>
    <t>ERTH Corp rental rate per ft2 is same as commercial lease rate</t>
  </si>
  <si>
    <t>Fixed capital parameters for full 20yr NPV period, based on ERTH most recent approved Cost of Capital Parameters</t>
  </si>
  <si>
    <t>WACC is utilized as discount rate, based on most recent approved ERTH Cost of Capital parameters</t>
  </si>
  <si>
    <t>For Options 2 and 3, ERTH Power retains 1/2 of Aylmer property as a staging, storage and operations area at 1/2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</si>
</sst>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_);_(* \(#,##0\);_(* &quot;-&quot;??_);_(@_)"/>
    <numFmt numFmtId="166" formatCode="_-&quot;$&quot;* #,##0_-;\-&quot;$&quot;* #,##0_-;_-&quot;$&quot;* &quot;-&quot;??_-;_-@_-"/>
    <numFmt numFmtId="167" formatCode="_(* #,##0.0_);_(* \(#,##0.0\);_(* &quot;-&quot;??_);_(@_)"/>
    <numFmt numFmtId="168" formatCode="0.0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3" applyFont="1"/>
    <xf numFmtId="10" fontId="0" fillId="0" borderId="0" xfId="3" applyNumberFormat="1" applyFont="1" applyAlignment="1">
      <alignment horizontal="center" vertical="center"/>
    </xf>
    <xf numFmtId="44" fontId="0" fillId="0" borderId="0" xfId="2" applyFont="1" applyAlignment="1">
      <alignment horizontal="center" vertical="center"/>
    </xf>
    <xf numFmtId="0" fontId="0" fillId="0" borderId="4" xfId="0" applyBorder="1"/>
    <xf numFmtId="0" fontId="2" fillId="0" borderId="0" xfId="0" applyFont="1"/>
    <xf numFmtId="0" fontId="3" fillId="0" borderId="0" xfId="0" applyFont="1"/>
    <xf numFmtId="44" fontId="0" fillId="0" borderId="0" xfId="2" applyFont="1"/>
    <xf numFmtId="166" fontId="0" fillId="0" borderId="0" xfId="2" applyNumberFormat="1" applyFont="1"/>
    <xf numFmtId="166" fontId="0" fillId="0" borderId="0" xfId="0" applyNumberFormat="1"/>
    <xf numFmtId="166" fontId="0" fillId="0" borderId="4" xfId="2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3" applyNumberFormat="1" applyFont="1"/>
    <xf numFmtId="0" fontId="4" fillId="0" borderId="0" xfId="0" applyFont="1"/>
    <xf numFmtId="0" fontId="4" fillId="0" borderId="0" xfId="3" applyNumberFormat="1" applyFont="1"/>
    <xf numFmtId="9" fontId="4" fillId="0" borderId="0" xfId="0" applyNumberFormat="1" applyFont="1"/>
    <xf numFmtId="9" fontId="4" fillId="0" borderId="0" xfId="3" applyFont="1"/>
    <xf numFmtId="9" fontId="0" fillId="0" borderId="0" xfId="3" applyFont="1" applyAlignment="1">
      <alignment horizontal="center"/>
    </xf>
    <xf numFmtId="10" fontId="0" fillId="0" borderId="0" xfId="0" applyNumberFormat="1" applyAlignment="1">
      <alignment horizontal="center" vertical="center"/>
    </xf>
    <xf numFmtId="0" fontId="5" fillId="0" borderId="0" xfId="0" applyFont="1"/>
    <xf numFmtId="0" fontId="0" fillId="0" borderId="5" xfId="0" applyBorder="1"/>
    <xf numFmtId="0" fontId="0" fillId="0" borderId="7" xfId="0" applyBorder="1"/>
    <xf numFmtId="0" fontId="2" fillId="2" borderId="7" xfId="0" applyFont="1" applyFill="1" applyBorder="1"/>
    <xf numFmtId="166" fontId="0" fillId="0" borderId="0" xfId="2" applyNumberFormat="1" applyFont="1" applyBorder="1" applyAlignment="1">
      <alignment horizontal="center" vertical="center"/>
    </xf>
    <xf numFmtId="166" fontId="0" fillId="0" borderId="6" xfId="2" applyNumberFormat="1" applyFont="1" applyBorder="1" applyAlignment="1">
      <alignment horizontal="center" vertical="center"/>
    </xf>
    <xf numFmtId="166" fontId="0" fillId="0" borderId="8" xfId="2" applyNumberFormat="1" applyFont="1" applyBorder="1" applyAlignment="1">
      <alignment horizontal="center" vertical="center"/>
    </xf>
    <xf numFmtId="166" fontId="2" fillId="2" borderId="4" xfId="2" applyNumberFormat="1" applyFont="1" applyFill="1" applyBorder="1" applyAlignment="1">
      <alignment horizontal="center" vertical="center"/>
    </xf>
    <xf numFmtId="166" fontId="2" fillId="2" borderId="8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1" xfId="0" applyFill="1" applyBorder="1"/>
    <xf numFmtId="6" fontId="0" fillId="0" borderId="4" xfId="2" applyNumberFormat="1" applyFont="1" applyBorder="1" applyAlignment="1">
      <alignment horizontal="center" vertical="center"/>
    </xf>
    <xf numFmtId="6" fontId="0" fillId="0" borderId="8" xfId="2" applyNumberFormat="1" applyFont="1" applyBorder="1" applyAlignment="1">
      <alignment horizontal="center" vertical="center"/>
    </xf>
    <xf numFmtId="0" fontId="0" fillId="3" borderId="9" xfId="0" applyFill="1" applyBorder="1" applyAlignment="1">
      <alignment horizontal="left" vertical="top"/>
    </xf>
    <xf numFmtId="0" fontId="6" fillId="3" borderId="9" xfId="0" applyFont="1" applyFill="1" applyBorder="1" applyAlignment="1">
      <alignment horizontal="center" vertical="top"/>
    </xf>
    <xf numFmtId="0" fontId="0" fillId="3" borderId="0" xfId="0" applyFill="1" applyAlignment="1">
      <alignment horizontal="left" vertical="top"/>
    </xf>
    <xf numFmtId="165" fontId="0" fillId="3" borderId="0" xfId="1" applyNumberFormat="1" applyFont="1" applyFill="1" applyBorder="1" applyAlignment="1">
      <alignment horizontal="left" vertical="top"/>
    </xf>
    <xf numFmtId="167" fontId="0" fillId="3" borderId="0" xfId="1" applyNumberFormat="1" applyFont="1" applyFill="1" applyBorder="1" applyAlignment="1">
      <alignment horizontal="left" vertical="top"/>
    </xf>
    <xf numFmtId="9" fontId="0" fillId="3" borderId="0" xfId="3" applyFont="1" applyFill="1" applyBorder="1" applyAlignment="1">
      <alignment horizontal="center" vertical="center"/>
    </xf>
    <xf numFmtId="165" fontId="0" fillId="3" borderId="4" xfId="1" applyNumberFormat="1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165" fontId="6" fillId="3" borderId="0" xfId="1" applyNumberFormat="1" applyFont="1" applyFill="1" applyBorder="1" applyAlignment="1">
      <alignment horizontal="left" vertical="top"/>
    </xf>
    <xf numFmtId="167" fontId="6" fillId="3" borderId="0" xfId="1" applyNumberFormat="1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/>
    </xf>
    <xf numFmtId="167" fontId="0" fillId="3" borderId="4" xfId="1" applyNumberFormat="1" applyFont="1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6" fillId="3" borderId="9" xfId="0" applyFont="1" applyFill="1" applyBorder="1" applyAlignment="1">
      <alignment horizontal="left" vertical="top"/>
    </xf>
    <xf numFmtId="165" fontId="6" fillId="3" borderId="9" xfId="1" applyNumberFormat="1" applyFont="1" applyFill="1" applyBorder="1" applyAlignment="1">
      <alignment horizontal="left" vertical="top"/>
    </xf>
    <xf numFmtId="165" fontId="0" fillId="0" borderId="0" xfId="0" applyNumberFormat="1"/>
    <xf numFmtId="165" fontId="2" fillId="0" borderId="0" xfId="0" applyNumberFormat="1" applyFont="1"/>
    <xf numFmtId="168" fontId="0" fillId="0" borderId="0" xfId="3" applyNumberFormat="1" applyFont="1"/>
    <xf numFmtId="10" fontId="0" fillId="0" borderId="0" xfId="3" applyNumberFormat="1" applyFont="1" applyAlignment="1">
      <alignment horizontal="center"/>
    </xf>
    <xf numFmtId="9" fontId="0" fillId="0" borderId="0" xfId="3" applyFont="1" applyAlignment="1">
      <alignment horizontal="center" vertical="center"/>
    </xf>
    <xf numFmtId="0" fontId="2" fillId="0" borderId="4" xfId="0" applyFont="1" applyBorder="1"/>
    <xf numFmtId="165" fontId="0" fillId="0" borderId="4" xfId="0" applyNumberFormat="1" applyBorder="1"/>
    <xf numFmtId="6" fontId="2" fillId="0" borderId="0" xfId="0" applyNumberFormat="1" applyFont="1"/>
    <xf numFmtId="9" fontId="8" fillId="0" borderId="0" xfId="3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9" fontId="0" fillId="0" borderId="4" xfId="3" applyFont="1" applyBorder="1" applyAlignment="1">
      <alignment horizontal="center"/>
    </xf>
    <xf numFmtId="0" fontId="0" fillId="0" borderId="4" xfId="0" applyBorder="1" applyAlignment="1">
      <alignment horizontal="center"/>
    </xf>
    <xf numFmtId="10" fontId="0" fillId="0" borderId="4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9" fontId="0" fillId="0" borderId="2" xfId="3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3" applyNumberFormat="1" applyFont="1"/>
    <xf numFmtId="9" fontId="0" fillId="0" borderId="2" xfId="3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andon Ott" id="{3C62CB2C-6185-4DC2-83C0-13EDC95C25B8}" userId="95f9b79c41025c21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5-01-06T17:54:00.47" personId="{3C62CB2C-6185-4DC2-83C0-13EDC95C25B8}" id="{16609653-813B-46FC-8884-3DC5439861D1}">
    <text>Adjusted downwards to preserve UCC for future use of CCA in rates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4B79-70AC-4C04-9B6D-8A68E58BFD48}">
  <dimension ref="A1:F12"/>
  <sheetViews>
    <sheetView showGridLines="0" tabSelected="1" zoomScale="115" zoomScaleNormal="115" workbookViewId="0">
      <selection activeCell="C17" sqref="C17"/>
    </sheetView>
  </sheetViews>
  <sheetFormatPr defaultRowHeight="15" x14ac:dyDescent="0.25"/>
  <cols>
    <col min="1" max="1" width="28.140625" customWidth="1"/>
    <col min="2" max="3" width="19.42578125" style="2" customWidth="1"/>
    <col min="4" max="4" width="17.140625" style="2" customWidth="1"/>
    <col min="6" max="7" width="19.85546875" customWidth="1"/>
  </cols>
  <sheetData>
    <row r="1" spans="1:6" s="13" customFormat="1" ht="30" x14ac:dyDescent="0.25">
      <c r="A1" s="30" t="s">
        <v>0</v>
      </c>
      <c r="B1" s="31" t="s">
        <v>1</v>
      </c>
      <c r="C1" s="31" t="s">
        <v>2</v>
      </c>
      <c r="D1" s="32" t="s">
        <v>3</v>
      </c>
    </row>
    <row r="2" spans="1:6" x14ac:dyDescent="0.25">
      <c r="A2" s="22" t="s">
        <v>4</v>
      </c>
      <c r="B2" s="25">
        <v>0</v>
      </c>
      <c r="C2" s="25">
        <v>383357.9336518537</v>
      </c>
      <c r="D2" s="26">
        <v>777198.25881049922</v>
      </c>
    </row>
    <row r="3" spans="1:6" x14ac:dyDescent="0.25">
      <c r="A3" s="22" t="s">
        <v>5</v>
      </c>
      <c r="B3" s="25">
        <v>0</v>
      </c>
      <c r="C3" s="25">
        <v>555393.25167758006</v>
      </c>
      <c r="D3" s="26">
        <v>2001134.7828274937</v>
      </c>
    </row>
    <row r="4" spans="1:6" x14ac:dyDescent="0.25">
      <c r="A4" s="22" t="s">
        <v>6</v>
      </c>
      <c r="B4" s="25">
        <v>0</v>
      </c>
      <c r="C4" s="25">
        <v>-31982.989145828222</v>
      </c>
      <c r="D4" s="26">
        <v>0</v>
      </c>
    </row>
    <row r="5" spans="1:6" x14ac:dyDescent="0.25">
      <c r="A5" s="22" t="s">
        <v>7</v>
      </c>
      <c r="B5" s="25">
        <v>264173.51008000004</v>
      </c>
      <c r="C5" s="25">
        <v>1490192.9669152</v>
      </c>
      <c r="D5" s="26">
        <v>50192.966915200006</v>
      </c>
      <c r="F5" s="11"/>
    </row>
    <row r="6" spans="1:6" x14ac:dyDescent="0.25">
      <c r="A6" s="22" t="s">
        <v>8</v>
      </c>
      <c r="B6" s="25">
        <v>0</v>
      </c>
      <c r="C6" s="25">
        <v>-78546.249367546086</v>
      </c>
      <c r="D6" s="26">
        <v>-78546.249367546086</v>
      </c>
    </row>
    <row r="7" spans="1:6" x14ac:dyDescent="0.25">
      <c r="A7" s="23" t="s">
        <v>9</v>
      </c>
      <c r="B7" s="12">
        <v>382464.99009810877</v>
      </c>
      <c r="C7" s="12">
        <v>416552.76</v>
      </c>
      <c r="D7" s="27">
        <v>366552.76</v>
      </c>
    </row>
    <row r="8" spans="1:6" x14ac:dyDescent="0.25">
      <c r="A8" s="24" t="s">
        <v>10</v>
      </c>
      <c r="B8" s="28">
        <f>SUM(B2:B7)</f>
        <v>646638.50017810881</v>
      </c>
      <c r="C8" s="28">
        <f>SUM(C2:C7)</f>
        <v>2734967.6737312591</v>
      </c>
      <c r="D8" s="29">
        <f t="shared" ref="D8" si="0">SUM(D2:D7)</f>
        <v>3116532.5191856464</v>
      </c>
    </row>
    <row r="9" spans="1:6" x14ac:dyDescent="0.25">
      <c r="B9" s="5"/>
      <c r="C9" s="5"/>
      <c r="D9" s="5"/>
    </row>
    <row r="10" spans="1:6" ht="30" x14ac:dyDescent="0.25">
      <c r="A10" s="33"/>
      <c r="B10" s="31" t="s">
        <v>1</v>
      </c>
      <c r="C10" s="31" t="s">
        <v>2</v>
      </c>
      <c r="D10" s="32" t="s">
        <v>3</v>
      </c>
    </row>
    <row r="11" spans="1:6" x14ac:dyDescent="0.25">
      <c r="A11" s="24" t="s">
        <v>11</v>
      </c>
      <c r="B11" s="34">
        <f>'20yr-Option 1'!B43</f>
        <v>8311333.5573826889</v>
      </c>
      <c r="C11" s="34">
        <f>'20yr-Option 2'!B43</f>
        <v>32198823.446959779</v>
      </c>
      <c r="D11" s="35">
        <f>'20yr-Option 3'!B43</f>
        <v>32891501.697217748</v>
      </c>
      <c r="E11" s="53"/>
    </row>
    <row r="12" spans="1:6" x14ac:dyDescent="0.25">
      <c r="B12" s="5"/>
      <c r="C12" s="5"/>
      <c r="D12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9CEF-CC4E-4C8F-94C0-C335F828ACEB}">
  <dimension ref="A1:V43"/>
  <sheetViews>
    <sheetView workbookViewId="0">
      <selection activeCell="E22" sqref="E22"/>
    </sheetView>
  </sheetViews>
  <sheetFormatPr defaultRowHeight="15" x14ac:dyDescent="0.25"/>
  <cols>
    <col min="1" max="1" width="35.42578125" customWidth="1"/>
    <col min="2" max="21" width="14.42578125" customWidth="1"/>
    <col min="22" max="22" width="13.140625" customWidth="1"/>
  </cols>
  <sheetData>
    <row r="1" spans="1:21" x14ac:dyDescent="0.25">
      <c r="C1" s="68" t="s">
        <v>12</v>
      </c>
    </row>
    <row r="2" spans="1:21" x14ac:dyDescent="0.25">
      <c r="B2" s="2" t="s">
        <v>13</v>
      </c>
      <c r="C2" s="54">
        <v>0.02</v>
      </c>
    </row>
    <row r="3" spans="1:21" x14ac:dyDescent="0.25">
      <c r="A3" s="56" t="s">
        <v>14</v>
      </c>
      <c r="B3" s="6"/>
      <c r="C3" s="6"/>
    </row>
    <row r="4" spans="1:21" x14ac:dyDescent="0.25">
      <c r="A4" s="19">
        <v>0.4</v>
      </c>
      <c r="B4" s="1" t="s">
        <v>15</v>
      </c>
      <c r="C4" s="4">
        <v>9.2100000000000001E-2</v>
      </c>
    </row>
    <row r="5" spans="1:21" x14ac:dyDescent="0.25">
      <c r="A5" s="19">
        <v>0.56000000000000005</v>
      </c>
      <c r="B5" s="1" t="s">
        <v>16</v>
      </c>
      <c r="C5" s="4">
        <v>4.58E-2</v>
      </c>
      <c r="E5" s="59">
        <f>A5/A7</f>
        <v>0.93333333333333324</v>
      </c>
    </row>
    <row r="6" spans="1:21" x14ac:dyDescent="0.25">
      <c r="A6" s="62">
        <v>0.04</v>
      </c>
      <c r="B6" s="63" t="s">
        <v>17</v>
      </c>
      <c r="C6" s="64">
        <v>6.2300000000000001E-2</v>
      </c>
      <c r="E6" s="59">
        <f>A6/A7</f>
        <v>6.6666666666666652E-2</v>
      </c>
    </row>
    <row r="7" spans="1:21" x14ac:dyDescent="0.25">
      <c r="A7" s="72">
        <f>A5+A6</f>
        <v>0.60000000000000009</v>
      </c>
      <c r="B7" s="65" t="s">
        <v>18</v>
      </c>
      <c r="C7" s="66">
        <f>C5*E5+C6*E6</f>
        <v>4.6899999999999997E-2</v>
      </c>
    </row>
    <row r="8" spans="1:21" x14ac:dyDescent="0.25">
      <c r="A8" s="3"/>
      <c r="B8" s="1" t="s">
        <v>19</v>
      </c>
      <c r="C8" s="20">
        <f>C4*A4+C5*A5+C6*A6</f>
        <v>6.498000000000001E-2</v>
      </c>
    </row>
    <row r="9" spans="1:21" x14ac:dyDescent="0.25">
      <c r="D9" s="3"/>
    </row>
    <row r="10" spans="1:21" s="15" customFormat="1" x14ac:dyDescent="0.25">
      <c r="A10" s="15" t="s">
        <v>13</v>
      </c>
      <c r="B10" s="16">
        <v>0</v>
      </c>
      <c r="C10" s="17">
        <f>C2</f>
        <v>0.02</v>
      </c>
      <c r="D10" s="17">
        <f>C10</f>
        <v>0.02</v>
      </c>
      <c r="E10" s="17">
        <f t="shared" ref="E10:U10" si="0">D10</f>
        <v>0.02</v>
      </c>
      <c r="F10" s="17">
        <f t="shared" si="0"/>
        <v>0.02</v>
      </c>
      <c r="G10" s="17">
        <f t="shared" si="0"/>
        <v>0.02</v>
      </c>
      <c r="H10" s="17">
        <f t="shared" si="0"/>
        <v>0.02</v>
      </c>
      <c r="I10" s="17">
        <f t="shared" si="0"/>
        <v>0.02</v>
      </c>
      <c r="J10" s="17">
        <f t="shared" si="0"/>
        <v>0.02</v>
      </c>
      <c r="K10" s="17">
        <f t="shared" si="0"/>
        <v>0.02</v>
      </c>
      <c r="L10" s="17">
        <f t="shared" si="0"/>
        <v>0.02</v>
      </c>
      <c r="M10" s="17">
        <f t="shared" si="0"/>
        <v>0.02</v>
      </c>
      <c r="N10" s="17">
        <f t="shared" si="0"/>
        <v>0.02</v>
      </c>
      <c r="O10" s="17">
        <f t="shared" si="0"/>
        <v>0.02</v>
      </c>
      <c r="P10" s="17">
        <f t="shared" si="0"/>
        <v>0.02</v>
      </c>
      <c r="Q10" s="17">
        <f t="shared" si="0"/>
        <v>0.02</v>
      </c>
      <c r="R10" s="17">
        <f t="shared" si="0"/>
        <v>0.02</v>
      </c>
      <c r="S10" s="17">
        <f t="shared" si="0"/>
        <v>0.02</v>
      </c>
      <c r="T10" s="17">
        <f t="shared" si="0"/>
        <v>0.02</v>
      </c>
      <c r="U10" s="17">
        <f t="shared" si="0"/>
        <v>0.02</v>
      </c>
    </row>
    <row r="11" spans="1:21" s="15" customFormat="1" x14ac:dyDescent="0.25">
      <c r="A11" s="15" t="s">
        <v>20</v>
      </c>
      <c r="B11" s="18">
        <v>0</v>
      </c>
      <c r="C11" s="18">
        <f>B11+C10</f>
        <v>0.02</v>
      </c>
      <c r="D11" s="18">
        <f t="shared" ref="D11:U11" si="1">C11+D10</f>
        <v>0.04</v>
      </c>
      <c r="E11" s="18">
        <f t="shared" si="1"/>
        <v>0.06</v>
      </c>
      <c r="F11" s="18">
        <f t="shared" si="1"/>
        <v>0.08</v>
      </c>
      <c r="G11" s="18">
        <f t="shared" si="1"/>
        <v>0.1</v>
      </c>
      <c r="H11" s="18">
        <f t="shared" si="1"/>
        <v>0.12000000000000001</v>
      </c>
      <c r="I11" s="18">
        <f t="shared" si="1"/>
        <v>0.14000000000000001</v>
      </c>
      <c r="J11" s="18">
        <f t="shared" si="1"/>
        <v>0.16</v>
      </c>
      <c r="K11" s="18">
        <f t="shared" si="1"/>
        <v>0.18</v>
      </c>
      <c r="L11" s="18">
        <f t="shared" si="1"/>
        <v>0.19999999999999998</v>
      </c>
      <c r="M11" s="18">
        <f t="shared" si="1"/>
        <v>0.21999999999999997</v>
      </c>
      <c r="N11" s="18">
        <f t="shared" si="1"/>
        <v>0.23999999999999996</v>
      </c>
      <c r="O11" s="18">
        <f t="shared" si="1"/>
        <v>0.25999999999999995</v>
      </c>
      <c r="P11" s="18">
        <f t="shared" si="1"/>
        <v>0.27999999999999997</v>
      </c>
      <c r="Q11" s="18">
        <f t="shared" si="1"/>
        <v>0.3</v>
      </c>
      <c r="R11" s="18">
        <f t="shared" si="1"/>
        <v>0.32</v>
      </c>
      <c r="S11" s="18">
        <f t="shared" si="1"/>
        <v>0.34</v>
      </c>
      <c r="T11" s="18">
        <f t="shared" si="1"/>
        <v>0.36000000000000004</v>
      </c>
      <c r="U11" s="18">
        <f t="shared" si="1"/>
        <v>0.38000000000000006</v>
      </c>
    </row>
    <row r="12" spans="1:21" x14ac:dyDescent="0.25">
      <c r="B12" s="14">
        <v>2025</v>
      </c>
      <c r="C12" s="14">
        <v>2026</v>
      </c>
      <c r="D12" s="14">
        <v>2027</v>
      </c>
      <c r="E12" s="14">
        <v>2028</v>
      </c>
      <c r="F12" s="14">
        <v>2029</v>
      </c>
      <c r="G12" s="14">
        <v>2030</v>
      </c>
      <c r="H12" s="14">
        <v>2031</v>
      </c>
      <c r="I12" s="14">
        <v>2032</v>
      </c>
      <c r="J12" s="14">
        <v>2033</v>
      </c>
      <c r="K12" s="14">
        <v>2034</v>
      </c>
      <c r="L12" s="14">
        <v>2035</v>
      </c>
      <c r="M12" s="14">
        <v>2036</v>
      </c>
      <c r="N12" s="14">
        <v>2037</v>
      </c>
      <c r="O12" s="14">
        <v>2038</v>
      </c>
      <c r="P12" s="14">
        <v>2039</v>
      </c>
      <c r="Q12" s="14">
        <v>2040</v>
      </c>
      <c r="R12" s="14">
        <v>2041</v>
      </c>
      <c r="S12" s="14">
        <v>2042</v>
      </c>
      <c r="T12" s="14">
        <v>2043</v>
      </c>
      <c r="U12" s="14">
        <v>2044</v>
      </c>
    </row>
    <row r="13" spans="1:21" x14ac:dyDescent="0.25">
      <c r="A13" s="7" t="s">
        <v>21</v>
      </c>
    </row>
    <row r="14" spans="1:21" x14ac:dyDescent="0.25">
      <c r="A14" t="s">
        <v>22</v>
      </c>
      <c r="B14" s="10">
        <v>0</v>
      </c>
      <c r="C14" s="10">
        <f>B16</f>
        <v>0</v>
      </c>
      <c r="D14" s="10">
        <f>C16</f>
        <v>0</v>
      </c>
      <c r="E14" s="10">
        <f t="shared" ref="E14:U14" si="2">D16</f>
        <v>0</v>
      </c>
      <c r="F14" s="10">
        <f t="shared" si="2"/>
        <v>0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 t="shared" si="2"/>
        <v>0</v>
      </c>
      <c r="M14" s="10">
        <f t="shared" si="2"/>
        <v>0</v>
      </c>
      <c r="N14" s="10">
        <f t="shared" si="2"/>
        <v>0</v>
      </c>
      <c r="O14" s="10">
        <f t="shared" si="2"/>
        <v>0</v>
      </c>
      <c r="P14" s="10">
        <f t="shared" si="2"/>
        <v>0</v>
      </c>
      <c r="Q14" s="10">
        <f t="shared" si="2"/>
        <v>0</v>
      </c>
      <c r="R14" s="10">
        <f t="shared" si="2"/>
        <v>0</v>
      </c>
      <c r="S14" s="10">
        <f t="shared" si="2"/>
        <v>0</v>
      </c>
      <c r="T14" s="10">
        <f t="shared" si="2"/>
        <v>0</v>
      </c>
      <c r="U14" s="10">
        <f t="shared" si="2"/>
        <v>0</v>
      </c>
    </row>
    <row r="15" spans="1:21" x14ac:dyDescent="0.25">
      <c r="A15" t="s">
        <v>23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</row>
    <row r="16" spans="1:21" x14ac:dyDescent="0.25">
      <c r="A16" t="s">
        <v>24</v>
      </c>
      <c r="B16" s="10">
        <f>B14+B15</f>
        <v>0</v>
      </c>
      <c r="C16" s="10">
        <f>C14+C15</f>
        <v>0</v>
      </c>
      <c r="D16" s="10">
        <f t="shared" ref="D16:U16" si="3">D14+D15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  <c r="J16" s="10">
        <f t="shared" si="3"/>
        <v>0</v>
      </c>
      <c r="K16" s="10">
        <f t="shared" si="3"/>
        <v>0</v>
      </c>
      <c r="L16" s="10">
        <f t="shared" si="3"/>
        <v>0</v>
      </c>
      <c r="M16" s="10">
        <f t="shared" si="3"/>
        <v>0</v>
      </c>
      <c r="N16" s="10">
        <f t="shared" si="3"/>
        <v>0</v>
      </c>
      <c r="O16" s="10">
        <f t="shared" si="3"/>
        <v>0</v>
      </c>
      <c r="P16" s="10">
        <f t="shared" si="3"/>
        <v>0</v>
      </c>
      <c r="Q16" s="10">
        <f t="shared" si="3"/>
        <v>0</v>
      </c>
      <c r="R16" s="10">
        <f t="shared" si="3"/>
        <v>0</v>
      </c>
      <c r="S16" s="10">
        <f t="shared" si="3"/>
        <v>0</v>
      </c>
      <c r="T16" s="10">
        <f t="shared" si="3"/>
        <v>0</v>
      </c>
      <c r="U16" s="10">
        <f t="shared" si="3"/>
        <v>0</v>
      </c>
    </row>
    <row r="17" spans="1:21" x14ac:dyDescent="0.25">
      <c r="A17" t="s">
        <v>25</v>
      </c>
      <c r="B17" s="10">
        <f>(B14+B16)/2</f>
        <v>0</v>
      </c>
      <c r="C17" s="10">
        <f t="shared" ref="C17:U17" si="4">(C14+C16)/2</f>
        <v>0</v>
      </c>
      <c r="D17" s="10">
        <f t="shared" si="4"/>
        <v>0</v>
      </c>
      <c r="E17" s="10">
        <f t="shared" si="4"/>
        <v>0</v>
      </c>
      <c r="F17" s="10">
        <f t="shared" si="4"/>
        <v>0</v>
      </c>
      <c r="G17" s="10">
        <f t="shared" si="4"/>
        <v>0</v>
      </c>
      <c r="H17" s="10">
        <f t="shared" si="4"/>
        <v>0</v>
      </c>
      <c r="I17" s="10">
        <f t="shared" si="4"/>
        <v>0</v>
      </c>
      <c r="J17" s="10">
        <f t="shared" si="4"/>
        <v>0</v>
      </c>
      <c r="K17" s="10">
        <f t="shared" si="4"/>
        <v>0</v>
      </c>
      <c r="L17" s="10">
        <f t="shared" si="4"/>
        <v>0</v>
      </c>
      <c r="M17" s="10">
        <f t="shared" si="4"/>
        <v>0</v>
      </c>
      <c r="N17" s="10">
        <f t="shared" si="4"/>
        <v>0</v>
      </c>
      <c r="O17" s="10">
        <f t="shared" si="4"/>
        <v>0</v>
      </c>
      <c r="P17" s="10">
        <f t="shared" si="4"/>
        <v>0</v>
      </c>
      <c r="Q17" s="10">
        <f t="shared" si="4"/>
        <v>0</v>
      </c>
      <c r="R17" s="10">
        <f t="shared" si="4"/>
        <v>0</v>
      </c>
      <c r="S17" s="10">
        <f t="shared" si="4"/>
        <v>0</v>
      </c>
      <c r="T17" s="10">
        <f t="shared" si="4"/>
        <v>0</v>
      </c>
      <c r="U17" s="10">
        <f t="shared" si="4"/>
        <v>0</v>
      </c>
    </row>
    <row r="18" spans="1:21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x14ac:dyDescent="0.25">
      <c r="A19" t="s">
        <v>26</v>
      </c>
      <c r="B19" s="10">
        <v>0</v>
      </c>
      <c r="C19" s="10">
        <f>B21</f>
        <v>0</v>
      </c>
      <c r="D19" s="10">
        <f>C21</f>
        <v>0</v>
      </c>
      <c r="E19" s="10">
        <f t="shared" ref="E19:U19" si="5">D21</f>
        <v>0</v>
      </c>
      <c r="F19" s="10">
        <f t="shared" si="5"/>
        <v>0</v>
      </c>
      <c r="G19" s="10">
        <f t="shared" si="5"/>
        <v>0</v>
      </c>
      <c r="H19" s="10">
        <f t="shared" si="5"/>
        <v>0</v>
      </c>
      <c r="I19" s="10">
        <f t="shared" si="5"/>
        <v>0</v>
      </c>
      <c r="J19" s="10">
        <f t="shared" si="5"/>
        <v>0</v>
      </c>
      <c r="K19" s="10">
        <f t="shared" si="5"/>
        <v>0</v>
      </c>
      <c r="L19" s="10">
        <f t="shared" si="5"/>
        <v>0</v>
      </c>
      <c r="M19" s="10">
        <f t="shared" si="5"/>
        <v>0</v>
      </c>
      <c r="N19" s="10">
        <f t="shared" si="5"/>
        <v>0</v>
      </c>
      <c r="O19" s="10">
        <f t="shared" si="5"/>
        <v>0</v>
      </c>
      <c r="P19" s="10">
        <f t="shared" si="5"/>
        <v>0</v>
      </c>
      <c r="Q19" s="10">
        <f t="shared" si="5"/>
        <v>0</v>
      </c>
      <c r="R19" s="10">
        <f t="shared" si="5"/>
        <v>0</v>
      </c>
      <c r="S19" s="10">
        <f t="shared" si="5"/>
        <v>0</v>
      </c>
      <c r="T19" s="10">
        <f t="shared" si="5"/>
        <v>0</v>
      </c>
      <c r="U19" s="10">
        <f t="shared" si="5"/>
        <v>0</v>
      </c>
    </row>
    <row r="20" spans="1:21" x14ac:dyDescent="0.25">
      <c r="A20" t="s">
        <v>27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 x14ac:dyDescent="0.25">
      <c r="A21" t="s">
        <v>28</v>
      </c>
      <c r="B21" s="10">
        <v>0</v>
      </c>
      <c r="C21" s="10">
        <f>C19+C20</f>
        <v>0</v>
      </c>
      <c r="D21" s="10">
        <f t="shared" ref="D21" si="6">D19+D20</f>
        <v>0</v>
      </c>
      <c r="E21" s="10">
        <f t="shared" ref="E21" si="7">E19+E20</f>
        <v>0</v>
      </c>
      <c r="F21" s="10">
        <f t="shared" ref="F21" si="8">F19+F20</f>
        <v>0</v>
      </c>
      <c r="G21" s="10">
        <f t="shared" ref="G21" si="9">G19+G20</f>
        <v>0</v>
      </c>
      <c r="H21" s="10">
        <f t="shared" ref="H21" si="10">H19+H20</f>
        <v>0</v>
      </c>
      <c r="I21" s="10">
        <f t="shared" ref="I21" si="11">I19+I20</f>
        <v>0</v>
      </c>
      <c r="J21" s="10">
        <f t="shared" ref="J21" si="12">J19+J20</f>
        <v>0</v>
      </c>
      <c r="K21" s="10">
        <f t="shared" ref="K21" si="13">K19+K20</f>
        <v>0</v>
      </c>
      <c r="L21" s="10">
        <f t="shared" ref="L21" si="14">L19+L20</f>
        <v>0</v>
      </c>
      <c r="M21" s="10">
        <f t="shared" ref="M21" si="15">M19+M20</f>
        <v>0</v>
      </c>
      <c r="N21" s="10">
        <f t="shared" ref="N21" si="16">N19+N20</f>
        <v>0</v>
      </c>
      <c r="O21" s="10">
        <f t="shared" ref="O21" si="17">O19+O20</f>
        <v>0</v>
      </c>
      <c r="P21" s="10">
        <f t="shared" ref="P21" si="18">P19+P20</f>
        <v>0</v>
      </c>
      <c r="Q21" s="10">
        <f t="shared" ref="Q21" si="19">Q19+Q20</f>
        <v>0</v>
      </c>
      <c r="R21" s="10">
        <f t="shared" ref="R21" si="20">R19+R20</f>
        <v>0</v>
      </c>
      <c r="S21" s="10">
        <f t="shared" ref="S21" si="21">S19+S20</f>
        <v>0</v>
      </c>
      <c r="T21" s="10">
        <f t="shared" ref="T21" si="22">T19+T20</f>
        <v>0</v>
      </c>
      <c r="U21" s="10">
        <f t="shared" ref="U21" si="23">U19+U20</f>
        <v>0</v>
      </c>
    </row>
    <row r="22" spans="1:21" x14ac:dyDescent="0.25">
      <c r="A22" t="s">
        <v>29</v>
      </c>
      <c r="B22" s="10">
        <f>(B19+B21)/2</f>
        <v>0</v>
      </c>
      <c r="C22" s="10">
        <f t="shared" ref="C22:U22" si="24">(C19+C21)/2</f>
        <v>0</v>
      </c>
      <c r="D22" s="10">
        <f t="shared" si="24"/>
        <v>0</v>
      </c>
      <c r="E22" s="10">
        <f t="shared" si="24"/>
        <v>0</v>
      </c>
      <c r="F22" s="10">
        <f t="shared" si="24"/>
        <v>0</v>
      </c>
      <c r="G22" s="10">
        <f t="shared" si="24"/>
        <v>0</v>
      </c>
      <c r="H22" s="10">
        <f t="shared" si="24"/>
        <v>0</v>
      </c>
      <c r="I22" s="10">
        <f t="shared" si="24"/>
        <v>0</v>
      </c>
      <c r="J22" s="10">
        <f t="shared" si="24"/>
        <v>0</v>
      </c>
      <c r="K22" s="10">
        <f t="shared" si="24"/>
        <v>0</v>
      </c>
      <c r="L22" s="10">
        <f t="shared" si="24"/>
        <v>0</v>
      </c>
      <c r="M22" s="10">
        <f t="shared" si="24"/>
        <v>0</v>
      </c>
      <c r="N22" s="10">
        <f t="shared" si="24"/>
        <v>0</v>
      </c>
      <c r="O22" s="10">
        <f t="shared" si="24"/>
        <v>0</v>
      </c>
      <c r="P22" s="10">
        <f t="shared" si="24"/>
        <v>0</v>
      </c>
      <c r="Q22" s="10">
        <f t="shared" si="24"/>
        <v>0</v>
      </c>
      <c r="R22" s="10">
        <f t="shared" si="24"/>
        <v>0</v>
      </c>
      <c r="S22" s="10">
        <f t="shared" si="24"/>
        <v>0</v>
      </c>
      <c r="T22" s="10">
        <f t="shared" si="24"/>
        <v>0</v>
      </c>
      <c r="U22" s="10">
        <f t="shared" si="24"/>
        <v>0</v>
      </c>
    </row>
    <row r="23" spans="1:21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x14ac:dyDescent="0.25">
      <c r="A24" t="s">
        <v>30</v>
      </c>
      <c r="B24" s="10">
        <f>B17-B22</f>
        <v>0</v>
      </c>
      <c r="C24" s="10">
        <f t="shared" ref="C24:U24" si="25">C17-C22</f>
        <v>0</v>
      </c>
      <c r="D24" s="10">
        <f t="shared" si="25"/>
        <v>0</v>
      </c>
      <c r="E24" s="10">
        <f t="shared" si="25"/>
        <v>0</v>
      </c>
      <c r="F24" s="10">
        <f t="shared" si="25"/>
        <v>0</v>
      </c>
      <c r="G24" s="10">
        <f t="shared" si="25"/>
        <v>0</v>
      </c>
      <c r="H24" s="10">
        <f t="shared" si="25"/>
        <v>0</v>
      </c>
      <c r="I24" s="10">
        <f t="shared" si="25"/>
        <v>0</v>
      </c>
      <c r="J24" s="10">
        <f t="shared" si="25"/>
        <v>0</v>
      </c>
      <c r="K24" s="10">
        <f t="shared" si="25"/>
        <v>0</v>
      </c>
      <c r="L24" s="10">
        <f t="shared" si="25"/>
        <v>0</v>
      </c>
      <c r="M24" s="10">
        <f t="shared" si="25"/>
        <v>0</v>
      </c>
      <c r="N24" s="10">
        <f t="shared" si="25"/>
        <v>0</v>
      </c>
      <c r="O24" s="10">
        <f t="shared" si="25"/>
        <v>0</v>
      </c>
      <c r="P24" s="10">
        <f t="shared" si="25"/>
        <v>0</v>
      </c>
      <c r="Q24" s="10">
        <f t="shared" si="25"/>
        <v>0</v>
      </c>
      <c r="R24" s="10">
        <f t="shared" si="25"/>
        <v>0</v>
      </c>
      <c r="S24" s="10">
        <f t="shared" si="25"/>
        <v>0</v>
      </c>
      <c r="T24" s="10">
        <f t="shared" si="25"/>
        <v>0</v>
      </c>
      <c r="U24" s="10">
        <f t="shared" si="25"/>
        <v>0</v>
      </c>
    </row>
    <row r="25" spans="1:21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x14ac:dyDescent="0.25">
      <c r="A26" t="s">
        <v>31</v>
      </c>
      <c r="B26" s="11">
        <f t="shared" ref="B26:U26" si="26">(B24*$A$7)*$C$7</f>
        <v>0</v>
      </c>
      <c r="C26" s="11">
        <f t="shared" si="26"/>
        <v>0</v>
      </c>
      <c r="D26" s="11">
        <f t="shared" si="26"/>
        <v>0</v>
      </c>
      <c r="E26" s="11">
        <f t="shared" si="26"/>
        <v>0</v>
      </c>
      <c r="F26" s="11">
        <f t="shared" si="26"/>
        <v>0</v>
      </c>
      <c r="G26" s="11">
        <f t="shared" si="26"/>
        <v>0</v>
      </c>
      <c r="H26" s="11">
        <f t="shared" si="26"/>
        <v>0</v>
      </c>
      <c r="I26" s="11">
        <f t="shared" si="26"/>
        <v>0</v>
      </c>
      <c r="J26" s="11">
        <f t="shared" si="26"/>
        <v>0</v>
      </c>
      <c r="K26" s="11">
        <f t="shared" si="26"/>
        <v>0</v>
      </c>
      <c r="L26" s="11">
        <f t="shared" si="26"/>
        <v>0</v>
      </c>
      <c r="M26" s="11">
        <f t="shared" si="26"/>
        <v>0</v>
      </c>
      <c r="N26" s="11">
        <f t="shared" si="26"/>
        <v>0</v>
      </c>
      <c r="O26" s="11">
        <f t="shared" si="26"/>
        <v>0</v>
      </c>
      <c r="P26" s="11">
        <f t="shared" si="26"/>
        <v>0</v>
      </c>
      <c r="Q26" s="11">
        <f t="shared" si="26"/>
        <v>0</v>
      </c>
      <c r="R26" s="11">
        <f t="shared" si="26"/>
        <v>0</v>
      </c>
      <c r="S26" s="11">
        <f t="shared" si="26"/>
        <v>0</v>
      </c>
      <c r="T26" s="11">
        <f t="shared" si="26"/>
        <v>0</v>
      </c>
      <c r="U26" s="11">
        <f t="shared" si="26"/>
        <v>0</v>
      </c>
    </row>
    <row r="27" spans="1:21" x14ac:dyDescent="0.25">
      <c r="A27" t="s">
        <v>32</v>
      </c>
      <c r="B27" s="11">
        <f>(B24*$A$4)*$C$4</f>
        <v>0</v>
      </c>
      <c r="C27" s="11">
        <f t="shared" ref="C27:U27" si="27">(C24*$A$4)*$C$4</f>
        <v>0</v>
      </c>
      <c r="D27" s="11">
        <f t="shared" si="27"/>
        <v>0</v>
      </c>
      <c r="E27" s="11">
        <f t="shared" si="27"/>
        <v>0</v>
      </c>
      <c r="F27" s="11">
        <f t="shared" si="27"/>
        <v>0</v>
      </c>
      <c r="G27" s="11">
        <f t="shared" si="27"/>
        <v>0</v>
      </c>
      <c r="H27" s="11">
        <f t="shared" si="27"/>
        <v>0</v>
      </c>
      <c r="I27" s="11">
        <f t="shared" si="27"/>
        <v>0</v>
      </c>
      <c r="J27" s="11">
        <f t="shared" si="27"/>
        <v>0</v>
      </c>
      <c r="K27" s="11">
        <f t="shared" si="27"/>
        <v>0</v>
      </c>
      <c r="L27" s="11">
        <f t="shared" si="27"/>
        <v>0</v>
      </c>
      <c r="M27" s="11">
        <f t="shared" si="27"/>
        <v>0</v>
      </c>
      <c r="N27" s="11">
        <f t="shared" si="27"/>
        <v>0</v>
      </c>
      <c r="O27" s="11">
        <f t="shared" si="27"/>
        <v>0</v>
      </c>
      <c r="P27" s="11">
        <f t="shared" si="27"/>
        <v>0</v>
      </c>
      <c r="Q27" s="11">
        <f t="shared" si="27"/>
        <v>0</v>
      </c>
      <c r="R27" s="11">
        <f t="shared" si="27"/>
        <v>0</v>
      </c>
      <c r="S27" s="11">
        <f t="shared" si="27"/>
        <v>0</v>
      </c>
      <c r="T27" s="11">
        <f t="shared" si="27"/>
        <v>0</v>
      </c>
      <c r="U27" s="11">
        <f t="shared" si="27"/>
        <v>0</v>
      </c>
    </row>
    <row r="29" spans="1:21" x14ac:dyDescent="0.25">
      <c r="A29" t="s">
        <v>33</v>
      </c>
      <c r="B29" s="10">
        <v>0</v>
      </c>
      <c r="C29" s="10">
        <v>0</v>
      </c>
      <c r="D29" s="10">
        <f>D15</f>
        <v>0</v>
      </c>
      <c r="E29" s="10">
        <f>D31</f>
        <v>0</v>
      </c>
      <c r="F29" s="10">
        <f>E31+F15</f>
        <v>0</v>
      </c>
      <c r="G29" s="10">
        <f>F31+G15</f>
        <v>0</v>
      </c>
      <c r="H29" s="10">
        <f t="shared" ref="H29:U29" si="28">G31</f>
        <v>0</v>
      </c>
      <c r="I29" s="10">
        <f t="shared" si="28"/>
        <v>0</v>
      </c>
      <c r="J29" s="10">
        <v>0</v>
      </c>
      <c r="K29" s="10">
        <f t="shared" si="28"/>
        <v>0</v>
      </c>
      <c r="L29" s="10">
        <f t="shared" si="28"/>
        <v>0</v>
      </c>
      <c r="M29" s="10">
        <f t="shared" si="28"/>
        <v>0</v>
      </c>
      <c r="N29" s="10">
        <f t="shared" si="28"/>
        <v>0</v>
      </c>
      <c r="O29" s="10">
        <f t="shared" si="28"/>
        <v>0</v>
      </c>
      <c r="P29" s="10">
        <f t="shared" si="28"/>
        <v>0</v>
      </c>
      <c r="Q29" s="10">
        <f t="shared" si="28"/>
        <v>0</v>
      </c>
      <c r="R29" s="10">
        <f t="shared" si="28"/>
        <v>0</v>
      </c>
      <c r="S29" s="10">
        <f t="shared" si="28"/>
        <v>0</v>
      </c>
      <c r="T29" s="10">
        <f t="shared" si="28"/>
        <v>0</v>
      </c>
      <c r="U29" s="10">
        <f t="shared" si="28"/>
        <v>0</v>
      </c>
    </row>
    <row r="30" spans="1:21" x14ac:dyDescent="0.25">
      <c r="A30" t="s">
        <v>34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</row>
    <row r="31" spans="1:21" x14ac:dyDescent="0.25">
      <c r="A31" t="s">
        <v>35</v>
      </c>
      <c r="B31" s="10">
        <v>0</v>
      </c>
      <c r="C31" s="10">
        <v>0</v>
      </c>
      <c r="D31" s="10">
        <f>D29-D30</f>
        <v>0</v>
      </c>
      <c r="E31" s="10">
        <f t="shared" ref="E31:U31" si="29">E29-E30</f>
        <v>0</v>
      </c>
      <c r="F31" s="10">
        <f t="shared" si="29"/>
        <v>0</v>
      </c>
      <c r="G31" s="10">
        <f t="shared" si="29"/>
        <v>0</v>
      </c>
      <c r="H31" s="10">
        <f t="shared" si="29"/>
        <v>0</v>
      </c>
      <c r="I31" s="10">
        <f t="shared" si="29"/>
        <v>0</v>
      </c>
      <c r="J31" s="10">
        <f t="shared" si="29"/>
        <v>0</v>
      </c>
      <c r="K31" s="10">
        <f t="shared" si="29"/>
        <v>0</v>
      </c>
      <c r="L31" s="10">
        <f t="shared" si="29"/>
        <v>0</v>
      </c>
      <c r="M31" s="10">
        <f t="shared" si="29"/>
        <v>0</v>
      </c>
      <c r="N31" s="10">
        <f t="shared" si="29"/>
        <v>0</v>
      </c>
      <c r="O31" s="10">
        <f t="shared" si="29"/>
        <v>0</v>
      </c>
      <c r="P31" s="10">
        <f t="shared" si="29"/>
        <v>0</v>
      </c>
      <c r="Q31" s="10">
        <f t="shared" si="29"/>
        <v>0</v>
      </c>
      <c r="R31" s="10">
        <f t="shared" si="29"/>
        <v>0</v>
      </c>
      <c r="S31" s="10">
        <f t="shared" si="29"/>
        <v>0</v>
      </c>
      <c r="T31" s="10">
        <f t="shared" si="29"/>
        <v>0</v>
      </c>
      <c r="U31" s="10">
        <f t="shared" si="29"/>
        <v>0</v>
      </c>
    </row>
    <row r="32" spans="1:2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2" x14ac:dyDescent="0.25">
      <c r="A33" t="s">
        <v>36</v>
      </c>
      <c r="B33" s="10">
        <f>B27+B20-B30</f>
        <v>0</v>
      </c>
      <c r="C33" s="10">
        <f t="shared" ref="C33:U33" si="30">C27+C20-C30</f>
        <v>0</v>
      </c>
      <c r="D33" s="10">
        <f t="shared" si="30"/>
        <v>0</v>
      </c>
      <c r="E33" s="10">
        <f t="shared" si="30"/>
        <v>0</v>
      </c>
      <c r="F33" s="10">
        <f t="shared" si="30"/>
        <v>0</v>
      </c>
      <c r="G33" s="10">
        <f t="shared" si="30"/>
        <v>0</v>
      </c>
      <c r="H33" s="10">
        <f t="shared" si="30"/>
        <v>0</v>
      </c>
      <c r="I33" s="10">
        <f t="shared" si="30"/>
        <v>0</v>
      </c>
      <c r="J33" s="10">
        <f t="shared" si="30"/>
        <v>0</v>
      </c>
      <c r="K33" s="10">
        <f t="shared" si="30"/>
        <v>0</v>
      </c>
      <c r="L33" s="10">
        <f t="shared" si="30"/>
        <v>0</v>
      </c>
      <c r="M33" s="10">
        <f t="shared" si="30"/>
        <v>0</v>
      </c>
      <c r="N33" s="10">
        <f t="shared" si="30"/>
        <v>0</v>
      </c>
      <c r="O33" s="10">
        <f t="shared" si="30"/>
        <v>0</v>
      </c>
      <c r="P33" s="10">
        <f t="shared" si="30"/>
        <v>0</v>
      </c>
      <c r="Q33" s="10">
        <f t="shared" si="30"/>
        <v>0</v>
      </c>
      <c r="R33" s="10">
        <f t="shared" si="30"/>
        <v>0</v>
      </c>
      <c r="S33" s="10">
        <f t="shared" si="30"/>
        <v>0</v>
      </c>
      <c r="T33" s="10">
        <f t="shared" si="30"/>
        <v>0</v>
      </c>
      <c r="U33" s="10">
        <f t="shared" si="30"/>
        <v>0</v>
      </c>
    </row>
    <row r="34" spans="1:22" x14ac:dyDescent="0.25">
      <c r="A34" t="s">
        <v>37</v>
      </c>
      <c r="B34" s="10">
        <f>(B33*0.265)/(1-0.265)</f>
        <v>0</v>
      </c>
      <c r="C34" s="10">
        <f t="shared" ref="C34:U34" si="31">(C33*0.265)/(1-0.265)</f>
        <v>0</v>
      </c>
      <c r="D34" s="10">
        <f t="shared" si="31"/>
        <v>0</v>
      </c>
      <c r="E34" s="10">
        <f t="shared" si="31"/>
        <v>0</v>
      </c>
      <c r="F34" s="10">
        <f t="shared" si="31"/>
        <v>0</v>
      </c>
      <c r="G34" s="10">
        <f t="shared" si="31"/>
        <v>0</v>
      </c>
      <c r="H34" s="10">
        <f t="shared" si="31"/>
        <v>0</v>
      </c>
      <c r="I34" s="10">
        <f t="shared" si="31"/>
        <v>0</v>
      </c>
      <c r="J34" s="10">
        <f t="shared" si="31"/>
        <v>0</v>
      </c>
      <c r="K34" s="10">
        <f t="shared" si="31"/>
        <v>0</v>
      </c>
      <c r="L34" s="10">
        <f t="shared" si="31"/>
        <v>0</v>
      </c>
      <c r="M34" s="10">
        <f t="shared" si="31"/>
        <v>0</v>
      </c>
      <c r="N34" s="10">
        <f t="shared" si="31"/>
        <v>0</v>
      </c>
      <c r="O34" s="10">
        <f t="shared" si="31"/>
        <v>0</v>
      </c>
      <c r="P34" s="10">
        <f t="shared" si="31"/>
        <v>0</v>
      </c>
      <c r="Q34" s="10">
        <f t="shared" si="31"/>
        <v>0</v>
      </c>
      <c r="R34" s="10">
        <f t="shared" si="31"/>
        <v>0</v>
      </c>
      <c r="S34" s="10">
        <f t="shared" si="31"/>
        <v>0</v>
      </c>
      <c r="T34" s="10">
        <f t="shared" si="31"/>
        <v>0</v>
      </c>
      <c r="U34" s="10">
        <f t="shared" si="31"/>
        <v>0</v>
      </c>
    </row>
    <row r="35" spans="1:22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2" x14ac:dyDescent="0.25">
      <c r="A36" t="s">
        <v>38</v>
      </c>
      <c r="B36" s="11">
        <f>B20+B26+B27+B34</f>
        <v>0</v>
      </c>
      <c r="C36" s="11">
        <f t="shared" ref="C36:U36" si="32">C20+C26+C27+C34</f>
        <v>0</v>
      </c>
      <c r="D36" s="11">
        <f t="shared" si="32"/>
        <v>0</v>
      </c>
      <c r="E36" s="11">
        <f t="shared" si="32"/>
        <v>0</v>
      </c>
      <c r="F36" s="11">
        <f t="shared" si="32"/>
        <v>0</v>
      </c>
      <c r="G36" s="11">
        <f t="shared" si="32"/>
        <v>0</v>
      </c>
      <c r="H36" s="11">
        <f t="shared" si="32"/>
        <v>0</v>
      </c>
      <c r="I36" s="11">
        <f t="shared" si="32"/>
        <v>0</v>
      </c>
      <c r="J36" s="11">
        <f t="shared" si="32"/>
        <v>0</v>
      </c>
      <c r="K36" s="11">
        <f t="shared" si="32"/>
        <v>0</v>
      </c>
      <c r="L36" s="11">
        <f t="shared" si="32"/>
        <v>0</v>
      </c>
      <c r="M36" s="11">
        <f t="shared" si="32"/>
        <v>0</v>
      </c>
      <c r="N36" s="11">
        <f t="shared" si="32"/>
        <v>0</v>
      </c>
      <c r="O36" s="11">
        <f t="shared" si="32"/>
        <v>0</v>
      </c>
      <c r="P36" s="11">
        <f t="shared" si="32"/>
        <v>0</v>
      </c>
      <c r="Q36" s="11">
        <f t="shared" si="32"/>
        <v>0</v>
      </c>
      <c r="R36" s="11">
        <f t="shared" si="32"/>
        <v>0</v>
      </c>
      <c r="S36" s="11">
        <f t="shared" si="32"/>
        <v>0</v>
      </c>
      <c r="T36" s="11">
        <f t="shared" si="32"/>
        <v>0</v>
      </c>
      <c r="U36" s="11">
        <f t="shared" si="32"/>
        <v>0</v>
      </c>
      <c r="V36" s="11">
        <f>SUM(B36:U36)</f>
        <v>0</v>
      </c>
    </row>
    <row r="37" spans="1:22" x14ac:dyDescent="0.25">
      <c r="A37" t="s">
        <v>7</v>
      </c>
      <c r="B37" s="10">
        <f>'Options Analysis'!B5</f>
        <v>264173.51008000004</v>
      </c>
      <c r="C37" s="11">
        <f>B37+B37*C10</f>
        <v>269456.98028160003</v>
      </c>
      <c r="D37" s="11">
        <f t="shared" ref="D37:U37" si="33">C37+C37*D10</f>
        <v>274846.11988723202</v>
      </c>
      <c r="E37" s="11">
        <f t="shared" si="33"/>
        <v>280343.04228497669</v>
      </c>
      <c r="F37" s="11">
        <f t="shared" si="33"/>
        <v>285949.90313067625</v>
      </c>
      <c r="G37" s="11">
        <f t="shared" si="33"/>
        <v>291668.90119328978</v>
      </c>
      <c r="H37" s="11">
        <f t="shared" si="33"/>
        <v>297502.27921715559</v>
      </c>
      <c r="I37" s="11">
        <f t="shared" si="33"/>
        <v>303452.32480149867</v>
      </c>
      <c r="J37" s="11">
        <f t="shared" si="33"/>
        <v>309521.37129752868</v>
      </c>
      <c r="K37" s="11">
        <f t="shared" si="33"/>
        <v>315711.79872347927</v>
      </c>
      <c r="L37" s="11">
        <f t="shared" si="33"/>
        <v>322026.03469794884</v>
      </c>
      <c r="M37" s="11">
        <f t="shared" si="33"/>
        <v>328466.55539190781</v>
      </c>
      <c r="N37" s="11">
        <f t="shared" si="33"/>
        <v>335035.88649974595</v>
      </c>
      <c r="O37" s="11">
        <f t="shared" si="33"/>
        <v>341736.60422974086</v>
      </c>
      <c r="P37" s="11">
        <f t="shared" si="33"/>
        <v>348571.3363143357</v>
      </c>
      <c r="Q37" s="11">
        <f t="shared" si="33"/>
        <v>355542.76304062241</v>
      </c>
      <c r="R37" s="11">
        <f t="shared" si="33"/>
        <v>362653.61830143485</v>
      </c>
      <c r="S37" s="11">
        <f t="shared" si="33"/>
        <v>369906.69066746352</v>
      </c>
      <c r="T37" s="11">
        <f t="shared" si="33"/>
        <v>377304.82448081282</v>
      </c>
      <c r="U37" s="11">
        <f t="shared" si="33"/>
        <v>384850.92097042908</v>
      </c>
      <c r="V37" s="11">
        <f>SUM(B37:U37)</f>
        <v>6418721.4654918779</v>
      </c>
    </row>
    <row r="38" spans="1:22" x14ac:dyDescent="0.25">
      <c r="A38" t="s">
        <v>9</v>
      </c>
      <c r="B38" s="10">
        <f>'Options Analysis'!B7</f>
        <v>382464.99009810877</v>
      </c>
      <c r="C38" s="11">
        <f>B38+B38*C10</f>
        <v>390114.28990007093</v>
      </c>
      <c r="D38" s="11">
        <f t="shared" ref="D38:U38" si="34">C38+C38*D10</f>
        <v>397916.57569807232</v>
      </c>
      <c r="E38" s="11">
        <f t="shared" si="34"/>
        <v>405874.90721203375</v>
      </c>
      <c r="F38" s="11">
        <f t="shared" si="34"/>
        <v>413992.40535627445</v>
      </c>
      <c r="G38" s="11">
        <f t="shared" si="34"/>
        <v>422272.25346339995</v>
      </c>
      <c r="H38" s="11">
        <f t="shared" si="34"/>
        <v>430717.69853266794</v>
      </c>
      <c r="I38" s="11">
        <f t="shared" si="34"/>
        <v>439332.05250332132</v>
      </c>
      <c r="J38" s="11">
        <f t="shared" si="34"/>
        <v>448118.69355338777</v>
      </c>
      <c r="K38" s="11">
        <f t="shared" si="34"/>
        <v>457081.06742445554</v>
      </c>
      <c r="L38" s="11">
        <f t="shared" si="34"/>
        <v>466222.68877294468</v>
      </c>
      <c r="M38" s="11">
        <f t="shared" si="34"/>
        <v>475547.14254840359</v>
      </c>
      <c r="N38" s="11">
        <f t="shared" si="34"/>
        <v>485058.08539937163</v>
      </c>
      <c r="O38" s="11">
        <f t="shared" si="34"/>
        <v>494759.24710735906</v>
      </c>
      <c r="P38" s="11">
        <f t="shared" si="34"/>
        <v>504654.43204950623</v>
      </c>
      <c r="Q38" s="11">
        <f t="shared" si="34"/>
        <v>514747.52069049637</v>
      </c>
      <c r="R38" s="11">
        <f t="shared" si="34"/>
        <v>525042.47110430629</v>
      </c>
      <c r="S38" s="11">
        <f t="shared" si="34"/>
        <v>535543.32052639243</v>
      </c>
      <c r="T38" s="11">
        <f t="shared" si="34"/>
        <v>546254.18693692028</v>
      </c>
      <c r="U38" s="11">
        <f t="shared" si="34"/>
        <v>557179.27067565871</v>
      </c>
      <c r="V38" s="11">
        <f>SUM(B38:U38)</f>
        <v>9292893.2995531522</v>
      </c>
    </row>
    <row r="39" spans="1:22" x14ac:dyDescent="0.25">
      <c r="A39" t="s">
        <v>39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f>SUM(B39:U39)</f>
        <v>0</v>
      </c>
    </row>
    <row r="41" spans="1:22" x14ac:dyDescent="0.25">
      <c r="A41" t="s">
        <v>40</v>
      </c>
      <c r="B41" s="11">
        <f>B36+B37+B38</f>
        <v>646638.50017810881</v>
      </c>
      <c r="C41" s="11">
        <f t="shared" ref="C41:U41" si="35">C36+C37+C38</f>
        <v>659571.27018167102</v>
      </c>
      <c r="D41" s="11">
        <f t="shared" si="35"/>
        <v>672762.69558530441</v>
      </c>
      <c r="E41" s="11">
        <f t="shared" si="35"/>
        <v>686217.94949701044</v>
      </c>
      <c r="F41" s="11">
        <f t="shared" si="35"/>
        <v>699942.3084869507</v>
      </c>
      <c r="G41" s="11">
        <f t="shared" si="35"/>
        <v>713941.15465668973</v>
      </c>
      <c r="H41" s="11">
        <f t="shared" si="35"/>
        <v>728219.97774982359</v>
      </c>
      <c r="I41" s="11">
        <f t="shared" si="35"/>
        <v>742784.37730481999</v>
      </c>
      <c r="J41" s="11">
        <f t="shared" si="35"/>
        <v>757640.06485091639</v>
      </c>
      <c r="K41" s="11">
        <f t="shared" si="35"/>
        <v>772792.86614793481</v>
      </c>
      <c r="L41" s="11">
        <f t="shared" si="35"/>
        <v>788248.72347089346</v>
      </c>
      <c r="M41" s="11">
        <f t="shared" si="35"/>
        <v>804013.69794031139</v>
      </c>
      <c r="N41" s="11">
        <f t="shared" si="35"/>
        <v>820093.97189911758</v>
      </c>
      <c r="O41" s="11">
        <f t="shared" si="35"/>
        <v>836495.85133709991</v>
      </c>
      <c r="P41" s="11">
        <f t="shared" si="35"/>
        <v>853225.76836384193</v>
      </c>
      <c r="Q41" s="11">
        <f t="shared" si="35"/>
        <v>870290.28373111878</v>
      </c>
      <c r="R41" s="11">
        <f t="shared" si="35"/>
        <v>887696.08940574108</v>
      </c>
      <c r="S41" s="11">
        <f t="shared" si="35"/>
        <v>905450.0111938559</v>
      </c>
      <c r="T41" s="11">
        <f t="shared" si="35"/>
        <v>923559.01141773304</v>
      </c>
      <c r="U41" s="11">
        <f t="shared" si="35"/>
        <v>942030.1916460878</v>
      </c>
      <c r="V41" s="11">
        <f>SUM(B41:U41)</f>
        <v>15711614.765045034</v>
      </c>
    </row>
    <row r="43" spans="1:22" x14ac:dyDescent="0.25">
      <c r="A43" s="7" t="s">
        <v>41</v>
      </c>
      <c r="B43" s="58">
        <f>NPV(C8,B41:U41)</f>
        <v>8311333.5573826889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736A-05A2-4EB8-9DFD-7158AEE86B14}">
  <dimension ref="A1:V43"/>
  <sheetViews>
    <sheetView workbookViewId="0">
      <selection activeCell="C49" sqref="C49"/>
    </sheetView>
  </sheetViews>
  <sheetFormatPr defaultRowHeight="15" x14ac:dyDescent="0.25"/>
  <cols>
    <col min="1" max="1" width="35.42578125" customWidth="1"/>
    <col min="2" max="21" width="14.42578125" customWidth="1"/>
    <col min="22" max="22" width="14.28515625" bestFit="1" customWidth="1"/>
  </cols>
  <sheetData>
    <row r="1" spans="1:21" x14ac:dyDescent="0.25">
      <c r="C1" s="60" t="s">
        <v>12</v>
      </c>
    </row>
    <row r="2" spans="1:21" x14ac:dyDescent="0.25">
      <c r="B2" s="1" t="s">
        <v>13</v>
      </c>
      <c r="C2" s="19">
        <v>0.02</v>
      </c>
    </row>
    <row r="3" spans="1:21" x14ac:dyDescent="0.25">
      <c r="A3" s="61" t="s">
        <v>14</v>
      </c>
      <c r="B3" s="6"/>
      <c r="C3" s="6"/>
    </row>
    <row r="4" spans="1:21" x14ac:dyDescent="0.25">
      <c r="A4" s="19">
        <v>0.4</v>
      </c>
      <c r="B4" s="1" t="s">
        <v>15</v>
      </c>
      <c r="C4" s="4">
        <v>9.2100000000000001E-2</v>
      </c>
    </row>
    <row r="5" spans="1:21" x14ac:dyDescent="0.25">
      <c r="A5" s="19">
        <v>0.56000000000000005</v>
      </c>
      <c r="B5" s="1" t="s">
        <v>16</v>
      </c>
      <c r="C5" s="4">
        <v>4.58E-2</v>
      </c>
      <c r="E5" s="59">
        <f>A5/A7</f>
        <v>0.93333333333333324</v>
      </c>
    </row>
    <row r="6" spans="1:21" x14ac:dyDescent="0.25">
      <c r="A6" s="62">
        <v>0.04</v>
      </c>
      <c r="B6" s="63" t="s">
        <v>17</v>
      </c>
      <c r="C6" s="64">
        <v>6.2300000000000001E-2</v>
      </c>
      <c r="E6" s="59">
        <f>A6/A7</f>
        <v>6.6666666666666652E-2</v>
      </c>
    </row>
    <row r="7" spans="1:21" x14ac:dyDescent="0.25">
      <c r="A7" s="67">
        <f>A5+A6</f>
        <v>0.60000000000000009</v>
      </c>
      <c r="B7" s="65" t="s">
        <v>18</v>
      </c>
      <c r="C7" s="66">
        <f>C5*E5+C6*E6</f>
        <v>4.6899999999999997E-2</v>
      </c>
    </row>
    <row r="8" spans="1:21" x14ac:dyDescent="0.25">
      <c r="A8" s="3"/>
      <c r="B8" s="1" t="s">
        <v>19</v>
      </c>
      <c r="C8" s="20">
        <f>C4*A4+C5*A5+C6*A6</f>
        <v>6.498000000000001E-2</v>
      </c>
    </row>
    <row r="9" spans="1:21" x14ac:dyDescent="0.25">
      <c r="D9" s="3"/>
    </row>
    <row r="10" spans="1:21" s="15" customFormat="1" x14ac:dyDescent="0.25">
      <c r="A10" s="15" t="s">
        <v>13</v>
      </c>
      <c r="B10" s="16">
        <v>0</v>
      </c>
      <c r="C10" s="17">
        <f>C2</f>
        <v>0.02</v>
      </c>
      <c r="D10" s="17">
        <f>C10</f>
        <v>0.02</v>
      </c>
      <c r="E10" s="17">
        <f t="shared" ref="E10:U10" si="0">D10</f>
        <v>0.02</v>
      </c>
      <c r="F10" s="17">
        <f t="shared" si="0"/>
        <v>0.02</v>
      </c>
      <c r="G10" s="17">
        <f t="shared" si="0"/>
        <v>0.02</v>
      </c>
      <c r="H10" s="17">
        <f t="shared" si="0"/>
        <v>0.02</v>
      </c>
      <c r="I10" s="17">
        <f t="shared" si="0"/>
        <v>0.02</v>
      </c>
      <c r="J10" s="17">
        <f t="shared" si="0"/>
        <v>0.02</v>
      </c>
      <c r="K10" s="17">
        <f t="shared" si="0"/>
        <v>0.02</v>
      </c>
      <c r="L10" s="17">
        <f t="shared" si="0"/>
        <v>0.02</v>
      </c>
      <c r="M10" s="17">
        <f t="shared" si="0"/>
        <v>0.02</v>
      </c>
      <c r="N10" s="17">
        <f t="shared" si="0"/>
        <v>0.02</v>
      </c>
      <c r="O10" s="17">
        <f t="shared" si="0"/>
        <v>0.02</v>
      </c>
      <c r="P10" s="17">
        <f t="shared" si="0"/>
        <v>0.02</v>
      </c>
      <c r="Q10" s="17">
        <f t="shared" si="0"/>
        <v>0.02</v>
      </c>
      <c r="R10" s="17">
        <f t="shared" si="0"/>
        <v>0.02</v>
      </c>
      <c r="S10" s="17">
        <f t="shared" si="0"/>
        <v>0.02</v>
      </c>
      <c r="T10" s="17">
        <f t="shared" si="0"/>
        <v>0.02</v>
      </c>
      <c r="U10" s="17">
        <f t="shared" si="0"/>
        <v>0.02</v>
      </c>
    </row>
    <row r="11" spans="1:21" s="15" customFormat="1" x14ac:dyDescent="0.25">
      <c r="A11" s="15" t="s">
        <v>20</v>
      </c>
      <c r="B11" s="18">
        <v>0</v>
      </c>
      <c r="C11" s="18">
        <f>B11+C10</f>
        <v>0.02</v>
      </c>
      <c r="D11" s="18">
        <f t="shared" ref="D11:U11" si="1">C11+D10</f>
        <v>0.04</v>
      </c>
      <c r="E11" s="18">
        <f t="shared" si="1"/>
        <v>0.06</v>
      </c>
      <c r="F11" s="18">
        <f t="shared" si="1"/>
        <v>0.08</v>
      </c>
      <c r="G11" s="18">
        <f t="shared" si="1"/>
        <v>0.1</v>
      </c>
      <c r="H11" s="18">
        <f t="shared" si="1"/>
        <v>0.12000000000000001</v>
      </c>
      <c r="I11" s="18">
        <f t="shared" si="1"/>
        <v>0.14000000000000001</v>
      </c>
      <c r="J11" s="18">
        <f t="shared" si="1"/>
        <v>0.16</v>
      </c>
      <c r="K11" s="18">
        <f t="shared" si="1"/>
        <v>0.18</v>
      </c>
      <c r="L11" s="18">
        <f t="shared" si="1"/>
        <v>0.19999999999999998</v>
      </c>
      <c r="M11" s="18">
        <f t="shared" si="1"/>
        <v>0.21999999999999997</v>
      </c>
      <c r="N11" s="18">
        <f t="shared" si="1"/>
        <v>0.23999999999999996</v>
      </c>
      <c r="O11" s="18">
        <f t="shared" si="1"/>
        <v>0.25999999999999995</v>
      </c>
      <c r="P11" s="18">
        <f t="shared" si="1"/>
        <v>0.27999999999999997</v>
      </c>
      <c r="Q11" s="18">
        <f t="shared" si="1"/>
        <v>0.3</v>
      </c>
      <c r="R11" s="18">
        <f t="shared" si="1"/>
        <v>0.32</v>
      </c>
      <c r="S11" s="18">
        <f t="shared" si="1"/>
        <v>0.34</v>
      </c>
      <c r="T11" s="18">
        <f t="shared" si="1"/>
        <v>0.36000000000000004</v>
      </c>
      <c r="U11" s="18">
        <f t="shared" si="1"/>
        <v>0.38000000000000006</v>
      </c>
    </row>
    <row r="12" spans="1:21" s="8" customFormat="1" x14ac:dyDescent="0.25">
      <c r="B12" s="71">
        <v>2025</v>
      </c>
      <c r="C12" s="71">
        <v>2026</v>
      </c>
      <c r="D12" s="71">
        <v>2027</v>
      </c>
      <c r="E12" s="71">
        <v>2028</v>
      </c>
      <c r="F12" s="71">
        <v>2029</v>
      </c>
      <c r="G12" s="71">
        <v>2030</v>
      </c>
      <c r="H12" s="71">
        <v>2031</v>
      </c>
      <c r="I12" s="71">
        <v>2032</v>
      </c>
      <c r="J12" s="71">
        <v>2033</v>
      </c>
      <c r="K12" s="71">
        <v>2034</v>
      </c>
      <c r="L12" s="71">
        <v>2035</v>
      </c>
      <c r="M12" s="71">
        <v>2036</v>
      </c>
      <c r="N12" s="71">
        <v>2037</v>
      </c>
      <c r="O12" s="71">
        <v>2038</v>
      </c>
      <c r="P12" s="71">
        <v>2039</v>
      </c>
      <c r="Q12" s="71">
        <v>2040</v>
      </c>
      <c r="R12" s="71">
        <v>2041</v>
      </c>
      <c r="S12" s="71">
        <v>2042</v>
      </c>
      <c r="T12" s="71">
        <v>2043</v>
      </c>
      <c r="U12" s="71">
        <v>2044</v>
      </c>
    </row>
    <row r="13" spans="1:21" x14ac:dyDescent="0.25">
      <c r="A13" s="7" t="s">
        <v>21</v>
      </c>
    </row>
    <row r="14" spans="1:21" x14ac:dyDescent="0.25">
      <c r="A14" t="s">
        <v>22</v>
      </c>
      <c r="B14" s="10">
        <v>0</v>
      </c>
      <c r="C14" s="10">
        <f>B16</f>
        <v>9555340.3358747568</v>
      </c>
      <c r="D14" s="10">
        <f>C16</f>
        <v>9555340.3358747568</v>
      </c>
      <c r="E14" s="10">
        <f t="shared" ref="E14:U14" si="2">D16</f>
        <v>9555340.3358747568</v>
      </c>
      <c r="F14" s="10">
        <f t="shared" si="2"/>
        <v>9555340.3358747568</v>
      </c>
      <c r="G14" s="10">
        <f t="shared" si="2"/>
        <v>9555340.3358747568</v>
      </c>
      <c r="H14" s="10">
        <f t="shared" si="2"/>
        <v>9555340.3358747568</v>
      </c>
      <c r="I14" s="10">
        <f t="shared" si="2"/>
        <v>9555340.3358747568</v>
      </c>
      <c r="J14" s="10">
        <f t="shared" si="2"/>
        <v>9555340.3358747568</v>
      </c>
      <c r="K14" s="10">
        <f t="shared" si="2"/>
        <v>9555340.3358747568</v>
      </c>
      <c r="L14" s="10">
        <f t="shared" si="2"/>
        <v>9555340.3358747568</v>
      </c>
      <c r="M14" s="10">
        <f t="shared" si="2"/>
        <v>9555340.3358747568</v>
      </c>
      <c r="N14" s="10">
        <f t="shared" si="2"/>
        <v>9555340.3358747568</v>
      </c>
      <c r="O14" s="10">
        <f t="shared" si="2"/>
        <v>9555340.3358747568</v>
      </c>
      <c r="P14" s="10">
        <f t="shared" si="2"/>
        <v>9555340.3358747568</v>
      </c>
      <c r="Q14" s="10">
        <f t="shared" si="2"/>
        <v>9555340.3358747568</v>
      </c>
      <c r="R14" s="10">
        <f t="shared" si="2"/>
        <v>9555340.3358747568</v>
      </c>
      <c r="S14" s="10">
        <f t="shared" si="2"/>
        <v>9555340.3358747568</v>
      </c>
      <c r="T14" s="10">
        <f t="shared" si="2"/>
        <v>9555340.3358747568</v>
      </c>
      <c r="U14" s="10">
        <f t="shared" si="2"/>
        <v>9555340.3358747568</v>
      </c>
    </row>
    <row r="15" spans="1:21" x14ac:dyDescent="0.25">
      <c r="A15" t="s">
        <v>23</v>
      </c>
      <c r="B15" s="10">
        <v>9555340.3358747568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f>H15</f>
        <v>0</v>
      </c>
      <c r="J15" s="10">
        <v>0</v>
      </c>
      <c r="K15" s="10">
        <v>0</v>
      </c>
      <c r="L15" s="10">
        <v>0</v>
      </c>
      <c r="M15" s="10">
        <v>0</v>
      </c>
      <c r="N15" s="10">
        <f t="shared" ref="N15:U15" si="3">M15</f>
        <v>0</v>
      </c>
      <c r="O15" s="10">
        <f t="shared" si="3"/>
        <v>0</v>
      </c>
      <c r="P15" s="10">
        <f t="shared" si="3"/>
        <v>0</v>
      </c>
      <c r="Q15" s="10">
        <f t="shared" si="3"/>
        <v>0</v>
      </c>
      <c r="R15" s="10">
        <f t="shared" si="3"/>
        <v>0</v>
      </c>
      <c r="S15" s="10">
        <f t="shared" si="3"/>
        <v>0</v>
      </c>
      <c r="T15" s="10">
        <f t="shared" si="3"/>
        <v>0</v>
      </c>
      <c r="U15" s="10">
        <f t="shared" si="3"/>
        <v>0</v>
      </c>
    </row>
    <row r="16" spans="1:21" x14ac:dyDescent="0.25">
      <c r="A16" t="s">
        <v>24</v>
      </c>
      <c r="B16" s="10">
        <f>B14+B15</f>
        <v>9555340.3358747568</v>
      </c>
      <c r="C16" s="10">
        <f>C14+C15</f>
        <v>9555340.3358747568</v>
      </c>
      <c r="D16" s="10">
        <f t="shared" ref="D16:U16" si="4">D14+D15</f>
        <v>9555340.3358747568</v>
      </c>
      <c r="E16" s="10">
        <f t="shared" si="4"/>
        <v>9555340.3358747568</v>
      </c>
      <c r="F16" s="10">
        <f t="shared" si="4"/>
        <v>9555340.3358747568</v>
      </c>
      <c r="G16" s="10">
        <f t="shared" si="4"/>
        <v>9555340.3358747568</v>
      </c>
      <c r="H16" s="10">
        <f t="shared" si="4"/>
        <v>9555340.3358747568</v>
      </c>
      <c r="I16" s="10">
        <f t="shared" si="4"/>
        <v>9555340.3358747568</v>
      </c>
      <c r="J16" s="10">
        <f t="shared" si="4"/>
        <v>9555340.3358747568</v>
      </c>
      <c r="K16" s="10">
        <f t="shared" si="4"/>
        <v>9555340.3358747568</v>
      </c>
      <c r="L16" s="10">
        <f t="shared" si="4"/>
        <v>9555340.3358747568</v>
      </c>
      <c r="M16" s="10">
        <f t="shared" si="4"/>
        <v>9555340.3358747568</v>
      </c>
      <c r="N16" s="10">
        <f t="shared" si="4"/>
        <v>9555340.3358747568</v>
      </c>
      <c r="O16" s="10">
        <f t="shared" si="4"/>
        <v>9555340.3358747568</v>
      </c>
      <c r="P16" s="10">
        <f t="shared" si="4"/>
        <v>9555340.3358747568</v>
      </c>
      <c r="Q16" s="10">
        <f t="shared" si="4"/>
        <v>9555340.3358747568</v>
      </c>
      <c r="R16" s="10">
        <f t="shared" si="4"/>
        <v>9555340.3358747568</v>
      </c>
      <c r="S16" s="10">
        <f t="shared" si="4"/>
        <v>9555340.3358747568</v>
      </c>
      <c r="T16" s="10">
        <f t="shared" si="4"/>
        <v>9555340.3358747568</v>
      </c>
      <c r="U16" s="10">
        <f t="shared" si="4"/>
        <v>9555340.3358747568</v>
      </c>
    </row>
    <row r="17" spans="1:21" x14ac:dyDescent="0.25">
      <c r="A17" t="s">
        <v>25</v>
      </c>
      <c r="B17" s="10">
        <f>(B14+B16)/2</f>
        <v>4777670.1679373784</v>
      </c>
      <c r="C17" s="10">
        <f t="shared" ref="C17:U17" si="5">(C14+C16)/2</f>
        <v>9555340.3358747568</v>
      </c>
      <c r="D17" s="10">
        <f t="shared" si="5"/>
        <v>9555340.3358747568</v>
      </c>
      <c r="E17" s="10">
        <f t="shared" si="5"/>
        <v>9555340.3358747568</v>
      </c>
      <c r="F17" s="10">
        <f t="shared" si="5"/>
        <v>9555340.3358747568</v>
      </c>
      <c r="G17" s="10">
        <f t="shared" si="5"/>
        <v>9555340.3358747568</v>
      </c>
      <c r="H17" s="10">
        <f t="shared" si="5"/>
        <v>9555340.3358747568</v>
      </c>
      <c r="I17" s="10">
        <f t="shared" si="5"/>
        <v>9555340.3358747568</v>
      </c>
      <c r="J17" s="10">
        <f t="shared" si="5"/>
        <v>9555340.3358747568</v>
      </c>
      <c r="K17" s="10">
        <f t="shared" si="5"/>
        <v>9555340.3358747568</v>
      </c>
      <c r="L17" s="10">
        <f t="shared" si="5"/>
        <v>9555340.3358747568</v>
      </c>
      <c r="M17" s="10">
        <f t="shared" si="5"/>
        <v>9555340.3358747568</v>
      </c>
      <c r="N17" s="10">
        <f t="shared" si="5"/>
        <v>9555340.3358747568</v>
      </c>
      <c r="O17" s="10">
        <f t="shared" si="5"/>
        <v>9555340.3358747568</v>
      </c>
      <c r="P17" s="10">
        <f t="shared" si="5"/>
        <v>9555340.3358747568</v>
      </c>
      <c r="Q17" s="10">
        <f t="shared" si="5"/>
        <v>9555340.3358747568</v>
      </c>
      <c r="R17" s="10">
        <f t="shared" si="5"/>
        <v>9555340.3358747568</v>
      </c>
      <c r="S17" s="10">
        <f t="shared" si="5"/>
        <v>9555340.3358747568</v>
      </c>
      <c r="T17" s="10">
        <f t="shared" si="5"/>
        <v>9555340.3358747568</v>
      </c>
      <c r="U17" s="10">
        <f t="shared" si="5"/>
        <v>9555340.3358747568</v>
      </c>
    </row>
    <row r="18" spans="1:21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x14ac:dyDescent="0.25">
      <c r="A19" t="s">
        <v>26</v>
      </c>
      <c r="B19" s="10">
        <v>0</v>
      </c>
      <c r="C19" s="10">
        <f>B21</f>
        <v>383357.9336518537</v>
      </c>
      <c r="D19" s="10">
        <f>C21</f>
        <v>766715.8673037074</v>
      </c>
      <c r="E19" s="10">
        <f t="shared" ref="E19:U19" si="6">D21</f>
        <v>1150073.800955561</v>
      </c>
      <c r="F19" s="10">
        <f t="shared" si="6"/>
        <v>1533431.7346074148</v>
      </c>
      <c r="G19" s="10">
        <f t="shared" si="6"/>
        <v>1916789.6682592686</v>
      </c>
      <c r="H19" s="10">
        <f t="shared" si="6"/>
        <v>2300147.6019111224</v>
      </c>
      <c r="I19" s="10">
        <f t="shared" si="6"/>
        <v>2683505.5355629763</v>
      </c>
      <c r="J19" s="10">
        <f t="shared" si="6"/>
        <v>3066863.4692148301</v>
      </c>
      <c r="K19" s="10">
        <f t="shared" si="6"/>
        <v>3450221.4028666839</v>
      </c>
      <c r="L19" s="10">
        <f>K21</f>
        <v>3833579.3365185377</v>
      </c>
      <c r="M19" s="10">
        <f t="shared" si="6"/>
        <v>4061606.1701703914</v>
      </c>
      <c r="N19" s="10">
        <f t="shared" si="6"/>
        <v>4289633.0038222447</v>
      </c>
      <c r="O19" s="10">
        <f t="shared" si="6"/>
        <v>4517659.8374740984</v>
      </c>
      <c r="P19" s="10">
        <f t="shared" si="6"/>
        <v>4745686.6711259522</v>
      </c>
      <c r="Q19" s="10">
        <f t="shared" si="6"/>
        <v>4973713.5047778059</v>
      </c>
      <c r="R19" s="10">
        <f t="shared" si="6"/>
        <v>5201740.3384296596</v>
      </c>
      <c r="S19" s="10">
        <f t="shared" si="6"/>
        <v>5429767.1720815133</v>
      </c>
      <c r="T19" s="10">
        <f t="shared" si="6"/>
        <v>5657794.0057333671</v>
      </c>
      <c r="U19" s="10">
        <f t="shared" si="6"/>
        <v>5885820.8393852208</v>
      </c>
    </row>
    <row r="20" spans="1:21" x14ac:dyDescent="0.25">
      <c r="A20" t="s">
        <v>27</v>
      </c>
      <c r="B20" s="10">
        <f>'Depr.-Option 2'!F19</f>
        <v>383357.9336518537</v>
      </c>
      <c r="C20" s="10">
        <f>'Depr.-Option 2'!G19</f>
        <v>383357.9336518537</v>
      </c>
      <c r="D20" s="10">
        <f>'Depr.-Option 2'!H19</f>
        <v>383357.9336518537</v>
      </c>
      <c r="E20" s="10">
        <f>'Depr.-Option 2'!I19</f>
        <v>383357.9336518537</v>
      </c>
      <c r="F20" s="10">
        <f>'Depr.-Option 2'!J19</f>
        <v>383357.9336518537</v>
      </c>
      <c r="G20" s="10">
        <f>'Depr.-Option 2'!K19</f>
        <v>383357.9336518537</v>
      </c>
      <c r="H20" s="10">
        <f>'Depr.-Option 2'!L19</f>
        <v>383357.9336518537</v>
      </c>
      <c r="I20" s="10">
        <f>'Depr.-Option 2'!M19</f>
        <v>383357.9336518537</v>
      </c>
      <c r="J20" s="10">
        <f>'Depr.-Option 2'!N19</f>
        <v>383357.9336518537</v>
      </c>
      <c r="K20" s="10">
        <f>'Depr.-Option 2'!O19</f>
        <v>383357.9336518537</v>
      </c>
      <c r="L20" s="10">
        <f>'Depr.-Option 2'!P19</f>
        <v>228026.83365185381</v>
      </c>
      <c r="M20" s="10">
        <f>'Depr.-Option 2'!Q19</f>
        <v>228026.8336518537</v>
      </c>
      <c r="N20" s="10">
        <f>'Depr.-Option 2'!R19</f>
        <v>228026.8336518537</v>
      </c>
      <c r="O20" s="10">
        <f>'Depr.-Option 2'!S19</f>
        <v>228026.8336518537</v>
      </c>
      <c r="P20" s="10">
        <f>'Depr.-Option 2'!T19</f>
        <v>228026.8336518537</v>
      </c>
      <c r="Q20" s="10">
        <f>'Depr.-Option 2'!U19</f>
        <v>228026.8336518537</v>
      </c>
      <c r="R20" s="10">
        <f>'Depr.-Option 2'!V19</f>
        <v>228026.8336518537</v>
      </c>
      <c r="S20" s="10">
        <f>'Depr.-Option 2'!W19</f>
        <v>228026.8336518537</v>
      </c>
      <c r="T20" s="10">
        <f>'Depr.-Option 2'!X19</f>
        <v>228026.8336518537</v>
      </c>
      <c r="U20" s="10">
        <f>'Depr.-Option 2'!Y19</f>
        <v>228026.8336518537</v>
      </c>
    </row>
    <row r="21" spans="1:21" x14ac:dyDescent="0.25">
      <c r="A21" t="s">
        <v>28</v>
      </c>
      <c r="B21" s="10">
        <f>B19+B20</f>
        <v>383357.9336518537</v>
      </c>
      <c r="C21" s="10">
        <f>C19+C20</f>
        <v>766715.8673037074</v>
      </c>
      <c r="D21" s="10">
        <f t="shared" ref="D21:U21" si="7">D19+D20</f>
        <v>1150073.800955561</v>
      </c>
      <c r="E21" s="10">
        <f t="shared" si="7"/>
        <v>1533431.7346074148</v>
      </c>
      <c r="F21" s="10">
        <f t="shared" si="7"/>
        <v>1916789.6682592686</v>
      </c>
      <c r="G21" s="10">
        <f t="shared" si="7"/>
        <v>2300147.6019111224</v>
      </c>
      <c r="H21" s="10">
        <f t="shared" si="7"/>
        <v>2683505.5355629763</v>
      </c>
      <c r="I21" s="10">
        <f t="shared" si="7"/>
        <v>3066863.4692148301</v>
      </c>
      <c r="J21" s="10">
        <f t="shared" si="7"/>
        <v>3450221.4028666839</v>
      </c>
      <c r="K21" s="10">
        <f t="shared" si="7"/>
        <v>3833579.3365185377</v>
      </c>
      <c r="L21" s="10">
        <f t="shared" si="7"/>
        <v>4061606.1701703914</v>
      </c>
      <c r="M21" s="10">
        <f t="shared" si="7"/>
        <v>4289633.0038222447</v>
      </c>
      <c r="N21" s="10">
        <f t="shared" si="7"/>
        <v>4517659.8374740984</v>
      </c>
      <c r="O21" s="10">
        <f t="shared" si="7"/>
        <v>4745686.6711259522</v>
      </c>
      <c r="P21" s="10">
        <f t="shared" si="7"/>
        <v>4973713.5047778059</v>
      </c>
      <c r="Q21" s="10">
        <f t="shared" si="7"/>
        <v>5201740.3384296596</v>
      </c>
      <c r="R21" s="10">
        <f t="shared" si="7"/>
        <v>5429767.1720815133</v>
      </c>
      <c r="S21" s="10">
        <f t="shared" si="7"/>
        <v>5657794.0057333671</v>
      </c>
      <c r="T21" s="10">
        <f t="shared" si="7"/>
        <v>5885820.8393852208</v>
      </c>
      <c r="U21" s="10">
        <f t="shared" si="7"/>
        <v>6113847.6730370745</v>
      </c>
    </row>
    <row r="22" spans="1:21" x14ac:dyDescent="0.25">
      <c r="A22" t="s">
        <v>29</v>
      </c>
      <c r="B22" s="10">
        <f>(B19+B21)/2</f>
        <v>191678.96682592685</v>
      </c>
      <c r="C22" s="10">
        <f t="shared" ref="C22:U22" si="8">(C19+C21)/2</f>
        <v>575036.90047778049</v>
      </c>
      <c r="D22" s="10">
        <f t="shared" si="8"/>
        <v>958394.8341296342</v>
      </c>
      <c r="E22" s="10">
        <f t="shared" si="8"/>
        <v>1341752.7677814879</v>
      </c>
      <c r="F22" s="10">
        <f t="shared" si="8"/>
        <v>1725110.7014333417</v>
      </c>
      <c r="G22" s="10">
        <f t="shared" si="8"/>
        <v>2108468.6350851953</v>
      </c>
      <c r="H22" s="10">
        <f t="shared" si="8"/>
        <v>2491826.5687370496</v>
      </c>
      <c r="I22" s="10">
        <f t="shared" si="8"/>
        <v>2875184.5023889029</v>
      </c>
      <c r="J22" s="10">
        <f t="shared" si="8"/>
        <v>3258542.4360407572</v>
      </c>
      <c r="K22" s="10">
        <f t="shared" si="8"/>
        <v>3641900.3696926106</v>
      </c>
      <c r="L22" s="10">
        <f t="shared" si="8"/>
        <v>3947592.7533444646</v>
      </c>
      <c r="M22" s="10">
        <f t="shared" si="8"/>
        <v>4175619.5869963178</v>
      </c>
      <c r="N22" s="10">
        <f t="shared" si="8"/>
        <v>4403646.4206481716</v>
      </c>
      <c r="O22" s="10">
        <f t="shared" si="8"/>
        <v>4631673.2543000253</v>
      </c>
      <c r="P22" s="10">
        <f t="shared" si="8"/>
        <v>4859700.087951879</v>
      </c>
      <c r="Q22" s="10">
        <f t="shared" si="8"/>
        <v>5087726.9216037327</v>
      </c>
      <c r="R22" s="10">
        <f t="shared" si="8"/>
        <v>5315753.7552555865</v>
      </c>
      <c r="S22" s="10">
        <f t="shared" si="8"/>
        <v>5543780.5889074402</v>
      </c>
      <c r="T22" s="10">
        <f t="shared" si="8"/>
        <v>5771807.4225592939</v>
      </c>
      <c r="U22" s="10">
        <f t="shared" si="8"/>
        <v>5999834.2562111476</v>
      </c>
    </row>
    <row r="23" spans="1:21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x14ac:dyDescent="0.25">
      <c r="A24" t="s">
        <v>30</v>
      </c>
      <c r="B24" s="10">
        <f>B17-B22</f>
        <v>4585991.2011114517</v>
      </c>
      <c r="C24" s="10">
        <f t="shared" ref="C24:U24" si="9">C17-C22</f>
        <v>8980303.4353969768</v>
      </c>
      <c r="D24" s="10">
        <f t="shared" si="9"/>
        <v>8596945.5017451234</v>
      </c>
      <c r="E24" s="10">
        <f t="shared" si="9"/>
        <v>8213587.5680932691</v>
      </c>
      <c r="F24" s="10">
        <f t="shared" si="9"/>
        <v>7830229.6344414148</v>
      </c>
      <c r="G24" s="10">
        <f t="shared" si="9"/>
        <v>7446871.7007895615</v>
      </c>
      <c r="H24" s="10">
        <f t="shared" si="9"/>
        <v>7063513.7671377072</v>
      </c>
      <c r="I24" s="10">
        <f t="shared" si="9"/>
        <v>6680155.8334858539</v>
      </c>
      <c r="J24" s="10">
        <f t="shared" si="9"/>
        <v>6296797.8998339996</v>
      </c>
      <c r="K24" s="10">
        <f t="shared" si="9"/>
        <v>5913439.9661821462</v>
      </c>
      <c r="L24" s="10">
        <f t="shared" si="9"/>
        <v>5607747.5825302918</v>
      </c>
      <c r="M24" s="10">
        <f t="shared" si="9"/>
        <v>5379720.748878439</v>
      </c>
      <c r="N24" s="10">
        <f t="shared" si="9"/>
        <v>5151693.9152265852</v>
      </c>
      <c r="O24" s="10">
        <f t="shared" si="9"/>
        <v>4923667.0815747315</v>
      </c>
      <c r="P24" s="10">
        <f t="shared" si="9"/>
        <v>4695640.2479228778</v>
      </c>
      <c r="Q24" s="10">
        <f t="shared" si="9"/>
        <v>4467613.4142710241</v>
      </c>
      <c r="R24" s="10">
        <f t="shared" si="9"/>
        <v>4239586.5806191703</v>
      </c>
      <c r="S24" s="10">
        <f t="shared" si="9"/>
        <v>4011559.7469673166</v>
      </c>
      <c r="T24" s="10">
        <f t="shared" si="9"/>
        <v>3783532.9133154629</v>
      </c>
      <c r="U24" s="10">
        <f t="shared" si="9"/>
        <v>3555506.0796636092</v>
      </c>
    </row>
    <row r="25" spans="1:21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x14ac:dyDescent="0.25">
      <c r="A26" t="s">
        <v>31</v>
      </c>
      <c r="B26" s="11">
        <f>(B24*$A$7)*$C$7</f>
        <v>129049.79239927627</v>
      </c>
      <c r="C26" s="11">
        <f t="shared" ref="C26:U26" si="10">(C24*$A$7)*$C$7</f>
        <v>252705.73867207093</v>
      </c>
      <c r="D26" s="11">
        <f t="shared" si="10"/>
        <v>241918.04641910779</v>
      </c>
      <c r="E26" s="11">
        <f t="shared" si="10"/>
        <v>231130.35416614459</v>
      </c>
      <c r="F26" s="11">
        <f t="shared" si="10"/>
        <v>220342.66191318145</v>
      </c>
      <c r="G26" s="11">
        <f t="shared" si="10"/>
        <v>209554.96966021825</v>
      </c>
      <c r="H26" s="11">
        <f t="shared" si="10"/>
        <v>198767.27740725508</v>
      </c>
      <c r="I26" s="11">
        <f t="shared" si="10"/>
        <v>187979.58515429194</v>
      </c>
      <c r="J26" s="11">
        <f t="shared" si="10"/>
        <v>177191.89290132877</v>
      </c>
      <c r="K26" s="11">
        <f t="shared" si="10"/>
        <v>166404.2006483656</v>
      </c>
      <c r="L26" s="11">
        <f t="shared" si="10"/>
        <v>157802.01697240243</v>
      </c>
      <c r="M26" s="11">
        <f t="shared" si="10"/>
        <v>151385.34187343929</v>
      </c>
      <c r="N26" s="11">
        <f t="shared" si="10"/>
        <v>144968.66677447612</v>
      </c>
      <c r="O26" s="11">
        <f t="shared" si="10"/>
        <v>138551.99167551295</v>
      </c>
      <c r="P26" s="11">
        <f t="shared" si="10"/>
        <v>132135.31657654978</v>
      </c>
      <c r="Q26" s="11">
        <f t="shared" si="10"/>
        <v>125718.64147758663</v>
      </c>
      <c r="R26" s="11">
        <f t="shared" si="10"/>
        <v>119301.96637862346</v>
      </c>
      <c r="S26" s="11">
        <f t="shared" si="10"/>
        <v>112885.29127966031</v>
      </c>
      <c r="T26" s="11">
        <f t="shared" si="10"/>
        <v>106468.61618069715</v>
      </c>
      <c r="U26" s="11">
        <f t="shared" si="10"/>
        <v>100051.94108173397</v>
      </c>
    </row>
    <row r="27" spans="1:21" x14ac:dyDescent="0.25">
      <c r="A27" t="s">
        <v>32</v>
      </c>
      <c r="B27" s="11">
        <f>(B24*$A$4)*$C$4</f>
        <v>168947.91584894588</v>
      </c>
      <c r="C27" s="11">
        <f t="shared" ref="C27:U27" si="11">(C24*$A$4)*$C$4</f>
        <v>330834.37856002466</v>
      </c>
      <c r="D27" s="11">
        <f t="shared" si="11"/>
        <v>316711.47228429036</v>
      </c>
      <c r="E27" s="11">
        <f t="shared" si="11"/>
        <v>302588.56600855605</v>
      </c>
      <c r="F27" s="11">
        <f t="shared" si="11"/>
        <v>288465.65973282175</v>
      </c>
      <c r="G27" s="11">
        <f t="shared" si="11"/>
        <v>274342.75345708744</v>
      </c>
      <c r="H27" s="11">
        <f t="shared" si="11"/>
        <v>260219.84718135317</v>
      </c>
      <c r="I27" s="11">
        <f t="shared" si="11"/>
        <v>246096.94090561886</v>
      </c>
      <c r="J27" s="11">
        <f t="shared" si="11"/>
        <v>231974.03462988458</v>
      </c>
      <c r="K27" s="11">
        <f t="shared" si="11"/>
        <v>217851.12835415028</v>
      </c>
      <c r="L27" s="11">
        <f t="shared" si="11"/>
        <v>206589.42094041596</v>
      </c>
      <c r="M27" s="11">
        <f t="shared" si="11"/>
        <v>198188.9123886817</v>
      </c>
      <c r="N27" s="11">
        <f t="shared" si="11"/>
        <v>189788.4038369474</v>
      </c>
      <c r="O27" s="11">
        <f t="shared" si="11"/>
        <v>181387.89528521313</v>
      </c>
      <c r="P27" s="11">
        <f t="shared" si="11"/>
        <v>172987.38673347884</v>
      </c>
      <c r="Q27" s="11">
        <f t="shared" si="11"/>
        <v>164586.87818174454</v>
      </c>
      <c r="R27" s="11">
        <f t="shared" si="11"/>
        <v>156186.36963001025</v>
      </c>
      <c r="S27" s="11">
        <f t="shared" si="11"/>
        <v>147785.86107827595</v>
      </c>
      <c r="T27" s="11">
        <f t="shared" si="11"/>
        <v>139385.35252654165</v>
      </c>
      <c r="U27" s="11">
        <f t="shared" si="11"/>
        <v>130984.84397480737</v>
      </c>
    </row>
    <row r="29" spans="1:21" x14ac:dyDescent="0.25">
      <c r="A29" t="s">
        <v>33</v>
      </c>
      <c r="B29" s="10">
        <f>B15</f>
        <v>9555340.3358747568</v>
      </c>
      <c r="C29" s="10">
        <f>B31</f>
        <v>8752247.0150150266</v>
      </c>
      <c r="D29" s="10">
        <f t="shared" ref="D29:F29" si="12">C31</f>
        <v>8042856.7783483295</v>
      </c>
      <c r="E29" s="10">
        <f t="shared" si="12"/>
        <v>7412478.911450793</v>
      </c>
      <c r="F29" s="10">
        <f t="shared" si="12"/>
        <v>6849115.0512291566</v>
      </c>
      <c r="G29" s="10">
        <f>F31</f>
        <v>6342935.6869406383</v>
      </c>
      <c r="H29" s="10">
        <f t="shared" ref="H29:U29" si="13">G31</f>
        <v>5885860.4448282551</v>
      </c>
      <c r="I29" s="10">
        <f t="shared" si="13"/>
        <v>5471221.4560516048</v>
      </c>
      <c r="J29" s="10">
        <f>I31</f>
        <v>5093493.2441583611</v>
      </c>
      <c r="K29" s="10">
        <f t="shared" si="13"/>
        <v>4748075.8778130049</v>
      </c>
      <c r="L29" s="10">
        <f>K31</f>
        <v>4431120.7822815431</v>
      </c>
      <c r="M29" s="10">
        <f t="shared" si="13"/>
        <v>4139390.7215889869</v>
      </c>
      <c r="N29" s="10">
        <f t="shared" si="13"/>
        <v>3870147.1581808403</v>
      </c>
      <c r="O29" s="10">
        <f t="shared" si="13"/>
        <v>3621059.5530201294</v>
      </c>
      <c r="P29" s="10">
        <f t="shared" si="13"/>
        <v>3390132.2540897881</v>
      </c>
      <c r="Q29" s="10">
        <f t="shared" si="13"/>
        <v>3175645.4894489083</v>
      </c>
      <c r="R29" s="10">
        <f t="shared" si="13"/>
        <v>2976107.675673089</v>
      </c>
      <c r="S29" s="10">
        <f t="shared" si="13"/>
        <v>2790216.8083845042</v>
      </c>
      <c r="T29" s="10">
        <f t="shared" si="13"/>
        <v>2616829.14639947</v>
      </c>
      <c r="U29" s="10">
        <f t="shared" si="13"/>
        <v>2454933.7569931992</v>
      </c>
    </row>
    <row r="30" spans="1:21" x14ac:dyDescent="0.25">
      <c r="A30" t="s">
        <v>34</v>
      </c>
      <c r="B30" s="10">
        <f>'CCA-Option 2'!G19</f>
        <v>803093.32085972978</v>
      </c>
      <c r="C30" s="10">
        <f>'CCA-Option 2'!H19</f>
        <v>709390.23666669708</v>
      </c>
      <c r="D30" s="10">
        <f>'CCA-Option 2'!I19</f>
        <v>630377.86689753621</v>
      </c>
      <c r="E30" s="10">
        <f>'CCA-Option 2'!J19</f>
        <v>563363.8602216366</v>
      </c>
      <c r="F30" s="10">
        <f>'CCA-Option 2'!K19</f>
        <v>506179.36428851821</v>
      </c>
      <c r="G30" s="10">
        <f>'CCA-Option 2'!L19</f>
        <v>457075.24211238313</v>
      </c>
      <c r="H30" s="10">
        <f>'CCA-Option 2'!M19</f>
        <v>414638.98877665063</v>
      </c>
      <c r="I30" s="10">
        <f>'CCA-Option 2'!N19</f>
        <v>377728.21189324406</v>
      </c>
      <c r="J30" s="10">
        <f>'CCA-Option 2'!O19</f>
        <v>345417.36634535651</v>
      </c>
      <c r="K30" s="10">
        <f>'CCA-Option 2'!P19</f>
        <v>316955.09553146199</v>
      </c>
      <c r="L30" s="10">
        <f>'CCA-Option 2'!Q19</f>
        <v>291730.06069255597</v>
      </c>
      <c r="M30" s="10">
        <f>'CCA-Option 2'!R19</f>
        <v>269243.5634081465</v>
      </c>
      <c r="N30" s="10">
        <f>'CCA-Option 2'!S19</f>
        <v>249087.60516071066</v>
      </c>
      <c r="O30" s="10">
        <f>'CCA-Option 2'!T19</f>
        <v>230927.2989303412</v>
      </c>
      <c r="P30" s="10">
        <f>'CCA-Option 2'!U19</f>
        <v>214486.76464087973</v>
      </c>
      <c r="Q30" s="10">
        <f>'CCA-Option 2'!V19</f>
        <v>199537.81377581929</v>
      </c>
      <c r="R30" s="10">
        <f>'CCA-Option 2'!W19</f>
        <v>185890.86728858468</v>
      </c>
      <c r="S30" s="10">
        <f>'CCA-Option 2'!X19</f>
        <v>173387.66198503398</v>
      </c>
      <c r="T30" s="10">
        <f>'CCA-Option 2'!Y19</f>
        <v>161895.38940627102</v>
      </c>
      <c r="U30" s="10">
        <f>'CCA-Option 2'!Z19</f>
        <v>151301.98232722757</v>
      </c>
    </row>
    <row r="31" spans="1:21" x14ac:dyDescent="0.25">
      <c r="A31" t="s">
        <v>35</v>
      </c>
      <c r="B31" s="10">
        <f>B29-B30</f>
        <v>8752247.0150150266</v>
      </c>
      <c r="C31" s="10">
        <f t="shared" ref="C31:E31" si="14">C29-C30</f>
        <v>8042856.7783483295</v>
      </c>
      <c r="D31" s="10">
        <f t="shared" si="14"/>
        <v>7412478.911450793</v>
      </c>
      <c r="E31" s="10">
        <f t="shared" si="14"/>
        <v>6849115.0512291566</v>
      </c>
      <c r="F31" s="10">
        <f>F29-F30</f>
        <v>6342935.6869406383</v>
      </c>
      <c r="G31" s="10">
        <f t="shared" ref="G31:U31" si="15">G29-G30</f>
        <v>5885860.4448282551</v>
      </c>
      <c r="H31" s="10">
        <f t="shared" si="15"/>
        <v>5471221.4560516048</v>
      </c>
      <c r="I31" s="10">
        <f t="shared" si="15"/>
        <v>5093493.2441583611</v>
      </c>
      <c r="J31" s="10">
        <f t="shared" si="15"/>
        <v>4748075.8778130049</v>
      </c>
      <c r="K31" s="10">
        <f t="shared" si="15"/>
        <v>4431120.7822815431</v>
      </c>
      <c r="L31" s="10">
        <f t="shared" si="15"/>
        <v>4139390.7215889869</v>
      </c>
      <c r="M31" s="10">
        <f t="shared" si="15"/>
        <v>3870147.1581808403</v>
      </c>
      <c r="N31" s="10">
        <f t="shared" si="15"/>
        <v>3621059.5530201294</v>
      </c>
      <c r="O31" s="10">
        <f t="shared" si="15"/>
        <v>3390132.2540897881</v>
      </c>
      <c r="P31" s="10">
        <f t="shared" si="15"/>
        <v>3175645.4894489083</v>
      </c>
      <c r="Q31" s="10">
        <f t="shared" si="15"/>
        <v>2976107.675673089</v>
      </c>
      <c r="R31" s="10">
        <f t="shared" si="15"/>
        <v>2790216.8083845042</v>
      </c>
      <c r="S31" s="10">
        <f t="shared" si="15"/>
        <v>2616829.14639947</v>
      </c>
      <c r="T31" s="10">
        <f t="shared" si="15"/>
        <v>2454933.7569931992</v>
      </c>
      <c r="U31" s="10">
        <f t="shared" si="15"/>
        <v>2303631.7746659718</v>
      </c>
    </row>
    <row r="32" spans="1:2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2" x14ac:dyDescent="0.25">
      <c r="A33" t="s">
        <v>36</v>
      </c>
      <c r="B33" s="10">
        <f>B27+B20-B30</f>
        <v>-250787.47135893023</v>
      </c>
      <c r="C33" s="10">
        <f>C27+C20-C30</f>
        <v>4802.0755451812875</v>
      </c>
      <c r="D33" s="10">
        <f t="shared" ref="D33:U33" si="16">D27+D20-D30</f>
        <v>69691.539038607851</v>
      </c>
      <c r="E33" s="10">
        <f t="shared" si="16"/>
        <v>122582.63943877316</v>
      </c>
      <c r="F33" s="10">
        <f t="shared" si="16"/>
        <v>165644.22909615724</v>
      </c>
      <c r="G33" s="10">
        <f t="shared" si="16"/>
        <v>200625.44499655801</v>
      </c>
      <c r="H33" s="10">
        <f t="shared" si="16"/>
        <v>228938.79205655621</v>
      </c>
      <c r="I33" s="10">
        <f t="shared" si="16"/>
        <v>251726.66266422847</v>
      </c>
      <c r="J33" s="10">
        <f t="shared" si="16"/>
        <v>269914.60193638172</v>
      </c>
      <c r="K33" s="10">
        <f t="shared" si="16"/>
        <v>284253.96647454193</v>
      </c>
      <c r="L33" s="10">
        <f t="shared" si="16"/>
        <v>142886.19389971381</v>
      </c>
      <c r="M33" s="10">
        <f t="shared" si="16"/>
        <v>156972.1826323889</v>
      </c>
      <c r="N33" s="10">
        <f t="shared" si="16"/>
        <v>168727.63232809046</v>
      </c>
      <c r="O33" s="10">
        <f t="shared" si="16"/>
        <v>178487.43000672566</v>
      </c>
      <c r="P33" s="10">
        <f t="shared" si="16"/>
        <v>186527.4557444528</v>
      </c>
      <c r="Q33" s="10">
        <f t="shared" si="16"/>
        <v>193075.89805777892</v>
      </c>
      <c r="R33" s="10">
        <f t="shared" si="16"/>
        <v>198322.33599327927</v>
      </c>
      <c r="S33" s="10">
        <f t="shared" si="16"/>
        <v>202425.0327450957</v>
      </c>
      <c r="T33" s="10">
        <f t="shared" si="16"/>
        <v>205516.79677212433</v>
      </c>
      <c r="U33" s="10">
        <f t="shared" si="16"/>
        <v>207709.69529943352</v>
      </c>
    </row>
    <row r="34" spans="1:22" x14ac:dyDescent="0.25">
      <c r="A34" t="s">
        <v>37</v>
      </c>
      <c r="B34" s="10">
        <f>(B33*0.265)/(1-0.265)</f>
        <v>-90419.972666825182</v>
      </c>
      <c r="C34" s="10">
        <f t="shared" ref="C34:U34" si="17">(C33*0.265)/(1-0.265)</f>
        <v>1731.3605707116208</v>
      </c>
      <c r="D34" s="10">
        <f t="shared" si="17"/>
        <v>25126.881422083105</v>
      </c>
      <c r="E34" s="10">
        <f t="shared" si="17"/>
        <v>44196.461838469237</v>
      </c>
      <c r="F34" s="10">
        <f t="shared" si="17"/>
        <v>59722.068993852612</v>
      </c>
      <c r="G34" s="10">
        <f t="shared" si="17"/>
        <v>72334.344114405278</v>
      </c>
      <c r="H34" s="10">
        <f t="shared" si="17"/>
        <v>82542.557680254962</v>
      </c>
      <c r="I34" s="10">
        <f t="shared" si="17"/>
        <v>90758.592661252449</v>
      </c>
      <c r="J34" s="10">
        <f t="shared" si="17"/>
        <v>97316.148997470969</v>
      </c>
      <c r="K34" s="10">
        <f t="shared" si="17"/>
        <v>102486.12396701172</v>
      </c>
      <c r="L34" s="10">
        <f t="shared" si="17"/>
        <v>51516.790997855998</v>
      </c>
      <c r="M34" s="10">
        <f t="shared" si="17"/>
        <v>56595.412785827291</v>
      </c>
      <c r="N34" s="10">
        <f t="shared" si="17"/>
        <v>60833.772199923784</v>
      </c>
      <c r="O34" s="10">
        <f t="shared" si="17"/>
        <v>64352.610818751433</v>
      </c>
      <c r="P34" s="10">
        <f t="shared" si="17"/>
        <v>67251.395608544204</v>
      </c>
      <c r="Q34" s="10">
        <f t="shared" si="17"/>
        <v>69612.398619471322</v>
      </c>
      <c r="R34" s="10">
        <f t="shared" si="17"/>
        <v>71503.971480570079</v>
      </c>
      <c r="S34" s="10">
        <f t="shared" si="17"/>
        <v>72983.175071361038</v>
      </c>
      <c r="T34" s="10">
        <f t="shared" si="17"/>
        <v>74097.892713759124</v>
      </c>
      <c r="U34" s="10">
        <f t="shared" si="17"/>
        <v>74888.529597754939</v>
      </c>
    </row>
    <row r="35" spans="1:22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2" x14ac:dyDescent="0.25">
      <c r="A36" t="s">
        <v>38</v>
      </c>
      <c r="B36" s="11">
        <f>B20+B26+B27+B34</f>
        <v>590935.66923325066</v>
      </c>
      <c r="C36" s="11">
        <f t="shared" ref="C36:U36" si="18">C20+C26+C27+C34</f>
        <v>968629.41145466093</v>
      </c>
      <c r="D36" s="11">
        <f t="shared" si="18"/>
        <v>967114.33377733501</v>
      </c>
      <c r="E36" s="11">
        <f t="shared" si="18"/>
        <v>961273.31566502363</v>
      </c>
      <c r="F36" s="11">
        <f t="shared" si="18"/>
        <v>951888.32429170946</v>
      </c>
      <c r="G36" s="11">
        <f t="shared" si="18"/>
        <v>939590.00088356459</v>
      </c>
      <c r="H36" s="11">
        <f t="shared" si="18"/>
        <v>924887.6159207169</v>
      </c>
      <c r="I36" s="11">
        <f t="shared" si="18"/>
        <v>908193.05237301695</v>
      </c>
      <c r="J36" s="11">
        <f t="shared" si="18"/>
        <v>889840.01018053805</v>
      </c>
      <c r="K36" s="11">
        <f t="shared" si="18"/>
        <v>870099.38662138139</v>
      </c>
      <c r="L36" s="11">
        <f t="shared" si="18"/>
        <v>643935.06256252818</v>
      </c>
      <c r="M36" s="11">
        <f t="shared" si="18"/>
        <v>634196.50069980195</v>
      </c>
      <c r="N36" s="11">
        <f t="shared" si="18"/>
        <v>623617.67646320094</v>
      </c>
      <c r="O36" s="11">
        <f t="shared" si="18"/>
        <v>612319.33143133111</v>
      </c>
      <c r="P36" s="11">
        <f t="shared" si="18"/>
        <v>600400.93257042661</v>
      </c>
      <c r="Q36" s="11">
        <f t="shared" si="18"/>
        <v>587944.75193065614</v>
      </c>
      <c r="R36" s="11">
        <f t="shared" si="18"/>
        <v>575019.14114105748</v>
      </c>
      <c r="S36" s="11">
        <f t="shared" si="18"/>
        <v>561681.16108115099</v>
      </c>
      <c r="T36" s="11">
        <f t="shared" si="18"/>
        <v>547978.69507285161</v>
      </c>
      <c r="U36" s="11">
        <f t="shared" si="18"/>
        <v>533952.14830614999</v>
      </c>
      <c r="V36" s="11">
        <f>SUM(B36:U36)</f>
        <v>14893496.521660352</v>
      </c>
    </row>
    <row r="37" spans="1:22" x14ac:dyDescent="0.25">
      <c r="A37" t="s">
        <v>7</v>
      </c>
      <c r="B37" s="10">
        <f>'Options Analysis'!C5</f>
        <v>1490192.9669152</v>
      </c>
      <c r="C37" s="11">
        <f>B37+B37*C10</f>
        <v>1519996.826253504</v>
      </c>
      <c r="D37" s="11">
        <f t="shared" ref="D37:U37" si="19">C37+C37*D10</f>
        <v>1550396.7627785741</v>
      </c>
      <c r="E37" s="11">
        <f t="shared" si="19"/>
        <v>1581404.6980341456</v>
      </c>
      <c r="F37" s="11">
        <f t="shared" si="19"/>
        <v>1613032.7919948285</v>
      </c>
      <c r="G37" s="11">
        <f t="shared" si="19"/>
        <v>1645293.447834725</v>
      </c>
      <c r="H37" s="11">
        <f t="shared" si="19"/>
        <v>1678199.3167914196</v>
      </c>
      <c r="I37" s="11">
        <f t="shared" si="19"/>
        <v>1711763.3031272481</v>
      </c>
      <c r="J37" s="11">
        <f t="shared" si="19"/>
        <v>1745998.569189793</v>
      </c>
      <c r="K37" s="11">
        <f t="shared" si="19"/>
        <v>1780918.5405735888</v>
      </c>
      <c r="L37" s="11">
        <f t="shared" si="19"/>
        <v>1816536.9113850605</v>
      </c>
      <c r="M37" s="11">
        <f t="shared" si="19"/>
        <v>1852867.6496127618</v>
      </c>
      <c r="N37" s="11">
        <f t="shared" si="19"/>
        <v>1889925.002605017</v>
      </c>
      <c r="O37" s="11">
        <f t="shared" si="19"/>
        <v>1927723.5026571173</v>
      </c>
      <c r="P37" s="11">
        <f t="shared" si="19"/>
        <v>1966277.9727102597</v>
      </c>
      <c r="Q37" s="11">
        <f t="shared" si="19"/>
        <v>2005603.5321644649</v>
      </c>
      <c r="R37" s="11">
        <f t="shared" si="19"/>
        <v>2045715.6028077542</v>
      </c>
      <c r="S37" s="11">
        <f t="shared" si="19"/>
        <v>2086629.9148639094</v>
      </c>
      <c r="T37" s="11">
        <f t="shared" si="19"/>
        <v>2128362.5131611875</v>
      </c>
      <c r="U37" s="11">
        <f t="shared" si="19"/>
        <v>2170929.7634244114</v>
      </c>
      <c r="V37" s="11">
        <f>SUM(B37:U37)</f>
        <v>36207769.588884972</v>
      </c>
    </row>
    <row r="38" spans="1:22" x14ac:dyDescent="0.25">
      <c r="A38" t="s">
        <v>9</v>
      </c>
      <c r="B38" s="10">
        <f>'Options Analysis'!C7</f>
        <v>416552.76</v>
      </c>
      <c r="C38" s="11">
        <f>B38+B38*C10</f>
        <v>424883.81520000001</v>
      </c>
      <c r="D38" s="11">
        <f t="shared" ref="D38:U38" si="20">C38+C38*D10</f>
        <v>433381.49150400003</v>
      </c>
      <c r="E38" s="11">
        <f t="shared" si="20"/>
        <v>442049.12133408006</v>
      </c>
      <c r="F38" s="11">
        <f t="shared" si="20"/>
        <v>450890.10376076167</v>
      </c>
      <c r="G38" s="11">
        <f t="shared" si="20"/>
        <v>459907.90583597688</v>
      </c>
      <c r="H38" s="11">
        <f t="shared" si="20"/>
        <v>469106.06395269639</v>
      </c>
      <c r="I38" s="11">
        <f t="shared" si="20"/>
        <v>478488.18523175031</v>
      </c>
      <c r="J38" s="11">
        <f t="shared" si="20"/>
        <v>488057.94893638534</v>
      </c>
      <c r="K38" s="11">
        <f t="shared" si="20"/>
        <v>497819.10791511304</v>
      </c>
      <c r="L38" s="11">
        <f t="shared" si="20"/>
        <v>507775.49007341528</v>
      </c>
      <c r="M38" s="11">
        <f t="shared" si="20"/>
        <v>517930.99987488356</v>
      </c>
      <c r="N38" s="11">
        <f t="shared" si="20"/>
        <v>528289.61987238121</v>
      </c>
      <c r="O38" s="11">
        <f t="shared" si="20"/>
        <v>538855.41226982884</v>
      </c>
      <c r="P38" s="11">
        <f t="shared" si="20"/>
        <v>549632.52051522536</v>
      </c>
      <c r="Q38" s="11">
        <f t="shared" si="20"/>
        <v>560625.17092552991</v>
      </c>
      <c r="R38" s="11">
        <f t="shared" si="20"/>
        <v>571837.67434404045</v>
      </c>
      <c r="S38" s="11">
        <f t="shared" si="20"/>
        <v>583274.42783092125</v>
      </c>
      <c r="T38" s="11">
        <f t="shared" si="20"/>
        <v>594939.91638753971</v>
      </c>
      <c r="U38" s="11">
        <f t="shared" si="20"/>
        <v>606838.71471529047</v>
      </c>
      <c r="V38" s="11">
        <f>SUM(B38:U38)</f>
        <v>10121136.45047982</v>
      </c>
    </row>
    <row r="39" spans="1:22" x14ac:dyDescent="0.25">
      <c r="A39" t="s">
        <v>39</v>
      </c>
      <c r="B39" s="10">
        <f>'Options Analysis'!C6</f>
        <v>-78546.249367546086</v>
      </c>
      <c r="C39" s="10">
        <f>B39+B39*C10</f>
        <v>-80117.174354897012</v>
      </c>
      <c r="D39" s="10">
        <f t="shared" ref="D39:U39" si="21">C39+C39*D10</f>
        <v>-81719.517841994952</v>
      </c>
      <c r="E39" s="10">
        <f t="shared" si="21"/>
        <v>-83353.908198834848</v>
      </c>
      <c r="F39" s="10">
        <f t="shared" si="21"/>
        <v>-85020.986362811542</v>
      </c>
      <c r="G39" s="10">
        <f t="shared" si="21"/>
        <v>-86721.406090067772</v>
      </c>
      <c r="H39" s="10">
        <f t="shared" si="21"/>
        <v>-88455.834211869122</v>
      </c>
      <c r="I39" s="10">
        <f t="shared" si="21"/>
        <v>-90224.9508961065</v>
      </c>
      <c r="J39" s="10">
        <f t="shared" si="21"/>
        <v>-92029.449914028635</v>
      </c>
      <c r="K39" s="10">
        <f t="shared" si="21"/>
        <v>-93870.038912309203</v>
      </c>
      <c r="L39" s="10">
        <f t="shared" si="21"/>
        <v>-95747.439690555388</v>
      </c>
      <c r="M39" s="10">
        <f t="shared" si="21"/>
        <v>-97662.3884843665</v>
      </c>
      <c r="N39" s="10">
        <f t="shared" si="21"/>
        <v>-99615.636254053825</v>
      </c>
      <c r="O39" s="10">
        <f t="shared" si="21"/>
        <v>-101607.9489791349</v>
      </c>
      <c r="P39" s="10">
        <f t="shared" si="21"/>
        <v>-103640.10795871761</v>
      </c>
      <c r="Q39" s="10">
        <f t="shared" si="21"/>
        <v>-105712.91011789195</v>
      </c>
      <c r="R39" s="10">
        <f t="shared" si="21"/>
        <v>-107827.1683202498</v>
      </c>
      <c r="S39" s="10">
        <f t="shared" si="21"/>
        <v>-109983.71168665479</v>
      </c>
      <c r="T39" s="10">
        <f t="shared" si="21"/>
        <v>-112183.38592038788</v>
      </c>
      <c r="U39" s="10">
        <f t="shared" si="21"/>
        <v>-114427.05363879564</v>
      </c>
      <c r="V39" s="10">
        <f>SUM(B39:U39)</f>
        <v>-1908467.2672012737</v>
      </c>
    </row>
    <row r="41" spans="1:22" x14ac:dyDescent="0.25">
      <c r="A41" t="s">
        <v>40</v>
      </c>
      <c r="B41" s="11">
        <f>B36+B37+B38+B39</f>
        <v>2419135.1467809044</v>
      </c>
      <c r="C41" s="11">
        <f>C36+C37+C38+C39</f>
        <v>2833392.878553268</v>
      </c>
      <c r="D41" s="11">
        <f t="shared" ref="D41:U41" si="22">D36+D37+D38+D39</f>
        <v>2869173.0702179144</v>
      </c>
      <c r="E41" s="11">
        <f t="shared" si="22"/>
        <v>2901373.2268344145</v>
      </c>
      <c r="F41" s="11">
        <f t="shared" si="22"/>
        <v>2930790.2336844881</v>
      </c>
      <c r="G41" s="11">
        <f t="shared" si="22"/>
        <v>2958069.948464199</v>
      </c>
      <c r="H41" s="11">
        <f t="shared" si="22"/>
        <v>2983737.1624529641</v>
      </c>
      <c r="I41" s="11">
        <f t="shared" si="22"/>
        <v>3008219.5898359087</v>
      </c>
      <c r="J41" s="11">
        <f t="shared" si="22"/>
        <v>3031867.0783926873</v>
      </c>
      <c r="K41" s="11">
        <f t="shared" si="22"/>
        <v>3054966.9961977741</v>
      </c>
      <c r="L41" s="11">
        <f t="shared" si="22"/>
        <v>2872500.0243304488</v>
      </c>
      <c r="M41" s="11">
        <f t="shared" si="22"/>
        <v>2907332.761703081</v>
      </c>
      <c r="N41" s="11">
        <f t="shared" si="22"/>
        <v>2942216.6626865449</v>
      </c>
      <c r="O41" s="11">
        <f t="shared" si="22"/>
        <v>2977290.2973791426</v>
      </c>
      <c r="P41" s="11">
        <f t="shared" si="22"/>
        <v>3012671.3178371941</v>
      </c>
      <c r="Q41" s="11">
        <f t="shared" si="22"/>
        <v>3048460.5449027591</v>
      </c>
      <c r="R41" s="11">
        <f t="shared" si="22"/>
        <v>3084745.2499726024</v>
      </c>
      <c r="S41" s="11">
        <f t="shared" si="22"/>
        <v>3121601.7920893263</v>
      </c>
      <c r="T41" s="11">
        <f t="shared" si="22"/>
        <v>3159097.7387011913</v>
      </c>
      <c r="U41" s="11">
        <f t="shared" si="22"/>
        <v>3197293.5728070559</v>
      </c>
      <c r="V41" s="11">
        <f>SUM(B41:U41)</f>
        <v>59313935.293823868</v>
      </c>
    </row>
    <row r="43" spans="1:22" x14ac:dyDescent="0.25">
      <c r="A43" s="7" t="s">
        <v>41</v>
      </c>
      <c r="B43" s="58">
        <f>NPV(C8,B41:U41)</f>
        <v>32198823.446959779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7E4CE-2BDF-492D-90B3-BF6E185953D2}">
  <dimension ref="A1:V43"/>
  <sheetViews>
    <sheetView workbookViewId="0">
      <selection activeCell="F21" sqref="F21"/>
    </sheetView>
  </sheetViews>
  <sheetFormatPr defaultRowHeight="15" x14ac:dyDescent="0.25"/>
  <cols>
    <col min="1" max="1" width="35.42578125" customWidth="1"/>
    <col min="2" max="21" width="14.42578125" customWidth="1"/>
    <col min="22" max="22" width="14.28515625" bestFit="1" customWidth="1"/>
  </cols>
  <sheetData>
    <row r="1" spans="1:21" x14ac:dyDescent="0.25">
      <c r="C1" s="68" t="s">
        <v>12</v>
      </c>
    </row>
    <row r="2" spans="1:21" x14ac:dyDescent="0.25">
      <c r="B2" s="2" t="s">
        <v>13</v>
      </c>
      <c r="C2" s="55">
        <v>0.02</v>
      </c>
    </row>
    <row r="3" spans="1:21" x14ac:dyDescent="0.25">
      <c r="A3" s="69" t="s">
        <v>14</v>
      </c>
      <c r="B3" s="70"/>
      <c r="C3" s="6"/>
    </row>
    <row r="4" spans="1:21" x14ac:dyDescent="0.25">
      <c r="A4" s="19">
        <v>0.4</v>
      </c>
      <c r="B4" s="1" t="s">
        <v>15</v>
      </c>
      <c r="C4" s="4">
        <v>9.2100000000000001E-2</v>
      </c>
    </row>
    <row r="5" spans="1:21" x14ac:dyDescent="0.25">
      <c r="A5" s="19">
        <v>0.56000000000000005</v>
      </c>
      <c r="B5" s="1" t="s">
        <v>16</v>
      </c>
      <c r="C5" s="4">
        <v>4.58E-2</v>
      </c>
      <c r="E5" s="59">
        <f>A5/A7</f>
        <v>0.93333333333333324</v>
      </c>
    </row>
    <row r="6" spans="1:21" x14ac:dyDescent="0.25">
      <c r="A6" s="62">
        <v>0.04</v>
      </c>
      <c r="B6" s="63" t="s">
        <v>17</v>
      </c>
      <c r="C6" s="64">
        <v>6.2300000000000001E-2</v>
      </c>
      <c r="E6" s="59">
        <f>A6/A7</f>
        <v>6.6666666666666652E-2</v>
      </c>
    </row>
    <row r="7" spans="1:21" x14ac:dyDescent="0.25">
      <c r="A7" s="67">
        <f>A5+A6</f>
        <v>0.60000000000000009</v>
      </c>
      <c r="B7" s="65" t="s">
        <v>18</v>
      </c>
      <c r="C7" s="66">
        <f>C5*E5+C6*E6</f>
        <v>4.6899999999999997E-2</v>
      </c>
    </row>
    <row r="8" spans="1:21" x14ac:dyDescent="0.25">
      <c r="A8" s="3"/>
      <c r="B8" s="1" t="s">
        <v>19</v>
      </c>
      <c r="C8" s="20">
        <f>C4*A4+C5*A5+C6*A6</f>
        <v>6.498000000000001E-2</v>
      </c>
    </row>
    <row r="9" spans="1:21" x14ac:dyDescent="0.25">
      <c r="D9" s="3"/>
    </row>
    <row r="10" spans="1:21" s="15" customFormat="1" x14ac:dyDescent="0.25">
      <c r="A10" s="15" t="s">
        <v>13</v>
      </c>
      <c r="B10" s="16">
        <v>0</v>
      </c>
      <c r="C10" s="17">
        <f>C2</f>
        <v>0.02</v>
      </c>
      <c r="D10" s="17">
        <f>C10</f>
        <v>0.02</v>
      </c>
      <c r="E10" s="17">
        <f t="shared" ref="E10:U10" si="0">D10</f>
        <v>0.02</v>
      </c>
      <c r="F10" s="17">
        <f t="shared" si="0"/>
        <v>0.02</v>
      </c>
      <c r="G10" s="17">
        <f t="shared" si="0"/>
        <v>0.02</v>
      </c>
      <c r="H10" s="17">
        <f t="shared" si="0"/>
        <v>0.02</v>
      </c>
      <c r="I10" s="17">
        <f t="shared" si="0"/>
        <v>0.02</v>
      </c>
      <c r="J10" s="17">
        <f t="shared" si="0"/>
        <v>0.02</v>
      </c>
      <c r="K10" s="17">
        <f t="shared" si="0"/>
        <v>0.02</v>
      </c>
      <c r="L10" s="17">
        <f t="shared" si="0"/>
        <v>0.02</v>
      </c>
      <c r="M10" s="17">
        <f t="shared" si="0"/>
        <v>0.02</v>
      </c>
      <c r="N10" s="17">
        <f t="shared" si="0"/>
        <v>0.02</v>
      </c>
      <c r="O10" s="17">
        <f t="shared" si="0"/>
        <v>0.02</v>
      </c>
      <c r="P10" s="17">
        <f t="shared" si="0"/>
        <v>0.02</v>
      </c>
      <c r="Q10" s="17">
        <f t="shared" si="0"/>
        <v>0.02</v>
      </c>
      <c r="R10" s="17">
        <f t="shared" si="0"/>
        <v>0.02</v>
      </c>
      <c r="S10" s="17">
        <f t="shared" si="0"/>
        <v>0.02</v>
      </c>
      <c r="T10" s="17">
        <f t="shared" si="0"/>
        <v>0.02</v>
      </c>
      <c r="U10" s="17">
        <f t="shared" si="0"/>
        <v>0.02</v>
      </c>
    </row>
    <row r="11" spans="1:21" s="15" customFormat="1" x14ac:dyDescent="0.25">
      <c r="A11" s="15" t="s">
        <v>20</v>
      </c>
      <c r="B11" s="18">
        <v>0</v>
      </c>
      <c r="C11" s="18">
        <f>B11+C10</f>
        <v>0.02</v>
      </c>
      <c r="D11" s="18">
        <f t="shared" ref="D11:U11" si="1">C11+D10</f>
        <v>0.04</v>
      </c>
      <c r="E11" s="18">
        <f t="shared" si="1"/>
        <v>0.06</v>
      </c>
      <c r="F11" s="18">
        <f t="shared" si="1"/>
        <v>0.08</v>
      </c>
      <c r="G11" s="18">
        <f t="shared" si="1"/>
        <v>0.1</v>
      </c>
      <c r="H11" s="18">
        <f t="shared" si="1"/>
        <v>0.12000000000000001</v>
      </c>
      <c r="I11" s="18">
        <f t="shared" si="1"/>
        <v>0.14000000000000001</v>
      </c>
      <c r="J11" s="18">
        <f t="shared" si="1"/>
        <v>0.16</v>
      </c>
      <c r="K11" s="18">
        <f t="shared" si="1"/>
        <v>0.18</v>
      </c>
      <c r="L11" s="18">
        <f t="shared" si="1"/>
        <v>0.19999999999999998</v>
      </c>
      <c r="M11" s="18">
        <f t="shared" si="1"/>
        <v>0.21999999999999997</v>
      </c>
      <c r="N11" s="18">
        <f t="shared" si="1"/>
        <v>0.23999999999999996</v>
      </c>
      <c r="O11" s="18">
        <f t="shared" si="1"/>
        <v>0.25999999999999995</v>
      </c>
      <c r="P11" s="18">
        <f t="shared" si="1"/>
        <v>0.27999999999999997</v>
      </c>
      <c r="Q11" s="18">
        <f t="shared" si="1"/>
        <v>0.3</v>
      </c>
      <c r="R11" s="18">
        <f t="shared" si="1"/>
        <v>0.32</v>
      </c>
      <c r="S11" s="18">
        <f t="shared" si="1"/>
        <v>0.34</v>
      </c>
      <c r="T11" s="18">
        <f t="shared" si="1"/>
        <v>0.36000000000000004</v>
      </c>
      <c r="U11" s="18">
        <f t="shared" si="1"/>
        <v>0.38000000000000006</v>
      </c>
    </row>
    <row r="12" spans="1:21" s="8" customFormat="1" x14ac:dyDescent="0.25">
      <c r="B12" s="71">
        <v>2025</v>
      </c>
      <c r="C12" s="71">
        <v>2026</v>
      </c>
      <c r="D12" s="71">
        <v>2027</v>
      </c>
      <c r="E12" s="71">
        <v>2028</v>
      </c>
      <c r="F12" s="71">
        <v>2029</v>
      </c>
      <c r="G12" s="71">
        <v>2030</v>
      </c>
      <c r="H12" s="71">
        <v>2031</v>
      </c>
      <c r="I12" s="71">
        <v>2032</v>
      </c>
      <c r="J12" s="71">
        <v>2033</v>
      </c>
      <c r="K12" s="71">
        <v>2034</v>
      </c>
      <c r="L12" s="71">
        <v>2035</v>
      </c>
      <c r="M12" s="71">
        <v>2036</v>
      </c>
      <c r="N12" s="71">
        <v>2037</v>
      </c>
      <c r="O12" s="71">
        <v>2038</v>
      </c>
      <c r="P12" s="71">
        <v>2039</v>
      </c>
      <c r="Q12" s="71">
        <v>2040</v>
      </c>
      <c r="R12" s="71">
        <v>2041</v>
      </c>
      <c r="S12" s="71">
        <v>2042</v>
      </c>
      <c r="T12" s="71">
        <v>2043</v>
      </c>
      <c r="U12" s="71">
        <v>2044</v>
      </c>
    </row>
    <row r="13" spans="1:21" x14ac:dyDescent="0.25">
      <c r="A13" s="7" t="s">
        <v>21</v>
      </c>
    </row>
    <row r="14" spans="1:21" x14ac:dyDescent="0.25">
      <c r="A14" t="s">
        <v>22</v>
      </c>
      <c r="B14" s="10">
        <v>0</v>
      </c>
      <c r="C14" s="10">
        <f>B16</f>
        <v>33439250</v>
      </c>
      <c r="D14" s="10">
        <f>C16</f>
        <v>33439250</v>
      </c>
      <c r="E14" s="10">
        <f t="shared" ref="E14:U14" si="2">D16</f>
        <v>33439250</v>
      </c>
      <c r="F14" s="10">
        <f t="shared" si="2"/>
        <v>33439250</v>
      </c>
      <c r="G14" s="10">
        <f t="shared" si="2"/>
        <v>33439250</v>
      </c>
      <c r="H14" s="10">
        <f t="shared" si="2"/>
        <v>33439250</v>
      </c>
      <c r="I14" s="10">
        <f t="shared" si="2"/>
        <v>33439250</v>
      </c>
      <c r="J14" s="10">
        <f t="shared" si="2"/>
        <v>33439250</v>
      </c>
      <c r="K14" s="10">
        <f t="shared" si="2"/>
        <v>33439250</v>
      </c>
      <c r="L14" s="10">
        <f t="shared" si="2"/>
        <v>33439250</v>
      </c>
      <c r="M14" s="10">
        <f t="shared" si="2"/>
        <v>33439250</v>
      </c>
      <c r="N14" s="10">
        <f t="shared" si="2"/>
        <v>33439250</v>
      </c>
      <c r="O14" s="10">
        <f t="shared" si="2"/>
        <v>33439250</v>
      </c>
      <c r="P14" s="10">
        <f t="shared" si="2"/>
        <v>33439250</v>
      </c>
      <c r="Q14" s="10">
        <f t="shared" si="2"/>
        <v>33439250</v>
      </c>
      <c r="R14" s="10">
        <f t="shared" si="2"/>
        <v>33439250</v>
      </c>
      <c r="S14" s="10">
        <f t="shared" si="2"/>
        <v>33439250</v>
      </c>
      <c r="T14" s="10">
        <f t="shared" si="2"/>
        <v>33439250</v>
      </c>
      <c r="U14" s="10">
        <f t="shared" si="2"/>
        <v>33439250</v>
      </c>
    </row>
    <row r="15" spans="1:21" x14ac:dyDescent="0.25">
      <c r="A15" t="s">
        <v>23</v>
      </c>
      <c r="B15" s="10">
        <v>33439250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f>H15</f>
        <v>0</v>
      </c>
      <c r="J15" s="10">
        <v>0</v>
      </c>
      <c r="K15" s="10">
        <v>0</v>
      </c>
      <c r="L15" s="10">
        <v>0</v>
      </c>
      <c r="M15" s="10">
        <v>0</v>
      </c>
      <c r="N15" s="10">
        <f t="shared" ref="N15:U15" si="3">M15</f>
        <v>0</v>
      </c>
      <c r="O15" s="10">
        <f t="shared" si="3"/>
        <v>0</v>
      </c>
      <c r="P15" s="10">
        <f t="shared" si="3"/>
        <v>0</v>
      </c>
      <c r="Q15" s="10">
        <f t="shared" si="3"/>
        <v>0</v>
      </c>
      <c r="R15" s="10">
        <f t="shared" si="3"/>
        <v>0</v>
      </c>
      <c r="S15" s="10">
        <f t="shared" si="3"/>
        <v>0</v>
      </c>
      <c r="T15" s="10">
        <f t="shared" si="3"/>
        <v>0</v>
      </c>
      <c r="U15" s="10">
        <f t="shared" si="3"/>
        <v>0</v>
      </c>
    </row>
    <row r="16" spans="1:21" x14ac:dyDescent="0.25">
      <c r="A16" t="s">
        <v>24</v>
      </c>
      <c r="B16" s="10">
        <f>B14+B15</f>
        <v>33439250</v>
      </c>
      <c r="C16" s="10">
        <f>C14+C15</f>
        <v>33439250</v>
      </c>
      <c r="D16" s="10">
        <f t="shared" ref="D16:U16" si="4">D14+D15</f>
        <v>33439250</v>
      </c>
      <c r="E16" s="10">
        <f t="shared" si="4"/>
        <v>33439250</v>
      </c>
      <c r="F16" s="10">
        <f t="shared" si="4"/>
        <v>33439250</v>
      </c>
      <c r="G16" s="10">
        <f t="shared" si="4"/>
        <v>33439250</v>
      </c>
      <c r="H16" s="10">
        <f t="shared" si="4"/>
        <v>33439250</v>
      </c>
      <c r="I16" s="10">
        <f t="shared" si="4"/>
        <v>33439250</v>
      </c>
      <c r="J16" s="10">
        <f t="shared" si="4"/>
        <v>33439250</v>
      </c>
      <c r="K16" s="10">
        <f t="shared" si="4"/>
        <v>33439250</v>
      </c>
      <c r="L16" s="10">
        <f t="shared" si="4"/>
        <v>33439250</v>
      </c>
      <c r="M16" s="10">
        <f t="shared" si="4"/>
        <v>33439250</v>
      </c>
      <c r="N16" s="10">
        <f t="shared" si="4"/>
        <v>33439250</v>
      </c>
      <c r="O16" s="10">
        <f t="shared" si="4"/>
        <v>33439250</v>
      </c>
      <c r="P16" s="10">
        <f t="shared" si="4"/>
        <v>33439250</v>
      </c>
      <c r="Q16" s="10">
        <f t="shared" si="4"/>
        <v>33439250</v>
      </c>
      <c r="R16" s="10">
        <f t="shared" si="4"/>
        <v>33439250</v>
      </c>
      <c r="S16" s="10">
        <f t="shared" si="4"/>
        <v>33439250</v>
      </c>
      <c r="T16" s="10">
        <f t="shared" si="4"/>
        <v>33439250</v>
      </c>
      <c r="U16" s="10">
        <f t="shared" si="4"/>
        <v>33439250</v>
      </c>
    </row>
    <row r="17" spans="1:21" x14ac:dyDescent="0.25">
      <c r="A17" t="s">
        <v>25</v>
      </c>
      <c r="B17" s="10">
        <f>(B14+B16)/2</f>
        <v>16719625</v>
      </c>
      <c r="C17" s="10">
        <f t="shared" ref="C17:U17" si="5">(C14+C16)/2</f>
        <v>33439250</v>
      </c>
      <c r="D17" s="10">
        <f t="shared" si="5"/>
        <v>33439250</v>
      </c>
      <c r="E17" s="10">
        <f t="shared" si="5"/>
        <v>33439250</v>
      </c>
      <c r="F17" s="10">
        <f t="shared" si="5"/>
        <v>33439250</v>
      </c>
      <c r="G17" s="10">
        <f t="shared" si="5"/>
        <v>33439250</v>
      </c>
      <c r="H17" s="10">
        <f t="shared" si="5"/>
        <v>33439250</v>
      </c>
      <c r="I17" s="10">
        <f t="shared" si="5"/>
        <v>33439250</v>
      </c>
      <c r="J17" s="10">
        <f t="shared" si="5"/>
        <v>33439250</v>
      </c>
      <c r="K17" s="10">
        <f t="shared" si="5"/>
        <v>33439250</v>
      </c>
      <c r="L17" s="10">
        <f t="shared" si="5"/>
        <v>33439250</v>
      </c>
      <c r="M17" s="10">
        <f t="shared" si="5"/>
        <v>33439250</v>
      </c>
      <c r="N17" s="10">
        <f t="shared" si="5"/>
        <v>33439250</v>
      </c>
      <c r="O17" s="10">
        <f t="shared" si="5"/>
        <v>33439250</v>
      </c>
      <c r="P17" s="10">
        <f t="shared" si="5"/>
        <v>33439250</v>
      </c>
      <c r="Q17" s="10">
        <f t="shared" si="5"/>
        <v>33439250</v>
      </c>
      <c r="R17" s="10">
        <f t="shared" si="5"/>
        <v>33439250</v>
      </c>
      <c r="S17" s="10">
        <f t="shared" si="5"/>
        <v>33439250</v>
      </c>
      <c r="T17" s="10">
        <f t="shared" si="5"/>
        <v>33439250</v>
      </c>
      <c r="U17" s="10">
        <f t="shared" si="5"/>
        <v>33439250</v>
      </c>
    </row>
    <row r="18" spans="1:21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x14ac:dyDescent="0.25">
      <c r="A19" t="s">
        <v>26</v>
      </c>
      <c r="B19" s="10">
        <v>0</v>
      </c>
      <c r="C19" s="10">
        <f>B21</f>
        <v>777198.25881049922</v>
      </c>
      <c r="D19" s="10">
        <f>C21</f>
        <v>1554396.5176209984</v>
      </c>
      <c r="E19" s="10">
        <f t="shared" ref="E19:U19" si="6">D21</f>
        <v>2331594.7764314977</v>
      </c>
      <c r="F19" s="10">
        <f t="shared" si="6"/>
        <v>3108793.0352419969</v>
      </c>
      <c r="G19" s="10">
        <f t="shared" si="6"/>
        <v>3885991.2940524961</v>
      </c>
      <c r="H19" s="10">
        <f t="shared" si="6"/>
        <v>4663189.5528629953</v>
      </c>
      <c r="I19" s="10">
        <f t="shared" si="6"/>
        <v>5440387.8116734941</v>
      </c>
      <c r="J19" s="10">
        <f t="shared" si="6"/>
        <v>6217586.0704839937</v>
      </c>
      <c r="K19" s="10">
        <f t="shared" si="6"/>
        <v>6994784.3292944934</v>
      </c>
      <c r="L19" s="10">
        <f>K21</f>
        <v>7771982.5881049931</v>
      </c>
      <c r="M19" s="10">
        <f t="shared" si="6"/>
        <v>8393849.7469154932</v>
      </c>
      <c r="N19" s="10">
        <f t="shared" si="6"/>
        <v>9015716.9057259932</v>
      </c>
      <c r="O19" s="10">
        <f t="shared" si="6"/>
        <v>9637584.0645364933</v>
      </c>
      <c r="P19" s="10">
        <f t="shared" si="6"/>
        <v>10259451.223346993</v>
      </c>
      <c r="Q19" s="10">
        <f t="shared" si="6"/>
        <v>10881318.382157493</v>
      </c>
      <c r="R19" s="10">
        <f t="shared" si="6"/>
        <v>11503185.540967993</v>
      </c>
      <c r="S19" s="10">
        <f t="shared" si="6"/>
        <v>12125052.699778493</v>
      </c>
      <c r="T19" s="10">
        <f t="shared" si="6"/>
        <v>12746919.858588994</v>
      </c>
      <c r="U19" s="10">
        <f t="shared" si="6"/>
        <v>13368787.017399494</v>
      </c>
    </row>
    <row r="20" spans="1:21" x14ac:dyDescent="0.25">
      <c r="A20" t="s">
        <v>27</v>
      </c>
      <c r="B20" s="10">
        <f>'Depr.-Option 3'!F19</f>
        <v>777198.25881049922</v>
      </c>
      <c r="C20" s="10">
        <f>'Depr.-Option 3'!G19</f>
        <v>777198.25881049922</v>
      </c>
      <c r="D20" s="10">
        <f>'Depr.-Option 3'!H19</f>
        <v>777198.25881049922</v>
      </c>
      <c r="E20" s="10">
        <f>'Depr.-Option 3'!I19</f>
        <v>777198.25881049922</v>
      </c>
      <c r="F20" s="10">
        <f>'Depr.-Option 3'!J19</f>
        <v>777198.25881049922</v>
      </c>
      <c r="G20" s="10">
        <f>'Depr.-Option 3'!K19</f>
        <v>777198.25881049922</v>
      </c>
      <c r="H20" s="10">
        <f>'Depr.-Option 3'!L19</f>
        <v>777198.25881049922</v>
      </c>
      <c r="I20" s="10">
        <f>'Depr.-Option 3'!M19</f>
        <v>777198.25881049922</v>
      </c>
      <c r="J20" s="10">
        <f>'Depr.-Option 3'!N19</f>
        <v>777198.25881049922</v>
      </c>
      <c r="K20" s="10">
        <f>'Depr.-Option 3'!O19</f>
        <v>777198.25881049922</v>
      </c>
      <c r="L20" s="10">
        <f>'Depr.-Option 3'!P19</f>
        <v>621867.15881049936</v>
      </c>
      <c r="M20" s="10">
        <f>'Depr.-Option 3'!Q19</f>
        <v>621867.15881049924</v>
      </c>
      <c r="N20" s="10">
        <f>'Depr.-Option 3'!R19</f>
        <v>621867.15881049924</v>
      </c>
      <c r="O20" s="10">
        <f>'Depr.-Option 3'!S19</f>
        <v>621867.15881049924</v>
      </c>
      <c r="P20" s="10">
        <f>'Depr.-Option 3'!T19</f>
        <v>621867.15881049924</v>
      </c>
      <c r="Q20" s="10">
        <f>'Depr.-Option 3'!U19</f>
        <v>621867.15881049924</v>
      </c>
      <c r="R20" s="10">
        <f>'Depr.-Option 3'!V19</f>
        <v>621867.15881049924</v>
      </c>
      <c r="S20" s="10">
        <f>'Depr.-Option 3'!W19</f>
        <v>621867.15881049924</v>
      </c>
      <c r="T20" s="10">
        <f>'Depr.-Option 3'!X19</f>
        <v>621867.15881049924</v>
      </c>
      <c r="U20" s="10">
        <f>'Depr.-Option 3'!Y19</f>
        <v>621867.15881049924</v>
      </c>
    </row>
    <row r="21" spans="1:21" x14ac:dyDescent="0.25">
      <c r="A21" t="s">
        <v>28</v>
      </c>
      <c r="B21" s="10">
        <f>B19+B20</f>
        <v>777198.25881049922</v>
      </c>
      <c r="C21" s="10">
        <f>C19+C20</f>
        <v>1554396.5176209984</v>
      </c>
      <c r="D21" s="10">
        <f t="shared" ref="D21:U21" si="7">D19+D20</f>
        <v>2331594.7764314977</v>
      </c>
      <c r="E21" s="10">
        <f t="shared" si="7"/>
        <v>3108793.0352419969</v>
      </c>
      <c r="F21" s="10">
        <f t="shared" si="7"/>
        <v>3885991.2940524961</v>
      </c>
      <c r="G21" s="10">
        <f t="shared" si="7"/>
        <v>4663189.5528629953</v>
      </c>
      <c r="H21" s="10">
        <f t="shared" si="7"/>
        <v>5440387.8116734941</v>
      </c>
      <c r="I21" s="10">
        <f t="shared" si="7"/>
        <v>6217586.0704839937</v>
      </c>
      <c r="J21" s="10">
        <f t="shared" si="7"/>
        <v>6994784.3292944934</v>
      </c>
      <c r="K21" s="10">
        <f t="shared" si="7"/>
        <v>7771982.5881049931</v>
      </c>
      <c r="L21" s="10">
        <f t="shared" si="7"/>
        <v>8393849.7469154932</v>
      </c>
      <c r="M21" s="10">
        <f t="shared" si="7"/>
        <v>9015716.9057259932</v>
      </c>
      <c r="N21" s="10">
        <f t="shared" si="7"/>
        <v>9637584.0645364933</v>
      </c>
      <c r="O21" s="10">
        <f t="shared" si="7"/>
        <v>10259451.223346993</v>
      </c>
      <c r="P21" s="10">
        <f t="shared" si="7"/>
        <v>10881318.382157493</v>
      </c>
      <c r="Q21" s="10">
        <f t="shared" si="7"/>
        <v>11503185.540967993</v>
      </c>
      <c r="R21" s="10">
        <f t="shared" si="7"/>
        <v>12125052.699778493</v>
      </c>
      <c r="S21" s="10">
        <f t="shared" si="7"/>
        <v>12746919.858588994</v>
      </c>
      <c r="T21" s="10">
        <f t="shared" si="7"/>
        <v>13368787.017399494</v>
      </c>
      <c r="U21" s="10">
        <f t="shared" si="7"/>
        <v>13990654.176209994</v>
      </c>
    </row>
    <row r="22" spans="1:21" x14ac:dyDescent="0.25">
      <c r="A22" t="s">
        <v>29</v>
      </c>
      <c r="B22" s="10">
        <f>(B19+B21)/2</f>
        <v>388599.12940524961</v>
      </c>
      <c r="C22" s="10">
        <f t="shared" ref="C22:U22" si="8">(C19+C21)/2</f>
        <v>1165797.3882157488</v>
      </c>
      <c r="D22" s="10">
        <f t="shared" si="8"/>
        <v>1942995.647026248</v>
      </c>
      <c r="E22" s="10">
        <f t="shared" si="8"/>
        <v>2720193.905836747</v>
      </c>
      <c r="F22" s="10">
        <f t="shared" si="8"/>
        <v>3497392.1646472467</v>
      </c>
      <c r="G22" s="10">
        <f t="shared" si="8"/>
        <v>4274590.4234577455</v>
      </c>
      <c r="H22" s="10">
        <f t="shared" si="8"/>
        <v>5051788.6822682451</v>
      </c>
      <c r="I22" s="10">
        <f t="shared" si="8"/>
        <v>5828986.9410787439</v>
      </c>
      <c r="J22" s="10">
        <f t="shared" si="8"/>
        <v>6606185.1998892436</v>
      </c>
      <c r="K22" s="10">
        <f t="shared" si="8"/>
        <v>7383383.4586997433</v>
      </c>
      <c r="L22" s="10">
        <f t="shared" si="8"/>
        <v>8082916.1675102431</v>
      </c>
      <c r="M22" s="10">
        <f t="shared" si="8"/>
        <v>8704783.3263207432</v>
      </c>
      <c r="N22" s="10">
        <f t="shared" si="8"/>
        <v>9326650.4851312432</v>
      </c>
      <c r="O22" s="10">
        <f t="shared" si="8"/>
        <v>9948517.6439417433</v>
      </c>
      <c r="P22" s="10">
        <f t="shared" si="8"/>
        <v>10570384.802752243</v>
      </c>
      <c r="Q22" s="10">
        <f t="shared" si="8"/>
        <v>11192251.961562743</v>
      </c>
      <c r="R22" s="10">
        <f t="shared" si="8"/>
        <v>11814119.120373243</v>
      </c>
      <c r="S22" s="10">
        <f t="shared" si="8"/>
        <v>12435986.279183744</v>
      </c>
      <c r="T22" s="10">
        <f t="shared" si="8"/>
        <v>13057853.437994244</v>
      </c>
      <c r="U22" s="10">
        <f t="shared" si="8"/>
        <v>13679720.596804744</v>
      </c>
    </row>
    <row r="23" spans="1:21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x14ac:dyDescent="0.25">
      <c r="A24" t="s">
        <v>30</v>
      </c>
      <c r="B24" s="10">
        <f>B17-B22</f>
        <v>16331025.870594751</v>
      </c>
      <c r="C24" s="10">
        <f t="shared" ref="C24:U24" si="9">C17-C22</f>
        <v>32273452.61178425</v>
      </c>
      <c r="D24" s="10">
        <f t="shared" si="9"/>
        <v>31496254.352973752</v>
      </c>
      <c r="E24" s="10">
        <f t="shared" si="9"/>
        <v>30719056.094163254</v>
      </c>
      <c r="F24" s="10">
        <f t="shared" si="9"/>
        <v>29941857.835352752</v>
      </c>
      <c r="G24" s="10">
        <f t="shared" si="9"/>
        <v>29164659.576542255</v>
      </c>
      <c r="H24" s="10">
        <f t="shared" si="9"/>
        <v>28387461.317731753</v>
      </c>
      <c r="I24" s="10">
        <f t="shared" si="9"/>
        <v>27610263.058921255</v>
      </c>
      <c r="J24" s="10">
        <f t="shared" si="9"/>
        <v>26833064.800110757</v>
      </c>
      <c r="K24" s="10">
        <f t="shared" si="9"/>
        <v>26055866.541300256</v>
      </c>
      <c r="L24" s="10">
        <f t="shared" si="9"/>
        <v>25356333.832489759</v>
      </c>
      <c r="M24" s="10">
        <f t="shared" si="9"/>
        <v>24734466.673679255</v>
      </c>
      <c r="N24" s="10">
        <f t="shared" si="9"/>
        <v>24112599.514868759</v>
      </c>
      <c r="O24" s="10">
        <f t="shared" si="9"/>
        <v>23490732.356058255</v>
      </c>
      <c r="P24" s="10">
        <f t="shared" si="9"/>
        <v>22868865.197247759</v>
      </c>
      <c r="Q24" s="10">
        <f t="shared" si="9"/>
        <v>22246998.038437255</v>
      </c>
      <c r="R24" s="10">
        <f t="shared" si="9"/>
        <v>21625130.879626758</v>
      </c>
      <c r="S24" s="10">
        <f t="shared" si="9"/>
        <v>21003263.720816255</v>
      </c>
      <c r="T24" s="10">
        <f t="shared" si="9"/>
        <v>20381396.562005758</v>
      </c>
      <c r="U24" s="10">
        <f t="shared" si="9"/>
        <v>19759529.403195255</v>
      </c>
    </row>
    <row r="25" spans="1:21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x14ac:dyDescent="0.25">
      <c r="A26" t="s">
        <v>31</v>
      </c>
      <c r="B26" s="11">
        <f>(B24*$A$7)*$C$7</f>
        <v>459555.0679985364</v>
      </c>
      <c r="C26" s="11">
        <f t="shared" ref="C26:U26" si="10">(C24*$A$7)*$C$7</f>
        <v>908174.95649560879</v>
      </c>
      <c r="D26" s="11">
        <f t="shared" si="10"/>
        <v>886304.59749268147</v>
      </c>
      <c r="E26" s="11">
        <f t="shared" si="10"/>
        <v>864434.23848975403</v>
      </c>
      <c r="F26" s="11">
        <f t="shared" si="10"/>
        <v>842563.87948682648</v>
      </c>
      <c r="G26" s="11">
        <f t="shared" si="10"/>
        <v>820693.52048389916</v>
      </c>
      <c r="H26" s="11">
        <f t="shared" si="10"/>
        <v>798823.16148097161</v>
      </c>
      <c r="I26" s="11">
        <f t="shared" si="10"/>
        <v>776952.80247804418</v>
      </c>
      <c r="J26" s="11">
        <f t="shared" si="10"/>
        <v>755082.44347511674</v>
      </c>
      <c r="K26" s="11">
        <f t="shared" si="10"/>
        <v>733212.08447218931</v>
      </c>
      <c r="L26" s="11">
        <f t="shared" si="10"/>
        <v>713527.23404626187</v>
      </c>
      <c r="M26" s="11">
        <f t="shared" si="10"/>
        <v>696027.89219733432</v>
      </c>
      <c r="N26" s="11">
        <f t="shared" si="10"/>
        <v>678528.55034840689</v>
      </c>
      <c r="O26" s="11">
        <f t="shared" si="10"/>
        <v>661029.20849947934</v>
      </c>
      <c r="P26" s="11">
        <f t="shared" si="10"/>
        <v>643529.86665055191</v>
      </c>
      <c r="Q26" s="11">
        <f t="shared" si="10"/>
        <v>626030.52480162436</v>
      </c>
      <c r="R26" s="11">
        <f t="shared" si="10"/>
        <v>608531.18295269704</v>
      </c>
      <c r="S26" s="11">
        <f t="shared" si="10"/>
        <v>591031.84110376949</v>
      </c>
      <c r="T26" s="11">
        <f t="shared" si="10"/>
        <v>573532.49925484217</v>
      </c>
      <c r="U26" s="11">
        <f t="shared" si="10"/>
        <v>556033.15740591451</v>
      </c>
    </row>
    <row r="27" spans="1:21" x14ac:dyDescent="0.25">
      <c r="A27" t="s">
        <v>32</v>
      </c>
      <c r="B27" s="11">
        <f>(B24*$A$4)*$C$4</f>
        <v>601634.9930727107</v>
      </c>
      <c r="C27" s="11">
        <f t="shared" ref="C27:U27" si="11">(C24*$A$4)*$C$4</f>
        <v>1188953.9942181318</v>
      </c>
      <c r="D27" s="11">
        <f t="shared" si="11"/>
        <v>1160322.0103635532</v>
      </c>
      <c r="E27" s="11">
        <f t="shared" si="11"/>
        <v>1131690.0265089744</v>
      </c>
      <c r="F27" s="11">
        <f t="shared" si="11"/>
        <v>1103058.0426543956</v>
      </c>
      <c r="G27" s="11">
        <f t="shared" si="11"/>
        <v>1074426.0587998168</v>
      </c>
      <c r="H27" s="11">
        <f t="shared" si="11"/>
        <v>1045794.074945238</v>
      </c>
      <c r="I27" s="11">
        <f t="shared" si="11"/>
        <v>1017162.0910906591</v>
      </c>
      <c r="J27" s="11">
        <f t="shared" si="11"/>
        <v>988530.10723608034</v>
      </c>
      <c r="K27" s="11">
        <f t="shared" si="11"/>
        <v>959898.12338150153</v>
      </c>
      <c r="L27" s="11">
        <f t="shared" si="11"/>
        <v>934127.33838892274</v>
      </c>
      <c r="M27" s="11">
        <f t="shared" si="11"/>
        <v>911217.75225834374</v>
      </c>
      <c r="N27" s="11">
        <f t="shared" si="11"/>
        <v>888308.16612776509</v>
      </c>
      <c r="O27" s="11">
        <f t="shared" si="11"/>
        <v>865398.5799971862</v>
      </c>
      <c r="P27" s="11">
        <f t="shared" si="11"/>
        <v>842488.99386660755</v>
      </c>
      <c r="Q27" s="11">
        <f t="shared" si="11"/>
        <v>819579.40773602843</v>
      </c>
      <c r="R27" s="11">
        <f t="shared" si="11"/>
        <v>796669.82160544978</v>
      </c>
      <c r="S27" s="11">
        <f t="shared" si="11"/>
        <v>773760.23547487089</v>
      </c>
      <c r="T27" s="11">
        <f t="shared" si="11"/>
        <v>750850.64934429212</v>
      </c>
      <c r="U27" s="11">
        <f t="shared" si="11"/>
        <v>727941.06321371323</v>
      </c>
    </row>
    <row r="29" spans="1:21" x14ac:dyDescent="0.25">
      <c r="A29" t="s">
        <v>33</v>
      </c>
      <c r="B29" s="10">
        <f>B15</f>
        <v>33439250</v>
      </c>
      <c r="C29" s="10">
        <f>B31</f>
        <v>31469264.659262635</v>
      </c>
      <c r="D29" s="10">
        <f t="shared" ref="D29:F29" si="12">C31</f>
        <v>29306717.88828912</v>
      </c>
      <c r="E29" s="10">
        <f t="shared" si="12"/>
        <v>27449319.521838762</v>
      </c>
      <c r="F29" s="10">
        <f t="shared" si="12"/>
        <v>25829819.041924387</v>
      </c>
      <c r="G29" s="10">
        <f>F31</f>
        <v>24398955.110045534</v>
      </c>
      <c r="H29" s="10">
        <f t="shared" ref="H29:U29" si="13">G31</f>
        <v>23120335.072842821</v>
      </c>
      <c r="I29" s="10">
        <f t="shared" si="13"/>
        <v>21966805.065592472</v>
      </c>
      <c r="J29" s="10">
        <f>I31</f>
        <v>20917872.058571797</v>
      </c>
      <c r="K29" s="10">
        <f t="shared" si="13"/>
        <v>19957869.118373148</v>
      </c>
      <c r="L29" s="10">
        <f>K31</f>
        <v>19074646.436916139</v>
      </c>
      <c r="M29" s="10">
        <f t="shared" si="13"/>
        <v>18258634.842901148</v>
      </c>
      <c r="N29" s="10">
        <f t="shared" si="13"/>
        <v>17502173.636383221</v>
      </c>
      <c r="O29" s="10">
        <f t="shared" si="13"/>
        <v>16799026.345448632</v>
      </c>
      <c r="P29" s="10">
        <f t="shared" si="13"/>
        <v>16144030.371015366</v>
      </c>
      <c r="Q29" s="10">
        <f t="shared" si="13"/>
        <v>15532842.251788901</v>
      </c>
      <c r="R29" s="10">
        <f t="shared" si="13"/>
        <v>14961751.404973647</v>
      </c>
      <c r="S29" s="10">
        <f t="shared" si="13"/>
        <v>14427543.054817703</v>
      </c>
      <c r="T29" s="10">
        <f t="shared" si="13"/>
        <v>13927396.616670148</v>
      </c>
      <c r="U29" s="10">
        <f t="shared" si="13"/>
        <v>13458809.738084067</v>
      </c>
    </row>
    <row r="30" spans="1:21" x14ac:dyDescent="0.25">
      <c r="A30" t="s">
        <v>34</v>
      </c>
      <c r="B30" s="10">
        <f>'CCA-Option 3'!G19</f>
        <v>1969985.340737365</v>
      </c>
      <c r="C30" s="10">
        <f>'CCA-Option 3'!H19</f>
        <v>2162546.7709735138</v>
      </c>
      <c r="D30" s="10">
        <f>'CCA-Option 3'!I19</f>
        <v>1857398.3664503563</v>
      </c>
      <c r="E30" s="10">
        <f>'CCA-Option 3'!J19</f>
        <v>1619500.4799143758</v>
      </c>
      <c r="F30" s="10">
        <f>'CCA-Option 3'!K19</f>
        <v>1430863.9318788545</v>
      </c>
      <c r="G30" s="10">
        <f>'CCA-Option 3'!L19</f>
        <v>1278620.0372027128</v>
      </c>
      <c r="H30" s="10">
        <f>'CCA-Option 3'!M19</f>
        <v>1153530.0072503497</v>
      </c>
      <c r="I30" s="10">
        <f>'CCA-Option 3'!N19</f>
        <v>1048933.0070206735</v>
      </c>
      <c r="J30" s="10">
        <f>'CCA-Option 3'!O19</f>
        <v>960002.94019864709</v>
      </c>
      <c r="K30" s="10">
        <f>'CCA-Option 3'!P19</f>
        <v>883222.68145700975</v>
      </c>
      <c r="L30" s="10">
        <f>'CCA-Option 3'!Q19</f>
        <v>816011.59401498933</v>
      </c>
      <c r="M30" s="10">
        <f>'CCA-Option 3'!R19</f>
        <v>756461.20651792642</v>
      </c>
      <c r="N30" s="10">
        <f>'CCA-Option 3'!S19</f>
        <v>703147.29093458899</v>
      </c>
      <c r="O30" s="10">
        <f>'CCA-Option 3'!T19</f>
        <v>654995.97443326632</v>
      </c>
      <c r="P30" s="10">
        <f>'CCA-Option 3'!U19</f>
        <v>611188.11922646489</v>
      </c>
      <c r="Q30" s="10">
        <f>'CCA-Option 3'!V19</f>
        <v>571090.84681525431</v>
      </c>
      <c r="R30" s="10">
        <f>'CCA-Option 3'!W19</f>
        <v>534208.35015594307</v>
      </c>
      <c r="S30" s="10">
        <f>'CCA-Option 3'!X19</f>
        <v>500146.43814755342</v>
      </c>
      <c r="T30" s="10">
        <f>'CCA-Option 3'!Y19</f>
        <v>468586.87858608126</v>
      </c>
      <c r="U30" s="10">
        <f>'CCA-Option 3'!Z19</f>
        <v>439268.74986717833</v>
      </c>
    </row>
    <row r="31" spans="1:21" x14ac:dyDescent="0.25">
      <c r="A31" t="s">
        <v>35</v>
      </c>
      <c r="B31" s="10">
        <f>B29-B30</f>
        <v>31469264.659262635</v>
      </c>
      <c r="C31" s="10">
        <f t="shared" ref="C31:E31" si="14">C29-C30</f>
        <v>29306717.88828912</v>
      </c>
      <c r="D31" s="10">
        <f t="shared" si="14"/>
        <v>27449319.521838762</v>
      </c>
      <c r="E31" s="10">
        <f t="shared" si="14"/>
        <v>25829819.041924387</v>
      </c>
      <c r="F31" s="10">
        <f>F29-F30</f>
        <v>24398955.110045534</v>
      </c>
      <c r="G31" s="10">
        <f t="shared" ref="G31:U31" si="15">G29-G30</f>
        <v>23120335.072842821</v>
      </c>
      <c r="H31" s="10">
        <f t="shared" si="15"/>
        <v>21966805.065592472</v>
      </c>
      <c r="I31" s="10">
        <f t="shared" si="15"/>
        <v>20917872.058571797</v>
      </c>
      <c r="J31" s="10">
        <f t="shared" si="15"/>
        <v>19957869.118373148</v>
      </c>
      <c r="K31" s="10">
        <f t="shared" si="15"/>
        <v>19074646.436916139</v>
      </c>
      <c r="L31" s="10">
        <f t="shared" si="15"/>
        <v>18258634.842901148</v>
      </c>
      <c r="M31" s="10">
        <f t="shared" si="15"/>
        <v>17502173.636383221</v>
      </c>
      <c r="N31" s="10">
        <f t="shared" si="15"/>
        <v>16799026.345448632</v>
      </c>
      <c r="O31" s="10">
        <f t="shared" si="15"/>
        <v>16144030.371015366</v>
      </c>
      <c r="P31" s="10">
        <f t="shared" si="15"/>
        <v>15532842.251788901</v>
      </c>
      <c r="Q31" s="10">
        <f t="shared" si="15"/>
        <v>14961751.404973647</v>
      </c>
      <c r="R31" s="10">
        <f t="shared" si="15"/>
        <v>14427543.054817703</v>
      </c>
      <c r="S31" s="10">
        <f t="shared" si="15"/>
        <v>13927396.616670148</v>
      </c>
      <c r="T31" s="10">
        <f t="shared" si="15"/>
        <v>13458809.738084067</v>
      </c>
      <c r="U31" s="10">
        <f t="shared" si="15"/>
        <v>13019540.988216888</v>
      </c>
    </row>
    <row r="32" spans="1:2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2" x14ac:dyDescent="0.25">
      <c r="A33" t="s">
        <v>36</v>
      </c>
      <c r="B33" s="10">
        <f>B27+B20-B30</f>
        <v>-591152.08885415504</v>
      </c>
      <c r="C33" s="10">
        <f t="shared" ref="C33:U33" si="16">C27+C20-C30</f>
        <v>-196394.51794488286</v>
      </c>
      <c r="D33" s="10">
        <f t="shared" si="16"/>
        <v>80121.902723696083</v>
      </c>
      <c r="E33" s="10">
        <f t="shared" si="16"/>
        <v>289387.80540509778</v>
      </c>
      <c r="F33" s="10">
        <f t="shared" si="16"/>
        <v>449392.36958604027</v>
      </c>
      <c r="G33" s="10">
        <f t="shared" si="16"/>
        <v>573004.28040760313</v>
      </c>
      <c r="H33" s="10">
        <f t="shared" si="16"/>
        <v>669462.32650538743</v>
      </c>
      <c r="I33" s="10">
        <f t="shared" si="16"/>
        <v>745427.34288048488</v>
      </c>
      <c r="J33" s="10">
        <f t="shared" si="16"/>
        <v>805725.42584793246</v>
      </c>
      <c r="K33" s="10">
        <f t="shared" si="16"/>
        <v>853873.700734991</v>
      </c>
      <c r="L33" s="10">
        <f t="shared" si="16"/>
        <v>739982.90318443289</v>
      </c>
      <c r="M33" s="10">
        <f t="shared" si="16"/>
        <v>776623.70455091656</v>
      </c>
      <c r="N33" s="10">
        <f t="shared" si="16"/>
        <v>807028.03400367522</v>
      </c>
      <c r="O33" s="10">
        <f t="shared" si="16"/>
        <v>832269.76437441912</v>
      </c>
      <c r="P33" s="10">
        <f t="shared" si="16"/>
        <v>853168.03345064179</v>
      </c>
      <c r="Q33" s="10">
        <f t="shared" si="16"/>
        <v>870355.71973127336</v>
      </c>
      <c r="R33" s="10">
        <f t="shared" si="16"/>
        <v>884328.63026000606</v>
      </c>
      <c r="S33" s="10">
        <f t="shared" si="16"/>
        <v>895480.95613781665</v>
      </c>
      <c r="T33" s="10">
        <f t="shared" si="16"/>
        <v>904130.92956871004</v>
      </c>
      <c r="U33" s="10">
        <f t="shared" si="16"/>
        <v>910539.47215703432</v>
      </c>
    </row>
    <row r="34" spans="1:22" x14ac:dyDescent="0.25">
      <c r="A34" t="s">
        <v>37</v>
      </c>
      <c r="B34" s="10">
        <f>(B33*0.265)/(1-0.265)</f>
        <v>-213136.4674100015</v>
      </c>
      <c r="C34" s="10">
        <f t="shared" ref="C34:U34" si="17">(C33*0.265)/(1-0.265)</f>
        <v>-70808.907830467972</v>
      </c>
      <c r="D34" s="10">
        <f t="shared" si="17"/>
        <v>28887.48873711492</v>
      </c>
      <c r="E34" s="10">
        <f t="shared" si="17"/>
        <v>104337.09990796044</v>
      </c>
      <c r="F34" s="10">
        <f t="shared" si="17"/>
        <v>162025.82032693972</v>
      </c>
      <c r="G34" s="10">
        <f t="shared" si="17"/>
        <v>206593.38001090457</v>
      </c>
      <c r="H34" s="10">
        <f t="shared" si="17"/>
        <v>241370.77078085399</v>
      </c>
      <c r="I34" s="10">
        <f t="shared" si="17"/>
        <v>268759.51818139933</v>
      </c>
      <c r="J34" s="10">
        <f t="shared" si="17"/>
        <v>290499.64333292807</v>
      </c>
      <c r="K34" s="10">
        <f t="shared" si="17"/>
        <v>307859.22543506481</v>
      </c>
      <c r="L34" s="10">
        <f t="shared" si="17"/>
        <v>266796.55693044182</v>
      </c>
      <c r="M34" s="10">
        <f t="shared" si="17"/>
        <v>280007.1859945482</v>
      </c>
      <c r="N34" s="10">
        <f t="shared" si="17"/>
        <v>290969.29117139312</v>
      </c>
      <c r="O34" s="10">
        <f t="shared" si="17"/>
        <v>300070.05110098107</v>
      </c>
      <c r="P34" s="10">
        <f t="shared" si="17"/>
        <v>307604.80117608176</v>
      </c>
      <c r="Q34" s="10">
        <f t="shared" si="17"/>
        <v>313801.72207998292</v>
      </c>
      <c r="R34" s="10">
        <f t="shared" si="17"/>
        <v>318839.57417537639</v>
      </c>
      <c r="S34" s="10">
        <f t="shared" si="17"/>
        <v>322860.4807843829</v>
      </c>
      <c r="T34" s="10">
        <f t="shared" si="17"/>
        <v>325979.17868803832</v>
      </c>
      <c r="U34" s="10">
        <f t="shared" si="17"/>
        <v>328289.74166206003</v>
      </c>
    </row>
    <row r="35" spans="1:22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2" x14ac:dyDescent="0.25">
      <c r="A36" t="s">
        <v>38</v>
      </c>
      <c r="B36" s="11">
        <f>B20+B26+B27+B34</f>
        <v>1625251.8524717449</v>
      </c>
      <c r="C36" s="11">
        <f t="shared" ref="C36:U36" si="18">C20+C26+C27+C34</f>
        <v>2803518.3016937715</v>
      </c>
      <c r="D36" s="11">
        <f t="shared" si="18"/>
        <v>2852712.3554038485</v>
      </c>
      <c r="E36" s="11">
        <f t="shared" si="18"/>
        <v>2877659.6237171879</v>
      </c>
      <c r="F36" s="11">
        <f t="shared" si="18"/>
        <v>2884846.0012786607</v>
      </c>
      <c r="G36" s="11">
        <f t="shared" si="18"/>
        <v>2878911.2181051197</v>
      </c>
      <c r="H36" s="11">
        <f t="shared" si="18"/>
        <v>2863186.2660175627</v>
      </c>
      <c r="I36" s="11">
        <f t="shared" si="18"/>
        <v>2840072.6705606021</v>
      </c>
      <c r="J36" s="11">
        <f t="shared" si="18"/>
        <v>2811310.4528546245</v>
      </c>
      <c r="K36" s="11">
        <f t="shared" si="18"/>
        <v>2778167.6920992546</v>
      </c>
      <c r="L36" s="11">
        <f t="shared" si="18"/>
        <v>2536318.2881761258</v>
      </c>
      <c r="M36" s="11">
        <f t="shared" si="18"/>
        <v>2509119.9892607257</v>
      </c>
      <c r="N36" s="11">
        <f t="shared" si="18"/>
        <v>2479673.1664580647</v>
      </c>
      <c r="O36" s="11">
        <f t="shared" si="18"/>
        <v>2448364.9984081457</v>
      </c>
      <c r="P36" s="11">
        <f t="shared" si="18"/>
        <v>2415490.8205037406</v>
      </c>
      <c r="Q36" s="11">
        <f t="shared" si="18"/>
        <v>2381278.8134281351</v>
      </c>
      <c r="R36" s="11">
        <f t="shared" si="18"/>
        <v>2345907.7375440225</v>
      </c>
      <c r="S36" s="11">
        <f t="shared" si="18"/>
        <v>2309519.7161735222</v>
      </c>
      <c r="T36" s="11">
        <f t="shared" si="18"/>
        <v>2272229.4860976716</v>
      </c>
      <c r="U36" s="11">
        <f t="shared" si="18"/>
        <v>2234131.1210921872</v>
      </c>
      <c r="V36" s="11">
        <f>SUM(B36:U36)</f>
        <v>51147670.571344718</v>
      </c>
    </row>
    <row r="37" spans="1:22" x14ac:dyDescent="0.25">
      <c r="A37" t="s">
        <v>7</v>
      </c>
      <c r="B37" s="10">
        <f>'Options Analysis'!D5</f>
        <v>50192.966915200006</v>
      </c>
      <c r="C37" s="11">
        <f>B37+B37*C10</f>
        <v>51196.826253504005</v>
      </c>
      <c r="D37" s="11">
        <f t="shared" ref="D37:U37" si="19">C37+C37*D10</f>
        <v>52220.762778574084</v>
      </c>
      <c r="E37" s="11">
        <f t="shared" si="19"/>
        <v>53265.178034145567</v>
      </c>
      <c r="F37" s="11">
        <f t="shared" si="19"/>
        <v>54330.481594828481</v>
      </c>
      <c r="G37" s="11">
        <f t="shared" si="19"/>
        <v>55417.091226725053</v>
      </c>
      <c r="H37" s="11">
        <f t="shared" si="19"/>
        <v>56525.433051259555</v>
      </c>
      <c r="I37" s="11">
        <f t="shared" si="19"/>
        <v>57655.941712284744</v>
      </c>
      <c r="J37" s="11">
        <f t="shared" si="19"/>
        <v>58809.06054653044</v>
      </c>
      <c r="K37" s="11">
        <f t="shared" si="19"/>
        <v>59985.241757461052</v>
      </c>
      <c r="L37" s="11">
        <f t="shared" si="19"/>
        <v>61184.946592610271</v>
      </c>
      <c r="M37" s="11">
        <f t="shared" si="19"/>
        <v>62408.645524462474</v>
      </c>
      <c r="N37" s="11">
        <f t="shared" si="19"/>
        <v>63656.818434951725</v>
      </c>
      <c r="O37" s="11">
        <f t="shared" si="19"/>
        <v>64929.954803650762</v>
      </c>
      <c r="P37" s="11">
        <f t="shared" si="19"/>
        <v>66228.553899723775</v>
      </c>
      <c r="Q37" s="11">
        <f t="shared" si="19"/>
        <v>67553.124977718253</v>
      </c>
      <c r="R37" s="11">
        <f t="shared" si="19"/>
        <v>68904.187477272615</v>
      </c>
      <c r="S37" s="11">
        <f t="shared" si="19"/>
        <v>70282.271226818062</v>
      </c>
      <c r="T37" s="11">
        <f t="shared" si="19"/>
        <v>71687.916651354419</v>
      </c>
      <c r="U37" s="11">
        <f t="shared" si="19"/>
        <v>73121.674984381505</v>
      </c>
      <c r="V37" s="11">
        <f>SUM(B37:U37)</f>
        <v>1219557.0784434569</v>
      </c>
    </row>
    <row r="38" spans="1:22" x14ac:dyDescent="0.25">
      <c r="A38" t="s">
        <v>9</v>
      </c>
      <c r="B38" s="10">
        <f>'Options Analysis'!D7</f>
        <v>366552.76</v>
      </c>
      <c r="C38" s="11">
        <f>B38+B38*C10</f>
        <v>373883.81520000001</v>
      </c>
      <c r="D38" s="11">
        <f t="shared" ref="D38:U38" si="20">C38+C38*D10</f>
        <v>381361.49150400003</v>
      </c>
      <c r="E38" s="11">
        <f t="shared" si="20"/>
        <v>388988.72133408004</v>
      </c>
      <c r="F38" s="11">
        <f t="shared" si="20"/>
        <v>396768.49576076167</v>
      </c>
      <c r="G38" s="11">
        <f t="shared" si="20"/>
        <v>404703.86567597691</v>
      </c>
      <c r="H38" s="11">
        <f t="shared" si="20"/>
        <v>412797.94298949646</v>
      </c>
      <c r="I38" s="11">
        <f t="shared" si="20"/>
        <v>421053.9018492864</v>
      </c>
      <c r="J38" s="11">
        <f t="shared" si="20"/>
        <v>429474.97988627211</v>
      </c>
      <c r="K38" s="11">
        <f t="shared" si="20"/>
        <v>438064.47948399757</v>
      </c>
      <c r="L38" s="11">
        <f t="shared" si="20"/>
        <v>446825.76907367754</v>
      </c>
      <c r="M38" s="11">
        <f t="shared" si="20"/>
        <v>455762.28445515106</v>
      </c>
      <c r="N38" s="11">
        <f t="shared" si="20"/>
        <v>464877.53014425409</v>
      </c>
      <c r="O38" s="11">
        <f t="shared" si="20"/>
        <v>474175.08074713917</v>
      </c>
      <c r="P38" s="11">
        <f t="shared" si="20"/>
        <v>483658.58236208197</v>
      </c>
      <c r="Q38" s="11">
        <f t="shared" si="20"/>
        <v>493331.7540093236</v>
      </c>
      <c r="R38" s="11">
        <f t="shared" si="20"/>
        <v>503198.38908951008</v>
      </c>
      <c r="S38" s="11">
        <f t="shared" si="20"/>
        <v>513262.35687130026</v>
      </c>
      <c r="T38" s="11">
        <f t="shared" si="20"/>
        <v>523527.60400872625</v>
      </c>
      <c r="U38" s="11">
        <f t="shared" si="20"/>
        <v>533998.15608890075</v>
      </c>
      <c r="V38" s="11">
        <f>SUM(B38:U38)</f>
        <v>8906267.9605339356</v>
      </c>
    </row>
    <row r="39" spans="1:22" x14ac:dyDescent="0.25">
      <c r="A39" t="s">
        <v>39</v>
      </c>
      <c r="B39" s="10">
        <f>'Options Analysis'!D6</f>
        <v>-78546.249367546086</v>
      </c>
      <c r="C39" s="10">
        <f>B39+B39*C10</f>
        <v>-80117.174354897012</v>
      </c>
      <c r="D39" s="10">
        <f t="shared" ref="D39:U39" si="21">C39+C39*D10</f>
        <v>-81719.517841994952</v>
      </c>
      <c r="E39" s="10">
        <f t="shared" si="21"/>
        <v>-83353.908198834848</v>
      </c>
      <c r="F39" s="10">
        <f t="shared" si="21"/>
        <v>-85020.986362811542</v>
      </c>
      <c r="G39" s="10">
        <f t="shared" si="21"/>
        <v>-86721.406090067772</v>
      </c>
      <c r="H39" s="10">
        <f t="shared" si="21"/>
        <v>-88455.834211869122</v>
      </c>
      <c r="I39" s="10">
        <f t="shared" si="21"/>
        <v>-90224.9508961065</v>
      </c>
      <c r="J39" s="10">
        <f t="shared" si="21"/>
        <v>-92029.449914028635</v>
      </c>
      <c r="K39" s="10">
        <f t="shared" si="21"/>
        <v>-93870.038912309203</v>
      </c>
      <c r="L39" s="10">
        <f t="shared" si="21"/>
        <v>-95747.439690555388</v>
      </c>
      <c r="M39" s="10">
        <f t="shared" si="21"/>
        <v>-97662.3884843665</v>
      </c>
      <c r="N39" s="10">
        <f t="shared" si="21"/>
        <v>-99615.636254053825</v>
      </c>
      <c r="O39" s="10">
        <f t="shared" si="21"/>
        <v>-101607.9489791349</v>
      </c>
      <c r="P39" s="10">
        <f t="shared" si="21"/>
        <v>-103640.10795871761</v>
      </c>
      <c r="Q39" s="10">
        <f t="shared" si="21"/>
        <v>-105712.91011789195</v>
      </c>
      <c r="R39" s="10">
        <f t="shared" si="21"/>
        <v>-107827.1683202498</v>
      </c>
      <c r="S39" s="10">
        <f t="shared" si="21"/>
        <v>-109983.71168665479</v>
      </c>
      <c r="T39" s="10">
        <f t="shared" si="21"/>
        <v>-112183.38592038788</v>
      </c>
      <c r="U39" s="10">
        <f t="shared" si="21"/>
        <v>-114427.05363879564</v>
      </c>
      <c r="V39" s="10">
        <f>SUM(B39:U39)</f>
        <v>-1908467.2672012737</v>
      </c>
    </row>
    <row r="41" spans="1:22" x14ac:dyDescent="0.25">
      <c r="A41" t="s">
        <v>40</v>
      </c>
      <c r="B41" s="11">
        <f>B36+B37+B38+B39</f>
        <v>1963451.3300193988</v>
      </c>
      <c r="C41" s="11">
        <f t="shared" ref="C41:U41" si="22">C36+C37+C38+C39</f>
        <v>3148481.7687923787</v>
      </c>
      <c r="D41" s="11">
        <f t="shared" si="22"/>
        <v>3204575.0918444279</v>
      </c>
      <c r="E41" s="11">
        <f t="shared" si="22"/>
        <v>3236559.6148865786</v>
      </c>
      <c r="F41" s="11">
        <f t="shared" si="22"/>
        <v>3250923.9922714392</v>
      </c>
      <c r="G41" s="11">
        <f t="shared" si="22"/>
        <v>3252310.7689177538</v>
      </c>
      <c r="H41" s="11">
        <f t="shared" si="22"/>
        <v>3244053.8078464498</v>
      </c>
      <c r="I41" s="11">
        <f t="shared" si="22"/>
        <v>3228557.5632260665</v>
      </c>
      <c r="J41" s="11">
        <f t="shared" si="22"/>
        <v>3207565.0433733985</v>
      </c>
      <c r="K41" s="11">
        <f t="shared" si="22"/>
        <v>3182347.3744284036</v>
      </c>
      <c r="L41" s="11">
        <f t="shared" si="22"/>
        <v>2948581.5641518584</v>
      </c>
      <c r="M41" s="11">
        <f t="shared" si="22"/>
        <v>2929628.530755973</v>
      </c>
      <c r="N41" s="11">
        <f t="shared" si="22"/>
        <v>2908591.8787832167</v>
      </c>
      <c r="O41" s="11">
        <f t="shared" si="22"/>
        <v>2885862.0849798005</v>
      </c>
      <c r="P41" s="11">
        <f t="shared" si="22"/>
        <v>2861737.8488068283</v>
      </c>
      <c r="Q41" s="11">
        <f t="shared" si="22"/>
        <v>2836450.7822972848</v>
      </c>
      <c r="R41" s="11">
        <f t="shared" si="22"/>
        <v>2810183.1457905555</v>
      </c>
      <c r="S41" s="11">
        <f t="shared" si="22"/>
        <v>2783080.6325849858</v>
      </c>
      <c r="T41" s="11">
        <f t="shared" si="22"/>
        <v>2755261.6208373648</v>
      </c>
      <c r="U41" s="11">
        <f t="shared" si="22"/>
        <v>2726823.8985266737</v>
      </c>
      <c r="V41" s="11">
        <f>SUM(B41:U41)</f>
        <v>59365028.343120851</v>
      </c>
    </row>
    <row r="43" spans="1:22" x14ac:dyDescent="0.25">
      <c r="A43" s="7" t="s">
        <v>41</v>
      </c>
      <c r="B43" s="58">
        <f>NPV(C8,B41:U41)</f>
        <v>32891501.697217748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2F98B-0D9A-4CDF-B6AC-AF5556DF2E15}">
  <dimension ref="A1:Y61"/>
  <sheetViews>
    <sheetView workbookViewId="0">
      <selection activeCell="D21" sqref="D21"/>
    </sheetView>
  </sheetViews>
  <sheetFormatPr defaultRowHeight="15" x14ac:dyDescent="0.25"/>
  <cols>
    <col min="1" max="1" width="34.7109375" customWidth="1"/>
    <col min="2" max="2" width="20.140625" customWidth="1"/>
    <col min="3" max="3" width="11.28515625" customWidth="1"/>
    <col min="4" max="4" width="15.140625" customWidth="1"/>
    <col min="6" max="25" width="17.7109375" customWidth="1"/>
  </cols>
  <sheetData>
    <row r="1" spans="1:25" x14ac:dyDescent="0.25">
      <c r="F1" s="7" t="s">
        <v>42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5.75" thickBot="1" x14ac:dyDescent="0.3">
      <c r="A2" s="36"/>
      <c r="B2" s="37" t="s">
        <v>43</v>
      </c>
      <c r="C2" s="37" t="s">
        <v>44</v>
      </c>
      <c r="D2" s="37" t="s">
        <v>45</v>
      </c>
      <c r="F2" s="56">
        <v>2025</v>
      </c>
      <c r="G2" s="56">
        <v>2026</v>
      </c>
      <c r="H2" s="56">
        <v>2027</v>
      </c>
      <c r="I2" s="56">
        <v>2028</v>
      </c>
      <c r="J2" s="56">
        <v>2029</v>
      </c>
      <c r="K2" s="56">
        <v>2030</v>
      </c>
      <c r="L2" s="56">
        <v>2031</v>
      </c>
      <c r="M2" s="56">
        <v>2032</v>
      </c>
      <c r="N2" s="56">
        <v>2033</v>
      </c>
      <c r="O2" s="56">
        <v>2034</v>
      </c>
      <c r="P2" s="56">
        <v>2035</v>
      </c>
      <c r="Q2" s="56">
        <v>2036</v>
      </c>
      <c r="R2" s="56">
        <v>2037</v>
      </c>
      <c r="S2" s="56">
        <v>2038</v>
      </c>
      <c r="T2" s="56">
        <v>2039</v>
      </c>
      <c r="U2" s="56">
        <v>2040</v>
      </c>
      <c r="V2" s="56">
        <v>2041</v>
      </c>
      <c r="W2" s="56">
        <v>2042</v>
      </c>
      <c r="X2" s="56">
        <v>2043</v>
      </c>
      <c r="Y2" s="56">
        <v>2044</v>
      </c>
    </row>
    <row r="3" spans="1:25" x14ac:dyDescent="0.25">
      <c r="A3" s="38" t="s">
        <v>46</v>
      </c>
      <c r="B3" s="39">
        <v>681311</v>
      </c>
      <c r="C3" s="39">
        <v>10</v>
      </c>
      <c r="D3" s="39">
        <f>B3/C3</f>
        <v>68131.100000000006</v>
      </c>
      <c r="F3" s="51">
        <f t="shared" ref="F3:F18" si="0">D3</f>
        <v>68131.100000000006</v>
      </c>
      <c r="G3" s="51">
        <f>IF((F45-F3)&gt;=0,F3,IF(F45=0,0,IF(F45&lt;F3,F45,"ERROR")))</f>
        <v>68131.100000000006</v>
      </c>
      <c r="H3" s="51">
        <f t="shared" ref="H3:Y17" si="1">IF((G45-G3)&gt;=0,G3,IF(G45=0,0,IF(G45&lt;G3,G45,"ERROR")))</f>
        <v>68131.100000000006</v>
      </c>
      <c r="I3" s="51">
        <f t="shared" si="1"/>
        <v>68131.100000000006</v>
      </c>
      <c r="J3" s="51">
        <f t="shared" si="1"/>
        <v>68131.100000000006</v>
      </c>
      <c r="K3" s="51">
        <f t="shared" si="1"/>
        <v>68131.100000000006</v>
      </c>
      <c r="L3" s="51">
        <f t="shared" si="1"/>
        <v>68131.100000000006</v>
      </c>
      <c r="M3" s="51">
        <f t="shared" si="1"/>
        <v>68131.100000000006</v>
      </c>
      <c r="N3" s="51">
        <f t="shared" si="1"/>
        <v>68131.100000000006</v>
      </c>
      <c r="O3" s="51">
        <f t="shared" si="1"/>
        <v>68131.100000000006</v>
      </c>
      <c r="P3" s="51">
        <f t="shared" si="1"/>
        <v>1.1641532182693481E-10</v>
      </c>
      <c r="Q3" s="51">
        <f t="shared" si="1"/>
        <v>0</v>
      </c>
      <c r="R3" s="51">
        <f t="shared" si="1"/>
        <v>0</v>
      </c>
      <c r="S3" s="51">
        <f t="shared" si="1"/>
        <v>0</v>
      </c>
      <c r="T3" s="51">
        <f t="shared" si="1"/>
        <v>0</v>
      </c>
      <c r="U3" s="51">
        <f t="shared" si="1"/>
        <v>0</v>
      </c>
      <c r="V3" s="51">
        <f t="shared" si="1"/>
        <v>0</v>
      </c>
      <c r="W3" s="51">
        <f t="shared" si="1"/>
        <v>0</v>
      </c>
      <c r="X3" s="51">
        <f t="shared" si="1"/>
        <v>0</v>
      </c>
      <c r="Y3" s="51">
        <f t="shared" si="1"/>
        <v>0</v>
      </c>
    </row>
    <row r="4" spans="1:25" x14ac:dyDescent="0.25">
      <c r="A4" s="38" t="s">
        <v>47</v>
      </c>
      <c r="B4" s="39">
        <v>0</v>
      </c>
      <c r="C4" s="39">
        <v>55</v>
      </c>
      <c r="D4" s="39">
        <f t="shared" ref="D4:D18" si="2">B4/C4</f>
        <v>0</v>
      </c>
      <c r="F4" s="51">
        <f t="shared" si="0"/>
        <v>0</v>
      </c>
      <c r="G4" s="51">
        <f t="shared" ref="G4:V18" si="3">IF((F46-F4)&gt;=0,F4,IF(F46=0,0,IF(F46&lt;F4,F46,"ERROR")))</f>
        <v>0</v>
      </c>
      <c r="H4" s="51">
        <f t="shared" si="3"/>
        <v>0</v>
      </c>
      <c r="I4" s="51">
        <f t="shared" si="3"/>
        <v>0</v>
      </c>
      <c r="J4" s="51">
        <f t="shared" si="3"/>
        <v>0</v>
      </c>
      <c r="K4" s="51">
        <f t="shared" si="3"/>
        <v>0</v>
      </c>
      <c r="L4" s="51">
        <f t="shared" si="3"/>
        <v>0</v>
      </c>
      <c r="M4" s="51">
        <f t="shared" si="3"/>
        <v>0</v>
      </c>
      <c r="N4" s="51">
        <f t="shared" si="3"/>
        <v>0</v>
      </c>
      <c r="O4" s="51">
        <f t="shared" si="3"/>
        <v>0</v>
      </c>
      <c r="P4" s="51">
        <f t="shared" si="3"/>
        <v>0</v>
      </c>
      <c r="Q4" s="51">
        <f t="shared" si="3"/>
        <v>0</v>
      </c>
      <c r="R4" s="51">
        <f t="shared" si="3"/>
        <v>0</v>
      </c>
      <c r="S4" s="51">
        <f t="shared" si="3"/>
        <v>0</v>
      </c>
      <c r="T4" s="51">
        <f t="shared" si="3"/>
        <v>0</v>
      </c>
      <c r="U4" s="51">
        <f t="shared" si="3"/>
        <v>0</v>
      </c>
      <c r="V4" s="51">
        <f t="shared" si="3"/>
        <v>0</v>
      </c>
      <c r="W4" s="51">
        <f t="shared" si="1"/>
        <v>0</v>
      </c>
      <c r="X4" s="51">
        <f t="shared" si="1"/>
        <v>0</v>
      </c>
      <c r="Y4" s="51">
        <f t="shared" si="1"/>
        <v>0</v>
      </c>
    </row>
    <row r="5" spans="1:25" x14ac:dyDescent="0.25">
      <c r="A5" s="38" t="s">
        <v>48</v>
      </c>
      <c r="B5" s="39">
        <v>3020121.0283063725</v>
      </c>
      <c r="C5" s="39">
        <v>35</v>
      </c>
      <c r="D5" s="39">
        <f>B5/C5</f>
        <v>86289.172237324921</v>
      </c>
      <c r="F5" s="51">
        <f t="shared" si="0"/>
        <v>86289.172237324921</v>
      </c>
      <c r="G5" s="51">
        <f t="shared" si="3"/>
        <v>86289.172237324921</v>
      </c>
      <c r="H5" s="51">
        <f t="shared" si="1"/>
        <v>86289.172237324921</v>
      </c>
      <c r="I5" s="51">
        <f t="shared" si="1"/>
        <v>86289.172237324921</v>
      </c>
      <c r="J5" s="51">
        <f t="shared" si="1"/>
        <v>86289.172237324921</v>
      </c>
      <c r="K5" s="51">
        <f t="shared" si="1"/>
        <v>86289.172237324921</v>
      </c>
      <c r="L5" s="51">
        <f t="shared" si="1"/>
        <v>86289.172237324921</v>
      </c>
      <c r="M5" s="51">
        <f t="shared" si="1"/>
        <v>86289.172237324921</v>
      </c>
      <c r="N5" s="51">
        <f t="shared" si="1"/>
        <v>86289.172237324921</v>
      </c>
      <c r="O5" s="51">
        <f t="shared" si="1"/>
        <v>86289.172237324921</v>
      </c>
      <c r="P5" s="51">
        <f t="shared" si="1"/>
        <v>86289.172237324921</v>
      </c>
      <c r="Q5" s="51">
        <f t="shared" si="1"/>
        <v>86289.172237324921</v>
      </c>
      <c r="R5" s="51">
        <f t="shared" si="1"/>
        <v>86289.172237324921</v>
      </c>
      <c r="S5" s="51">
        <f t="shared" si="1"/>
        <v>86289.172237324921</v>
      </c>
      <c r="T5" s="51">
        <f t="shared" si="1"/>
        <v>86289.172237324921</v>
      </c>
      <c r="U5" s="51">
        <f t="shared" si="1"/>
        <v>86289.172237324921</v>
      </c>
      <c r="V5" s="51">
        <f t="shared" si="1"/>
        <v>86289.172237324921</v>
      </c>
      <c r="W5" s="51">
        <f t="shared" si="1"/>
        <v>86289.172237324921</v>
      </c>
      <c r="X5" s="51">
        <f t="shared" si="1"/>
        <v>86289.172237324921</v>
      </c>
      <c r="Y5" s="51">
        <f t="shared" si="1"/>
        <v>86289.172237324921</v>
      </c>
    </row>
    <row r="6" spans="1:25" x14ac:dyDescent="0.25">
      <c r="A6" s="38" t="s">
        <v>49</v>
      </c>
      <c r="B6" s="39">
        <v>2652471.2566247359</v>
      </c>
      <c r="C6" s="39">
        <v>55</v>
      </c>
      <c r="D6" s="39">
        <f t="shared" si="2"/>
        <v>48226.750120449746</v>
      </c>
      <c r="F6" s="51">
        <f t="shared" si="0"/>
        <v>48226.750120449746</v>
      </c>
      <c r="G6" s="51">
        <f t="shared" si="3"/>
        <v>48226.750120449746</v>
      </c>
      <c r="H6" s="51">
        <f t="shared" si="1"/>
        <v>48226.750120449746</v>
      </c>
      <c r="I6" s="51">
        <f t="shared" si="1"/>
        <v>48226.750120449746</v>
      </c>
      <c r="J6" s="51">
        <f t="shared" si="1"/>
        <v>48226.750120449746</v>
      </c>
      <c r="K6" s="51">
        <f t="shared" si="1"/>
        <v>48226.750120449746</v>
      </c>
      <c r="L6" s="51">
        <f t="shared" si="1"/>
        <v>48226.750120449746</v>
      </c>
      <c r="M6" s="51">
        <f t="shared" si="1"/>
        <v>48226.750120449746</v>
      </c>
      <c r="N6" s="51">
        <f t="shared" si="1"/>
        <v>48226.750120449746</v>
      </c>
      <c r="O6" s="51">
        <f t="shared" si="1"/>
        <v>48226.750120449746</v>
      </c>
      <c r="P6" s="51">
        <f t="shared" si="1"/>
        <v>48226.750120449746</v>
      </c>
      <c r="Q6" s="51">
        <f t="shared" si="1"/>
        <v>48226.750120449746</v>
      </c>
      <c r="R6" s="51">
        <f t="shared" si="1"/>
        <v>48226.750120449746</v>
      </c>
      <c r="S6" s="51">
        <f t="shared" si="1"/>
        <v>48226.750120449746</v>
      </c>
      <c r="T6" s="51">
        <f t="shared" si="1"/>
        <v>48226.750120449746</v>
      </c>
      <c r="U6" s="51">
        <f t="shared" si="1"/>
        <v>48226.750120449746</v>
      </c>
      <c r="V6" s="51">
        <f t="shared" si="1"/>
        <v>48226.750120449746</v>
      </c>
      <c r="W6" s="51">
        <f t="shared" si="1"/>
        <v>48226.750120449746</v>
      </c>
      <c r="X6" s="51">
        <f t="shared" si="1"/>
        <v>48226.750120449746</v>
      </c>
      <c r="Y6" s="51">
        <f t="shared" si="1"/>
        <v>48226.750120449746</v>
      </c>
    </row>
    <row r="7" spans="1:25" x14ac:dyDescent="0.25">
      <c r="A7" s="38" t="s">
        <v>50</v>
      </c>
      <c r="B7" s="39">
        <v>0</v>
      </c>
      <c r="C7" s="39">
        <v>50</v>
      </c>
      <c r="D7" s="39">
        <f t="shared" si="2"/>
        <v>0</v>
      </c>
      <c r="F7" s="51">
        <f t="shared" si="0"/>
        <v>0</v>
      </c>
      <c r="G7" s="51">
        <f t="shared" si="3"/>
        <v>0</v>
      </c>
      <c r="H7" s="51">
        <f t="shared" si="1"/>
        <v>0</v>
      </c>
      <c r="I7" s="51">
        <f t="shared" si="1"/>
        <v>0</v>
      </c>
      <c r="J7" s="51">
        <f t="shared" si="1"/>
        <v>0</v>
      </c>
      <c r="K7" s="51">
        <f t="shared" si="1"/>
        <v>0</v>
      </c>
      <c r="L7" s="51">
        <f t="shared" si="1"/>
        <v>0</v>
      </c>
      <c r="M7" s="51">
        <f t="shared" si="1"/>
        <v>0</v>
      </c>
      <c r="N7" s="51">
        <f t="shared" si="1"/>
        <v>0</v>
      </c>
      <c r="O7" s="51">
        <f t="shared" si="1"/>
        <v>0</v>
      </c>
      <c r="P7" s="51">
        <f t="shared" si="1"/>
        <v>0</v>
      </c>
      <c r="Q7" s="51">
        <f t="shared" si="1"/>
        <v>0</v>
      </c>
      <c r="R7" s="51">
        <f t="shared" si="1"/>
        <v>0</v>
      </c>
      <c r="S7" s="51">
        <f t="shared" si="1"/>
        <v>0</v>
      </c>
      <c r="T7" s="51">
        <f t="shared" si="1"/>
        <v>0</v>
      </c>
      <c r="U7" s="51">
        <f t="shared" si="1"/>
        <v>0</v>
      </c>
      <c r="V7" s="51">
        <f t="shared" si="1"/>
        <v>0</v>
      </c>
      <c r="W7" s="51">
        <f t="shared" si="1"/>
        <v>0</v>
      </c>
      <c r="X7" s="51">
        <f t="shared" si="1"/>
        <v>0</v>
      </c>
      <c r="Y7" s="51">
        <f t="shared" si="1"/>
        <v>0</v>
      </c>
    </row>
    <row r="8" spans="1:25" x14ac:dyDescent="0.25">
      <c r="A8" s="38" t="s">
        <v>50</v>
      </c>
      <c r="B8" s="39">
        <v>0</v>
      </c>
      <c r="C8" s="39">
        <v>50</v>
      </c>
      <c r="D8" s="39">
        <f t="shared" si="2"/>
        <v>0</v>
      </c>
      <c r="F8" s="51">
        <f t="shared" si="0"/>
        <v>0</v>
      </c>
      <c r="G8" s="51">
        <f t="shared" si="3"/>
        <v>0</v>
      </c>
      <c r="H8" s="51">
        <f t="shared" si="1"/>
        <v>0</v>
      </c>
      <c r="I8" s="51">
        <f t="shared" si="1"/>
        <v>0</v>
      </c>
      <c r="J8" s="51">
        <f t="shared" si="1"/>
        <v>0</v>
      </c>
      <c r="K8" s="51">
        <f t="shared" si="1"/>
        <v>0</v>
      </c>
      <c r="L8" s="51">
        <f t="shared" si="1"/>
        <v>0</v>
      </c>
      <c r="M8" s="51">
        <f t="shared" si="1"/>
        <v>0</v>
      </c>
      <c r="N8" s="51">
        <f t="shared" si="1"/>
        <v>0</v>
      </c>
      <c r="O8" s="51">
        <f t="shared" si="1"/>
        <v>0</v>
      </c>
      <c r="P8" s="51">
        <f t="shared" si="1"/>
        <v>0</v>
      </c>
      <c r="Q8" s="51">
        <f t="shared" si="1"/>
        <v>0</v>
      </c>
      <c r="R8" s="51">
        <f t="shared" si="1"/>
        <v>0</v>
      </c>
      <c r="S8" s="51">
        <f t="shared" si="1"/>
        <v>0</v>
      </c>
      <c r="T8" s="51">
        <f t="shared" si="1"/>
        <v>0</v>
      </c>
      <c r="U8" s="51">
        <f t="shared" si="1"/>
        <v>0</v>
      </c>
      <c r="V8" s="51">
        <f t="shared" si="1"/>
        <v>0</v>
      </c>
      <c r="W8" s="51">
        <f t="shared" si="1"/>
        <v>0</v>
      </c>
      <c r="X8" s="51">
        <f t="shared" si="1"/>
        <v>0</v>
      </c>
      <c r="Y8" s="51">
        <f t="shared" si="1"/>
        <v>0</v>
      </c>
    </row>
    <row r="9" spans="1:25" x14ac:dyDescent="0.25">
      <c r="A9" s="38" t="s">
        <v>51</v>
      </c>
      <c r="B9" s="39">
        <v>921959.32487606222</v>
      </c>
      <c r="C9" s="39">
        <v>25</v>
      </c>
      <c r="D9" s="39">
        <f t="shared" si="2"/>
        <v>36878.372995042489</v>
      </c>
      <c r="F9" s="51">
        <f t="shared" si="0"/>
        <v>36878.372995042489</v>
      </c>
      <c r="G9" s="51">
        <f t="shared" si="3"/>
        <v>36878.372995042489</v>
      </c>
      <c r="H9" s="51">
        <f t="shared" si="1"/>
        <v>36878.372995042489</v>
      </c>
      <c r="I9" s="51">
        <f t="shared" si="1"/>
        <v>36878.372995042489</v>
      </c>
      <c r="J9" s="51">
        <f t="shared" si="1"/>
        <v>36878.372995042489</v>
      </c>
      <c r="K9" s="51">
        <f t="shared" si="1"/>
        <v>36878.372995042489</v>
      </c>
      <c r="L9" s="51">
        <f t="shared" si="1"/>
        <v>36878.372995042489</v>
      </c>
      <c r="M9" s="51">
        <f t="shared" si="1"/>
        <v>36878.372995042489</v>
      </c>
      <c r="N9" s="51">
        <f t="shared" si="1"/>
        <v>36878.372995042489</v>
      </c>
      <c r="O9" s="51">
        <f t="shared" si="1"/>
        <v>36878.372995042489</v>
      </c>
      <c r="P9" s="51">
        <f t="shared" si="1"/>
        <v>36878.372995042489</v>
      </c>
      <c r="Q9" s="51">
        <f t="shared" si="1"/>
        <v>36878.372995042489</v>
      </c>
      <c r="R9" s="51">
        <f t="shared" si="1"/>
        <v>36878.372995042489</v>
      </c>
      <c r="S9" s="51">
        <f t="shared" si="1"/>
        <v>36878.372995042489</v>
      </c>
      <c r="T9" s="51">
        <f t="shared" si="1"/>
        <v>36878.372995042489</v>
      </c>
      <c r="U9" s="51">
        <f t="shared" si="1"/>
        <v>36878.372995042489</v>
      </c>
      <c r="V9" s="51">
        <f t="shared" si="1"/>
        <v>36878.372995042489</v>
      </c>
      <c r="W9" s="51">
        <f t="shared" si="1"/>
        <v>36878.372995042489</v>
      </c>
      <c r="X9" s="51">
        <f t="shared" si="1"/>
        <v>36878.372995042489</v>
      </c>
      <c r="Y9" s="51">
        <f t="shared" si="1"/>
        <v>36878.372995042489</v>
      </c>
    </row>
    <row r="10" spans="1:25" x14ac:dyDescent="0.25">
      <c r="A10" s="38" t="s">
        <v>52</v>
      </c>
      <c r="B10" s="39">
        <v>0</v>
      </c>
      <c r="C10" s="39">
        <v>25</v>
      </c>
      <c r="D10" s="39">
        <f t="shared" si="2"/>
        <v>0</v>
      </c>
      <c r="F10" s="51">
        <f t="shared" si="0"/>
        <v>0</v>
      </c>
      <c r="G10" s="51">
        <f t="shared" si="3"/>
        <v>0</v>
      </c>
      <c r="H10" s="51">
        <f t="shared" si="1"/>
        <v>0</v>
      </c>
      <c r="I10" s="51">
        <f t="shared" si="1"/>
        <v>0</v>
      </c>
      <c r="J10" s="51">
        <f t="shared" si="1"/>
        <v>0</v>
      </c>
      <c r="K10" s="51">
        <f t="shared" si="1"/>
        <v>0</v>
      </c>
      <c r="L10" s="51">
        <f t="shared" si="1"/>
        <v>0</v>
      </c>
      <c r="M10" s="51">
        <f t="shared" si="1"/>
        <v>0</v>
      </c>
      <c r="N10" s="51">
        <f t="shared" si="1"/>
        <v>0</v>
      </c>
      <c r="O10" s="51">
        <f t="shared" si="1"/>
        <v>0</v>
      </c>
      <c r="P10" s="51">
        <f t="shared" si="1"/>
        <v>0</v>
      </c>
      <c r="Q10" s="51">
        <f t="shared" si="1"/>
        <v>0</v>
      </c>
      <c r="R10" s="51">
        <f t="shared" si="1"/>
        <v>0</v>
      </c>
      <c r="S10" s="51">
        <f t="shared" si="1"/>
        <v>0</v>
      </c>
      <c r="T10" s="51">
        <f t="shared" si="1"/>
        <v>0</v>
      </c>
      <c r="U10" s="51">
        <f t="shared" si="1"/>
        <v>0</v>
      </c>
      <c r="V10" s="51">
        <f t="shared" si="1"/>
        <v>0</v>
      </c>
      <c r="W10" s="51">
        <f t="shared" si="1"/>
        <v>0</v>
      </c>
      <c r="X10" s="51">
        <f t="shared" si="1"/>
        <v>0</v>
      </c>
      <c r="Y10" s="51">
        <f t="shared" si="1"/>
        <v>0</v>
      </c>
    </row>
    <row r="11" spans="1:25" x14ac:dyDescent="0.25">
      <c r="A11" s="38" t="s">
        <v>53</v>
      </c>
      <c r="B11" s="39">
        <v>714935.70294987946</v>
      </c>
      <c r="C11" s="39">
        <v>20</v>
      </c>
      <c r="D11" s="39">
        <f t="shared" si="2"/>
        <v>35746.785147493974</v>
      </c>
      <c r="F11" s="51">
        <f t="shared" si="0"/>
        <v>35746.785147493974</v>
      </c>
      <c r="G11" s="51">
        <f t="shared" si="3"/>
        <v>35746.785147493974</v>
      </c>
      <c r="H11" s="51">
        <f t="shared" si="1"/>
        <v>35746.785147493974</v>
      </c>
      <c r="I11" s="51">
        <f t="shared" si="1"/>
        <v>35746.785147493974</v>
      </c>
      <c r="J11" s="51">
        <f t="shared" si="1"/>
        <v>35746.785147493974</v>
      </c>
      <c r="K11" s="51">
        <f t="shared" si="1"/>
        <v>35746.785147493974</v>
      </c>
      <c r="L11" s="51">
        <f t="shared" si="1"/>
        <v>35746.785147493974</v>
      </c>
      <c r="M11" s="51">
        <f t="shared" si="1"/>
        <v>35746.785147493974</v>
      </c>
      <c r="N11" s="51">
        <f t="shared" si="1"/>
        <v>35746.785147493974</v>
      </c>
      <c r="O11" s="51">
        <f t="shared" si="1"/>
        <v>35746.785147493974</v>
      </c>
      <c r="P11" s="51">
        <f t="shared" si="1"/>
        <v>35746.785147493974</v>
      </c>
      <c r="Q11" s="51">
        <f t="shared" si="1"/>
        <v>35746.785147493974</v>
      </c>
      <c r="R11" s="51">
        <f t="shared" si="1"/>
        <v>35746.785147493974</v>
      </c>
      <c r="S11" s="51">
        <f t="shared" si="1"/>
        <v>35746.785147493974</v>
      </c>
      <c r="T11" s="51">
        <f t="shared" si="1"/>
        <v>35746.785147493974</v>
      </c>
      <c r="U11" s="51">
        <f t="shared" si="1"/>
        <v>35746.785147493974</v>
      </c>
      <c r="V11" s="51">
        <f t="shared" si="1"/>
        <v>35746.785147493974</v>
      </c>
      <c r="W11" s="51">
        <f t="shared" si="1"/>
        <v>35746.785147493974</v>
      </c>
      <c r="X11" s="51">
        <f t="shared" si="1"/>
        <v>35746.785147493974</v>
      </c>
      <c r="Y11" s="51">
        <f t="shared" si="1"/>
        <v>35746.785147493974</v>
      </c>
    </row>
    <row r="12" spans="1:25" x14ac:dyDescent="0.25">
      <c r="A12" s="38" t="s">
        <v>54</v>
      </c>
      <c r="B12" s="39">
        <v>168849.58949453142</v>
      </c>
      <c r="C12" s="39">
        <v>30</v>
      </c>
      <c r="D12" s="39">
        <f t="shared" si="2"/>
        <v>5628.319649817714</v>
      </c>
      <c r="F12" s="51">
        <f t="shared" si="0"/>
        <v>5628.319649817714</v>
      </c>
      <c r="G12" s="51">
        <f t="shared" si="3"/>
        <v>5628.319649817714</v>
      </c>
      <c r="H12" s="51">
        <f t="shared" si="1"/>
        <v>5628.319649817714</v>
      </c>
      <c r="I12" s="51">
        <f t="shared" si="1"/>
        <v>5628.319649817714</v>
      </c>
      <c r="J12" s="51">
        <f t="shared" si="1"/>
        <v>5628.319649817714</v>
      </c>
      <c r="K12" s="51">
        <f t="shared" si="1"/>
        <v>5628.319649817714</v>
      </c>
      <c r="L12" s="51">
        <f t="shared" si="1"/>
        <v>5628.319649817714</v>
      </c>
      <c r="M12" s="51">
        <f t="shared" si="1"/>
        <v>5628.319649817714</v>
      </c>
      <c r="N12" s="51">
        <f t="shared" si="1"/>
        <v>5628.319649817714</v>
      </c>
      <c r="O12" s="51">
        <f t="shared" si="1"/>
        <v>5628.319649817714</v>
      </c>
      <c r="P12" s="51">
        <f t="shared" si="1"/>
        <v>5628.319649817714</v>
      </c>
      <c r="Q12" s="51">
        <f t="shared" si="1"/>
        <v>5628.319649817714</v>
      </c>
      <c r="R12" s="51">
        <f t="shared" si="1"/>
        <v>5628.319649817714</v>
      </c>
      <c r="S12" s="51">
        <f t="shared" si="1"/>
        <v>5628.319649817714</v>
      </c>
      <c r="T12" s="51">
        <f t="shared" si="1"/>
        <v>5628.319649817714</v>
      </c>
      <c r="U12" s="51">
        <f t="shared" si="1"/>
        <v>5628.319649817714</v>
      </c>
      <c r="V12" s="51">
        <f t="shared" si="1"/>
        <v>5628.319649817714</v>
      </c>
      <c r="W12" s="51">
        <f t="shared" si="1"/>
        <v>5628.319649817714</v>
      </c>
      <c r="X12" s="51">
        <f t="shared" si="1"/>
        <v>5628.319649817714</v>
      </c>
      <c r="Y12" s="51">
        <f t="shared" si="1"/>
        <v>5628.319649817714</v>
      </c>
    </row>
    <row r="13" spans="1:25" x14ac:dyDescent="0.25">
      <c r="A13" s="38" t="s">
        <v>54</v>
      </c>
      <c r="B13" s="39">
        <v>61906.433623174293</v>
      </c>
      <c r="C13" s="39">
        <v>30</v>
      </c>
      <c r="D13" s="39">
        <f t="shared" si="2"/>
        <v>2063.5477874391431</v>
      </c>
      <c r="F13" s="51">
        <f t="shared" si="0"/>
        <v>2063.5477874391431</v>
      </c>
      <c r="G13" s="51">
        <f t="shared" si="3"/>
        <v>2063.5477874391431</v>
      </c>
      <c r="H13" s="51">
        <f t="shared" si="1"/>
        <v>2063.5477874391431</v>
      </c>
      <c r="I13" s="51">
        <f t="shared" si="1"/>
        <v>2063.5477874391431</v>
      </c>
      <c r="J13" s="51">
        <f t="shared" si="1"/>
        <v>2063.5477874391431</v>
      </c>
      <c r="K13" s="51">
        <f t="shared" si="1"/>
        <v>2063.5477874391431</v>
      </c>
      <c r="L13" s="51">
        <f t="shared" si="1"/>
        <v>2063.5477874391431</v>
      </c>
      <c r="M13" s="51">
        <f t="shared" si="1"/>
        <v>2063.5477874391431</v>
      </c>
      <c r="N13" s="51">
        <f t="shared" si="1"/>
        <v>2063.5477874391431</v>
      </c>
      <c r="O13" s="51">
        <f t="shared" si="1"/>
        <v>2063.5477874391431</v>
      </c>
      <c r="P13" s="51">
        <f t="shared" si="1"/>
        <v>2063.5477874391431</v>
      </c>
      <c r="Q13" s="51">
        <f t="shared" si="1"/>
        <v>2063.5477874391431</v>
      </c>
      <c r="R13" s="51">
        <f t="shared" si="1"/>
        <v>2063.5477874391431</v>
      </c>
      <c r="S13" s="51">
        <f t="shared" si="1"/>
        <v>2063.5477874391431</v>
      </c>
      <c r="T13" s="51">
        <f t="shared" si="1"/>
        <v>2063.5477874391431</v>
      </c>
      <c r="U13" s="51">
        <f t="shared" si="1"/>
        <v>2063.5477874391431</v>
      </c>
      <c r="V13" s="51">
        <f t="shared" si="1"/>
        <v>2063.5477874391431</v>
      </c>
      <c r="W13" s="51">
        <f t="shared" si="1"/>
        <v>2063.5477874391431</v>
      </c>
      <c r="X13" s="51">
        <f t="shared" si="1"/>
        <v>2063.5477874391431</v>
      </c>
      <c r="Y13" s="51">
        <f t="shared" si="1"/>
        <v>2063.5477874391431</v>
      </c>
    </row>
    <row r="14" spans="1:25" x14ac:dyDescent="0.25">
      <c r="A14" s="38" t="s">
        <v>55</v>
      </c>
      <c r="B14" s="39">
        <v>279663</v>
      </c>
      <c r="C14" s="39">
        <v>35</v>
      </c>
      <c r="D14" s="39">
        <f t="shared" si="2"/>
        <v>7990.3714285714286</v>
      </c>
      <c r="F14" s="51">
        <f t="shared" si="0"/>
        <v>7990.3714285714286</v>
      </c>
      <c r="G14" s="51">
        <f t="shared" si="3"/>
        <v>7990.3714285714286</v>
      </c>
      <c r="H14" s="51">
        <f t="shared" si="1"/>
        <v>7990.3714285714286</v>
      </c>
      <c r="I14" s="51">
        <f t="shared" si="1"/>
        <v>7990.3714285714286</v>
      </c>
      <c r="J14" s="51">
        <f t="shared" si="1"/>
        <v>7990.3714285714286</v>
      </c>
      <c r="K14" s="51">
        <f t="shared" si="1"/>
        <v>7990.3714285714286</v>
      </c>
      <c r="L14" s="51">
        <f t="shared" si="1"/>
        <v>7990.3714285714286</v>
      </c>
      <c r="M14" s="51">
        <f t="shared" si="1"/>
        <v>7990.3714285714286</v>
      </c>
      <c r="N14" s="51">
        <f t="shared" si="1"/>
        <v>7990.3714285714286</v>
      </c>
      <c r="O14" s="51">
        <f t="shared" si="1"/>
        <v>7990.3714285714286</v>
      </c>
      <c r="P14" s="51">
        <f t="shared" si="1"/>
        <v>7990.3714285714286</v>
      </c>
      <c r="Q14" s="51">
        <f t="shared" si="1"/>
        <v>7990.3714285714286</v>
      </c>
      <c r="R14" s="51">
        <f t="shared" si="1"/>
        <v>7990.3714285714286</v>
      </c>
      <c r="S14" s="51">
        <f t="shared" si="1"/>
        <v>7990.3714285714286</v>
      </c>
      <c r="T14" s="51">
        <f t="shared" si="1"/>
        <v>7990.3714285714286</v>
      </c>
      <c r="U14" s="51">
        <f t="shared" si="1"/>
        <v>7990.3714285714286</v>
      </c>
      <c r="V14" s="51">
        <f t="shared" si="1"/>
        <v>7990.3714285714286</v>
      </c>
      <c r="W14" s="51">
        <f t="shared" si="1"/>
        <v>7990.3714285714286</v>
      </c>
      <c r="X14" s="51">
        <f t="shared" si="1"/>
        <v>7990.3714285714286</v>
      </c>
      <c r="Y14" s="51">
        <f t="shared" si="1"/>
        <v>7990.3714285714286</v>
      </c>
    </row>
    <row r="15" spans="1:25" x14ac:dyDescent="0.25">
      <c r="A15" s="38" t="s">
        <v>55</v>
      </c>
      <c r="B15" s="39">
        <v>182123</v>
      </c>
      <c r="C15" s="39">
        <v>35</v>
      </c>
      <c r="D15" s="39">
        <f t="shared" si="2"/>
        <v>5203.5142857142855</v>
      </c>
      <c r="F15" s="51">
        <f t="shared" si="0"/>
        <v>5203.5142857142855</v>
      </c>
      <c r="G15" s="51">
        <f t="shared" si="3"/>
        <v>5203.5142857142855</v>
      </c>
      <c r="H15" s="51">
        <f t="shared" si="1"/>
        <v>5203.5142857142855</v>
      </c>
      <c r="I15" s="51">
        <f t="shared" si="1"/>
        <v>5203.5142857142855</v>
      </c>
      <c r="J15" s="51">
        <f t="shared" si="1"/>
        <v>5203.5142857142855</v>
      </c>
      <c r="K15" s="51">
        <f t="shared" si="1"/>
        <v>5203.5142857142855</v>
      </c>
      <c r="L15" s="51">
        <f t="shared" si="1"/>
        <v>5203.5142857142855</v>
      </c>
      <c r="M15" s="51">
        <f t="shared" si="1"/>
        <v>5203.5142857142855</v>
      </c>
      <c r="N15" s="51">
        <f t="shared" si="1"/>
        <v>5203.5142857142855</v>
      </c>
      <c r="O15" s="51">
        <f t="shared" si="1"/>
        <v>5203.5142857142855</v>
      </c>
      <c r="P15" s="51">
        <f t="shared" si="1"/>
        <v>5203.5142857142855</v>
      </c>
      <c r="Q15" s="51">
        <f t="shared" si="1"/>
        <v>5203.5142857142855</v>
      </c>
      <c r="R15" s="51">
        <f t="shared" si="1"/>
        <v>5203.5142857142855</v>
      </c>
      <c r="S15" s="51">
        <f t="shared" si="1"/>
        <v>5203.5142857142855</v>
      </c>
      <c r="T15" s="51">
        <f t="shared" si="1"/>
        <v>5203.5142857142855</v>
      </c>
      <c r="U15" s="51">
        <f t="shared" si="1"/>
        <v>5203.5142857142855</v>
      </c>
      <c r="V15" s="51">
        <f t="shared" si="1"/>
        <v>5203.5142857142855</v>
      </c>
      <c r="W15" s="51">
        <f t="shared" si="1"/>
        <v>5203.5142857142855</v>
      </c>
      <c r="X15" s="51">
        <f t="shared" si="1"/>
        <v>5203.5142857142855</v>
      </c>
      <c r="Y15" s="51">
        <f t="shared" si="1"/>
        <v>5203.5142857142855</v>
      </c>
    </row>
    <row r="16" spans="1:25" x14ac:dyDescent="0.25">
      <c r="A16" s="38" t="s">
        <v>55</v>
      </c>
      <c r="B16" s="39">
        <v>0</v>
      </c>
      <c r="C16" s="39">
        <v>35</v>
      </c>
      <c r="D16" s="39">
        <f t="shared" si="2"/>
        <v>0</v>
      </c>
      <c r="F16" s="51">
        <f t="shared" si="0"/>
        <v>0</v>
      </c>
      <c r="G16" s="51">
        <f t="shared" si="3"/>
        <v>0</v>
      </c>
      <c r="H16" s="51">
        <f t="shared" si="1"/>
        <v>0</v>
      </c>
      <c r="I16" s="51">
        <f t="shared" si="1"/>
        <v>0</v>
      </c>
      <c r="J16" s="51">
        <f t="shared" si="1"/>
        <v>0</v>
      </c>
      <c r="K16" s="51">
        <f t="shared" si="1"/>
        <v>0</v>
      </c>
      <c r="L16" s="51">
        <f t="shared" si="1"/>
        <v>0</v>
      </c>
      <c r="M16" s="51">
        <f t="shared" si="1"/>
        <v>0</v>
      </c>
      <c r="N16" s="51">
        <f t="shared" si="1"/>
        <v>0</v>
      </c>
      <c r="O16" s="51">
        <f t="shared" si="1"/>
        <v>0</v>
      </c>
      <c r="P16" s="51">
        <f t="shared" si="1"/>
        <v>0</v>
      </c>
      <c r="Q16" s="51">
        <f t="shared" si="1"/>
        <v>0</v>
      </c>
      <c r="R16" s="51">
        <f t="shared" si="1"/>
        <v>0</v>
      </c>
      <c r="S16" s="51">
        <f t="shared" si="1"/>
        <v>0</v>
      </c>
      <c r="T16" s="51">
        <f t="shared" si="1"/>
        <v>0</v>
      </c>
      <c r="U16" s="51">
        <f t="shared" si="1"/>
        <v>0</v>
      </c>
      <c r="V16" s="51">
        <f t="shared" si="1"/>
        <v>0</v>
      </c>
      <c r="W16" s="51">
        <f t="shared" si="1"/>
        <v>0</v>
      </c>
      <c r="X16" s="51">
        <f t="shared" si="1"/>
        <v>0</v>
      </c>
      <c r="Y16" s="51">
        <f t="shared" si="1"/>
        <v>0</v>
      </c>
    </row>
    <row r="17" spans="1:25" x14ac:dyDescent="0.25">
      <c r="A17" s="38" t="s">
        <v>56</v>
      </c>
      <c r="B17" s="39">
        <v>53250</v>
      </c>
      <c r="C17" s="39">
        <v>0</v>
      </c>
      <c r="D17" s="39">
        <v>0</v>
      </c>
      <c r="F17" s="51">
        <f t="shared" si="0"/>
        <v>0</v>
      </c>
      <c r="G17" s="51">
        <f t="shared" si="3"/>
        <v>0</v>
      </c>
      <c r="H17" s="51">
        <f t="shared" si="1"/>
        <v>0</v>
      </c>
      <c r="I17" s="51">
        <f t="shared" si="1"/>
        <v>0</v>
      </c>
      <c r="J17" s="51">
        <f t="shared" si="1"/>
        <v>0</v>
      </c>
      <c r="K17" s="51">
        <f t="shared" si="1"/>
        <v>0</v>
      </c>
      <c r="L17" s="51">
        <f t="shared" si="1"/>
        <v>0</v>
      </c>
      <c r="M17" s="51">
        <f t="shared" si="1"/>
        <v>0</v>
      </c>
      <c r="N17" s="51">
        <f t="shared" si="1"/>
        <v>0</v>
      </c>
      <c r="O17" s="51">
        <f t="shared" si="1"/>
        <v>0</v>
      </c>
      <c r="P17" s="51">
        <f t="shared" si="1"/>
        <v>0</v>
      </c>
      <c r="Q17" s="51">
        <f t="shared" si="1"/>
        <v>0</v>
      </c>
      <c r="R17" s="51">
        <f t="shared" si="1"/>
        <v>0</v>
      </c>
      <c r="S17" s="51">
        <f t="shared" si="1"/>
        <v>0</v>
      </c>
      <c r="T17" s="51">
        <f t="shared" si="1"/>
        <v>0</v>
      </c>
      <c r="U17" s="51">
        <f t="shared" si="1"/>
        <v>0</v>
      </c>
      <c r="V17" s="51">
        <f t="shared" si="1"/>
        <v>0</v>
      </c>
      <c r="W17" s="51">
        <f t="shared" si="1"/>
        <v>0</v>
      </c>
      <c r="X17" s="51">
        <f t="shared" si="1"/>
        <v>0</v>
      </c>
      <c r="Y17" s="51">
        <f t="shared" si="1"/>
        <v>0</v>
      </c>
    </row>
    <row r="18" spans="1:25" x14ac:dyDescent="0.25">
      <c r="A18" s="38" t="s">
        <v>57</v>
      </c>
      <c r="B18" s="42">
        <v>872000</v>
      </c>
      <c r="C18" s="39">
        <v>10</v>
      </c>
      <c r="D18" s="39">
        <f t="shared" si="2"/>
        <v>87200</v>
      </c>
      <c r="F18" s="57">
        <f t="shared" si="0"/>
        <v>87200</v>
      </c>
      <c r="G18" s="57">
        <f t="shared" si="3"/>
        <v>87200</v>
      </c>
      <c r="H18" s="57">
        <f t="shared" si="3"/>
        <v>87200</v>
      </c>
      <c r="I18" s="57">
        <f t="shared" si="3"/>
        <v>87200</v>
      </c>
      <c r="J18" s="57">
        <f t="shared" si="3"/>
        <v>87200</v>
      </c>
      <c r="K18" s="57">
        <f t="shared" si="3"/>
        <v>87200</v>
      </c>
      <c r="L18" s="57">
        <f t="shared" si="3"/>
        <v>87200</v>
      </c>
      <c r="M18" s="57">
        <f t="shared" si="3"/>
        <v>87200</v>
      </c>
      <c r="N18" s="57">
        <f t="shared" si="3"/>
        <v>87200</v>
      </c>
      <c r="O18" s="57">
        <f t="shared" si="3"/>
        <v>87200</v>
      </c>
      <c r="P18" s="57">
        <f t="shared" si="3"/>
        <v>0</v>
      </c>
      <c r="Q18" s="57">
        <f t="shared" si="3"/>
        <v>0</v>
      </c>
      <c r="R18" s="57">
        <f t="shared" si="3"/>
        <v>0</v>
      </c>
      <c r="S18" s="57">
        <f t="shared" si="3"/>
        <v>0</v>
      </c>
      <c r="T18" s="57">
        <f t="shared" si="3"/>
        <v>0</v>
      </c>
      <c r="U18" s="57">
        <f t="shared" si="3"/>
        <v>0</v>
      </c>
      <c r="V18" s="57">
        <f t="shared" si="3"/>
        <v>0</v>
      </c>
      <c r="W18" s="57">
        <f t="shared" ref="W18:Y18" si="4">IF((V60-V18)&gt;=0,V18,IF(V60=0,0,IF(V60&lt;V18,V60,"ERROR")))</f>
        <v>0</v>
      </c>
      <c r="X18" s="57">
        <f t="shared" si="4"/>
        <v>0</v>
      </c>
      <c r="Y18" s="57">
        <f t="shared" si="4"/>
        <v>0</v>
      </c>
    </row>
    <row r="19" spans="1:25" x14ac:dyDescent="0.25">
      <c r="A19" s="38"/>
      <c r="B19" s="39"/>
      <c r="C19" s="39"/>
      <c r="D19" s="39"/>
      <c r="F19" s="52">
        <f>SUM(F3:F18)</f>
        <v>383357.9336518537</v>
      </c>
      <c r="G19" s="52">
        <f t="shared" ref="G19:Y19" si="5">SUM(G3:G18)</f>
        <v>383357.9336518537</v>
      </c>
      <c r="H19" s="52">
        <f t="shared" si="5"/>
        <v>383357.9336518537</v>
      </c>
      <c r="I19" s="52">
        <f t="shared" si="5"/>
        <v>383357.9336518537</v>
      </c>
      <c r="J19" s="52">
        <f t="shared" si="5"/>
        <v>383357.9336518537</v>
      </c>
      <c r="K19" s="52">
        <f t="shared" si="5"/>
        <v>383357.9336518537</v>
      </c>
      <c r="L19" s="52">
        <f t="shared" si="5"/>
        <v>383357.9336518537</v>
      </c>
      <c r="M19" s="52">
        <f t="shared" si="5"/>
        <v>383357.9336518537</v>
      </c>
      <c r="N19" s="52">
        <f t="shared" si="5"/>
        <v>383357.9336518537</v>
      </c>
      <c r="O19" s="52">
        <f t="shared" si="5"/>
        <v>383357.9336518537</v>
      </c>
      <c r="P19" s="52">
        <f t="shared" si="5"/>
        <v>228026.83365185381</v>
      </c>
      <c r="Q19" s="52">
        <f t="shared" si="5"/>
        <v>228026.8336518537</v>
      </c>
      <c r="R19" s="52">
        <f t="shared" si="5"/>
        <v>228026.8336518537</v>
      </c>
      <c r="S19" s="52">
        <f t="shared" si="5"/>
        <v>228026.8336518537</v>
      </c>
      <c r="T19" s="52">
        <f t="shared" si="5"/>
        <v>228026.8336518537</v>
      </c>
      <c r="U19" s="52">
        <f t="shared" si="5"/>
        <v>228026.8336518537</v>
      </c>
      <c r="V19" s="52">
        <f t="shared" si="5"/>
        <v>228026.8336518537</v>
      </c>
      <c r="W19" s="52">
        <f t="shared" si="5"/>
        <v>228026.8336518537</v>
      </c>
      <c r="X19" s="52">
        <f t="shared" si="5"/>
        <v>228026.8336518537</v>
      </c>
      <c r="Y19" s="52">
        <f t="shared" si="5"/>
        <v>228026.8336518537</v>
      </c>
    </row>
    <row r="20" spans="1:25" x14ac:dyDescent="0.25">
      <c r="A20" s="38"/>
      <c r="B20" s="39"/>
      <c r="C20" s="39"/>
      <c r="D20" s="39"/>
    </row>
    <row r="21" spans="1:25" x14ac:dyDescent="0.25">
      <c r="A21" s="43" t="s">
        <v>58</v>
      </c>
      <c r="B21" s="44">
        <f>SUM(B3:B20)-B17</f>
        <v>9555340.3358747549</v>
      </c>
      <c r="C21" s="44"/>
      <c r="D21" s="44">
        <f>SUM(D3:D20)</f>
        <v>383357.9336518537</v>
      </c>
      <c r="F21" s="7" t="s">
        <v>59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x14ac:dyDescent="0.25">
      <c r="F22" s="56">
        <v>2025</v>
      </c>
      <c r="G22" s="56">
        <v>2026</v>
      </c>
      <c r="H22" s="56">
        <v>2027</v>
      </c>
      <c r="I22" s="56">
        <v>2028</v>
      </c>
      <c r="J22" s="56">
        <v>2029</v>
      </c>
      <c r="K22" s="56">
        <v>2030</v>
      </c>
      <c r="L22" s="56">
        <v>2031</v>
      </c>
      <c r="M22" s="56">
        <v>2032</v>
      </c>
      <c r="N22" s="56">
        <v>2033</v>
      </c>
      <c r="O22" s="56">
        <v>2034</v>
      </c>
      <c r="P22" s="56">
        <v>2035</v>
      </c>
      <c r="Q22" s="56">
        <v>2036</v>
      </c>
      <c r="R22" s="56">
        <v>2037</v>
      </c>
      <c r="S22" s="56">
        <v>2038</v>
      </c>
      <c r="T22" s="56">
        <v>2039</v>
      </c>
      <c r="U22" s="56">
        <v>2040</v>
      </c>
      <c r="V22" s="56">
        <v>2041</v>
      </c>
      <c r="W22" s="56">
        <v>2042</v>
      </c>
      <c r="X22" s="56">
        <v>2043</v>
      </c>
      <c r="Y22" s="56">
        <v>2044</v>
      </c>
    </row>
    <row r="23" spans="1:25" x14ac:dyDescent="0.25">
      <c r="F23" s="51">
        <f t="shared" ref="F23:F38" si="6">B3</f>
        <v>681311</v>
      </c>
      <c r="G23" s="51">
        <f>F45</f>
        <v>613179.9</v>
      </c>
      <c r="H23" s="51">
        <f t="shared" ref="H23:Y37" si="7">G45</f>
        <v>545048.80000000005</v>
      </c>
      <c r="I23" s="51">
        <f t="shared" si="7"/>
        <v>476917.70000000007</v>
      </c>
      <c r="J23" s="51">
        <f t="shared" si="7"/>
        <v>408786.60000000009</v>
      </c>
      <c r="K23" s="51">
        <f t="shared" si="7"/>
        <v>340655.50000000012</v>
      </c>
      <c r="L23" s="51">
        <f t="shared" si="7"/>
        <v>272524.40000000014</v>
      </c>
      <c r="M23" s="51">
        <f t="shared" si="7"/>
        <v>204393.30000000013</v>
      </c>
      <c r="N23" s="51">
        <f t="shared" si="7"/>
        <v>136262.20000000013</v>
      </c>
      <c r="O23" s="51">
        <f t="shared" si="7"/>
        <v>68131.100000000122</v>
      </c>
      <c r="P23" s="51">
        <f t="shared" si="7"/>
        <v>1.1641532182693481E-10</v>
      </c>
      <c r="Q23" s="51">
        <f t="shared" si="7"/>
        <v>0</v>
      </c>
      <c r="R23" s="51">
        <f t="shared" si="7"/>
        <v>0</v>
      </c>
      <c r="S23" s="51">
        <f t="shared" si="7"/>
        <v>0</v>
      </c>
      <c r="T23" s="51">
        <f t="shared" si="7"/>
        <v>0</v>
      </c>
      <c r="U23" s="51">
        <f t="shared" si="7"/>
        <v>0</v>
      </c>
      <c r="V23" s="51">
        <f t="shared" si="7"/>
        <v>0</v>
      </c>
      <c r="W23" s="51">
        <f t="shared" si="7"/>
        <v>0</v>
      </c>
      <c r="X23" s="51">
        <f t="shared" si="7"/>
        <v>0</v>
      </c>
      <c r="Y23" s="51">
        <f t="shared" si="7"/>
        <v>0</v>
      </c>
    </row>
    <row r="24" spans="1:25" x14ac:dyDescent="0.25">
      <c r="F24" s="51">
        <f t="shared" si="6"/>
        <v>0</v>
      </c>
      <c r="G24" s="51">
        <f t="shared" ref="G24:V38" si="8">F46</f>
        <v>0</v>
      </c>
      <c r="H24" s="51">
        <f t="shared" si="8"/>
        <v>0</v>
      </c>
      <c r="I24" s="51">
        <f t="shared" si="8"/>
        <v>0</v>
      </c>
      <c r="J24" s="51">
        <f t="shared" si="8"/>
        <v>0</v>
      </c>
      <c r="K24" s="51">
        <f t="shared" si="8"/>
        <v>0</v>
      </c>
      <c r="L24" s="51">
        <f t="shared" si="8"/>
        <v>0</v>
      </c>
      <c r="M24" s="51">
        <f t="shared" si="8"/>
        <v>0</v>
      </c>
      <c r="N24" s="51">
        <f t="shared" si="8"/>
        <v>0</v>
      </c>
      <c r="O24" s="51">
        <f t="shared" si="8"/>
        <v>0</v>
      </c>
      <c r="P24" s="51">
        <f t="shared" si="8"/>
        <v>0</v>
      </c>
      <c r="Q24" s="51">
        <f t="shared" si="8"/>
        <v>0</v>
      </c>
      <c r="R24" s="51">
        <f t="shared" si="8"/>
        <v>0</v>
      </c>
      <c r="S24" s="51">
        <f t="shared" si="8"/>
        <v>0</v>
      </c>
      <c r="T24" s="51">
        <f t="shared" si="8"/>
        <v>0</v>
      </c>
      <c r="U24" s="51">
        <f t="shared" si="8"/>
        <v>0</v>
      </c>
      <c r="V24" s="51">
        <f t="shared" si="8"/>
        <v>0</v>
      </c>
      <c r="W24" s="51">
        <f t="shared" si="7"/>
        <v>0</v>
      </c>
      <c r="X24" s="51">
        <f t="shared" si="7"/>
        <v>0</v>
      </c>
      <c r="Y24" s="51">
        <f t="shared" si="7"/>
        <v>0</v>
      </c>
    </row>
    <row r="25" spans="1:25" x14ac:dyDescent="0.25">
      <c r="F25" s="51">
        <f t="shared" si="6"/>
        <v>3020121.0283063725</v>
      </c>
      <c r="G25" s="51">
        <f t="shared" si="8"/>
        <v>2933831.8560690475</v>
      </c>
      <c r="H25" s="51">
        <f t="shared" si="7"/>
        <v>2847542.6838317225</v>
      </c>
      <c r="I25" s="51">
        <f t="shared" si="7"/>
        <v>2761253.5115943975</v>
      </c>
      <c r="J25" s="51">
        <f t="shared" si="7"/>
        <v>2674964.3393570725</v>
      </c>
      <c r="K25" s="51">
        <f t="shared" si="7"/>
        <v>2588675.1671197475</v>
      </c>
      <c r="L25" s="51">
        <f t="shared" si="7"/>
        <v>2502385.9948824225</v>
      </c>
      <c r="M25" s="51">
        <f t="shared" si="7"/>
        <v>2416096.8226450975</v>
      </c>
      <c r="N25" s="51">
        <f t="shared" si="7"/>
        <v>2329807.6504077725</v>
      </c>
      <c r="O25" s="51">
        <f t="shared" si="7"/>
        <v>2243518.4781704475</v>
      </c>
      <c r="P25" s="51">
        <f t="shared" si="7"/>
        <v>2157229.3059331225</v>
      </c>
      <c r="Q25" s="51">
        <f t="shared" si="7"/>
        <v>2070940.1336957975</v>
      </c>
      <c r="R25" s="51">
        <f t="shared" si="7"/>
        <v>1984650.9614584725</v>
      </c>
      <c r="S25" s="51">
        <f t="shared" si="7"/>
        <v>1898361.7892211475</v>
      </c>
      <c r="T25" s="51">
        <f t="shared" si="7"/>
        <v>1812072.6169838225</v>
      </c>
      <c r="U25" s="51">
        <f t="shared" si="7"/>
        <v>1725783.4447464976</v>
      </c>
      <c r="V25" s="51">
        <f t="shared" si="7"/>
        <v>1639494.2725091726</v>
      </c>
      <c r="W25" s="51">
        <f t="shared" si="7"/>
        <v>1553205.1002718476</v>
      </c>
      <c r="X25" s="51">
        <f t="shared" si="7"/>
        <v>1466915.9280345226</v>
      </c>
      <c r="Y25" s="51">
        <f t="shared" si="7"/>
        <v>1380626.7557971976</v>
      </c>
    </row>
    <row r="26" spans="1:25" x14ac:dyDescent="0.25">
      <c r="F26" s="51">
        <f t="shared" si="6"/>
        <v>2652471.2566247359</v>
      </c>
      <c r="G26" s="51">
        <f t="shared" si="8"/>
        <v>2604244.5065042861</v>
      </c>
      <c r="H26" s="51">
        <f t="shared" si="7"/>
        <v>2556017.7563838363</v>
      </c>
      <c r="I26" s="51">
        <f t="shared" si="7"/>
        <v>2507791.0062633865</v>
      </c>
      <c r="J26" s="51">
        <f t="shared" si="7"/>
        <v>2459564.2561429366</v>
      </c>
      <c r="K26" s="51">
        <f t="shared" si="7"/>
        <v>2411337.5060224868</v>
      </c>
      <c r="L26" s="51">
        <f t="shared" si="7"/>
        <v>2363110.755902037</v>
      </c>
      <c r="M26" s="51">
        <f t="shared" si="7"/>
        <v>2314884.0057815872</v>
      </c>
      <c r="N26" s="51">
        <f t="shared" si="7"/>
        <v>2266657.2556611374</v>
      </c>
      <c r="O26" s="51">
        <f t="shared" si="7"/>
        <v>2218430.5055406876</v>
      </c>
      <c r="P26" s="51">
        <f t="shared" si="7"/>
        <v>2170203.7554202378</v>
      </c>
      <c r="Q26" s="51">
        <f t="shared" si="7"/>
        <v>2121977.005299788</v>
      </c>
      <c r="R26" s="51">
        <f t="shared" si="7"/>
        <v>2073750.2551793382</v>
      </c>
      <c r="S26" s="51">
        <f t="shared" si="7"/>
        <v>2025523.5050588883</v>
      </c>
      <c r="T26" s="51">
        <f t="shared" si="7"/>
        <v>1977296.7549384385</v>
      </c>
      <c r="U26" s="51">
        <f t="shared" si="7"/>
        <v>1929070.0048179887</v>
      </c>
      <c r="V26" s="51">
        <f t="shared" si="7"/>
        <v>1880843.2546975389</v>
      </c>
      <c r="W26" s="51">
        <f t="shared" si="7"/>
        <v>1832616.5045770891</v>
      </c>
      <c r="X26" s="51">
        <f t="shared" si="7"/>
        <v>1784389.7544566393</v>
      </c>
      <c r="Y26" s="51">
        <f t="shared" si="7"/>
        <v>1736163.0043361895</v>
      </c>
    </row>
    <row r="27" spans="1:25" x14ac:dyDescent="0.25">
      <c r="B27" s="51"/>
      <c r="F27" s="51">
        <f t="shared" si="6"/>
        <v>0</v>
      </c>
      <c r="G27" s="51">
        <f t="shared" si="8"/>
        <v>0</v>
      </c>
      <c r="H27" s="51">
        <f t="shared" si="7"/>
        <v>0</v>
      </c>
      <c r="I27" s="51">
        <f t="shared" si="7"/>
        <v>0</v>
      </c>
      <c r="J27" s="51">
        <f t="shared" si="7"/>
        <v>0</v>
      </c>
      <c r="K27" s="51">
        <f t="shared" si="7"/>
        <v>0</v>
      </c>
      <c r="L27" s="51">
        <f t="shared" si="7"/>
        <v>0</v>
      </c>
      <c r="M27" s="51">
        <f t="shared" si="7"/>
        <v>0</v>
      </c>
      <c r="N27" s="51">
        <f t="shared" si="7"/>
        <v>0</v>
      </c>
      <c r="O27" s="51">
        <f t="shared" si="7"/>
        <v>0</v>
      </c>
      <c r="P27" s="51">
        <f t="shared" si="7"/>
        <v>0</v>
      </c>
      <c r="Q27" s="51">
        <f t="shared" si="7"/>
        <v>0</v>
      </c>
      <c r="R27" s="51">
        <f t="shared" si="7"/>
        <v>0</v>
      </c>
      <c r="S27" s="51">
        <f t="shared" si="7"/>
        <v>0</v>
      </c>
      <c r="T27" s="51">
        <f t="shared" si="7"/>
        <v>0</v>
      </c>
      <c r="U27" s="51">
        <f t="shared" si="7"/>
        <v>0</v>
      </c>
      <c r="V27" s="51">
        <f t="shared" si="7"/>
        <v>0</v>
      </c>
      <c r="W27" s="51">
        <f t="shared" si="7"/>
        <v>0</v>
      </c>
      <c r="X27" s="51">
        <f t="shared" si="7"/>
        <v>0</v>
      </c>
      <c r="Y27" s="51">
        <f t="shared" si="7"/>
        <v>0</v>
      </c>
    </row>
    <row r="28" spans="1:25" x14ac:dyDescent="0.25">
      <c r="F28" s="51">
        <f t="shared" si="6"/>
        <v>0</v>
      </c>
      <c r="G28" s="51">
        <f t="shared" si="8"/>
        <v>0</v>
      </c>
      <c r="H28" s="51">
        <f t="shared" si="7"/>
        <v>0</v>
      </c>
      <c r="I28" s="51">
        <f t="shared" si="7"/>
        <v>0</v>
      </c>
      <c r="J28" s="51">
        <f t="shared" si="7"/>
        <v>0</v>
      </c>
      <c r="K28" s="51">
        <f t="shared" si="7"/>
        <v>0</v>
      </c>
      <c r="L28" s="51">
        <f t="shared" si="7"/>
        <v>0</v>
      </c>
      <c r="M28" s="51">
        <f t="shared" si="7"/>
        <v>0</v>
      </c>
      <c r="N28" s="51">
        <f t="shared" si="7"/>
        <v>0</v>
      </c>
      <c r="O28" s="51">
        <f t="shared" si="7"/>
        <v>0</v>
      </c>
      <c r="P28" s="51">
        <f t="shared" si="7"/>
        <v>0</v>
      </c>
      <c r="Q28" s="51">
        <f t="shared" si="7"/>
        <v>0</v>
      </c>
      <c r="R28" s="51">
        <f t="shared" si="7"/>
        <v>0</v>
      </c>
      <c r="S28" s="51">
        <f t="shared" si="7"/>
        <v>0</v>
      </c>
      <c r="T28" s="51">
        <f t="shared" si="7"/>
        <v>0</v>
      </c>
      <c r="U28" s="51">
        <f t="shared" si="7"/>
        <v>0</v>
      </c>
      <c r="V28" s="51">
        <f t="shared" si="7"/>
        <v>0</v>
      </c>
      <c r="W28" s="51">
        <f t="shared" si="7"/>
        <v>0</v>
      </c>
      <c r="X28" s="51">
        <f t="shared" si="7"/>
        <v>0</v>
      </c>
      <c r="Y28" s="51">
        <f t="shared" si="7"/>
        <v>0</v>
      </c>
    </row>
    <row r="29" spans="1:25" x14ac:dyDescent="0.25">
      <c r="F29" s="51">
        <f t="shared" si="6"/>
        <v>921959.32487606222</v>
      </c>
      <c r="G29" s="51">
        <f t="shared" si="8"/>
        <v>885080.95188101975</v>
      </c>
      <c r="H29" s="51">
        <f t="shared" si="7"/>
        <v>848202.57888597727</v>
      </c>
      <c r="I29" s="51">
        <f t="shared" si="7"/>
        <v>811324.2058909348</v>
      </c>
      <c r="J29" s="51">
        <f t="shared" si="7"/>
        <v>774445.83289589232</v>
      </c>
      <c r="K29" s="51">
        <f t="shared" si="7"/>
        <v>737567.45990084985</v>
      </c>
      <c r="L29" s="51">
        <f t="shared" si="7"/>
        <v>700689.08690580737</v>
      </c>
      <c r="M29" s="51">
        <f t="shared" si="7"/>
        <v>663810.7139107649</v>
      </c>
      <c r="N29" s="51">
        <f t="shared" si="7"/>
        <v>626932.34091572242</v>
      </c>
      <c r="O29" s="51">
        <f t="shared" si="7"/>
        <v>590053.96792067995</v>
      </c>
      <c r="P29" s="51">
        <f t="shared" si="7"/>
        <v>553175.59492563747</v>
      </c>
      <c r="Q29" s="51">
        <f t="shared" si="7"/>
        <v>516297.221930595</v>
      </c>
      <c r="R29" s="51">
        <f t="shared" si="7"/>
        <v>479418.84893555252</v>
      </c>
      <c r="S29" s="51">
        <f t="shared" si="7"/>
        <v>442540.47594051005</v>
      </c>
      <c r="T29" s="51">
        <f t="shared" si="7"/>
        <v>405662.10294546757</v>
      </c>
      <c r="U29" s="51">
        <f t="shared" si="7"/>
        <v>368783.7299504251</v>
      </c>
      <c r="V29" s="51">
        <f t="shared" si="7"/>
        <v>331905.35695538262</v>
      </c>
      <c r="W29" s="51">
        <f t="shared" si="7"/>
        <v>295026.98396034015</v>
      </c>
      <c r="X29" s="51">
        <f t="shared" si="7"/>
        <v>258148.61096529767</v>
      </c>
      <c r="Y29" s="51">
        <f t="shared" si="7"/>
        <v>221270.2379702552</v>
      </c>
    </row>
    <row r="30" spans="1:25" x14ac:dyDescent="0.25">
      <c r="F30" s="51">
        <f t="shared" si="6"/>
        <v>0</v>
      </c>
      <c r="G30" s="51">
        <f t="shared" si="8"/>
        <v>0</v>
      </c>
      <c r="H30" s="51">
        <f t="shared" si="7"/>
        <v>0</v>
      </c>
      <c r="I30" s="51">
        <f t="shared" si="7"/>
        <v>0</v>
      </c>
      <c r="J30" s="51">
        <f t="shared" si="7"/>
        <v>0</v>
      </c>
      <c r="K30" s="51">
        <f t="shared" si="7"/>
        <v>0</v>
      </c>
      <c r="L30" s="51">
        <f t="shared" si="7"/>
        <v>0</v>
      </c>
      <c r="M30" s="51">
        <f t="shared" si="7"/>
        <v>0</v>
      </c>
      <c r="N30" s="51">
        <f t="shared" si="7"/>
        <v>0</v>
      </c>
      <c r="O30" s="51">
        <f t="shared" si="7"/>
        <v>0</v>
      </c>
      <c r="P30" s="51">
        <f t="shared" si="7"/>
        <v>0</v>
      </c>
      <c r="Q30" s="51">
        <f t="shared" si="7"/>
        <v>0</v>
      </c>
      <c r="R30" s="51">
        <f t="shared" si="7"/>
        <v>0</v>
      </c>
      <c r="S30" s="51">
        <f t="shared" si="7"/>
        <v>0</v>
      </c>
      <c r="T30" s="51">
        <f t="shared" si="7"/>
        <v>0</v>
      </c>
      <c r="U30" s="51">
        <f t="shared" si="7"/>
        <v>0</v>
      </c>
      <c r="V30" s="51">
        <f t="shared" si="7"/>
        <v>0</v>
      </c>
      <c r="W30" s="51">
        <f t="shared" si="7"/>
        <v>0</v>
      </c>
      <c r="X30" s="51">
        <f t="shared" si="7"/>
        <v>0</v>
      </c>
      <c r="Y30" s="51">
        <f t="shared" si="7"/>
        <v>0</v>
      </c>
    </row>
    <row r="31" spans="1:25" x14ac:dyDescent="0.25">
      <c r="F31" s="51">
        <f t="shared" si="6"/>
        <v>714935.70294987946</v>
      </c>
      <c r="G31" s="51">
        <f t="shared" si="8"/>
        <v>679188.91780238552</v>
      </c>
      <c r="H31" s="51">
        <f t="shared" si="7"/>
        <v>643442.13265489158</v>
      </c>
      <c r="I31" s="51">
        <f t="shared" si="7"/>
        <v>607695.34750739764</v>
      </c>
      <c r="J31" s="51">
        <f t="shared" si="7"/>
        <v>571948.56235990371</v>
      </c>
      <c r="K31" s="51">
        <f t="shared" si="7"/>
        <v>536201.77721240977</v>
      </c>
      <c r="L31" s="51">
        <f t="shared" si="7"/>
        <v>500454.99206491577</v>
      </c>
      <c r="M31" s="51">
        <f t="shared" si="7"/>
        <v>464708.20691742178</v>
      </c>
      <c r="N31" s="51">
        <f t="shared" si="7"/>
        <v>428961.42176992778</v>
      </c>
      <c r="O31" s="51">
        <f t="shared" si="7"/>
        <v>393214.63662243378</v>
      </c>
      <c r="P31" s="51">
        <f t="shared" si="7"/>
        <v>357467.85147493979</v>
      </c>
      <c r="Q31" s="51">
        <f t="shared" si="7"/>
        <v>321721.06632744579</v>
      </c>
      <c r="R31" s="51">
        <f t="shared" si="7"/>
        <v>285974.28117995179</v>
      </c>
      <c r="S31" s="51">
        <f t="shared" si="7"/>
        <v>250227.49603245783</v>
      </c>
      <c r="T31" s="51">
        <f t="shared" si="7"/>
        <v>214480.71088496386</v>
      </c>
      <c r="U31" s="51">
        <f t="shared" si="7"/>
        <v>178733.92573746989</v>
      </c>
      <c r="V31" s="51">
        <f t="shared" si="7"/>
        <v>142987.14058997593</v>
      </c>
      <c r="W31" s="51">
        <f t="shared" si="7"/>
        <v>107240.35544248196</v>
      </c>
      <c r="X31" s="51">
        <f t="shared" si="7"/>
        <v>71493.570294987992</v>
      </c>
      <c r="Y31" s="51">
        <f t="shared" si="7"/>
        <v>35746.785147494018</v>
      </c>
    </row>
    <row r="32" spans="1:25" x14ac:dyDescent="0.25">
      <c r="F32" s="51">
        <f t="shared" si="6"/>
        <v>168849.58949453142</v>
      </c>
      <c r="G32" s="51">
        <f t="shared" si="8"/>
        <v>163221.26984471371</v>
      </c>
      <c r="H32" s="51">
        <f t="shared" si="7"/>
        <v>157592.950194896</v>
      </c>
      <c r="I32" s="51">
        <f t="shared" si="7"/>
        <v>151964.63054507828</v>
      </c>
      <c r="J32" s="51">
        <f t="shared" si="7"/>
        <v>146336.31089526057</v>
      </c>
      <c r="K32" s="51">
        <f t="shared" si="7"/>
        <v>140707.99124544286</v>
      </c>
      <c r="L32" s="51">
        <f t="shared" si="7"/>
        <v>135079.67159562514</v>
      </c>
      <c r="M32" s="51">
        <f t="shared" si="7"/>
        <v>129451.35194580743</v>
      </c>
      <c r="N32" s="51">
        <f t="shared" si="7"/>
        <v>123823.03229598972</v>
      </c>
      <c r="O32" s="51">
        <f t="shared" si="7"/>
        <v>118194.712646172</v>
      </c>
      <c r="P32" s="51">
        <f t="shared" si="7"/>
        <v>112566.39299635429</v>
      </c>
      <c r="Q32" s="51">
        <f t="shared" si="7"/>
        <v>106938.07334653658</v>
      </c>
      <c r="R32" s="51">
        <f t="shared" si="7"/>
        <v>101309.75369671886</v>
      </c>
      <c r="S32" s="51">
        <f t="shared" si="7"/>
        <v>95681.434046901151</v>
      </c>
      <c r="T32" s="51">
        <f t="shared" si="7"/>
        <v>90053.114397083438</v>
      </c>
      <c r="U32" s="51">
        <f t="shared" si="7"/>
        <v>84424.794747265725</v>
      </c>
      <c r="V32" s="51">
        <f t="shared" si="7"/>
        <v>78796.475097448012</v>
      </c>
      <c r="W32" s="51">
        <f t="shared" si="7"/>
        <v>73168.155447630299</v>
      </c>
      <c r="X32" s="51">
        <f t="shared" si="7"/>
        <v>67539.835797812586</v>
      </c>
      <c r="Y32" s="51">
        <f t="shared" si="7"/>
        <v>61911.516147994873</v>
      </c>
    </row>
    <row r="33" spans="6:25" x14ac:dyDescent="0.25">
      <c r="F33" s="51">
        <f t="shared" si="6"/>
        <v>61906.433623174293</v>
      </c>
      <c r="G33" s="51">
        <f t="shared" si="8"/>
        <v>59842.885835735149</v>
      </c>
      <c r="H33" s="51">
        <f t="shared" si="7"/>
        <v>57779.338048296006</v>
      </c>
      <c r="I33" s="51">
        <f t="shared" si="7"/>
        <v>55715.790260856862</v>
      </c>
      <c r="J33" s="51">
        <f t="shared" si="7"/>
        <v>53652.242473417718</v>
      </c>
      <c r="K33" s="51">
        <f t="shared" si="7"/>
        <v>51588.694685978575</v>
      </c>
      <c r="L33" s="51">
        <f t="shared" si="7"/>
        <v>49525.146898539431</v>
      </c>
      <c r="M33" s="51">
        <f t="shared" si="7"/>
        <v>47461.599111100288</v>
      </c>
      <c r="N33" s="51">
        <f t="shared" si="7"/>
        <v>45398.051323661144</v>
      </c>
      <c r="O33" s="51">
        <f t="shared" si="7"/>
        <v>43334.503536222001</v>
      </c>
      <c r="P33" s="51">
        <f t="shared" si="7"/>
        <v>41270.955748782857</v>
      </c>
      <c r="Q33" s="51">
        <f t="shared" si="7"/>
        <v>39207.407961343713</v>
      </c>
      <c r="R33" s="51">
        <f t="shared" si="7"/>
        <v>37143.86017390457</v>
      </c>
      <c r="S33" s="51">
        <f t="shared" si="7"/>
        <v>35080.312386465426</v>
      </c>
      <c r="T33" s="51">
        <f t="shared" si="7"/>
        <v>33016.764599026283</v>
      </c>
      <c r="U33" s="51">
        <f t="shared" si="7"/>
        <v>30953.216811587139</v>
      </c>
      <c r="V33" s="51">
        <f t="shared" si="7"/>
        <v>28889.669024147996</v>
      </c>
      <c r="W33" s="51">
        <f t="shared" si="7"/>
        <v>26826.121236708852</v>
      </c>
      <c r="X33" s="51">
        <f t="shared" si="7"/>
        <v>24762.573449269708</v>
      </c>
      <c r="Y33" s="51">
        <f t="shared" si="7"/>
        <v>22699.025661830565</v>
      </c>
    </row>
    <row r="34" spans="6:25" x14ac:dyDescent="0.25">
      <c r="F34" s="51">
        <f t="shared" si="6"/>
        <v>279663</v>
      </c>
      <c r="G34" s="51">
        <f t="shared" si="8"/>
        <v>271672.62857142859</v>
      </c>
      <c r="H34" s="51">
        <f t="shared" si="7"/>
        <v>263682.25714285718</v>
      </c>
      <c r="I34" s="51">
        <f t="shared" si="7"/>
        <v>255691.88571428575</v>
      </c>
      <c r="J34" s="51">
        <f t="shared" si="7"/>
        <v>247701.51428571431</v>
      </c>
      <c r="K34" s="51">
        <f t="shared" si="7"/>
        <v>239711.14285714287</v>
      </c>
      <c r="L34" s="51">
        <f t="shared" si="7"/>
        <v>231720.77142857143</v>
      </c>
      <c r="M34" s="51">
        <f t="shared" si="7"/>
        <v>223730.4</v>
      </c>
      <c r="N34" s="51">
        <f t="shared" si="7"/>
        <v>215740.02857142856</v>
      </c>
      <c r="O34" s="51">
        <f t="shared" si="7"/>
        <v>207749.65714285712</v>
      </c>
      <c r="P34" s="51">
        <f t="shared" si="7"/>
        <v>199759.28571428568</v>
      </c>
      <c r="Q34" s="51">
        <f t="shared" si="7"/>
        <v>191768.91428571424</v>
      </c>
      <c r="R34" s="51">
        <f t="shared" si="7"/>
        <v>183778.54285714281</v>
      </c>
      <c r="S34" s="51">
        <f t="shared" si="7"/>
        <v>175788.17142857137</v>
      </c>
      <c r="T34" s="51">
        <f t="shared" si="7"/>
        <v>167797.79999999993</v>
      </c>
      <c r="U34" s="51">
        <f t="shared" si="7"/>
        <v>159807.42857142849</v>
      </c>
      <c r="V34" s="51">
        <f t="shared" si="7"/>
        <v>151817.05714285705</v>
      </c>
      <c r="W34" s="51">
        <f t="shared" si="7"/>
        <v>143826.68571428562</v>
      </c>
      <c r="X34" s="51">
        <f t="shared" si="7"/>
        <v>135836.31428571418</v>
      </c>
      <c r="Y34" s="51">
        <f t="shared" si="7"/>
        <v>127845.94285714276</v>
      </c>
    </row>
    <row r="35" spans="6:25" x14ac:dyDescent="0.25">
      <c r="F35" s="51">
        <f t="shared" si="6"/>
        <v>182123</v>
      </c>
      <c r="G35" s="51">
        <f t="shared" si="8"/>
        <v>176919.48571428572</v>
      </c>
      <c r="H35" s="51">
        <f t="shared" si="7"/>
        <v>171715.97142857144</v>
      </c>
      <c r="I35" s="51">
        <f t="shared" si="7"/>
        <v>166512.45714285717</v>
      </c>
      <c r="J35" s="51">
        <f t="shared" si="7"/>
        <v>161308.94285714289</v>
      </c>
      <c r="K35" s="51">
        <f t="shared" si="7"/>
        <v>156105.42857142861</v>
      </c>
      <c r="L35" s="51">
        <f t="shared" si="7"/>
        <v>150901.91428571433</v>
      </c>
      <c r="M35" s="51">
        <f t="shared" si="7"/>
        <v>145698.40000000005</v>
      </c>
      <c r="N35" s="51">
        <f t="shared" si="7"/>
        <v>140494.88571428577</v>
      </c>
      <c r="O35" s="51">
        <f t="shared" si="7"/>
        <v>135291.3714285715</v>
      </c>
      <c r="P35" s="51">
        <f t="shared" si="7"/>
        <v>130087.85714285722</v>
      </c>
      <c r="Q35" s="51">
        <f t="shared" si="7"/>
        <v>124884.34285714294</v>
      </c>
      <c r="R35" s="51">
        <f t="shared" si="7"/>
        <v>119680.82857142866</v>
      </c>
      <c r="S35" s="51">
        <f t="shared" si="7"/>
        <v>114477.31428571438</v>
      </c>
      <c r="T35" s="51">
        <f t="shared" si="7"/>
        <v>109273.8000000001</v>
      </c>
      <c r="U35" s="51">
        <f t="shared" si="7"/>
        <v>104070.28571428583</v>
      </c>
      <c r="V35" s="51">
        <f t="shared" si="7"/>
        <v>98866.771428571548</v>
      </c>
      <c r="W35" s="51">
        <f t="shared" si="7"/>
        <v>93663.25714285727</v>
      </c>
      <c r="X35" s="51">
        <f t="shared" si="7"/>
        <v>88459.742857142992</v>
      </c>
      <c r="Y35" s="51">
        <f t="shared" si="7"/>
        <v>83256.228571428714</v>
      </c>
    </row>
    <row r="36" spans="6:25" x14ac:dyDescent="0.25">
      <c r="F36" s="51">
        <f t="shared" si="6"/>
        <v>0</v>
      </c>
      <c r="G36" s="51">
        <f t="shared" si="8"/>
        <v>0</v>
      </c>
      <c r="H36" s="51">
        <f t="shared" si="7"/>
        <v>0</v>
      </c>
      <c r="I36" s="51">
        <f t="shared" si="7"/>
        <v>0</v>
      </c>
      <c r="J36" s="51">
        <f t="shared" si="7"/>
        <v>0</v>
      </c>
      <c r="K36" s="51">
        <f t="shared" si="7"/>
        <v>0</v>
      </c>
      <c r="L36" s="51">
        <f t="shared" si="7"/>
        <v>0</v>
      </c>
      <c r="M36" s="51">
        <f t="shared" si="7"/>
        <v>0</v>
      </c>
      <c r="N36" s="51">
        <f t="shared" si="7"/>
        <v>0</v>
      </c>
      <c r="O36" s="51">
        <f t="shared" si="7"/>
        <v>0</v>
      </c>
      <c r="P36" s="51">
        <f t="shared" si="7"/>
        <v>0</v>
      </c>
      <c r="Q36" s="51">
        <f t="shared" si="7"/>
        <v>0</v>
      </c>
      <c r="R36" s="51">
        <f t="shared" si="7"/>
        <v>0</v>
      </c>
      <c r="S36" s="51">
        <f t="shared" si="7"/>
        <v>0</v>
      </c>
      <c r="T36" s="51">
        <f t="shared" si="7"/>
        <v>0</v>
      </c>
      <c r="U36" s="51">
        <f t="shared" si="7"/>
        <v>0</v>
      </c>
      <c r="V36" s="51">
        <f t="shared" si="7"/>
        <v>0</v>
      </c>
      <c r="W36" s="51">
        <f t="shared" si="7"/>
        <v>0</v>
      </c>
      <c r="X36" s="51">
        <f t="shared" si="7"/>
        <v>0</v>
      </c>
      <c r="Y36" s="51">
        <f t="shared" si="7"/>
        <v>0</v>
      </c>
    </row>
    <row r="37" spans="6:25" x14ac:dyDescent="0.25">
      <c r="F37" s="51">
        <f t="shared" si="6"/>
        <v>53250</v>
      </c>
      <c r="G37" s="51">
        <f t="shared" si="8"/>
        <v>53250</v>
      </c>
      <c r="H37" s="51">
        <f t="shared" si="7"/>
        <v>53250</v>
      </c>
      <c r="I37" s="51">
        <f t="shared" si="7"/>
        <v>53250</v>
      </c>
      <c r="J37" s="51">
        <f t="shared" si="7"/>
        <v>53250</v>
      </c>
      <c r="K37" s="51">
        <f t="shared" si="7"/>
        <v>53250</v>
      </c>
      <c r="L37" s="51">
        <f t="shared" si="7"/>
        <v>53250</v>
      </c>
      <c r="M37" s="51">
        <f t="shared" si="7"/>
        <v>53250</v>
      </c>
      <c r="N37" s="51">
        <f t="shared" si="7"/>
        <v>53250</v>
      </c>
      <c r="O37" s="51">
        <f t="shared" si="7"/>
        <v>53250</v>
      </c>
      <c r="P37" s="51">
        <f t="shared" si="7"/>
        <v>53250</v>
      </c>
      <c r="Q37" s="51">
        <f t="shared" si="7"/>
        <v>53250</v>
      </c>
      <c r="R37" s="51">
        <f t="shared" si="7"/>
        <v>53250</v>
      </c>
      <c r="S37" s="51">
        <f t="shared" si="7"/>
        <v>53250</v>
      </c>
      <c r="T37" s="51">
        <f t="shared" si="7"/>
        <v>53250</v>
      </c>
      <c r="U37" s="51">
        <f t="shared" si="7"/>
        <v>53250</v>
      </c>
      <c r="V37" s="51">
        <f t="shared" si="7"/>
        <v>53250</v>
      </c>
      <c r="W37" s="51">
        <f t="shared" si="7"/>
        <v>53250</v>
      </c>
      <c r="X37" s="51">
        <f t="shared" si="7"/>
        <v>53250</v>
      </c>
      <c r="Y37" s="51">
        <f t="shared" si="7"/>
        <v>53250</v>
      </c>
    </row>
    <row r="38" spans="6:25" x14ac:dyDescent="0.25">
      <c r="F38" s="57">
        <f t="shared" si="6"/>
        <v>872000</v>
      </c>
      <c r="G38" s="57">
        <f t="shared" si="8"/>
        <v>784800</v>
      </c>
      <c r="H38" s="57">
        <f t="shared" si="8"/>
        <v>697600</v>
      </c>
      <c r="I38" s="57">
        <f t="shared" si="8"/>
        <v>610400</v>
      </c>
      <c r="J38" s="57">
        <f t="shared" si="8"/>
        <v>523200</v>
      </c>
      <c r="K38" s="57">
        <f t="shared" si="8"/>
        <v>436000</v>
      </c>
      <c r="L38" s="57">
        <f t="shared" si="8"/>
        <v>348800</v>
      </c>
      <c r="M38" s="57">
        <f t="shared" si="8"/>
        <v>261600</v>
      </c>
      <c r="N38" s="57">
        <f t="shared" si="8"/>
        <v>174400</v>
      </c>
      <c r="O38" s="57">
        <f t="shared" si="8"/>
        <v>87200</v>
      </c>
      <c r="P38" s="57">
        <f t="shared" si="8"/>
        <v>0</v>
      </c>
      <c r="Q38" s="57">
        <f t="shared" si="8"/>
        <v>0</v>
      </c>
      <c r="R38" s="57">
        <f t="shared" si="8"/>
        <v>0</v>
      </c>
      <c r="S38" s="57">
        <f t="shared" si="8"/>
        <v>0</v>
      </c>
      <c r="T38" s="57">
        <f t="shared" si="8"/>
        <v>0</v>
      </c>
      <c r="U38" s="57">
        <f t="shared" si="8"/>
        <v>0</v>
      </c>
      <c r="V38" s="57">
        <f t="shared" si="8"/>
        <v>0</v>
      </c>
      <c r="W38" s="57">
        <f t="shared" ref="W38:Y38" si="9">V60</f>
        <v>0</v>
      </c>
      <c r="X38" s="57">
        <f t="shared" si="9"/>
        <v>0</v>
      </c>
      <c r="Y38" s="57">
        <f t="shared" si="9"/>
        <v>0</v>
      </c>
    </row>
    <row r="39" spans="6:25" x14ac:dyDescent="0.25">
      <c r="F39" s="52">
        <f>SUM(F23:F38)</f>
        <v>9608590.3358747549</v>
      </c>
      <c r="G39" s="52">
        <f t="shared" ref="G39:Y39" si="10">SUM(G23:G38)</f>
        <v>9225232.4022229016</v>
      </c>
      <c r="H39" s="52">
        <f t="shared" si="10"/>
        <v>8841874.4685710482</v>
      </c>
      <c r="I39" s="52">
        <f t="shared" si="10"/>
        <v>8458516.5349191949</v>
      </c>
      <c r="J39" s="52">
        <f t="shared" si="10"/>
        <v>8075158.6012673406</v>
      </c>
      <c r="K39" s="52">
        <f t="shared" si="10"/>
        <v>7691800.6676154863</v>
      </c>
      <c r="L39" s="52">
        <f t="shared" si="10"/>
        <v>7308442.7339636339</v>
      </c>
      <c r="M39" s="52">
        <f t="shared" si="10"/>
        <v>6925084.8003117805</v>
      </c>
      <c r="N39" s="52">
        <f t="shared" si="10"/>
        <v>6541726.8666599272</v>
      </c>
      <c r="O39" s="52">
        <f t="shared" si="10"/>
        <v>6158368.933008071</v>
      </c>
      <c r="P39" s="52">
        <f t="shared" si="10"/>
        <v>5775010.9993562168</v>
      </c>
      <c r="Q39" s="52">
        <f t="shared" si="10"/>
        <v>5546984.165704363</v>
      </c>
      <c r="R39" s="52">
        <f t="shared" si="10"/>
        <v>5318957.3320525102</v>
      </c>
      <c r="S39" s="52">
        <f t="shared" si="10"/>
        <v>5090930.4984006556</v>
      </c>
      <c r="T39" s="52">
        <f t="shared" si="10"/>
        <v>4862903.6647488018</v>
      </c>
      <c r="U39" s="52">
        <f t="shared" si="10"/>
        <v>4634876.8310969481</v>
      </c>
      <c r="V39" s="52">
        <f t="shared" si="10"/>
        <v>4406849.9974450953</v>
      </c>
      <c r="W39" s="52">
        <f t="shared" si="10"/>
        <v>4178823.1637932411</v>
      </c>
      <c r="X39" s="52">
        <f t="shared" si="10"/>
        <v>3950796.3301413869</v>
      </c>
      <c r="Y39" s="52">
        <f t="shared" si="10"/>
        <v>3722769.4964895337</v>
      </c>
    </row>
    <row r="40" spans="6:25" x14ac:dyDescent="0.25">
      <c r="F40" s="51"/>
    </row>
    <row r="41" spans="6:25" x14ac:dyDescent="0.25">
      <c r="F41" s="51"/>
    </row>
    <row r="43" spans="6:25" x14ac:dyDescent="0.25">
      <c r="F43" s="7" t="s">
        <v>60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6:25" x14ac:dyDescent="0.25">
      <c r="F44" s="56">
        <v>2025</v>
      </c>
      <c r="G44" s="56">
        <v>2026</v>
      </c>
      <c r="H44" s="56">
        <v>2027</v>
      </c>
      <c r="I44" s="56">
        <v>2028</v>
      </c>
      <c r="J44" s="56">
        <v>2029</v>
      </c>
      <c r="K44" s="56">
        <v>2030</v>
      </c>
      <c r="L44" s="56">
        <v>2031</v>
      </c>
      <c r="M44" s="56">
        <v>2032</v>
      </c>
      <c r="N44" s="56">
        <v>2033</v>
      </c>
      <c r="O44" s="56">
        <v>2034</v>
      </c>
      <c r="P44" s="56">
        <v>2035</v>
      </c>
      <c r="Q44" s="56">
        <v>2036</v>
      </c>
      <c r="R44" s="56">
        <v>2037</v>
      </c>
      <c r="S44" s="56">
        <v>2038</v>
      </c>
      <c r="T44" s="56">
        <v>2039</v>
      </c>
      <c r="U44" s="56">
        <v>2040</v>
      </c>
      <c r="V44" s="56">
        <v>2041</v>
      </c>
      <c r="W44" s="56">
        <v>2042</v>
      </c>
      <c r="X44" s="56">
        <v>2043</v>
      </c>
      <c r="Y44" s="56">
        <v>2044</v>
      </c>
    </row>
    <row r="45" spans="6:25" x14ac:dyDescent="0.25">
      <c r="F45" s="51">
        <f>F23-F3</f>
        <v>613179.9</v>
      </c>
      <c r="G45" s="51">
        <f t="shared" ref="G45:Y59" si="11">G23-G3</f>
        <v>545048.80000000005</v>
      </c>
      <c r="H45" s="51">
        <f t="shared" si="11"/>
        <v>476917.70000000007</v>
      </c>
      <c r="I45" s="51">
        <f t="shared" si="11"/>
        <v>408786.60000000009</v>
      </c>
      <c r="J45" s="51">
        <f t="shared" si="11"/>
        <v>340655.50000000012</v>
      </c>
      <c r="K45" s="51">
        <f t="shared" si="11"/>
        <v>272524.40000000014</v>
      </c>
      <c r="L45" s="51">
        <f t="shared" si="11"/>
        <v>204393.30000000013</v>
      </c>
      <c r="M45" s="51">
        <f t="shared" si="11"/>
        <v>136262.20000000013</v>
      </c>
      <c r="N45" s="51">
        <f t="shared" si="11"/>
        <v>68131.100000000122</v>
      </c>
      <c r="O45" s="51">
        <f t="shared" si="11"/>
        <v>1.1641532182693481E-10</v>
      </c>
      <c r="P45" s="51">
        <f t="shared" si="11"/>
        <v>0</v>
      </c>
      <c r="Q45" s="51">
        <f t="shared" si="11"/>
        <v>0</v>
      </c>
      <c r="R45" s="51">
        <f t="shared" si="11"/>
        <v>0</v>
      </c>
      <c r="S45" s="51">
        <f t="shared" si="11"/>
        <v>0</v>
      </c>
      <c r="T45" s="51">
        <f t="shared" si="11"/>
        <v>0</v>
      </c>
      <c r="U45" s="51">
        <f t="shared" si="11"/>
        <v>0</v>
      </c>
      <c r="V45" s="51">
        <f t="shared" si="11"/>
        <v>0</v>
      </c>
      <c r="W45" s="51">
        <f t="shared" si="11"/>
        <v>0</v>
      </c>
      <c r="X45" s="51">
        <f t="shared" si="11"/>
        <v>0</v>
      </c>
      <c r="Y45" s="51">
        <f t="shared" si="11"/>
        <v>0</v>
      </c>
    </row>
    <row r="46" spans="6:25" x14ac:dyDescent="0.25">
      <c r="F46" s="51">
        <f t="shared" ref="F46:U60" si="12">F24-F4</f>
        <v>0</v>
      </c>
      <c r="G46" s="51">
        <f t="shared" si="12"/>
        <v>0</v>
      </c>
      <c r="H46" s="51">
        <f t="shared" si="12"/>
        <v>0</v>
      </c>
      <c r="I46" s="51">
        <f t="shared" si="12"/>
        <v>0</v>
      </c>
      <c r="J46" s="51">
        <f t="shared" si="12"/>
        <v>0</v>
      </c>
      <c r="K46" s="51">
        <f t="shared" si="12"/>
        <v>0</v>
      </c>
      <c r="L46" s="51">
        <f t="shared" si="12"/>
        <v>0</v>
      </c>
      <c r="M46" s="51">
        <f t="shared" si="12"/>
        <v>0</v>
      </c>
      <c r="N46" s="51">
        <f t="shared" si="12"/>
        <v>0</v>
      </c>
      <c r="O46" s="51">
        <f t="shared" si="12"/>
        <v>0</v>
      </c>
      <c r="P46" s="51">
        <f t="shared" si="12"/>
        <v>0</v>
      </c>
      <c r="Q46" s="51">
        <f t="shared" si="12"/>
        <v>0</v>
      </c>
      <c r="R46" s="51">
        <f t="shared" si="12"/>
        <v>0</v>
      </c>
      <c r="S46" s="51">
        <f t="shared" si="12"/>
        <v>0</v>
      </c>
      <c r="T46" s="51">
        <f t="shared" si="12"/>
        <v>0</v>
      </c>
      <c r="U46" s="51">
        <f t="shared" si="12"/>
        <v>0</v>
      </c>
      <c r="V46" s="51">
        <f t="shared" si="11"/>
        <v>0</v>
      </c>
      <c r="W46" s="51">
        <f t="shared" si="11"/>
        <v>0</v>
      </c>
      <c r="X46" s="51">
        <f t="shared" si="11"/>
        <v>0</v>
      </c>
      <c r="Y46" s="51">
        <f t="shared" si="11"/>
        <v>0</v>
      </c>
    </row>
    <row r="47" spans="6:25" x14ac:dyDescent="0.25">
      <c r="F47" s="51">
        <f t="shared" si="12"/>
        <v>2933831.8560690475</v>
      </c>
      <c r="G47" s="51">
        <f t="shared" si="11"/>
        <v>2847542.6838317225</v>
      </c>
      <c r="H47" s="51">
        <f t="shared" si="11"/>
        <v>2761253.5115943975</v>
      </c>
      <c r="I47" s="51">
        <f t="shared" si="11"/>
        <v>2674964.3393570725</v>
      </c>
      <c r="J47" s="51">
        <f t="shared" si="11"/>
        <v>2588675.1671197475</v>
      </c>
      <c r="K47" s="51">
        <f t="shared" si="11"/>
        <v>2502385.9948824225</v>
      </c>
      <c r="L47" s="51">
        <f t="shared" si="11"/>
        <v>2416096.8226450975</v>
      </c>
      <c r="M47" s="51">
        <f t="shared" si="11"/>
        <v>2329807.6504077725</v>
      </c>
      <c r="N47" s="51">
        <f t="shared" si="11"/>
        <v>2243518.4781704475</v>
      </c>
      <c r="O47" s="51">
        <f t="shared" si="11"/>
        <v>2157229.3059331225</v>
      </c>
      <c r="P47" s="51">
        <f t="shared" si="11"/>
        <v>2070940.1336957975</v>
      </c>
      <c r="Q47" s="51">
        <f t="shared" si="11"/>
        <v>1984650.9614584725</v>
      </c>
      <c r="R47" s="51">
        <f t="shared" si="11"/>
        <v>1898361.7892211475</v>
      </c>
      <c r="S47" s="51">
        <f t="shared" si="11"/>
        <v>1812072.6169838225</v>
      </c>
      <c r="T47" s="51">
        <f t="shared" si="11"/>
        <v>1725783.4447464976</v>
      </c>
      <c r="U47" s="51">
        <f t="shared" si="11"/>
        <v>1639494.2725091726</v>
      </c>
      <c r="V47" s="51">
        <f t="shared" si="11"/>
        <v>1553205.1002718476</v>
      </c>
      <c r="W47" s="51">
        <f t="shared" si="11"/>
        <v>1466915.9280345226</v>
      </c>
      <c r="X47" s="51">
        <f t="shared" si="11"/>
        <v>1380626.7557971976</v>
      </c>
      <c r="Y47" s="51">
        <f t="shared" si="11"/>
        <v>1294337.5835598726</v>
      </c>
    </row>
    <row r="48" spans="6:25" x14ac:dyDescent="0.25">
      <c r="F48" s="51">
        <f t="shared" si="12"/>
        <v>2604244.5065042861</v>
      </c>
      <c r="G48" s="51">
        <f t="shared" si="11"/>
        <v>2556017.7563838363</v>
      </c>
      <c r="H48" s="51">
        <f t="shared" si="11"/>
        <v>2507791.0062633865</v>
      </c>
      <c r="I48" s="51">
        <f t="shared" si="11"/>
        <v>2459564.2561429366</v>
      </c>
      <c r="J48" s="51">
        <f t="shared" si="11"/>
        <v>2411337.5060224868</v>
      </c>
      <c r="K48" s="51">
        <f t="shared" si="11"/>
        <v>2363110.755902037</v>
      </c>
      <c r="L48" s="51">
        <f t="shared" si="11"/>
        <v>2314884.0057815872</v>
      </c>
      <c r="M48" s="51">
        <f t="shared" si="11"/>
        <v>2266657.2556611374</v>
      </c>
      <c r="N48" s="51">
        <f t="shared" si="11"/>
        <v>2218430.5055406876</v>
      </c>
      <c r="O48" s="51">
        <f t="shared" si="11"/>
        <v>2170203.7554202378</v>
      </c>
      <c r="P48" s="51">
        <f t="shared" si="11"/>
        <v>2121977.005299788</v>
      </c>
      <c r="Q48" s="51">
        <f t="shared" si="11"/>
        <v>2073750.2551793382</v>
      </c>
      <c r="R48" s="51">
        <f t="shared" si="11"/>
        <v>2025523.5050588883</v>
      </c>
      <c r="S48" s="51">
        <f t="shared" si="11"/>
        <v>1977296.7549384385</v>
      </c>
      <c r="T48" s="51">
        <f t="shared" si="11"/>
        <v>1929070.0048179887</v>
      </c>
      <c r="U48" s="51">
        <f t="shared" si="11"/>
        <v>1880843.2546975389</v>
      </c>
      <c r="V48" s="51">
        <f t="shared" si="11"/>
        <v>1832616.5045770891</v>
      </c>
      <c r="W48" s="51">
        <f t="shared" si="11"/>
        <v>1784389.7544566393</v>
      </c>
      <c r="X48" s="51">
        <f t="shared" si="11"/>
        <v>1736163.0043361895</v>
      </c>
      <c r="Y48" s="51">
        <f t="shared" si="11"/>
        <v>1687936.2542157397</v>
      </c>
    </row>
    <row r="49" spans="6:25" x14ac:dyDescent="0.25">
      <c r="F49" s="51">
        <f t="shared" si="12"/>
        <v>0</v>
      </c>
      <c r="G49" s="51">
        <f t="shared" si="11"/>
        <v>0</v>
      </c>
      <c r="H49" s="51">
        <f t="shared" si="11"/>
        <v>0</v>
      </c>
      <c r="I49" s="51">
        <f t="shared" si="11"/>
        <v>0</v>
      </c>
      <c r="J49" s="51">
        <f t="shared" si="11"/>
        <v>0</v>
      </c>
      <c r="K49" s="51">
        <f t="shared" si="11"/>
        <v>0</v>
      </c>
      <c r="L49" s="51">
        <f t="shared" si="11"/>
        <v>0</v>
      </c>
      <c r="M49" s="51">
        <f t="shared" si="11"/>
        <v>0</v>
      </c>
      <c r="N49" s="51">
        <f t="shared" si="11"/>
        <v>0</v>
      </c>
      <c r="O49" s="51">
        <f t="shared" si="11"/>
        <v>0</v>
      </c>
      <c r="P49" s="51">
        <f t="shared" si="11"/>
        <v>0</v>
      </c>
      <c r="Q49" s="51">
        <f t="shared" si="11"/>
        <v>0</v>
      </c>
      <c r="R49" s="51">
        <f t="shared" si="11"/>
        <v>0</v>
      </c>
      <c r="S49" s="51">
        <f t="shared" si="11"/>
        <v>0</v>
      </c>
      <c r="T49" s="51">
        <f t="shared" si="11"/>
        <v>0</v>
      </c>
      <c r="U49" s="51">
        <f t="shared" si="11"/>
        <v>0</v>
      </c>
      <c r="V49" s="51">
        <f t="shared" si="11"/>
        <v>0</v>
      </c>
      <c r="W49" s="51">
        <f t="shared" si="11"/>
        <v>0</v>
      </c>
      <c r="X49" s="51">
        <f t="shared" si="11"/>
        <v>0</v>
      </c>
      <c r="Y49" s="51">
        <f t="shared" si="11"/>
        <v>0</v>
      </c>
    </row>
    <row r="50" spans="6:25" x14ac:dyDescent="0.25">
      <c r="F50" s="51">
        <f t="shared" si="12"/>
        <v>0</v>
      </c>
      <c r="G50" s="51">
        <f t="shared" si="11"/>
        <v>0</v>
      </c>
      <c r="H50" s="51">
        <f t="shared" si="11"/>
        <v>0</v>
      </c>
      <c r="I50" s="51">
        <f t="shared" si="11"/>
        <v>0</v>
      </c>
      <c r="J50" s="51">
        <f t="shared" si="11"/>
        <v>0</v>
      </c>
      <c r="K50" s="51">
        <f t="shared" si="11"/>
        <v>0</v>
      </c>
      <c r="L50" s="51">
        <f t="shared" si="11"/>
        <v>0</v>
      </c>
      <c r="M50" s="51">
        <f t="shared" si="11"/>
        <v>0</v>
      </c>
      <c r="N50" s="51">
        <f t="shared" si="11"/>
        <v>0</v>
      </c>
      <c r="O50" s="51">
        <f t="shared" si="11"/>
        <v>0</v>
      </c>
      <c r="P50" s="51">
        <f t="shared" si="11"/>
        <v>0</v>
      </c>
      <c r="Q50" s="51">
        <f t="shared" si="11"/>
        <v>0</v>
      </c>
      <c r="R50" s="51">
        <f t="shared" si="11"/>
        <v>0</v>
      </c>
      <c r="S50" s="51">
        <f t="shared" si="11"/>
        <v>0</v>
      </c>
      <c r="T50" s="51">
        <f t="shared" si="11"/>
        <v>0</v>
      </c>
      <c r="U50" s="51">
        <f t="shared" si="11"/>
        <v>0</v>
      </c>
      <c r="V50" s="51">
        <f t="shared" si="11"/>
        <v>0</v>
      </c>
      <c r="W50" s="51">
        <f t="shared" si="11"/>
        <v>0</v>
      </c>
      <c r="X50" s="51">
        <f t="shared" si="11"/>
        <v>0</v>
      </c>
      <c r="Y50" s="51">
        <f t="shared" si="11"/>
        <v>0</v>
      </c>
    </row>
    <row r="51" spans="6:25" x14ac:dyDescent="0.25">
      <c r="F51" s="51">
        <f t="shared" si="12"/>
        <v>885080.95188101975</v>
      </c>
      <c r="G51" s="51">
        <f t="shared" si="11"/>
        <v>848202.57888597727</v>
      </c>
      <c r="H51" s="51">
        <f t="shared" si="11"/>
        <v>811324.2058909348</v>
      </c>
      <c r="I51" s="51">
        <f t="shared" si="11"/>
        <v>774445.83289589232</v>
      </c>
      <c r="J51" s="51">
        <f t="shared" si="11"/>
        <v>737567.45990084985</v>
      </c>
      <c r="K51" s="51">
        <f t="shared" si="11"/>
        <v>700689.08690580737</v>
      </c>
      <c r="L51" s="51">
        <f t="shared" si="11"/>
        <v>663810.7139107649</v>
      </c>
      <c r="M51" s="51">
        <f t="shared" si="11"/>
        <v>626932.34091572242</v>
      </c>
      <c r="N51" s="51">
        <f t="shared" si="11"/>
        <v>590053.96792067995</v>
      </c>
      <c r="O51" s="51">
        <f t="shared" si="11"/>
        <v>553175.59492563747</v>
      </c>
      <c r="P51" s="51">
        <f t="shared" si="11"/>
        <v>516297.221930595</v>
      </c>
      <c r="Q51" s="51">
        <f t="shared" si="11"/>
        <v>479418.84893555252</v>
      </c>
      <c r="R51" s="51">
        <f t="shared" si="11"/>
        <v>442540.47594051005</v>
      </c>
      <c r="S51" s="51">
        <f t="shared" si="11"/>
        <v>405662.10294546757</v>
      </c>
      <c r="T51" s="51">
        <f t="shared" si="11"/>
        <v>368783.7299504251</v>
      </c>
      <c r="U51" s="51">
        <f t="shared" si="11"/>
        <v>331905.35695538262</v>
      </c>
      <c r="V51" s="51">
        <f t="shared" si="11"/>
        <v>295026.98396034015</v>
      </c>
      <c r="W51" s="51">
        <f t="shared" si="11"/>
        <v>258148.61096529767</v>
      </c>
      <c r="X51" s="51">
        <f t="shared" si="11"/>
        <v>221270.2379702552</v>
      </c>
      <c r="Y51" s="51">
        <f t="shared" si="11"/>
        <v>184391.86497521272</v>
      </c>
    </row>
    <row r="52" spans="6:25" x14ac:dyDescent="0.25">
      <c r="F52" s="51">
        <f t="shared" si="12"/>
        <v>0</v>
      </c>
      <c r="G52" s="51">
        <f t="shared" si="11"/>
        <v>0</v>
      </c>
      <c r="H52" s="51">
        <f t="shared" si="11"/>
        <v>0</v>
      </c>
      <c r="I52" s="51">
        <f t="shared" si="11"/>
        <v>0</v>
      </c>
      <c r="J52" s="51">
        <f t="shared" si="11"/>
        <v>0</v>
      </c>
      <c r="K52" s="51">
        <f t="shared" si="11"/>
        <v>0</v>
      </c>
      <c r="L52" s="51">
        <f t="shared" si="11"/>
        <v>0</v>
      </c>
      <c r="M52" s="51">
        <f t="shared" si="11"/>
        <v>0</v>
      </c>
      <c r="N52" s="51">
        <f t="shared" si="11"/>
        <v>0</v>
      </c>
      <c r="O52" s="51">
        <f t="shared" si="11"/>
        <v>0</v>
      </c>
      <c r="P52" s="51">
        <f t="shared" si="11"/>
        <v>0</v>
      </c>
      <c r="Q52" s="51">
        <f t="shared" si="11"/>
        <v>0</v>
      </c>
      <c r="R52" s="51">
        <f t="shared" si="11"/>
        <v>0</v>
      </c>
      <c r="S52" s="51">
        <f t="shared" si="11"/>
        <v>0</v>
      </c>
      <c r="T52" s="51">
        <f t="shared" si="11"/>
        <v>0</v>
      </c>
      <c r="U52" s="51">
        <f t="shared" si="11"/>
        <v>0</v>
      </c>
      <c r="V52" s="51">
        <f t="shared" si="11"/>
        <v>0</v>
      </c>
      <c r="W52" s="51">
        <f t="shared" si="11"/>
        <v>0</v>
      </c>
      <c r="X52" s="51">
        <f t="shared" si="11"/>
        <v>0</v>
      </c>
      <c r="Y52" s="51">
        <f t="shared" si="11"/>
        <v>0</v>
      </c>
    </row>
    <row r="53" spans="6:25" x14ac:dyDescent="0.25">
      <c r="F53" s="51">
        <f t="shared" si="12"/>
        <v>679188.91780238552</v>
      </c>
      <c r="G53" s="51">
        <f t="shared" si="11"/>
        <v>643442.13265489158</v>
      </c>
      <c r="H53" s="51">
        <f t="shared" si="11"/>
        <v>607695.34750739764</v>
      </c>
      <c r="I53" s="51">
        <f t="shared" si="11"/>
        <v>571948.56235990371</v>
      </c>
      <c r="J53" s="51">
        <f t="shared" si="11"/>
        <v>536201.77721240977</v>
      </c>
      <c r="K53" s="51">
        <f t="shared" si="11"/>
        <v>500454.99206491577</v>
      </c>
      <c r="L53" s="51">
        <f t="shared" si="11"/>
        <v>464708.20691742178</v>
      </c>
      <c r="M53" s="51">
        <f t="shared" si="11"/>
        <v>428961.42176992778</v>
      </c>
      <c r="N53" s="51">
        <f t="shared" si="11"/>
        <v>393214.63662243378</v>
      </c>
      <c r="O53" s="51">
        <f t="shared" si="11"/>
        <v>357467.85147493979</v>
      </c>
      <c r="P53" s="51">
        <f t="shared" si="11"/>
        <v>321721.06632744579</v>
      </c>
      <c r="Q53" s="51">
        <f t="shared" si="11"/>
        <v>285974.28117995179</v>
      </c>
      <c r="R53" s="51">
        <f t="shared" si="11"/>
        <v>250227.49603245783</v>
      </c>
      <c r="S53" s="51">
        <f t="shared" si="11"/>
        <v>214480.71088496386</v>
      </c>
      <c r="T53" s="51">
        <f t="shared" si="11"/>
        <v>178733.92573746989</v>
      </c>
      <c r="U53" s="51">
        <f t="shared" si="11"/>
        <v>142987.14058997593</v>
      </c>
      <c r="V53" s="51">
        <f t="shared" si="11"/>
        <v>107240.35544248196</v>
      </c>
      <c r="W53" s="51">
        <f t="shared" si="11"/>
        <v>71493.570294987992</v>
      </c>
      <c r="X53" s="51">
        <f t="shared" si="11"/>
        <v>35746.785147494018</v>
      </c>
      <c r="Y53" s="51">
        <f t="shared" si="11"/>
        <v>0</v>
      </c>
    </row>
    <row r="54" spans="6:25" x14ac:dyDescent="0.25">
      <c r="F54" s="51">
        <f t="shared" si="12"/>
        <v>163221.26984471371</v>
      </c>
      <c r="G54" s="51">
        <f t="shared" si="11"/>
        <v>157592.950194896</v>
      </c>
      <c r="H54" s="51">
        <f t="shared" si="11"/>
        <v>151964.63054507828</v>
      </c>
      <c r="I54" s="51">
        <f t="shared" si="11"/>
        <v>146336.31089526057</v>
      </c>
      <c r="J54" s="51">
        <f t="shared" si="11"/>
        <v>140707.99124544286</v>
      </c>
      <c r="K54" s="51">
        <f t="shared" si="11"/>
        <v>135079.67159562514</v>
      </c>
      <c r="L54" s="51">
        <f t="shared" si="11"/>
        <v>129451.35194580743</v>
      </c>
      <c r="M54" s="51">
        <f t="shared" si="11"/>
        <v>123823.03229598972</v>
      </c>
      <c r="N54" s="51">
        <f t="shared" si="11"/>
        <v>118194.712646172</v>
      </c>
      <c r="O54" s="51">
        <f t="shared" si="11"/>
        <v>112566.39299635429</v>
      </c>
      <c r="P54" s="51">
        <f t="shared" si="11"/>
        <v>106938.07334653658</v>
      </c>
      <c r="Q54" s="51">
        <f t="shared" si="11"/>
        <v>101309.75369671886</v>
      </c>
      <c r="R54" s="51">
        <f t="shared" si="11"/>
        <v>95681.434046901151</v>
      </c>
      <c r="S54" s="51">
        <f t="shared" si="11"/>
        <v>90053.114397083438</v>
      </c>
      <c r="T54" s="51">
        <f t="shared" si="11"/>
        <v>84424.794747265725</v>
      </c>
      <c r="U54" s="51">
        <f t="shared" si="11"/>
        <v>78796.475097448012</v>
      </c>
      <c r="V54" s="51">
        <f t="shared" si="11"/>
        <v>73168.155447630299</v>
      </c>
      <c r="W54" s="51">
        <f t="shared" si="11"/>
        <v>67539.835797812586</v>
      </c>
      <c r="X54" s="51">
        <f t="shared" si="11"/>
        <v>61911.516147994873</v>
      </c>
      <c r="Y54" s="51">
        <f t="shared" si="11"/>
        <v>56283.19649817716</v>
      </c>
    </row>
    <row r="55" spans="6:25" x14ac:dyDescent="0.25">
      <c r="F55" s="51">
        <f t="shared" si="12"/>
        <v>59842.885835735149</v>
      </c>
      <c r="G55" s="51">
        <f t="shared" si="11"/>
        <v>57779.338048296006</v>
      </c>
      <c r="H55" s="51">
        <f t="shared" si="11"/>
        <v>55715.790260856862</v>
      </c>
      <c r="I55" s="51">
        <f t="shared" si="11"/>
        <v>53652.242473417718</v>
      </c>
      <c r="J55" s="51">
        <f t="shared" si="11"/>
        <v>51588.694685978575</v>
      </c>
      <c r="K55" s="51">
        <f t="shared" si="11"/>
        <v>49525.146898539431</v>
      </c>
      <c r="L55" s="51">
        <f t="shared" si="11"/>
        <v>47461.599111100288</v>
      </c>
      <c r="M55" s="51">
        <f t="shared" si="11"/>
        <v>45398.051323661144</v>
      </c>
      <c r="N55" s="51">
        <f t="shared" si="11"/>
        <v>43334.503536222001</v>
      </c>
      <c r="O55" s="51">
        <f t="shared" si="11"/>
        <v>41270.955748782857</v>
      </c>
      <c r="P55" s="51">
        <f t="shared" si="11"/>
        <v>39207.407961343713</v>
      </c>
      <c r="Q55" s="51">
        <f t="shared" si="11"/>
        <v>37143.86017390457</v>
      </c>
      <c r="R55" s="51">
        <f t="shared" si="11"/>
        <v>35080.312386465426</v>
      </c>
      <c r="S55" s="51">
        <f t="shared" si="11"/>
        <v>33016.764599026283</v>
      </c>
      <c r="T55" s="51">
        <f t="shared" si="11"/>
        <v>30953.216811587139</v>
      </c>
      <c r="U55" s="51">
        <f t="shared" si="11"/>
        <v>28889.669024147996</v>
      </c>
      <c r="V55" s="51">
        <f t="shared" si="11"/>
        <v>26826.121236708852</v>
      </c>
      <c r="W55" s="51">
        <f t="shared" si="11"/>
        <v>24762.573449269708</v>
      </c>
      <c r="X55" s="51">
        <f t="shared" si="11"/>
        <v>22699.025661830565</v>
      </c>
      <c r="Y55" s="51">
        <f t="shared" si="11"/>
        <v>20635.477874391421</v>
      </c>
    </row>
    <row r="56" spans="6:25" x14ac:dyDescent="0.25">
      <c r="F56" s="51">
        <f t="shared" si="12"/>
        <v>271672.62857142859</v>
      </c>
      <c r="G56" s="51">
        <f t="shared" si="11"/>
        <v>263682.25714285718</v>
      </c>
      <c r="H56" s="51">
        <f t="shared" si="11"/>
        <v>255691.88571428575</v>
      </c>
      <c r="I56" s="51">
        <f t="shared" si="11"/>
        <v>247701.51428571431</v>
      </c>
      <c r="J56" s="51">
        <f t="shared" si="11"/>
        <v>239711.14285714287</v>
      </c>
      <c r="K56" s="51">
        <f t="shared" si="11"/>
        <v>231720.77142857143</v>
      </c>
      <c r="L56" s="51">
        <f t="shared" si="11"/>
        <v>223730.4</v>
      </c>
      <c r="M56" s="51">
        <f t="shared" si="11"/>
        <v>215740.02857142856</v>
      </c>
      <c r="N56" s="51">
        <f t="shared" si="11"/>
        <v>207749.65714285712</v>
      </c>
      <c r="O56" s="51">
        <f t="shared" si="11"/>
        <v>199759.28571428568</v>
      </c>
      <c r="P56" s="51">
        <f t="shared" si="11"/>
        <v>191768.91428571424</v>
      </c>
      <c r="Q56" s="51">
        <f t="shared" si="11"/>
        <v>183778.54285714281</v>
      </c>
      <c r="R56" s="51">
        <f t="shared" si="11"/>
        <v>175788.17142857137</v>
      </c>
      <c r="S56" s="51">
        <f t="shared" si="11"/>
        <v>167797.79999999993</v>
      </c>
      <c r="T56" s="51">
        <f t="shared" si="11"/>
        <v>159807.42857142849</v>
      </c>
      <c r="U56" s="51">
        <f t="shared" si="11"/>
        <v>151817.05714285705</v>
      </c>
      <c r="V56" s="51">
        <f t="shared" si="11"/>
        <v>143826.68571428562</v>
      </c>
      <c r="W56" s="51">
        <f t="shared" si="11"/>
        <v>135836.31428571418</v>
      </c>
      <c r="X56" s="51">
        <f t="shared" si="11"/>
        <v>127845.94285714276</v>
      </c>
      <c r="Y56" s="51">
        <f t="shared" si="11"/>
        <v>119855.57142857133</v>
      </c>
    </row>
    <row r="57" spans="6:25" x14ac:dyDescent="0.25">
      <c r="F57" s="51">
        <f t="shared" si="12"/>
        <v>176919.48571428572</v>
      </c>
      <c r="G57" s="51">
        <f t="shared" si="11"/>
        <v>171715.97142857144</v>
      </c>
      <c r="H57" s="51">
        <f t="shared" si="11"/>
        <v>166512.45714285717</v>
      </c>
      <c r="I57" s="51">
        <f t="shared" si="11"/>
        <v>161308.94285714289</v>
      </c>
      <c r="J57" s="51">
        <f t="shared" si="11"/>
        <v>156105.42857142861</v>
      </c>
      <c r="K57" s="51">
        <f t="shared" si="11"/>
        <v>150901.91428571433</v>
      </c>
      <c r="L57" s="51">
        <f t="shared" si="11"/>
        <v>145698.40000000005</v>
      </c>
      <c r="M57" s="51">
        <f t="shared" si="11"/>
        <v>140494.88571428577</v>
      </c>
      <c r="N57" s="51">
        <f t="shared" si="11"/>
        <v>135291.3714285715</v>
      </c>
      <c r="O57" s="51">
        <f t="shared" si="11"/>
        <v>130087.85714285722</v>
      </c>
      <c r="P57" s="51">
        <f t="shared" si="11"/>
        <v>124884.34285714294</v>
      </c>
      <c r="Q57" s="51">
        <f t="shared" si="11"/>
        <v>119680.82857142866</v>
      </c>
      <c r="R57" s="51">
        <f t="shared" si="11"/>
        <v>114477.31428571438</v>
      </c>
      <c r="S57" s="51">
        <f t="shared" si="11"/>
        <v>109273.8000000001</v>
      </c>
      <c r="T57" s="51">
        <f t="shared" si="11"/>
        <v>104070.28571428583</v>
      </c>
      <c r="U57" s="51">
        <f t="shared" si="11"/>
        <v>98866.771428571548</v>
      </c>
      <c r="V57" s="51">
        <f t="shared" si="11"/>
        <v>93663.25714285727</v>
      </c>
      <c r="W57" s="51">
        <f t="shared" si="11"/>
        <v>88459.742857142992</v>
      </c>
      <c r="X57" s="51">
        <f t="shared" si="11"/>
        <v>83256.228571428714</v>
      </c>
      <c r="Y57" s="51">
        <f t="shared" si="11"/>
        <v>78052.714285714435</v>
      </c>
    </row>
    <row r="58" spans="6:25" x14ac:dyDescent="0.25">
      <c r="F58" s="51">
        <f t="shared" si="12"/>
        <v>0</v>
      </c>
      <c r="G58" s="51">
        <f t="shared" si="11"/>
        <v>0</v>
      </c>
      <c r="H58" s="51">
        <f t="shared" si="11"/>
        <v>0</v>
      </c>
      <c r="I58" s="51">
        <f t="shared" si="11"/>
        <v>0</v>
      </c>
      <c r="J58" s="51">
        <f t="shared" si="11"/>
        <v>0</v>
      </c>
      <c r="K58" s="51">
        <f t="shared" si="11"/>
        <v>0</v>
      </c>
      <c r="L58" s="51">
        <f t="shared" si="11"/>
        <v>0</v>
      </c>
      <c r="M58" s="51">
        <f t="shared" si="11"/>
        <v>0</v>
      </c>
      <c r="N58" s="51">
        <f t="shared" si="11"/>
        <v>0</v>
      </c>
      <c r="O58" s="51">
        <f t="shared" si="11"/>
        <v>0</v>
      </c>
      <c r="P58" s="51">
        <f t="shared" si="11"/>
        <v>0</v>
      </c>
      <c r="Q58" s="51">
        <f t="shared" si="11"/>
        <v>0</v>
      </c>
      <c r="R58" s="51">
        <f t="shared" si="11"/>
        <v>0</v>
      </c>
      <c r="S58" s="51">
        <f t="shared" si="11"/>
        <v>0</v>
      </c>
      <c r="T58" s="51">
        <f t="shared" si="11"/>
        <v>0</v>
      </c>
      <c r="U58" s="51">
        <f t="shared" si="11"/>
        <v>0</v>
      </c>
      <c r="V58" s="51">
        <f t="shared" si="11"/>
        <v>0</v>
      </c>
      <c r="W58" s="51">
        <f t="shared" si="11"/>
        <v>0</v>
      </c>
      <c r="X58" s="51">
        <f t="shared" si="11"/>
        <v>0</v>
      </c>
      <c r="Y58" s="51">
        <f t="shared" si="11"/>
        <v>0</v>
      </c>
    </row>
    <row r="59" spans="6:25" x14ac:dyDescent="0.25">
      <c r="F59" s="51">
        <f t="shared" si="12"/>
        <v>53250</v>
      </c>
      <c r="G59" s="51">
        <f t="shared" si="11"/>
        <v>53250</v>
      </c>
      <c r="H59" s="51">
        <f t="shared" si="11"/>
        <v>53250</v>
      </c>
      <c r="I59" s="51">
        <f t="shared" si="11"/>
        <v>53250</v>
      </c>
      <c r="J59" s="51">
        <f t="shared" si="11"/>
        <v>53250</v>
      </c>
      <c r="K59" s="51">
        <f t="shared" ref="G59:Y60" si="13">K37-K17</f>
        <v>53250</v>
      </c>
      <c r="L59" s="51">
        <f t="shared" si="13"/>
        <v>53250</v>
      </c>
      <c r="M59" s="51">
        <f t="shared" si="13"/>
        <v>53250</v>
      </c>
      <c r="N59" s="51">
        <f t="shared" si="13"/>
        <v>53250</v>
      </c>
      <c r="O59" s="51">
        <f t="shared" si="13"/>
        <v>53250</v>
      </c>
      <c r="P59" s="51">
        <f t="shared" si="13"/>
        <v>53250</v>
      </c>
      <c r="Q59" s="51">
        <f t="shared" si="13"/>
        <v>53250</v>
      </c>
      <c r="R59" s="51">
        <f t="shared" si="13"/>
        <v>53250</v>
      </c>
      <c r="S59" s="51">
        <f t="shared" si="13"/>
        <v>53250</v>
      </c>
      <c r="T59" s="51">
        <f t="shared" si="13"/>
        <v>53250</v>
      </c>
      <c r="U59" s="51">
        <f t="shared" si="13"/>
        <v>53250</v>
      </c>
      <c r="V59" s="51">
        <f t="shared" si="13"/>
        <v>53250</v>
      </c>
      <c r="W59" s="51">
        <f t="shared" si="13"/>
        <v>53250</v>
      </c>
      <c r="X59" s="51">
        <f t="shared" si="13"/>
        <v>53250</v>
      </c>
      <c r="Y59" s="51">
        <f t="shared" si="13"/>
        <v>53250</v>
      </c>
    </row>
    <row r="60" spans="6:25" x14ac:dyDescent="0.25">
      <c r="F60" s="57">
        <f t="shared" si="12"/>
        <v>784800</v>
      </c>
      <c r="G60" s="57">
        <f t="shared" si="13"/>
        <v>697600</v>
      </c>
      <c r="H60" s="57">
        <f t="shared" si="13"/>
        <v>610400</v>
      </c>
      <c r="I60" s="57">
        <f t="shared" si="13"/>
        <v>523200</v>
      </c>
      <c r="J60" s="57">
        <f t="shared" si="13"/>
        <v>436000</v>
      </c>
      <c r="K60" s="57">
        <f t="shared" si="13"/>
        <v>348800</v>
      </c>
      <c r="L60" s="57">
        <f t="shared" si="13"/>
        <v>261600</v>
      </c>
      <c r="M60" s="57">
        <f t="shared" si="13"/>
        <v>174400</v>
      </c>
      <c r="N60" s="57">
        <f t="shared" si="13"/>
        <v>87200</v>
      </c>
      <c r="O60" s="57">
        <f t="shared" si="13"/>
        <v>0</v>
      </c>
      <c r="P60" s="57">
        <f t="shared" si="13"/>
        <v>0</v>
      </c>
      <c r="Q60" s="57">
        <f t="shared" si="13"/>
        <v>0</v>
      </c>
      <c r="R60" s="57">
        <f t="shared" si="13"/>
        <v>0</v>
      </c>
      <c r="S60" s="57">
        <f t="shared" si="13"/>
        <v>0</v>
      </c>
      <c r="T60" s="57">
        <f t="shared" si="13"/>
        <v>0</v>
      </c>
      <c r="U60" s="57">
        <f t="shared" si="13"/>
        <v>0</v>
      </c>
      <c r="V60" s="57">
        <f t="shared" si="13"/>
        <v>0</v>
      </c>
      <c r="W60" s="57">
        <f t="shared" si="13"/>
        <v>0</v>
      </c>
      <c r="X60" s="57">
        <f t="shared" si="13"/>
        <v>0</v>
      </c>
      <c r="Y60" s="57">
        <f t="shared" si="13"/>
        <v>0</v>
      </c>
    </row>
    <row r="61" spans="6:25" x14ac:dyDescent="0.25">
      <c r="F61" s="52">
        <f>SUM(F45:F60)</f>
        <v>9225232.4022229016</v>
      </c>
      <c r="G61" s="52">
        <f t="shared" ref="G61:Y61" si="14">SUM(G45:G60)</f>
        <v>8841874.4685710482</v>
      </c>
      <c r="H61" s="52">
        <f t="shared" si="14"/>
        <v>8458516.5349191949</v>
      </c>
      <c r="I61" s="52">
        <f t="shared" si="14"/>
        <v>8075158.6012673406</v>
      </c>
      <c r="J61" s="52">
        <f t="shared" si="14"/>
        <v>7691800.6676154863</v>
      </c>
      <c r="K61" s="52">
        <f t="shared" si="14"/>
        <v>7308442.7339636339</v>
      </c>
      <c r="L61" s="52">
        <f t="shared" si="14"/>
        <v>6925084.8003117805</v>
      </c>
      <c r="M61" s="52">
        <f t="shared" si="14"/>
        <v>6541726.8666599272</v>
      </c>
      <c r="N61" s="52">
        <f t="shared" si="14"/>
        <v>6158368.933008071</v>
      </c>
      <c r="O61" s="52">
        <f t="shared" si="14"/>
        <v>5775010.9993562168</v>
      </c>
      <c r="P61" s="52">
        <f t="shared" si="14"/>
        <v>5546984.165704363</v>
      </c>
      <c r="Q61" s="52">
        <f t="shared" si="14"/>
        <v>5318957.3320525102</v>
      </c>
      <c r="R61" s="52">
        <f t="shared" si="14"/>
        <v>5090930.4984006556</v>
      </c>
      <c r="S61" s="52">
        <f t="shared" si="14"/>
        <v>4862903.6647488018</v>
      </c>
      <c r="T61" s="52">
        <f t="shared" si="14"/>
        <v>4634876.8310969481</v>
      </c>
      <c r="U61" s="52">
        <f t="shared" si="14"/>
        <v>4406849.9974450953</v>
      </c>
      <c r="V61" s="52">
        <f t="shared" si="14"/>
        <v>4178823.1637932411</v>
      </c>
      <c r="W61" s="52">
        <f t="shared" si="14"/>
        <v>3950796.3301413869</v>
      </c>
      <c r="X61" s="52">
        <f t="shared" si="14"/>
        <v>3722769.4964895337</v>
      </c>
      <c r="Y61" s="52">
        <f t="shared" si="14"/>
        <v>3494742.662837679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6AC70-6DDE-4E8F-B2AB-C812B2C3DDA0}">
  <dimension ref="A1:Z61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6.5703125" customWidth="1"/>
    <col min="3" max="4" width="12.85546875" customWidth="1"/>
    <col min="5" max="5" width="12.5703125" customWidth="1"/>
    <col min="7" max="26" width="17.7109375" customWidth="1"/>
  </cols>
  <sheetData>
    <row r="1" spans="1:26" x14ac:dyDescent="0.25">
      <c r="G1" s="7" t="s">
        <v>34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thickBot="1" x14ac:dyDescent="0.3">
      <c r="A2" s="36"/>
      <c r="B2" s="37" t="s">
        <v>43</v>
      </c>
      <c r="C2" s="37" t="s">
        <v>61</v>
      </c>
      <c r="D2" s="37" t="s">
        <v>62</v>
      </c>
      <c r="E2" s="37" t="s">
        <v>34</v>
      </c>
      <c r="G2" s="56">
        <v>2025</v>
      </c>
      <c r="H2" s="56">
        <v>2026</v>
      </c>
      <c r="I2" s="56">
        <v>2027</v>
      </c>
      <c r="J2" s="56">
        <v>2028</v>
      </c>
      <c r="K2" s="56">
        <v>2029</v>
      </c>
      <c r="L2" s="56">
        <v>2030</v>
      </c>
      <c r="M2" s="56">
        <v>2031</v>
      </c>
      <c r="N2" s="56">
        <v>2032</v>
      </c>
      <c r="O2" s="56">
        <v>2033</v>
      </c>
      <c r="P2" s="56">
        <v>2034</v>
      </c>
      <c r="Q2" s="56">
        <v>2035</v>
      </c>
      <c r="R2" s="56">
        <v>2036</v>
      </c>
      <c r="S2" s="56">
        <v>2037</v>
      </c>
      <c r="T2" s="56">
        <v>2038</v>
      </c>
      <c r="U2" s="56">
        <v>2039</v>
      </c>
      <c r="V2" s="56">
        <v>2040</v>
      </c>
      <c r="W2" s="56">
        <v>2041</v>
      </c>
      <c r="X2" s="56">
        <v>2042</v>
      </c>
      <c r="Y2" s="56">
        <v>2043</v>
      </c>
      <c r="Z2" s="56">
        <v>2044</v>
      </c>
    </row>
    <row r="3" spans="1:26" x14ac:dyDescent="0.25">
      <c r="A3" s="38" t="s">
        <v>46</v>
      </c>
      <c r="B3" s="39">
        <v>681311</v>
      </c>
      <c r="C3" s="40">
        <v>8</v>
      </c>
      <c r="D3" s="41">
        <v>0.2</v>
      </c>
      <c r="E3" s="39">
        <f t="shared" ref="E3:E18" si="0">+B3*D3</f>
        <v>136262.20000000001</v>
      </c>
      <c r="G3" s="51">
        <f>E3</f>
        <v>136262.20000000001</v>
      </c>
      <c r="H3" s="51">
        <f>IF((G45-G45*$D3)&gt;=0,G45*$D3,IF(G45=0,0,IF(G45&lt;G45*$D3,G45,"ERROR")))</f>
        <v>109009.76000000001</v>
      </c>
      <c r="I3" s="51">
        <f t="shared" ref="I3:Z17" si="1">IF((H45-H45*$D3)&gt;=0,H45*$D3,IF(H45=0,0,IF(H45&lt;H45*$D3,H45,"ERROR")))</f>
        <v>87207.808000000019</v>
      </c>
      <c r="J3" s="51">
        <f t="shared" si="1"/>
        <v>69766.246400000004</v>
      </c>
      <c r="K3" s="51">
        <f t="shared" si="1"/>
        <v>55812.997120000007</v>
      </c>
      <c r="L3" s="51">
        <f t="shared" si="1"/>
        <v>44650.397696</v>
      </c>
      <c r="M3" s="51">
        <f t="shared" si="1"/>
        <v>35720.3181568</v>
      </c>
      <c r="N3" s="51">
        <f t="shared" si="1"/>
        <v>28576.254525440003</v>
      </c>
      <c r="O3" s="51">
        <f t="shared" si="1"/>
        <v>22861.003620351999</v>
      </c>
      <c r="P3" s="51">
        <f t="shared" si="1"/>
        <v>18288.802896281599</v>
      </c>
      <c r="Q3" s="51">
        <f t="shared" si="1"/>
        <v>14631.04231702528</v>
      </c>
      <c r="R3" s="51">
        <f t="shared" si="1"/>
        <v>11704.833853620225</v>
      </c>
      <c r="S3" s="51">
        <f t="shared" si="1"/>
        <v>9363.8670828961804</v>
      </c>
      <c r="T3" s="51">
        <f t="shared" si="1"/>
        <v>7491.093666316945</v>
      </c>
      <c r="U3" s="51">
        <f t="shared" si="1"/>
        <v>5992.8749330535557</v>
      </c>
      <c r="V3" s="51">
        <f t="shared" si="1"/>
        <v>4794.2999464428449</v>
      </c>
      <c r="W3" s="51">
        <f t="shared" si="1"/>
        <v>3835.4399571542763</v>
      </c>
      <c r="X3" s="51">
        <f t="shared" si="1"/>
        <v>3068.351965723421</v>
      </c>
      <c r="Y3" s="51">
        <f t="shared" si="1"/>
        <v>2454.6815725787364</v>
      </c>
      <c r="Z3" s="51">
        <f t="shared" si="1"/>
        <v>1963.7452580629893</v>
      </c>
    </row>
    <row r="4" spans="1:26" x14ac:dyDescent="0.25">
      <c r="A4" s="38" t="s">
        <v>47</v>
      </c>
      <c r="B4" s="39">
        <v>0</v>
      </c>
      <c r="C4" s="40">
        <v>1</v>
      </c>
      <c r="D4" s="41">
        <v>0.06</v>
      </c>
      <c r="E4" s="39">
        <f t="shared" si="0"/>
        <v>0</v>
      </c>
      <c r="G4" s="51">
        <f t="shared" ref="G4:G18" si="2">E4</f>
        <v>0</v>
      </c>
      <c r="H4" s="51">
        <f t="shared" ref="H4:W18" si="3">IF((G46-G46*$D4)&gt;=0,G46*$D4,IF(G46=0,0,IF(G46&lt;G46*$D4,G46,"ERROR")))</f>
        <v>0</v>
      </c>
      <c r="I4" s="51">
        <f t="shared" si="3"/>
        <v>0</v>
      </c>
      <c r="J4" s="51">
        <f t="shared" si="3"/>
        <v>0</v>
      </c>
      <c r="K4" s="51">
        <f t="shared" si="3"/>
        <v>0</v>
      </c>
      <c r="L4" s="51">
        <f t="shared" si="3"/>
        <v>0</v>
      </c>
      <c r="M4" s="51">
        <f t="shared" si="3"/>
        <v>0</v>
      </c>
      <c r="N4" s="51">
        <f t="shared" si="3"/>
        <v>0</v>
      </c>
      <c r="O4" s="51">
        <f t="shared" si="3"/>
        <v>0</v>
      </c>
      <c r="P4" s="51">
        <f t="shared" si="3"/>
        <v>0</v>
      </c>
      <c r="Q4" s="51">
        <f t="shared" si="3"/>
        <v>0</v>
      </c>
      <c r="R4" s="51">
        <f t="shared" si="3"/>
        <v>0</v>
      </c>
      <c r="S4" s="51">
        <f t="shared" si="3"/>
        <v>0</v>
      </c>
      <c r="T4" s="51">
        <f t="shared" si="3"/>
        <v>0</v>
      </c>
      <c r="U4" s="51">
        <f t="shared" si="3"/>
        <v>0</v>
      </c>
      <c r="V4" s="51">
        <f t="shared" si="3"/>
        <v>0</v>
      </c>
      <c r="W4" s="51">
        <f t="shared" si="3"/>
        <v>0</v>
      </c>
      <c r="X4" s="51">
        <f t="shared" si="1"/>
        <v>0</v>
      </c>
      <c r="Y4" s="51">
        <f t="shared" si="1"/>
        <v>0</v>
      </c>
      <c r="Z4" s="51">
        <f t="shared" si="1"/>
        <v>0</v>
      </c>
    </row>
    <row r="5" spans="1:26" x14ac:dyDescent="0.25">
      <c r="A5" s="38" t="s">
        <v>48</v>
      </c>
      <c r="B5" s="39">
        <v>3020121.0283063725</v>
      </c>
      <c r="C5" s="40">
        <v>1</v>
      </c>
      <c r="D5" s="41">
        <v>0.06</v>
      </c>
      <c r="E5" s="39">
        <f t="shared" si="0"/>
        <v>181207.26169838235</v>
      </c>
      <c r="G5" s="51">
        <f t="shared" si="2"/>
        <v>181207.26169838235</v>
      </c>
      <c r="H5" s="51">
        <f t="shared" si="3"/>
        <v>170334.8259964794</v>
      </c>
      <c r="I5" s="51">
        <f t="shared" si="1"/>
        <v>160114.73643669064</v>
      </c>
      <c r="J5" s="51">
        <f t="shared" si="1"/>
        <v>150507.85225048917</v>
      </c>
      <c r="K5" s="51">
        <f t="shared" si="1"/>
        <v>141477.38111545984</v>
      </c>
      <c r="L5" s="51">
        <f t="shared" si="1"/>
        <v>132988.73824853226</v>
      </c>
      <c r="M5" s="51">
        <f t="shared" si="1"/>
        <v>125009.41395362033</v>
      </c>
      <c r="N5" s="51">
        <f t="shared" si="1"/>
        <v>117508.84911640311</v>
      </c>
      <c r="O5" s="51">
        <f t="shared" si="1"/>
        <v>110458.31816941893</v>
      </c>
      <c r="P5" s="51">
        <f t="shared" si="1"/>
        <v>103830.81907925379</v>
      </c>
      <c r="Q5" s="51">
        <f t="shared" si="1"/>
        <v>97600.969934498557</v>
      </c>
      <c r="R5" s="51">
        <f t="shared" si="1"/>
        <v>91744.911738428636</v>
      </c>
      <c r="S5" s="51">
        <f t="shared" si="1"/>
        <v>86240.217034122936</v>
      </c>
      <c r="T5" s="51">
        <f t="shared" si="1"/>
        <v>81065.804012075561</v>
      </c>
      <c r="U5" s="51">
        <f t="shared" si="1"/>
        <v>76201.855771351024</v>
      </c>
      <c r="V5" s="51">
        <f t="shared" si="1"/>
        <v>71629.744425069963</v>
      </c>
      <c r="W5" s="51">
        <f t="shared" si="1"/>
        <v>67331.959759565754</v>
      </c>
      <c r="X5" s="51">
        <f t="shared" si="1"/>
        <v>63292.042173991809</v>
      </c>
      <c r="Y5" s="51">
        <f t="shared" si="1"/>
        <v>59494.519643552303</v>
      </c>
      <c r="Z5" s="51">
        <f t="shared" si="1"/>
        <v>55924.848464939168</v>
      </c>
    </row>
    <row r="6" spans="1:26" x14ac:dyDescent="0.25">
      <c r="A6" s="38" t="s">
        <v>49</v>
      </c>
      <c r="B6" s="39">
        <v>2652471.2566247359</v>
      </c>
      <c r="C6" s="40">
        <v>1</v>
      </c>
      <c r="D6" s="41">
        <v>0.06</v>
      </c>
      <c r="E6" s="39">
        <f t="shared" si="0"/>
        <v>159148.27539748416</v>
      </c>
      <c r="G6" s="51">
        <f t="shared" si="2"/>
        <v>159148.27539748416</v>
      </c>
      <c r="H6" s="51">
        <f t="shared" si="3"/>
        <v>149599.37887363508</v>
      </c>
      <c r="I6" s="51">
        <f t="shared" si="1"/>
        <v>140623.41614121699</v>
      </c>
      <c r="J6" s="51">
        <f t="shared" si="1"/>
        <v>132186.01117274398</v>
      </c>
      <c r="K6" s="51">
        <f t="shared" si="1"/>
        <v>124254.85050237933</v>
      </c>
      <c r="L6" s="51">
        <f t="shared" si="1"/>
        <v>116799.55947223658</v>
      </c>
      <c r="M6" s="51">
        <f t="shared" si="1"/>
        <v>109791.58590390238</v>
      </c>
      <c r="N6" s="51">
        <f t="shared" si="1"/>
        <v>103204.09074966825</v>
      </c>
      <c r="O6" s="51">
        <f t="shared" si="1"/>
        <v>97011.845304688148</v>
      </c>
      <c r="P6" s="51">
        <f t="shared" si="1"/>
        <v>91191.134586406857</v>
      </c>
      <c r="Q6" s="51">
        <f t="shared" si="1"/>
        <v>85719.666511222444</v>
      </c>
      <c r="R6" s="51">
        <f t="shared" si="1"/>
        <v>80576.486520549093</v>
      </c>
      <c r="S6" s="51">
        <f t="shared" si="1"/>
        <v>75741.897329316154</v>
      </c>
      <c r="T6" s="51">
        <f t="shared" si="1"/>
        <v>71197.383489557178</v>
      </c>
      <c r="U6" s="51">
        <f t="shared" si="1"/>
        <v>66925.540480183758</v>
      </c>
      <c r="V6" s="51">
        <f t="shared" si="1"/>
        <v>62910.00805137273</v>
      </c>
      <c r="W6" s="51">
        <f t="shared" si="1"/>
        <v>59135.407568290364</v>
      </c>
      <c r="X6" s="51">
        <f t="shared" si="1"/>
        <v>55587.283114192942</v>
      </c>
      <c r="Y6" s="51">
        <f t="shared" si="1"/>
        <v>52252.046127341375</v>
      </c>
      <c r="Z6" s="51">
        <f t="shared" si="1"/>
        <v>49116.923359700893</v>
      </c>
    </row>
    <row r="7" spans="1:26" x14ac:dyDescent="0.25">
      <c r="A7" s="38" t="s">
        <v>50</v>
      </c>
      <c r="B7" s="39">
        <v>0</v>
      </c>
      <c r="C7" s="40">
        <v>1</v>
      </c>
      <c r="D7" s="41">
        <v>0.06</v>
      </c>
      <c r="E7" s="39">
        <f t="shared" si="0"/>
        <v>0</v>
      </c>
      <c r="G7" s="51">
        <f t="shared" si="2"/>
        <v>0</v>
      </c>
      <c r="H7" s="51">
        <f t="shared" si="3"/>
        <v>0</v>
      </c>
      <c r="I7" s="51">
        <f t="shared" si="1"/>
        <v>0</v>
      </c>
      <c r="J7" s="51">
        <f t="shared" si="1"/>
        <v>0</v>
      </c>
      <c r="K7" s="51">
        <f t="shared" si="1"/>
        <v>0</v>
      </c>
      <c r="L7" s="51">
        <f t="shared" si="1"/>
        <v>0</v>
      </c>
      <c r="M7" s="51">
        <f t="shared" si="1"/>
        <v>0</v>
      </c>
      <c r="N7" s="51">
        <f t="shared" si="1"/>
        <v>0</v>
      </c>
      <c r="O7" s="51">
        <f t="shared" si="1"/>
        <v>0</v>
      </c>
      <c r="P7" s="51">
        <f t="shared" si="1"/>
        <v>0</v>
      </c>
      <c r="Q7" s="51">
        <f t="shared" si="1"/>
        <v>0</v>
      </c>
      <c r="R7" s="51">
        <f t="shared" si="1"/>
        <v>0</v>
      </c>
      <c r="S7" s="51">
        <f t="shared" si="1"/>
        <v>0</v>
      </c>
      <c r="T7" s="51">
        <f t="shared" si="1"/>
        <v>0</v>
      </c>
      <c r="U7" s="51">
        <f t="shared" si="1"/>
        <v>0</v>
      </c>
      <c r="V7" s="51">
        <f t="shared" si="1"/>
        <v>0</v>
      </c>
      <c r="W7" s="51">
        <f t="shared" si="1"/>
        <v>0</v>
      </c>
      <c r="X7" s="51">
        <f t="shared" si="1"/>
        <v>0</v>
      </c>
      <c r="Y7" s="51">
        <f t="shared" si="1"/>
        <v>0</v>
      </c>
      <c r="Z7" s="51">
        <f t="shared" si="1"/>
        <v>0</v>
      </c>
    </row>
    <row r="8" spans="1:26" x14ac:dyDescent="0.25">
      <c r="A8" s="38" t="s">
        <v>50</v>
      </c>
      <c r="B8" s="39">
        <v>0</v>
      </c>
      <c r="C8" s="40">
        <v>43.1</v>
      </c>
      <c r="D8" s="41">
        <v>0.3</v>
      </c>
      <c r="E8" s="39">
        <f t="shared" si="0"/>
        <v>0</v>
      </c>
      <c r="G8" s="51">
        <f t="shared" si="2"/>
        <v>0</v>
      </c>
      <c r="H8" s="51">
        <f t="shared" si="3"/>
        <v>0</v>
      </c>
      <c r="I8" s="51">
        <f t="shared" si="1"/>
        <v>0</v>
      </c>
      <c r="J8" s="51">
        <f t="shared" si="1"/>
        <v>0</v>
      </c>
      <c r="K8" s="51">
        <f t="shared" si="1"/>
        <v>0</v>
      </c>
      <c r="L8" s="51">
        <f t="shared" si="1"/>
        <v>0</v>
      </c>
      <c r="M8" s="51">
        <f t="shared" si="1"/>
        <v>0</v>
      </c>
      <c r="N8" s="51">
        <f t="shared" si="1"/>
        <v>0</v>
      </c>
      <c r="O8" s="51">
        <f t="shared" si="1"/>
        <v>0</v>
      </c>
      <c r="P8" s="51">
        <f t="shared" si="1"/>
        <v>0</v>
      </c>
      <c r="Q8" s="51">
        <f t="shared" si="1"/>
        <v>0</v>
      </c>
      <c r="R8" s="51">
        <f t="shared" si="1"/>
        <v>0</v>
      </c>
      <c r="S8" s="51">
        <f t="shared" si="1"/>
        <v>0</v>
      </c>
      <c r="T8" s="51">
        <f t="shared" si="1"/>
        <v>0</v>
      </c>
      <c r="U8" s="51">
        <f t="shared" si="1"/>
        <v>0</v>
      </c>
      <c r="V8" s="51">
        <f t="shared" si="1"/>
        <v>0</v>
      </c>
      <c r="W8" s="51">
        <f t="shared" si="1"/>
        <v>0</v>
      </c>
      <c r="X8" s="51">
        <f t="shared" si="1"/>
        <v>0</v>
      </c>
      <c r="Y8" s="51">
        <f t="shared" si="1"/>
        <v>0</v>
      </c>
      <c r="Z8" s="51">
        <f t="shared" si="1"/>
        <v>0</v>
      </c>
    </row>
    <row r="9" spans="1:26" x14ac:dyDescent="0.25">
      <c r="A9" s="38" t="s">
        <v>51</v>
      </c>
      <c r="B9" s="39">
        <v>921959.32487606222</v>
      </c>
      <c r="C9" s="40">
        <v>1</v>
      </c>
      <c r="D9" s="41">
        <v>0.06</v>
      </c>
      <c r="E9" s="39">
        <f t="shared" si="0"/>
        <v>55317.559492563734</v>
      </c>
      <c r="G9" s="51">
        <f t="shared" si="2"/>
        <v>55317.559492563734</v>
      </c>
      <c r="H9" s="51">
        <f t="shared" si="3"/>
        <v>51998.505923009907</v>
      </c>
      <c r="I9" s="51">
        <f t="shared" si="1"/>
        <v>48878.595567629309</v>
      </c>
      <c r="J9" s="51">
        <f t="shared" si="1"/>
        <v>45945.879833571555</v>
      </c>
      <c r="K9" s="51">
        <f t="shared" si="1"/>
        <v>43189.127043557266</v>
      </c>
      <c r="L9" s="51">
        <f t="shared" si="1"/>
        <v>40597.779420943829</v>
      </c>
      <c r="M9" s="51">
        <f t="shared" si="1"/>
        <v>38161.9126556872</v>
      </c>
      <c r="N9" s="51">
        <f t="shared" si="1"/>
        <v>35872.19789634597</v>
      </c>
      <c r="O9" s="51">
        <f t="shared" si="1"/>
        <v>33719.866022565213</v>
      </c>
      <c r="P9" s="51">
        <f t="shared" si="1"/>
        <v>31696.674061211299</v>
      </c>
      <c r="Q9" s="51">
        <f t="shared" si="1"/>
        <v>29794.873617538622</v>
      </c>
      <c r="R9" s="51">
        <f t="shared" si="1"/>
        <v>28007.181200486306</v>
      </c>
      <c r="S9" s="51">
        <f t="shared" si="1"/>
        <v>26326.750328457128</v>
      </c>
      <c r="T9" s="51">
        <f t="shared" si="1"/>
        <v>24747.145308749699</v>
      </c>
      <c r="U9" s="51">
        <f t="shared" si="1"/>
        <v>23262.316590224716</v>
      </c>
      <c r="V9" s="51">
        <f t="shared" si="1"/>
        <v>21866.577594811231</v>
      </c>
      <c r="W9" s="51">
        <f t="shared" si="1"/>
        <v>20554.58293912256</v>
      </c>
      <c r="X9" s="51">
        <f t="shared" si="1"/>
        <v>19321.307962775205</v>
      </c>
      <c r="Y9" s="51">
        <f t="shared" si="1"/>
        <v>18162.02948500869</v>
      </c>
      <c r="Z9" s="51">
        <f t="shared" si="1"/>
        <v>17072.307715908169</v>
      </c>
    </row>
    <row r="10" spans="1:26" x14ac:dyDescent="0.25">
      <c r="A10" s="38" t="s">
        <v>52</v>
      </c>
      <c r="B10" s="39">
        <v>0</v>
      </c>
      <c r="C10" s="40">
        <v>43.1</v>
      </c>
      <c r="D10" s="41">
        <v>0.3</v>
      </c>
      <c r="E10" s="39">
        <f t="shared" si="0"/>
        <v>0</v>
      </c>
      <c r="G10" s="51">
        <f t="shared" si="2"/>
        <v>0</v>
      </c>
      <c r="H10" s="51">
        <f t="shared" si="3"/>
        <v>0</v>
      </c>
      <c r="I10" s="51">
        <f t="shared" si="1"/>
        <v>0</v>
      </c>
      <c r="J10" s="51">
        <f t="shared" si="1"/>
        <v>0</v>
      </c>
      <c r="K10" s="51">
        <f t="shared" si="1"/>
        <v>0</v>
      </c>
      <c r="L10" s="51">
        <f t="shared" si="1"/>
        <v>0</v>
      </c>
      <c r="M10" s="51">
        <f t="shared" si="1"/>
        <v>0</v>
      </c>
      <c r="N10" s="51">
        <f t="shared" si="1"/>
        <v>0</v>
      </c>
      <c r="O10" s="51">
        <f t="shared" si="1"/>
        <v>0</v>
      </c>
      <c r="P10" s="51">
        <f t="shared" si="1"/>
        <v>0</v>
      </c>
      <c r="Q10" s="51">
        <f t="shared" si="1"/>
        <v>0</v>
      </c>
      <c r="R10" s="51">
        <f t="shared" si="1"/>
        <v>0</v>
      </c>
      <c r="S10" s="51">
        <f t="shared" si="1"/>
        <v>0</v>
      </c>
      <c r="T10" s="51">
        <f t="shared" si="1"/>
        <v>0</v>
      </c>
      <c r="U10" s="51">
        <f t="shared" si="1"/>
        <v>0</v>
      </c>
      <c r="V10" s="51">
        <f t="shared" si="1"/>
        <v>0</v>
      </c>
      <c r="W10" s="51">
        <f t="shared" si="1"/>
        <v>0</v>
      </c>
      <c r="X10" s="51">
        <f t="shared" si="1"/>
        <v>0</v>
      </c>
      <c r="Y10" s="51">
        <f t="shared" si="1"/>
        <v>0</v>
      </c>
      <c r="Z10" s="51">
        <f t="shared" si="1"/>
        <v>0</v>
      </c>
    </row>
    <row r="11" spans="1:26" x14ac:dyDescent="0.25">
      <c r="A11" s="38" t="s">
        <v>53</v>
      </c>
      <c r="B11" s="39">
        <v>714935.70294987946</v>
      </c>
      <c r="C11" s="40">
        <v>1</v>
      </c>
      <c r="D11" s="41">
        <v>0.06</v>
      </c>
      <c r="E11" s="39">
        <f t="shared" si="0"/>
        <v>42896.142176992769</v>
      </c>
      <c r="G11" s="51">
        <f t="shared" si="2"/>
        <v>42896.142176992769</v>
      </c>
      <c r="H11" s="51">
        <f t="shared" si="3"/>
        <v>40322.373646373206</v>
      </c>
      <c r="I11" s="51">
        <f t="shared" si="1"/>
        <v>37903.031227590815</v>
      </c>
      <c r="J11" s="51">
        <f t="shared" si="1"/>
        <v>35628.849353935359</v>
      </c>
      <c r="K11" s="51">
        <f t="shared" si="1"/>
        <v>33491.118392699238</v>
      </c>
      <c r="L11" s="51">
        <f t="shared" si="1"/>
        <v>31481.651289137284</v>
      </c>
      <c r="M11" s="51">
        <f t="shared" si="1"/>
        <v>29592.752211789044</v>
      </c>
      <c r="N11" s="51">
        <f t="shared" si="1"/>
        <v>27817.187079081705</v>
      </c>
      <c r="O11" s="51">
        <f t="shared" si="1"/>
        <v>26148.155854336801</v>
      </c>
      <c r="P11" s="51">
        <f t="shared" si="1"/>
        <v>24579.266503076593</v>
      </c>
      <c r="Q11" s="51">
        <f t="shared" si="1"/>
        <v>23104.510512891997</v>
      </c>
      <c r="R11" s="51">
        <f t="shared" si="1"/>
        <v>21718.23988211848</v>
      </c>
      <c r="S11" s="51">
        <f t="shared" si="1"/>
        <v>20415.145489191371</v>
      </c>
      <c r="T11" s="51">
        <f t="shared" si="1"/>
        <v>19190.236759839889</v>
      </c>
      <c r="U11" s="51">
        <f t="shared" si="1"/>
        <v>18038.822554249498</v>
      </c>
      <c r="V11" s="51">
        <f t="shared" si="1"/>
        <v>16956.49320099453</v>
      </c>
      <c r="W11" s="51">
        <f t="shared" si="1"/>
        <v>15939.103608934858</v>
      </c>
      <c r="X11" s="51">
        <f t="shared" si="1"/>
        <v>14982.757392398767</v>
      </c>
      <c r="Y11" s="51">
        <f t="shared" si="1"/>
        <v>14083.79194885484</v>
      </c>
      <c r="Z11" s="51">
        <f t="shared" si="1"/>
        <v>13238.76443192355</v>
      </c>
    </row>
    <row r="12" spans="1:26" x14ac:dyDescent="0.25">
      <c r="A12" s="38" t="s">
        <v>54</v>
      </c>
      <c r="B12" s="39">
        <v>168849.58949453142</v>
      </c>
      <c r="C12" s="40">
        <v>1</v>
      </c>
      <c r="D12" s="41">
        <v>0.06</v>
      </c>
      <c r="E12" s="39">
        <f t="shared" si="0"/>
        <v>10130.975369671885</v>
      </c>
      <c r="G12" s="51">
        <f t="shared" si="2"/>
        <v>10130.975369671885</v>
      </c>
      <c r="H12" s="51">
        <f t="shared" si="3"/>
        <v>9523.1168474915721</v>
      </c>
      <c r="I12" s="51">
        <f t="shared" si="1"/>
        <v>8951.7298366420782</v>
      </c>
      <c r="J12" s="51">
        <f t="shared" si="1"/>
        <v>8414.6260464435545</v>
      </c>
      <c r="K12" s="51">
        <f t="shared" si="1"/>
        <v>7909.7484836569402</v>
      </c>
      <c r="L12" s="51">
        <f t="shared" si="1"/>
        <v>7435.1635746375241</v>
      </c>
      <c r="M12" s="51">
        <f t="shared" si="1"/>
        <v>6989.0537601592723</v>
      </c>
      <c r="N12" s="51">
        <f t="shared" si="1"/>
        <v>6569.7105345497166</v>
      </c>
      <c r="O12" s="51">
        <f t="shared" si="1"/>
        <v>6175.5279024767342</v>
      </c>
      <c r="P12" s="51">
        <f t="shared" si="1"/>
        <v>5804.9962283281302</v>
      </c>
      <c r="Q12" s="51">
        <f t="shared" si="1"/>
        <v>5456.6964546284416</v>
      </c>
      <c r="R12" s="51">
        <f t="shared" si="1"/>
        <v>5129.2946673507349</v>
      </c>
      <c r="S12" s="51">
        <f t="shared" si="1"/>
        <v>4821.5369873096906</v>
      </c>
      <c r="T12" s="51">
        <f t="shared" si="1"/>
        <v>4532.2447680711093</v>
      </c>
      <c r="U12" s="51">
        <f t="shared" si="1"/>
        <v>4260.3100819868432</v>
      </c>
      <c r="V12" s="51">
        <f t="shared" si="1"/>
        <v>4004.6914770676326</v>
      </c>
      <c r="W12" s="51">
        <f t="shared" si="1"/>
        <v>3764.4099884435745</v>
      </c>
      <c r="X12" s="51">
        <f t="shared" si="1"/>
        <v>3538.5453891369602</v>
      </c>
      <c r="Y12" s="51">
        <f t="shared" si="1"/>
        <v>3326.2326657887425</v>
      </c>
      <c r="Z12" s="51">
        <f t="shared" si="1"/>
        <v>3126.6587058414179</v>
      </c>
    </row>
    <row r="13" spans="1:26" x14ac:dyDescent="0.25">
      <c r="A13" s="38" t="s">
        <v>54</v>
      </c>
      <c r="B13" s="39">
        <v>61906.433623174293</v>
      </c>
      <c r="C13" s="40">
        <v>8</v>
      </c>
      <c r="D13" s="41">
        <v>0.2</v>
      </c>
      <c r="E13" s="39">
        <f t="shared" si="0"/>
        <v>12381.28672463486</v>
      </c>
      <c r="G13" s="51">
        <f t="shared" si="2"/>
        <v>12381.28672463486</v>
      </c>
      <c r="H13" s="51">
        <f t="shared" si="3"/>
        <v>9905.0293797078866</v>
      </c>
      <c r="I13" s="51">
        <f t="shared" si="1"/>
        <v>7924.0235037663097</v>
      </c>
      <c r="J13" s="51">
        <f t="shared" si="1"/>
        <v>6339.2188030130483</v>
      </c>
      <c r="K13" s="51">
        <f t="shared" si="1"/>
        <v>5071.3750424104383</v>
      </c>
      <c r="L13" s="51">
        <f t="shared" si="1"/>
        <v>4057.100033928351</v>
      </c>
      <c r="M13" s="51">
        <f t="shared" si="1"/>
        <v>3245.6800271426805</v>
      </c>
      <c r="N13" s="51">
        <f t="shared" si="1"/>
        <v>2596.5440217141445</v>
      </c>
      <c r="O13" s="51">
        <f t="shared" si="1"/>
        <v>2077.2352173713157</v>
      </c>
      <c r="P13" s="51">
        <f t="shared" si="1"/>
        <v>1661.7881738970527</v>
      </c>
      <c r="Q13" s="51">
        <f t="shared" si="1"/>
        <v>1329.4305391176422</v>
      </c>
      <c r="R13" s="51">
        <f t="shared" si="1"/>
        <v>1063.5444312941136</v>
      </c>
      <c r="S13" s="51">
        <f t="shared" si="1"/>
        <v>850.83554503529092</v>
      </c>
      <c r="T13" s="51">
        <f t="shared" si="1"/>
        <v>680.66843602823269</v>
      </c>
      <c r="U13" s="51">
        <f t="shared" si="1"/>
        <v>544.53474882258615</v>
      </c>
      <c r="V13" s="51">
        <f t="shared" si="1"/>
        <v>435.62779905806894</v>
      </c>
      <c r="W13" s="51">
        <f t="shared" si="1"/>
        <v>348.50223924645519</v>
      </c>
      <c r="X13" s="51">
        <f t="shared" si="1"/>
        <v>278.8017913971641</v>
      </c>
      <c r="Y13" s="51">
        <f t="shared" si="1"/>
        <v>223.04143311773129</v>
      </c>
      <c r="Z13" s="51">
        <f t="shared" si="1"/>
        <v>178.43314649418505</v>
      </c>
    </row>
    <row r="14" spans="1:26" x14ac:dyDescent="0.25">
      <c r="A14" s="38" t="s">
        <v>55</v>
      </c>
      <c r="B14" s="39">
        <v>279663</v>
      </c>
      <c r="C14" s="40">
        <v>1</v>
      </c>
      <c r="D14" s="41">
        <v>0.06</v>
      </c>
      <c r="E14" s="39">
        <f t="shared" si="0"/>
        <v>16779.78</v>
      </c>
      <c r="G14" s="51">
        <f t="shared" si="2"/>
        <v>16779.78</v>
      </c>
      <c r="H14" s="51">
        <f t="shared" si="3"/>
        <v>15772.993199999997</v>
      </c>
      <c r="I14" s="51">
        <f t="shared" si="1"/>
        <v>14826.613607999998</v>
      </c>
      <c r="J14" s="51">
        <f t="shared" si="1"/>
        <v>13937.016791519998</v>
      </c>
      <c r="K14" s="51">
        <f t="shared" si="1"/>
        <v>13100.795784028798</v>
      </c>
      <c r="L14" s="51">
        <f t="shared" si="1"/>
        <v>12314.748036987072</v>
      </c>
      <c r="M14" s="51">
        <f t="shared" si="1"/>
        <v>11575.863154767847</v>
      </c>
      <c r="N14" s="51">
        <f t="shared" si="1"/>
        <v>10881.311365481777</v>
      </c>
      <c r="O14" s="51">
        <f t="shared" si="1"/>
        <v>10228.43268355287</v>
      </c>
      <c r="P14" s="51">
        <f t="shared" si="1"/>
        <v>9614.7267225396972</v>
      </c>
      <c r="Q14" s="51">
        <f t="shared" si="1"/>
        <v>9037.8431191873151</v>
      </c>
      <c r="R14" s="51">
        <f t="shared" si="1"/>
        <v>8495.572532036078</v>
      </c>
      <c r="S14" s="51">
        <f t="shared" si="1"/>
        <v>7985.8381801139121</v>
      </c>
      <c r="T14" s="51">
        <f t="shared" si="1"/>
        <v>7506.6878893070771</v>
      </c>
      <c r="U14" s="51">
        <f t="shared" si="1"/>
        <v>7056.2866159486521</v>
      </c>
      <c r="V14" s="51">
        <f t="shared" si="1"/>
        <v>6632.9094189917332</v>
      </c>
      <c r="W14" s="51">
        <f t="shared" si="1"/>
        <v>6234.934853852229</v>
      </c>
      <c r="X14" s="51">
        <f t="shared" si="1"/>
        <v>5860.8387626210952</v>
      </c>
      <c r="Y14" s="51">
        <f t="shared" si="1"/>
        <v>5509.1884368638293</v>
      </c>
      <c r="Z14" s="51">
        <f t="shared" si="1"/>
        <v>5178.6371306519995</v>
      </c>
    </row>
    <row r="15" spans="1:26" x14ac:dyDescent="0.25">
      <c r="A15" s="38" t="s">
        <v>55</v>
      </c>
      <c r="B15" s="39">
        <v>182123</v>
      </c>
      <c r="C15" s="40">
        <v>17</v>
      </c>
      <c r="D15" s="41">
        <v>0.08</v>
      </c>
      <c r="E15" s="39">
        <f t="shared" si="0"/>
        <v>14569.84</v>
      </c>
      <c r="G15" s="51">
        <f t="shared" si="2"/>
        <v>14569.84</v>
      </c>
      <c r="H15" s="51">
        <f t="shared" si="3"/>
        <v>13404.2528</v>
      </c>
      <c r="I15" s="51">
        <f t="shared" si="1"/>
        <v>12331.912576000002</v>
      </c>
      <c r="J15" s="51">
        <f t="shared" si="1"/>
        <v>11345.359569920001</v>
      </c>
      <c r="K15" s="51">
        <f t="shared" si="1"/>
        <v>10437.730804326402</v>
      </c>
      <c r="L15" s="51">
        <f t="shared" si="1"/>
        <v>9602.7123399802895</v>
      </c>
      <c r="M15" s="51">
        <f t="shared" si="1"/>
        <v>8834.4953527818652</v>
      </c>
      <c r="N15" s="51">
        <f t="shared" si="1"/>
        <v>8127.7357245593166</v>
      </c>
      <c r="O15" s="51">
        <f t="shared" si="1"/>
        <v>7477.5168665945721</v>
      </c>
      <c r="P15" s="51">
        <f t="shared" si="1"/>
        <v>6879.3155172670067</v>
      </c>
      <c r="Q15" s="51">
        <f t="shared" si="1"/>
        <v>6328.9702758856456</v>
      </c>
      <c r="R15" s="51">
        <f t="shared" si="1"/>
        <v>5822.6526538147946</v>
      </c>
      <c r="S15" s="51">
        <f t="shared" si="1"/>
        <v>5356.8404415096111</v>
      </c>
      <c r="T15" s="51">
        <f t="shared" si="1"/>
        <v>4928.2932061888423</v>
      </c>
      <c r="U15" s="51">
        <f t="shared" si="1"/>
        <v>4534.0297496937346</v>
      </c>
      <c r="V15" s="51">
        <f t="shared" si="1"/>
        <v>4171.3073697182363</v>
      </c>
      <c r="W15" s="51">
        <f t="shared" si="1"/>
        <v>3837.6027801407777</v>
      </c>
      <c r="X15" s="51">
        <f t="shared" si="1"/>
        <v>3530.5945577295156</v>
      </c>
      <c r="Y15" s="51">
        <f t="shared" si="1"/>
        <v>3248.1469931111542</v>
      </c>
      <c r="Z15" s="51">
        <f t="shared" si="1"/>
        <v>2988.2952336622616</v>
      </c>
    </row>
    <row r="16" spans="1:26" x14ac:dyDescent="0.25">
      <c r="A16" s="38" t="s">
        <v>55</v>
      </c>
      <c r="B16" s="39">
        <v>0</v>
      </c>
      <c r="C16" s="40">
        <v>6</v>
      </c>
      <c r="D16" s="41">
        <v>0.1</v>
      </c>
      <c r="E16" s="39">
        <f t="shared" si="0"/>
        <v>0</v>
      </c>
      <c r="G16" s="51">
        <f t="shared" si="2"/>
        <v>0</v>
      </c>
      <c r="H16" s="51">
        <f t="shared" si="3"/>
        <v>0</v>
      </c>
      <c r="I16" s="51">
        <f t="shared" si="1"/>
        <v>0</v>
      </c>
      <c r="J16" s="51">
        <f t="shared" si="1"/>
        <v>0</v>
      </c>
      <c r="K16" s="51">
        <f t="shared" si="1"/>
        <v>0</v>
      </c>
      <c r="L16" s="51">
        <f t="shared" si="1"/>
        <v>0</v>
      </c>
      <c r="M16" s="51">
        <f t="shared" si="1"/>
        <v>0</v>
      </c>
      <c r="N16" s="51">
        <f t="shared" si="1"/>
        <v>0</v>
      </c>
      <c r="O16" s="51">
        <f t="shared" si="1"/>
        <v>0</v>
      </c>
      <c r="P16" s="51">
        <f t="shared" si="1"/>
        <v>0</v>
      </c>
      <c r="Q16" s="51">
        <f t="shared" si="1"/>
        <v>0</v>
      </c>
      <c r="R16" s="51">
        <f t="shared" si="1"/>
        <v>0</v>
      </c>
      <c r="S16" s="51">
        <f t="shared" si="1"/>
        <v>0</v>
      </c>
      <c r="T16" s="51">
        <f t="shared" si="1"/>
        <v>0</v>
      </c>
      <c r="U16" s="51">
        <f t="shared" si="1"/>
        <v>0</v>
      </c>
      <c r="V16" s="51">
        <f t="shared" si="1"/>
        <v>0</v>
      </c>
      <c r="W16" s="51">
        <f t="shared" si="1"/>
        <v>0</v>
      </c>
      <c r="X16" s="51">
        <f t="shared" si="1"/>
        <v>0</v>
      </c>
      <c r="Y16" s="51">
        <f t="shared" si="1"/>
        <v>0</v>
      </c>
      <c r="Z16" s="51">
        <f t="shared" si="1"/>
        <v>0</v>
      </c>
    </row>
    <row r="17" spans="1:26" x14ac:dyDescent="0.25">
      <c r="A17" s="38" t="s">
        <v>56</v>
      </c>
      <c r="B17" s="39">
        <v>53250</v>
      </c>
      <c r="C17" s="40">
        <v>0</v>
      </c>
      <c r="D17" s="41">
        <v>0</v>
      </c>
      <c r="E17" s="39">
        <f t="shared" si="0"/>
        <v>0</v>
      </c>
      <c r="G17" s="51">
        <f t="shared" si="2"/>
        <v>0</v>
      </c>
      <c r="H17" s="51">
        <f t="shared" si="3"/>
        <v>0</v>
      </c>
      <c r="I17" s="51">
        <f t="shared" si="1"/>
        <v>0</v>
      </c>
      <c r="J17" s="51">
        <f t="shared" si="1"/>
        <v>0</v>
      </c>
      <c r="K17" s="51">
        <f t="shared" si="1"/>
        <v>0</v>
      </c>
      <c r="L17" s="51">
        <f t="shared" si="1"/>
        <v>0</v>
      </c>
      <c r="M17" s="51">
        <f t="shared" si="1"/>
        <v>0</v>
      </c>
      <c r="N17" s="51">
        <f t="shared" si="1"/>
        <v>0</v>
      </c>
      <c r="O17" s="51">
        <f t="shared" si="1"/>
        <v>0</v>
      </c>
      <c r="P17" s="51">
        <f t="shared" si="1"/>
        <v>0</v>
      </c>
      <c r="Q17" s="51">
        <f t="shared" si="1"/>
        <v>0</v>
      </c>
      <c r="R17" s="51">
        <f t="shared" si="1"/>
        <v>0</v>
      </c>
      <c r="S17" s="51">
        <f t="shared" si="1"/>
        <v>0</v>
      </c>
      <c r="T17" s="51">
        <f t="shared" si="1"/>
        <v>0</v>
      </c>
      <c r="U17" s="51">
        <f t="shared" si="1"/>
        <v>0</v>
      </c>
      <c r="V17" s="51">
        <f t="shared" si="1"/>
        <v>0</v>
      </c>
      <c r="W17" s="51">
        <f t="shared" si="1"/>
        <v>0</v>
      </c>
      <c r="X17" s="51">
        <f t="shared" si="1"/>
        <v>0</v>
      </c>
      <c r="Y17" s="51">
        <f t="shared" si="1"/>
        <v>0</v>
      </c>
      <c r="Z17" s="51">
        <f t="shared" si="1"/>
        <v>0</v>
      </c>
    </row>
    <row r="18" spans="1:26" x14ac:dyDescent="0.25">
      <c r="A18" s="38" t="s">
        <v>57</v>
      </c>
      <c r="B18" s="39">
        <v>872000</v>
      </c>
      <c r="C18" s="40">
        <v>8</v>
      </c>
      <c r="D18" s="41">
        <v>0.2</v>
      </c>
      <c r="E18" s="42">
        <f t="shared" si="0"/>
        <v>174400</v>
      </c>
      <c r="G18" s="57">
        <f t="shared" si="2"/>
        <v>174400</v>
      </c>
      <c r="H18" s="57">
        <f t="shared" si="3"/>
        <v>139520</v>
      </c>
      <c r="I18" s="57">
        <f t="shared" si="3"/>
        <v>111616</v>
      </c>
      <c r="J18" s="57">
        <f t="shared" si="3"/>
        <v>89292.800000000003</v>
      </c>
      <c r="K18" s="57">
        <f t="shared" si="3"/>
        <v>71434.240000000005</v>
      </c>
      <c r="L18" s="57">
        <f t="shared" si="3"/>
        <v>57147.392000000007</v>
      </c>
      <c r="M18" s="57">
        <f t="shared" si="3"/>
        <v>45717.913600000007</v>
      </c>
      <c r="N18" s="57">
        <f t="shared" si="3"/>
        <v>36574.330880000009</v>
      </c>
      <c r="O18" s="57">
        <f t="shared" si="3"/>
        <v>29259.464704000009</v>
      </c>
      <c r="P18" s="57">
        <f t="shared" si="3"/>
        <v>23407.571763200005</v>
      </c>
      <c r="Q18" s="57">
        <f t="shared" si="3"/>
        <v>18726.057410560006</v>
      </c>
      <c r="R18" s="57">
        <f t="shared" si="3"/>
        <v>14980.845928448003</v>
      </c>
      <c r="S18" s="57">
        <f t="shared" si="3"/>
        <v>11984.676742758402</v>
      </c>
      <c r="T18" s="57">
        <f t="shared" si="3"/>
        <v>9587.7413942067215</v>
      </c>
      <c r="U18" s="57">
        <f t="shared" si="3"/>
        <v>7670.1931153653777</v>
      </c>
      <c r="V18" s="57">
        <f t="shared" si="3"/>
        <v>6136.1544922923022</v>
      </c>
      <c r="W18" s="57">
        <f t="shared" si="3"/>
        <v>4908.9235938338416</v>
      </c>
      <c r="X18" s="57">
        <f t="shared" ref="X18:Z18" si="4">IF((W60-W60*$D18)&gt;=0,W60*$D18,IF(W60=0,0,IF(W60&lt;W60*$D18,W60,"ERROR")))</f>
        <v>3927.1388750670726</v>
      </c>
      <c r="Y18" s="57">
        <f t="shared" si="4"/>
        <v>3141.7111000536584</v>
      </c>
      <c r="Z18" s="57">
        <f t="shared" si="4"/>
        <v>2513.3688800429263</v>
      </c>
    </row>
    <row r="19" spans="1:26" x14ac:dyDescent="0.25">
      <c r="A19" s="38"/>
      <c r="B19" s="39"/>
      <c r="C19" s="40"/>
      <c r="D19" s="38"/>
      <c r="E19" s="38"/>
      <c r="G19" s="52">
        <f>SUM(G3:G18)</f>
        <v>803093.32085972978</v>
      </c>
      <c r="H19" s="52">
        <f t="shared" ref="H19:Z19" si="5">SUM(H3:H18)</f>
        <v>709390.23666669708</v>
      </c>
      <c r="I19" s="52">
        <f t="shared" si="5"/>
        <v>630377.86689753621</v>
      </c>
      <c r="J19" s="52">
        <f t="shared" si="5"/>
        <v>563363.8602216366</v>
      </c>
      <c r="K19" s="52">
        <f t="shared" si="5"/>
        <v>506179.36428851821</v>
      </c>
      <c r="L19" s="52">
        <f t="shared" si="5"/>
        <v>457075.24211238313</v>
      </c>
      <c r="M19" s="52">
        <f t="shared" si="5"/>
        <v>414638.98877665063</v>
      </c>
      <c r="N19" s="52">
        <f t="shared" si="5"/>
        <v>377728.21189324406</v>
      </c>
      <c r="O19" s="52">
        <f t="shared" si="5"/>
        <v>345417.36634535651</v>
      </c>
      <c r="P19" s="52">
        <f t="shared" si="5"/>
        <v>316955.09553146199</v>
      </c>
      <c r="Q19" s="52">
        <f t="shared" si="5"/>
        <v>291730.06069255597</v>
      </c>
      <c r="R19" s="52">
        <f t="shared" si="5"/>
        <v>269243.5634081465</v>
      </c>
      <c r="S19" s="52">
        <f t="shared" si="5"/>
        <v>249087.60516071066</v>
      </c>
      <c r="T19" s="52">
        <f t="shared" si="5"/>
        <v>230927.2989303412</v>
      </c>
      <c r="U19" s="52">
        <f t="shared" si="5"/>
        <v>214486.76464087973</v>
      </c>
      <c r="V19" s="52">
        <f t="shared" si="5"/>
        <v>199537.81377581929</v>
      </c>
      <c r="W19" s="52">
        <f t="shared" si="5"/>
        <v>185890.86728858468</v>
      </c>
      <c r="X19" s="52">
        <f t="shared" si="5"/>
        <v>173387.66198503398</v>
      </c>
      <c r="Y19" s="52">
        <f t="shared" si="5"/>
        <v>161895.38940627102</v>
      </c>
      <c r="Z19" s="52">
        <f t="shared" si="5"/>
        <v>151301.98232722757</v>
      </c>
    </row>
    <row r="20" spans="1:26" x14ac:dyDescent="0.25">
      <c r="A20" s="38"/>
      <c r="B20" s="39"/>
      <c r="C20" s="40"/>
      <c r="D20" s="38"/>
      <c r="E20" s="38"/>
    </row>
    <row r="21" spans="1:26" x14ac:dyDescent="0.25">
      <c r="A21" s="43" t="s">
        <v>58</v>
      </c>
      <c r="B21" s="44">
        <f>SUM(B3:B20)-B17</f>
        <v>9555340.3358747549</v>
      </c>
      <c r="C21" s="45"/>
      <c r="D21" s="43"/>
      <c r="E21" s="44">
        <f>SUM(E3:E20)</f>
        <v>803093.32085972978</v>
      </c>
      <c r="G21" s="7" t="s">
        <v>33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G22" s="56">
        <v>2025</v>
      </c>
      <c r="H22" s="56">
        <v>2026</v>
      </c>
      <c r="I22" s="56">
        <v>2027</v>
      </c>
      <c r="J22" s="56">
        <v>2028</v>
      </c>
      <c r="K22" s="56">
        <v>2029</v>
      </c>
      <c r="L22" s="56">
        <v>2030</v>
      </c>
      <c r="M22" s="56">
        <v>2031</v>
      </c>
      <c r="N22" s="56">
        <v>2032</v>
      </c>
      <c r="O22" s="56">
        <v>2033</v>
      </c>
      <c r="P22" s="56">
        <v>2034</v>
      </c>
      <c r="Q22" s="56">
        <v>2035</v>
      </c>
      <c r="R22" s="56">
        <v>2036</v>
      </c>
      <c r="S22" s="56">
        <v>2037</v>
      </c>
      <c r="T22" s="56">
        <v>2038</v>
      </c>
      <c r="U22" s="56">
        <v>2039</v>
      </c>
      <c r="V22" s="56">
        <v>2040</v>
      </c>
      <c r="W22" s="56">
        <v>2041</v>
      </c>
      <c r="X22" s="56">
        <v>2042</v>
      </c>
      <c r="Y22" s="56">
        <v>2043</v>
      </c>
      <c r="Z22" s="56">
        <v>2044</v>
      </c>
    </row>
    <row r="23" spans="1:26" x14ac:dyDescent="0.25">
      <c r="G23" s="51">
        <f t="shared" ref="G23:G38" si="6">B3</f>
        <v>681311</v>
      </c>
      <c r="H23" s="51">
        <f>G45</f>
        <v>545048.80000000005</v>
      </c>
      <c r="I23" s="51">
        <f t="shared" ref="I23:Z37" si="7">H45</f>
        <v>436039.04000000004</v>
      </c>
      <c r="J23" s="51">
        <f t="shared" si="7"/>
        <v>348831.23200000002</v>
      </c>
      <c r="K23" s="51">
        <f t="shared" si="7"/>
        <v>279064.98560000001</v>
      </c>
      <c r="L23" s="51">
        <f t="shared" si="7"/>
        <v>223251.98848</v>
      </c>
      <c r="M23" s="51">
        <f t="shared" si="7"/>
        <v>178601.590784</v>
      </c>
      <c r="N23" s="51">
        <f t="shared" si="7"/>
        <v>142881.2726272</v>
      </c>
      <c r="O23" s="51">
        <f t="shared" si="7"/>
        <v>114305.01810176</v>
      </c>
      <c r="P23" s="51">
        <f t="shared" si="7"/>
        <v>91444.014481407998</v>
      </c>
      <c r="Q23" s="51">
        <f t="shared" si="7"/>
        <v>73155.211585126395</v>
      </c>
      <c r="R23" s="51">
        <f t="shared" si="7"/>
        <v>58524.169268101119</v>
      </c>
      <c r="S23" s="51">
        <f t="shared" si="7"/>
        <v>46819.335414480898</v>
      </c>
      <c r="T23" s="51">
        <f t="shared" si="7"/>
        <v>37455.468331584721</v>
      </c>
      <c r="U23" s="51">
        <f t="shared" si="7"/>
        <v>29964.374665267776</v>
      </c>
      <c r="V23" s="51">
        <f t="shared" si="7"/>
        <v>23971.499732214223</v>
      </c>
      <c r="W23" s="51">
        <f t="shared" si="7"/>
        <v>19177.19978577138</v>
      </c>
      <c r="X23" s="51">
        <f t="shared" si="7"/>
        <v>15341.759828617103</v>
      </c>
      <c r="Y23" s="51">
        <f t="shared" si="7"/>
        <v>12273.407862893682</v>
      </c>
      <c r="Z23" s="51">
        <f t="shared" si="7"/>
        <v>9818.7262903149458</v>
      </c>
    </row>
    <row r="24" spans="1:26" x14ac:dyDescent="0.25">
      <c r="G24" s="51">
        <f t="shared" si="6"/>
        <v>0</v>
      </c>
      <c r="H24" s="51">
        <f t="shared" ref="H24:W38" si="8">G46</f>
        <v>0</v>
      </c>
      <c r="I24" s="51">
        <f t="shared" si="8"/>
        <v>0</v>
      </c>
      <c r="J24" s="51">
        <f t="shared" si="8"/>
        <v>0</v>
      </c>
      <c r="K24" s="51">
        <f t="shared" si="8"/>
        <v>0</v>
      </c>
      <c r="L24" s="51">
        <f t="shared" si="8"/>
        <v>0</v>
      </c>
      <c r="M24" s="51">
        <f t="shared" si="8"/>
        <v>0</v>
      </c>
      <c r="N24" s="51">
        <f t="shared" si="8"/>
        <v>0</v>
      </c>
      <c r="O24" s="51">
        <f t="shared" si="8"/>
        <v>0</v>
      </c>
      <c r="P24" s="51">
        <f t="shared" si="8"/>
        <v>0</v>
      </c>
      <c r="Q24" s="51">
        <f t="shared" si="8"/>
        <v>0</v>
      </c>
      <c r="R24" s="51">
        <f t="shared" si="8"/>
        <v>0</v>
      </c>
      <c r="S24" s="51">
        <f t="shared" si="8"/>
        <v>0</v>
      </c>
      <c r="T24" s="51">
        <f t="shared" si="8"/>
        <v>0</v>
      </c>
      <c r="U24" s="51">
        <f t="shared" si="8"/>
        <v>0</v>
      </c>
      <c r="V24" s="51">
        <f t="shared" si="8"/>
        <v>0</v>
      </c>
      <c r="W24" s="51">
        <f t="shared" si="8"/>
        <v>0</v>
      </c>
      <c r="X24" s="51">
        <f t="shared" si="7"/>
        <v>0</v>
      </c>
      <c r="Y24" s="51">
        <f t="shared" si="7"/>
        <v>0</v>
      </c>
      <c r="Z24" s="51">
        <f t="shared" si="7"/>
        <v>0</v>
      </c>
    </row>
    <row r="25" spans="1:26" x14ac:dyDescent="0.25">
      <c r="G25" s="51">
        <f t="shared" si="6"/>
        <v>3020121.0283063725</v>
      </c>
      <c r="H25" s="51">
        <f t="shared" si="8"/>
        <v>2838913.76660799</v>
      </c>
      <c r="I25" s="51">
        <f t="shared" si="7"/>
        <v>2668578.9406115105</v>
      </c>
      <c r="J25" s="51">
        <f t="shared" si="7"/>
        <v>2508464.2041748199</v>
      </c>
      <c r="K25" s="51">
        <f t="shared" si="7"/>
        <v>2357956.3519243309</v>
      </c>
      <c r="L25" s="51">
        <f t="shared" si="7"/>
        <v>2216478.9708088711</v>
      </c>
      <c r="M25" s="51">
        <f t="shared" si="7"/>
        <v>2083490.2325603389</v>
      </c>
      <c r="N25" s="51">
        <f t="shared" si="7"/>
        <v>1958480.8186067187</v>
      </c>
      <c r="O25" s="51">
        <f t="shared" si="7"/>
        <v>1840971.9694903155</v>
      </c>
      <c r="P25" s="51">
        <f t="shared" si="7"/>
        <v>1730513.6513208966</v>
      </c>
      <c r="Q25" s="51">
        <f t="shared" si="7"/>
        <v>1626682.8322416428</v>
      </c>
      <c r="R25" s="51">
        <f t="shared" si="7"/>
        <v>1529081.8623071441</v>
      </c>
      <c r="S25" s="51">
        <f t="shared" si="7"/>
        <v>1437336.9505687156</v>
      </c>
      <c r="T25" s="51">
        <f t="shared" si="7"/>
        <v>1351096.7335345927</v>
      </c>
      <c r="U25" s="51">
        <f t="shared" si="7"/>
        <v>1270030.9295225171</v>
      </c>
      <c r="V25" s="51">
        <f t="shared" si="7"/>
        <v>1193829.073751166</v>
      </c>
      <c r="W25" s="51">
        <f t="shared" si="7"/>
        <v>1122199.329326096</v>
      </c>
      <c r="X25" s="51">
        <f t="shared" si="7"/>
        <v>1054867.3695665302</v>
      </c>
      <c r="Y25" s="51">
        <f t="shared" si="7"/>
        <v>991575.32739253843</v>
      </c>
      <c r="Z25" s="51">
        <f t="shared" si="7"/>
        <v>932080.80774898618</v>
      </c>
    </row>
    <row r="26" spans="1:26" x14ac:dyDescent="0.25">
      <c r="G26" s="51">
        <f t="shared" si="6"/>
        <v>2652471.2566247359</v>
      </c>
      <c r="H26" s="51">
        <f t="shared" si="8"/>
        <v>2493322.9812272517</v>
      </c>
      <c r="I26" s="51">
        <f t="shared" si="7"/>
        <v>2343723.6023536166</v>
      </c>
      <c r="J26" s="51">
        <f t="shared" si="7"/>
        <v>2203100.1862123995</v>
      </c>
      <c r="K26" s="51">
        <f t="shared" si="7"/>
        <v>2070914.1750396555</v>
      </c>
      <c r="L26" s="51">
        <f t="shared" si="7"/>
        <v>1946659.3245372763</v>
      </c>
      <c r="M26" s="51">
        <f t="shared" si="7"/>
        <v>1829859.7650650397</v>
      </c>
      <c r="N26" s="51">
        <f t="shared" si="7"/>
        <v>1720068.1791611374</v>
      </c>
      <c r="O26" s="51">
        <f t="shared" si="7"/>
        <v>1616864.0884114692</v>
      </c>
      <c r="P26" s="51">
        <f t="shared" si="7"/>
        <v>1519852.243106781</v>
      </c>
      <c r="Q26" s="51">
        <f t="shared" si="7"/>
        <v>1428661.1085203742</v>
      </c>
      <c r="R26" s="51">
        <f t="shared" si="7"/>
        <v>1342941.4420091517</v>
      </c>
      <c r="S26" s="51">
        <f t="shared" si="7"/>
        <v>1262364.9554886026</v>
      </c>
      <c r="T26" s="51">
        <f t="shared" si="7"/>
        <v>1186623.0581592864</v>
      </c>
      <c r="U26" s="51">
        <f t="shared" si="7"/>
        <v>1115425.6746697293</v>
      </c>
      <c r="V26" s="51">
        <f t="shared" si="7"/>
        <v>1048500.1341895455</v>
      </c>
      <c r="W26" s="51">
        <f t="shared" si="7"/>
        <v>985590.12613817281</v>
      </c>
      <c r="X26" s="51">
        <f t="shared" si="7"/>
        <v>926454.71856988245</v>
      </c>
      <c r="Y26" s="51">
        <f t="shared" si="7"/>
        <v>870867.43545568956</v>
      </c>
      <c r="Z26" s="51">
        <f t="shared" si="7"/>
        <v>818615.38932834822</v>
      </c>
    </row>
    <row r="27" spans="1:26" x14ac:dyDescent="0.25">
      <c r="G27" s="51">
        <f t="shared" si="6"/>
        <v>0</v>
      </c>
      <c r="H27" s="51">
        <f t="shared" si="8"/>
        <v>0</v>
      </c>
      <c r="I27" s="51">
        <f t="shared" si="7"/>
        <v>0</v>
      </c>
      <c r="J27" s="51">
        <f t="shared" si="7"/>
        <v>0</v>
      </c>
      <c r="K27" s="51">
        <f t="shared" si="7"/>
        <v>0</v>
      </c>
      <c r="L27" s="51">
        <f t="shared" si="7"/>
        <v>0</v>
      </c>
      <c r="M27" s="51">
        <f t="shared" si="7"/>
        <v>0</v>
      </c>
      <c r="N27" s="51">
        <f t="shared" si="7"/>
        <v>0</v>
      </c>
      <c r="O27" s="51">
        <f t="shared" si="7"/>
        <v>0</v>
      </c>
      <c r="P27" s="51">
        <f t="shared" si="7"/>
        <v>0</v>
      </c>
      <c r="Q27" s="51">
        <f t="shared" si="7"/>
        <v>0</v>
      </c>
      <c r="R27" s="51">
        <f t="shared" si="7"/>
        <v>0</v>
      </c>
      <c r="S27" s="51">
        <f t="shared" si="7"/>
        <v>0</v>
      </c>
      <c r="T27" s="51">
        <f t="shared" si="7"/>
        <v>0</v>
      </c>
      <c r="U27" s="51">
        <f t="shared" si="7"/>
        <v>0</v>
      </c>
      <c r="V27" s="51">
        <f t="shared" si="7"/>
        <v>0</v>
      </c>
      <c r="W27" s="51">
        <f t="shared" si="7"/>
        <v>0</v>
      </c>
      <c r="X27" s="51">
        <f t="shared" si="7"/>
        <v>0</v>
      </c>
      <c r="Y27" s="51">
        <f t="shared" si="7"/>
        <v>0</v>
      </c>
      <c r="Z27" s="51">
        <f t="shared" si="7"/>
        <v>0</v>
      </c>
    </row>
    <row r="28" spans="1:26" x14ac:dyDescent="0.25">
      <c r="G28" s="51">
        <f t="shared" si="6"/>
        <v>0</v>
      </c>
      <c r="H28" s="51">
        <f t="shared" si="8"/>
        <v>0</v>
      </c>
      <c r="I28" s="51">
        <f t="shared" si="7"/>
        <v>0</v>
      </c>
      <c r="J28" s="51">
        <f t="shared" si="7"/>
        <v>0</v>
      </c>
      <c r="K28" s="51">
        <f t="shared" si="7"/>
        <v>0</v>
      </c>
      <c r="L28" s="51">
        <f t="shared" si="7"/>
        <v>0</v>
      </c>
      <c r="M28" s="51">
        <f t="shared" si="7"/>
        <v>0</v>
      </c>
      <c r="N28" s="51">
        <f t="shared" si="7"/>
        <v>0</v>
      </c>
      <c r="O28" s="51">
        <f t="shared" si="7"/>
        <v>0</v>
      </c>
      <c r="P28" s="51">
        <f t="shared" si="7"/>
        <v>0</v>
      </c>
      <c r="Q28" s="51">
        <f t="shared" si="7"/>
        <v>0</v>
      </c>
      <c r="R28" s="51">
        <f t="shared" si="7"/>
        <v>0</v>
      </c>
      <c r="S28" s="51">
        <f t="shared" si="7"/>
        <v>0</v>
      </c>
      <c r="T28" s="51">
        <f t="shared" si="7"/>
        <v>0</v>
      </c>
      <c r="U28" s="51">
        <f t="shared" si="7"/>
        <v>0</v>
      </c>
      <c r="V28" s="51">
        <f t="shared" si="7"/>
        <v>0</v>
      </c>
      <c r="W28" s="51">
        <f t="shared" si="7"/>
        <v>0</v>
      </c>
      <c r="X28" s="51">
        <f t="shared" si="7"/>
        <v>0</v>
      </c>
      <c r="Y28" s="51">
        <f t="shared" si="7"/>
        <v>0</v>
      </c>
      <c r="Z28" s="51">
        <f t="shared" si="7"/>
        <v>0</v>
      </c>
    </row>
    <row r="29" spans="1:26" x14ac:dyDescent="0.25">
      <c r="G29" s="51">
        <f t="shared" si="6"/>
        <v>921959.32487606222</v>
      </c>
      <c r="H29" s="51">
        <f t="shared" si="8"/>
        <v>866641.76538349851</v>
      </c>
      <c r="I29" s="51">
        <f t="shared" si="7"/>
        <v>814643.25946048857</v>
      </c>
      <c r="J29" s="51">
        <f t="shared" si="7"/>
        <v>765764.66389285924</v>
      </c>
      <c r="K29" s="51">
        <f t="shared" si="7"/>
        <v>719818.78405928775</v>
      </c>
      <c r="L29" s="51">
        <f t="shared" si="7"/>
        <v>676629.65701573051</v>
      </c>
      <c r="M29" s="51">
        <f t="shared" si="7"/>
        <v>636031.8775947867</v>
      </c>
      <c r="N29" s="51">
        <f t="shared" si="7"/>
        <v>597869.9649390995</v>
      </c>
      <c r="O29" s="51">
        <f t="shared" si="7"/>
        <v>561997.76704275352</v>
      </c>
      <c r="P29" s="51">
        <f t="shared" si="7"/>
        <v>528277.90102018835</v>
      </c>
      <c r="Q29" s="51">
        <f t="shared" si="7"/>
        <v>496581.22695897706</v>
      </c>
      <c r="R29" s="51">
        <f t="shared" si="7"/>
        <v>466786.35334143846</v>
      </c>
      <c r="S29" s="51">
        <f t="shared" si="7"/>
        <v>438779.17214095214</v>
      </c>
      <c r="T29" s="51">
        <f t="shared" si="7"/>
        <v>412452.42181249498</v>
      </c>
      <c r="U29" s="51">
        <f t="shared" si="7"/>
        <v>387705.27650374529</v>
      </c>
      <c r="V29" s="51">
        <f t="shared" si="7"/>
        <v>364442.95991352055</v>
      </c>
      <c r="W29" s="51">
        <f t="shared" si="7"/>
        <v>342576.38231870934</v>
      </c>
      <c r="X29" s="51">
        <f t="shared" si="7"/>
        <v>322021.79937958677</v>
      </c>
      <c r="Y29" s="51">
        <f t="shared" si="7"/>
        <v>302700.49141681154</v>
      </c>
      <c r="Z29" s="51">
        <f t="shared" si="7"/>
        <v>284538.46193180286</v>
      </c>
    </row>
    <row r="30" spans="1:26" x14ac:dyDescent="0.25">
      <c r="G30" s="51">
        <f t="shared" si="6"/>
        <v>0</v>
      </c>
      <c r="H30" s="51">
        <f t="shared" si="8"/>
        <v>0</v>
      </c>
      <c r="I30" s="51">
        <f t="shared" si="7"/>
        <v>0</v>
      </c>
      <c r="J30" s="51">
        <f t="shared" si="7"/>
        <v>0</v>
      </c>
      <c r="K30" s="51">
        <f t="shared" si="7"/>
        <v>0</v>
      </c>
      <c r="L30" s="51">
        <f t="shared" si="7"/>
        <v>0</v>
      </c>
      <c r="M30" s="51">
        <f t="shared" si="7"/>
        <v>0</v>
      </c>
      <c r="N30" s="51">
        <f t="shared" si="7"/>
        <v>0</v>
      </c>
      <c r="O30" s="51">
        <f t="shared" si="7"/>
        <v>0</v>
      </c>
      <c r="P30" s="51">
        <f t="shared" si="7"/>
        <v>0</v>
      </c>
      <c r="Q30" s="51">
        <f t="shared" si="7"/>
        <v>0</v>
      </c>
      <c r="R30" s="51">
        <f t="shared" si="7"/>
        <v>0</v>
      </c>
      <c r="S30" s="51">
        <f t="shared" si="7"/>
        <v>0</v>
      </c>
      <c r="T30" s="51">
        <f t="shared" si="7"/>
        <v>0</v>
      </c>
      <c r="U30" s="51">
        <f t="shared" si="7"/>
        <v>0</v>
      </c>
      <c r="V30" s="51">
        <f t="shared" si="7"/>
        <v>0</v>
      </c>
      <c r="W30" s="51">
        <f t="shared" si="7"/>
        <v>0</v>
      </c>
      <c r="X30" s="51">
        <f t="shared" si="7"/>
        <v>0</v>
      </c>
      <c r="Y30" s="51">
        <f t="shared" si="7"/>
        <v>0</v>
      </c>
      <c r="Z30" s="51">
        <f t="shared" si="7"/>
        <v>0</v>
      </c>
    </row>
    <row r="31" spans="1:26" x14ac:dyDescent="0.25">
      <c r="G31" s="51">
        <f t="shared" si="6"/>
        <v>714935.70294987946</v>
      </c>
      <c r="H31" s="51">
        <f t="shared" si="8"/>
        <v>672039.56077288673</v>
      </c>
      <c r="I31" s="51">
        <f t="shared" si="7"/>
        <v>631717.18712651357</v>
      </c>
      <c r="J31" s="51">
        <f t="shared" si="7"/>
        <v>593814.15589892271</v>
      </c>
      <c r="K31" s="51">
        <f t="shared" si="7"/>
        <v>558185.30654498737</v>
      </c>
      <c r="L31" s="51">
        <f t="shared" si="7"/>
        <v>524694.18815228809</v>
      </c>
      <c r="M31" s="51">
        <f t="shared" si="7"/>
        <v>493212.53686315077</v>
      </c>
      <c r="N31" s="51">
        <f t="shared" si="7"/>
        <v>463619.78465136176</v>
      </c>
      <c r="O31" s="51">
        <f t="shared" si="7"/>
        <v>435802.59757228004</v>
      </c>
      <c r="P31" s="51">
        <f t="shared" si="7"/>
        <v>409654.44171794323</v>
      </c>
      <c r="Q31" s="51">
        <f t="shared" si="7"/>
        <v>385075.17521486664</v>
      </c>
      <c r="R31" s="51">
        <f t="shared" si="7"/>
        <v>361970.66470197466</v>
      </c>
      <c r="S31" s="51">
        <f t="shared" si="7"/>
        <v>340252.42481985618</v>
      </c>
      <c r="T31" s="51">
        <f t="shared" si="7"/>
        <v>319837.27933066484</v>
      </c>
      <c r="U31" s="51">
        <f t="shared" si="7"/>
        <v>300647.04257082497</v>
      </c>
      <c r="V31" s="51">
        <f t="shared" si="7"/>
        <v>282608.22001657548</v>
      </c>
      <c r="W31" s="51">
        <f t="shared" si="7"/>
        <v>265651.72681558097</v>
      </c>
      <c r="X31" s="51">
        <f t="shared" si="7"/>
        <v>249712.62320664612</v>
      </c>
      <c r="Y31" s="51">
        <f t="shared" si="7"/>
        <v>234729.86581424734</v>
      </c>
      <c r="Z31" s="51">
        <f t="shared" si="7"/>
        <v>220646.07386539251</v>
      </c>
    </row>
    <row r="32" spans="1:26" x14ac:dyDescent="0.25">
      <c r="G32" s="51">
        <f t="shared" si="6"/>
        <v>168849.58949453142</v>
      </c>
      <c r="H32" s="51">
        <f t="shared" si="8"/>
        <v>158718.61412485954</v>
      </c>
      <c r="I32" s="51">
        <f t="shared" si="7"/>
        <v>149195.49727736798</v>
      </c>
      <c r="J32" s="51">
        <f t="shared" si="7"/>
        <v>140243.7674407259</v>
      </c>
      <c r="K32" s="51">
        <f t="shared" si="7"/>
        <v>131829.14139428234</v>
      </c>
      <c r="L32" s="51">
        <f t="shared" si="7"/>
        <v>123919.39291062541</v>
      </c>
      <c r="M32" s="51">
        <f t="shared" si="7"/>
        <v>116484.22933598788</v>
      </c>
      <c r="N32" s="51">
        <f t="shared" si="7"/>
        <v>109495.17557582862</v>
      </c>
      <c r="O32" s="51">
        <f t="shared" si="7"/>
        <v>102925.46504127891</v>
      </c>
      <c r="P32" s="51">
        <f t="shared" si="7"/>
        <v>96749.937138802168</v>
      </c>
      <c r="Q32" s="51">
        <f t="shared" si="7"/>
        <v>90944.940910474033</v>
      </c>
      <c r="R32" s="51">
        <f t="shared" si="7"/>
        <v>85488.24445584559</v>
      </c>
      <c r="S32" s="51">
        <f t="shared" si="7"/>
        <v>80358.949788494851</v>
      </c>
      <c r="T32" s="51">
        <f t="shared" si="7"/>
        <v>75537.412801185157</v>
      </c>
      <c r="U32" s="51">
        <f t="shared" si="7"/>
        <v>71005.168033114052</v>
      </c>
      <c r="V32" s="51">
        <f t="shared" si="7"/>
        <v>66744.857951127211</v>
      </c>
      <c r="W32" s="51">
        <f t="shared" si="7"/>
        <v>62740.166474059581</v>
      </c>
      <c r="X32" s="51">
        <f t="shared" si="7"/>
        <v>58975.756485616002</v>
      </c>
      <c r="Y32" s="51">
        <f t="shared" si="7"/>
        <v>55437.211096479041</v>
      </c>
      <c r="Z32" s="51">
        <f t="shared" si="7"/>
        <v>52110.978430690302</v>
      </c>
    </row>
    <row r="33" spans="7:26" x14ac:dyDescent="0.25">
      <c r="G33" s="51">
        <f t="shared" si="6"/>
        <v>61906.433623174293</v>
      </c>
      <c r="H33" s="51">
        <f t="shared" si="8"/>
        <v>49525.146898539431</v>
      </c>
      <c r="I33" s="51">
        <f t="shared" si="7"/>
        <v>39620.117518831546</v>
      </c>
      <c r="J33" s="51">
        <f t="shared" si="7"/>
        <v>31696.094015065239</v>
      </c>
      <c r="K33" s="51">
        <f t="shared" si="7"/>
        <v>25356.875212052189</v>
      </c>
      <c r="L33" s="51">
        <f t="shared" si="7"/>
        <v>20285.500169641753</v>
      </c>
      <c r="M33" s="51">
        <f t="shared" si="7"/>
        <v>16228.400135713402</v>
      </c>
      <c r="N33" s="51">
        <f t="shared" si="7"/>
        <v>12982.720108570722</v>
      </c>
      <c r="O33" s="51">
        <f t="shared" si="7"/>
        <v>10386.176086856578</v>
      </c>
      <c r="P33" s="51">
        <f t="shared" si="7"/>
        <v>8308.9408694852627</v>
      </c>
      <c r="Q33" s="51">
        <f t="shared" si="7"/>
        <v>6647.15269558821</v>
      </c>
      <c r="R33" s="51">
        <f t="shared" si="7"/>
        <v>5317.7221564705678</v>
      </c>
      <c r="S33" s="51">
        <f t="shared" si="7"/>
        <v>4254.1777251764543</v>
      </c>
      <c r="T33" s="51">
        <f t="shared" si="7"/>
        <v>3403.3421801411632</v>
      </c>
      <c r="U33" s="51">
        <f t="shared" si="7"/>
        <v>2722.6737441129308</v>
      </c>
      <c r="V33" s="51">
        <f t="shared" si="7"/>
        <v>2178.1389952903446</v>
      </c>
      <c r="W33" s="51">
        <f t="shared" si="7"/>
        <v>1742.5111962322758</v>
      </c>
      <c r="X33" s="51">
        <f t="shared" si="7"/>
        <v>1394.0089569858205</v>
      </c>
      <c r="Y33" s="51">
        <f t="shared" si="7"/>
        <v>1115.2071655886564</v>
      </c>
      <c r="Z33" s="51">
        <f t="shared" si="7"/>
        <v>892.16573247092515</v>
      </c>
    </row>
    <row r="34" spans="7:26" x14ac:dyDescent="0.25">
      <c r="G34" s="51">
        <f t="shared" si="6"/>
        <v>279663</v>
      </c>
      <c r="H34" s="51">
        <f t="shared" si="8"/>
        <v>262883.21999999997</v>
      </c>
      <c r="I34" s="51">
        <f t="shared" si="7"/>
        <v>247110.22679999997</v>
      </c>
      <c r="J34" s="51">
        <f t="shared" si="7"/>
        <v>232283.61319199999</v>
      </c>
      <c r="K34" s="51">
        <f t="shared" si="7"/>
        <v>218346.59640047999</v>
      </c>
      <c r="L34" s="51">
        <f t="shared" si="7"/>
        <v>205245.80061645119</v>
      </c>
      <c r="M34" s="51">
        <f t="shared" si="7"/>
        <v>192931.05257946413</v>
      </c>
      <c r="N34" s="51">
        <f t="shared" si="7"/>
        <v>181355.18942469629</v>
      </c>
      <c r="O34" s="51">
        <f t="shared" si="7"/>
        <v>170473.8780592145</v>
      </c>
      <c r="P34" s="51">
        <f t="shared" si="7"/>
        <v>160245.44537566163</v>
      </c>
      <c r="Q34" s="51">
        <f t="shared" si="7"/>
        <v>150630.71865312193</v>
      </c>
      <c r="R34" s="51">
        <f t="shared" si="7"/>
        <v>141592.87553393462</v>
      </c>
      <c r="S34" s="51">
        <f t="shared" si="7"/>
        <v>133097.30300189854</v>
      </c>
      <c r="T34" s="51">
        <f t="shared" si="7"/>
        <v>125111.46482178463</v>
      </c>
      <c r="U34" s="51">
        <f t="shared" si="7"/>
        <v>117604.77693247754</v>
      </c>
      <c r="V34" s="51">
        <f t="shared" si="7"/>
        <v>110548.49031652889</v>
      </c>
      <c r="W34" s="51">
        <f t="shared" si="7"/>
        <v>103915.58089753715</v>
      </c>
      <c r="X34" s="51">
        <f t="shared" si="7"/>
        <v>97680.646043684916</v>
      </c>
      <c r="Y34" s="51">
        <f t="shared" si="7"/>
        <v>91819.807281063826</v>
      </c>
      <c r="Z34" s="51">
        <f t="shared" si="7"/>
        <v>86310.618844199998</v>
      </c>
    </row>
    <row r="35" spans="7:26" x14ac:dyDescent="0.25">
      <c r="G35" s="51">
        <f t="shared" si="6"/>
        <v>182123</v>
      </c>
      <c r="H35" s="51">
        <f t="shared" si="8"/>
        <v>167553.16</v>
      </c>
      <c r="I35" s="51">
        <f t="shared" si="7"/>
        <v>154148.90720000002</v>
      </c>
      <c r="J35" s="51">
        <f t="shared" si="7"/>
        <v>141816.99462400001</v>
      </c>
      <c r="K35" s="51">
        <f t="shared" si="7"/>
        <v>130471.63505408002</v>
      </c>
      <c r="L35" s="51">
        <f t="shared" si="7"/>
        <v>120033.90424975361</v>
      </c>
      <c r="M35" s="51">
        <f t="shared" si="7"/>
        <v>110431.19190977332</v>
      </c>
      <c r="N35" s="51">
        <f t="shared" si="7"/>
        <v>101596.69655699146</v>
      </c>
      <c r="O35" s="51">
        <f t="shared" si="7"/>
        <v>93468.960832432145</v>
      </c>
      <c r="P35" s="51">
        <f t="shared" si="7"/>
        <v>85991.443965837578</v>
      </c>
      <c r="Q35" s="51">
        <f t="shared" si="7"/>
        <v>79112.128448570569</v>
      </c>
      <c r="R35" s="51">
        <f t="shared" si="7"/>
        <v>72783.158172684925</v>
      </c>
      <c r="S35" s="51">
        <f t="shared" si="7"/>
        <v>66960.505518870137</v>
      </c>
      <c r="T35" s="51">
        <f t="shared" si="7"/>
        <v>61603.665077360529</v>
      </c>
      <c r="U35" s="51">
        <f t="shared" si="7"/>
        <v>56675.371871171687</v>
      </c>
      <c r="V35" s="51">
        <f t="shared" si="7"/>
        <v>52141.342121477952</v>
      </c>
      <c r="W35" s="51">
        <f t="shared" si="7"/>
        <v>47970.034751759718</v>
      </c>
      <c r="X35" s="51">
        <f t="shared" si="7"/>
        <v>44132.431971618942</v>
      </c>
      <c r="Y35" s="51">
        <f t="shared" si="7"/>
        <v>40601.837413889429</v>
      </c>
      <c r="Z35" s="51">
        <f t="shared" si="7"/>
        <v>37353.690420778272</v>
      </c>
    </row>
    <row r="36" spans="7:26" x14ac:dyDescent="0.25">
      <c r="G36" s="51">
        <f t="shared" si="6"/>
        <v>0</v>
      </c>
      <c r="H36" s="51">
        <f t="shared" si="8"/>
        <v>0</v>
      </c>
      <c r="I36" s="51">
        <f t="shared" si="7"/>
        <v>0</v>
      </c>
      <c r="J36" s="51">
        <f t="shared" si="7"/>
        <v>0</v>
      </c>
      <c r="K36" s="51">
        <f t="shared" si="7"/>
        <v>0</v>
      </c>
      <c r="L36" s="51">
        <f t="shared" si="7"/>
        <v>0</v>
      </c>
      <c r="M36" s="51">
        <f t="shared" si="7"/>
        <v>0</v>
      </c>
      <c r="N36" s="51">
        <f t="shared" si="7"/>
        <v>0</v>
      </c>
      <c r="O36" s="51">
        <f t="shared" si="7"/>
        <v>0</v>
      </c>
      <c r="P36" s="51">
        <f t="shared" si="7"/>
        <v>0</v>
      </c>
      <c r="Q36" s="51">
        <f t="shared" si="7"/>
        <v>0</v>
      </c>
      <c r="R36" s="51">
        <f t="shared" si="7"/>
        <v>0</v>
      </c>
      <c r="S36" s="51">
        <f t="shared" si="7"/>
        <v>0</v>
      </c>
      <c r="T36" s="51">
        <f t="shared" si="7"/>
        <v>0</v>
      </c>
      <c r="U36" s="51">
        <f t="shared" si="7"/>
        <v>0</v>
      </c>
      <c r="V36" s="51">
        <f t="shared" si="7"/>
        <v>0</v>
      </c>
      <c r="W36" s="51">
        <f t="shared" si="7"/>
        <v>0</v>
      </c>
      <c r="X36" s="51">
        <f t="shared" si="7"/>
        <v>0</v>
      </c>
      <c r="Y36" s="51">
        <f t="shared" si="7"/>
        <v>0</v>
      </c>
      <c r="Z36" s="51">
        <f t="shared" si="7"/>
        <v>0</v>
      </c>
    </row>
    <row r="37" spans="7:26" x14ac:dyDescent="0.25">
      <c r="G37" s="51">
        <f t="shared" si="6"/>
        <v>53250</v>
      </c>
      <c r="H37" s="51">
        <f t="shared" si="8"/>
        <v>53250</v>
      </c>
      <c r="I37" s="51">
        <f t="shared" si="7"/>
        <v>53250</v>
      </c>
      <c r="J37" s="51">
        <f t="shared" si="7"/>
        <v>53250</v>
      </c>
      <c r="K37" s="51">
        <f t="shared" si="7"/>
        <v>53250</v>
      </c>
      <c r="L37" s="51">
        <f t="shared" si="7"/>
        <v>53250</v>
      </c>
      <c r="M37" s="51">
        <f t="shared" si="7"/>
        <v>53250</v>
      </c>
      <c r="N37" s="51">
        <f t="shared" si="7"/>
        <v>53250</v>
      </c>
      <c r="O37" s="51">
        <f t="shared" si="7"/>
        <v>53250</v>
      </c>
      <c r="P37" s="51">
        <f t="shared" si="7"/>
        <v>53250</v>
      </c>
      <c r="Q37" s="51">
        <f t="shared" si="7"/>
        <v>53250</v>
      </c>
      <c r="R37" s="51">
        <f t="shared" si="7"/>
        <v>53250</v>
      </c>
      <c r="S37" s="51">
        <f t="shared" si="7"/>
        <v>53250</v>
      </c>
      <c r="T37" s="51">
        <f t="shared" si="7"/>
        <v>53250</v>
      </c>
      <c r="U37" s="51">
        <f t="shared" si="7"/>
        <v>53250</v>
      </c>
      <c r="V37" s="51">
        <f t="shared" si="7"/>
        <v>53250</v>
      </c>
      <c r="W37" s="51">
        <f t="shared" si="7"/>
        <v>53250</v>
      </c>
      <c r="X37" s="51">
        <f t="shared" si="7"/>
        <v>53250</v>
      </c>
      <c r="Y37" s="51">
        <f t="shared" si="7"/>
        <v>53250</v>
      </c>
      <c r="Z37" s="51">
        <f t="shared" si="7"/>
        <v>53250</v>
      </c>
    </row>
    <row r="38" spans="7:26" x14ac:dyDescent="0.25">
      <c r="G38" s="57">
        <f t="shared" si="6"/>
        <v>872000</v>
      </c>
      <c r="H38" s="57">
        <f t="shared" si="8"/>
        <v>697600</v>
      </c>
      <c r="I38" s="57">
        <f t="shared" si="8"/>
        <v>558080</v>
      </c>
      <c r="J38" s="57">
        <f t="shared" si="8"/>
        <v>446464</v>
      </c>
      <c r="K38" s="57">
        <f t="shared" si="8"/>
        <v>357171.20000000001</v>
      </c>
      <c r="L38" s="57">
        <f t="shared" si="8"/>
        <v>285736.96000000002</v>
      </c>
      <c r="M38" s="57">
        <f t="shared" si="8"/>
        <v>228589.56800000003</v>
      </c>
      <c r="N38" s="57">
        <f t="shared" si="8"/>
        <v>182871.65440000003</v>
      </c>
      <c r="O38" s="57">
        <f t="shared" si="8"/>
        <v>146297.32352000003</v>
      </c>
      <c r="P38" s="57">
        <f t="shared" si="8"/>
        <v>117037.85881600002</v>
      </c>
      <c r="Q38" s="57">
        <f t="shared" si="8"/>
        <v>93630.28705280002</v>
      </c>
      <c r="R38" s="57">
        <f t="shared" si="8"/>
        <v>74904.22964224001</v>
      </c>
      <c r="S38" s="57">
        <f t="shared" si="8"/>
        <v>59923.383713792005</v>
      </c>
      <c r="T38" s="57">
        <f t="shared" si="8"/>
        <v>47938.706971033607</v>
      </c>
      <c r="U38" s="57">
        <f t="shared" si="8"/>
        <v>38350.965576826886</v>
      </c>
      <c r="V38" s="57">
        <f t="shared" si="8"/>
        <v>30680.772461461507</v>
      </c>
      <c r="W38" s="57">
        <f t="shared" si="8"/>
        <v>24544.617969169205</v>
      </c>
      <c r="X38" s="57">
        <f t="shared" ref="X38:Z38" si="9">W60</f>
        <v>19635.694375335363</v>
      </c>
      <c r="Y38" s="57">
        <f t="shared" si="9"/>
        <v>15708.55550026829</v>
      </c>
      <c r="Z38" s="57">
        <f t="shared" si="9"/>
        <v>12566.844400214632</v>
      </c>
    </row>
    <row r="39" spans="7:26" x14ac:dyDescent="0.25">
      <c r="G39" s="52">
        <f>SUM(G23:G38)</f>
        <v>9608590.3358747549</v>
      </c>
      <c r="H39" s="52">
        <f t="shared" ref="H39:Z39" si="10">SUM(H23:H38)</f>
        <v>8805497.0150150266</v>
      </c>
      <c r="I39" s="52">
        <f t="shared" si="10"/>
        <v>8096106.7783483295</v>
      </c>
      <c r="J39" s="52">
        <f t="shared" si="10"/>
        <v>7465728.911450794</v>
      </c>
      <c r="K39" s="52">
        <f t="shared" si="10"/>
        <v>6902365.0512291566</v>
      </c>
      <c r="L39" s="52">
        <f t="shared" si="10"/>
        <v>6396185.6869406383</v>
      </c>
      <c r="M39" s="52">
        <f t="shared" si="10"/>
        <v>5939110.4448282551</v>
      </c>
      <c r="N39" s="52">
        <f t="shared" si="10"/>
        <v>5524471.4560516039</v>
      </c>
      <c r="O39" s="52">
        <f t="shared" si="10"/>
        <v>5146743.2441583611</v>
      </c>
      <c r="P39" s="52">
        <f t="shared" si="10"/>
        <v>4801325.877813003</v>
      </c>
      <c r="Q39" s="52">
        <f t="shared" si="10"/>
        <v>4484370.7822815413</v>
      </c>
      <c r="R39" s="52">
        <f t="shared" si="10"/>
        <v>4192640.7215889851</v>
      </c>
      <c r="S39" s="52">
        <f t="shared" si="10"/>
        <v>3923397.1581808389</v>
      </c>
      <c r="T39" s="52">
        <f t="shared" si="10"/>
        <v>3674309.553020129</v>
      </c>
      <c r="U39" s="52">
        <f t="shared" si="10"/>
        <v>3443382.2540897876</v>
      </c>
      <c r="V39" s="52">
        <f t="shared" si="10"/>
        <v>3228895.4894489073</v>
      </c>
      <c r="W39" s="52">
        <f t="shared" si="10"/>
        <v>3029357.6756730885</v>
      </c>
      <c r="X39" s="52">
        <f t="shared" si="10"/>
        <v>2843466.8083845037</v>
      </c>
      <c r="Y39" s="52">
        <f t="shared" si="10"/>
        <v>2670079.1463994696</v>
      </c>
      <c r="Z39" s="52">
        <f t="shared" si="10"/>
        <v>2508183.7569931988</v>
      </c>
    </row>
    <row r="40" spans="7:26" x14ac:dyDescent="0.25">
      <c r="G40" s="51"/>
    </row>
    <row r="41" spans="7:26" x14ac:dyDescent="0.25">
      <c r="G41" s="51"/>
    </row>
    <row r="43" spans="7:26" x14ac:dyDescent="0.25">
      <c r="G43" s="7" t="s">
        <v>35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7:26" x14ac:dyDescent="0.25">
      <c r="G44" s="56">
        <v>2025</v>
      </c>
      <c r="H44" s="56">
        <v>2026</v>
      </c>
      <c r="I44" s="56">
        <v>2027</v>
      </c>
      <c r="J44" s="56">
        <v>2028</v>
      </c>
      <c r="K44" s="56">
        <v>2029</v>
      </c>
      <c r="L44" s="56">
        <v>2030</v>
      </c>
      <c r="M44" s="56">
        <v>2031</v>
      </c>
      <c r="N44" s="56">
        <v>2032</v>
      </c>
      <c r="O44" s="56">
        <v>2033</v>
      </c>
      <c r="P44" s="56">
        <v>2034</v>
      </c>
      <c r="Q44" s="56">
        <v>2035</v>
      </c>
      <c r="R44" s="56">
        <v>2036</v>
      </c>
      <c r="S44" s="56">
        <v>2037</v>
      </c>
      <c r="T44" s="56">
        <v>2038</v>
      </c>
      <c r="U44" s="56">
        <v>2039</v>
      </c>
      <c r="V44" s="56">
        <v>2040</v>
      </c>
      <c r="W44" s="56">
        <v>2041</v>
      </c>
      <c r="X44" s="56">
        <v>2042</v>
      </c>
      <c r="Y44" s="56">
        <v>2043</v>
      </c>
      <c r="Z44" s="56">
        <v>2044</v>
      </c>
    </row>
    <row r="45" spans="7:26" x14ac:dyDescent="0.25">
      <c r="G45" s="51">
        <f>G23-G3</f>
        <v>545048.80000000005</v>
      </c>
      <c r="H45" s="51">
        <f t="shared" ref="H45:Z59" si="11">H23-H3</f>
        <v>436039.04000000004</v>
      </c>
      <c r="I45" s="51">
        <f t="shared" si="11"/>
        <v>348831.23200000002</v>
      </c>
      <c r="J45" s="51">
        <f t="shared" si="11"/>
        <v>279064.98560000001</v>
      </c>
      <c r="K45" s="51">
        <f t="shared" si="11"/>
        <v>223251.98848</v>
      </c>
      <c r="L45" s="51">
        <f t="shared" si="11"/>
        <v>178601.590784</v>
      </c>
      <c r="M45" s="51">
        <f t="shared" si="11"/>
        <v>142881.2726272</v>
      </c>
      <c r="N45" s="51">
        <f t="shared" si="11"/>
        <v>114305.01810176</v>
      </c>
      <c r="O45" s="51">
        <f t="shared" si="11"/>
        <v>91444.014481407998</v>
      </c>
      <c r="P45" s="51">
        <f t="shared" si="11"/>
        <v>73155.211585126395</v>
      </c>
      <c r="Q45" s="51">
        <f t="shared" si="11"/>
        <v>58524.169268101119</v>
      </c>
      <c r="R45" s="51">
        <f t="shared" si="11"/>
        <v>46819.335414480898</v>
      </c>
      <c r="S45" s="51">
        <f t="shared" si="11"/>
        <v>37455.468331584721</v>
      </c>
      <c r="T45" s="51">
        <f t="shared" si="11"/>
        <v>29964.374665267776</v>
      </c>
      <c r="U45" s="51">
        <f t="shared" si="11"/>
        <v>23971.499732214223</v>
      </c>
      <c r="V45" s="51">
        <f t="shared" si="11"/>
        <v>19177.19978577138</v>
      </c>
      <c r="W45" s="51">
        <f t="shared" si="11"/>
        <v>15341.759828617103</v>
      </c>
      <c r="X45" s="51">
        <f t="shared" si="11"/>
        <v>12273.407862893682</v>
      </c>
      <c r="Y45" s="51">
        <f t="shared" si="11"/>
        <v>9818.7262903149458</v>
      </c>
      <c r="Z45" s="51">
        <f t="shared" si="11"/>
        <v>7854.981032251957</v>
      </c>
    </row>
    <row r="46" spans="7:26" x14ac:dyDescent="0.25">
      <c r="G46" s="51">
        <f t="shared" ref="G46:V60" si="12">G24-G4</f>
        <v>0</v>
      </c>
      <c r="H46" s="51">
        <f t="shared" si="12"/>
        <v>0</v>
      </c>
      <c r="I46" s="51">
        <f t="shared" si="12"/>
        <v>0</v>
      </c>
      <c r="J46" s="51">
        <f t="shared" si="12"/>
        <v>0</v>
      </c>
      <c r="K46" s="51">
        <f t="shared" si="12"/>
        <v>0</v>
      </c>
      <c r="L46" s="51">
        <f t="shared" si="12"/>
        <v>0</v>
      </c>
      <c r="M46" s="51">
        <f t="shared" si="12"/>
        <v>0</v>
      </c>
      <c r="N46" s="51">
        <f t="shared" si="12"/>
        <v>0</v>
      </c>
      <c r="O46" s="51">
        <f t="shared" si="12"/>
        <v>0</v>
      </c>
      <c r="P46" s="51">
        <f t="shared" si="12"/>
        <v>0</v>
      </c>
      <c r="Q46" s="51">
        <f t="shared" si="12"/>
        <v>0</v>
      </c>
      <c r="R46" s="51">
        <f t="shared" si="12"/>
        <v>0</v>
      </c>
      <c r="S46" s="51">
        <f t="shared" si="12"/>
        <v>0</v>
      </c>
      <c r="T46" s="51">
        <f t="shared" si="12"/>
        <v>0</v>
      </c>
      <c r="U46" s="51">
        <f t="shared" si="12"/>
        <v>0</v>
      </c>
      <c r="V46" s="51">
        <f t="shared" si="12"/>
        <v>0</v>
      </c>
      <c r="W46" s="51">
        <f t="shared" si="11"/>
        <v>0</v>
      </c>
      <c r="X46" s="51">
        <f t="shared" si="11"/>
        <v>0</v>
      </c>
      <c r="Y46" s="51">
        <f t="shared" si="11"/>
        <v>0</v>
      </c>
      <c r="Z46" s="51">
        <f t="shared" si="11"/>
        <v>0</v>
      </c>
    </row>
    <row r="47" spans="7:26" x14ac:dyDescent="0.25">
      <c r="G47" s="51">
        <f t="shared" si="12"/>
        <v>2838913.76660799</v>
      </c>
      <c r="H47" s="51">
        <f t="shared" si="11"/>
        <v>2668578.9406115105</v>
      </c>
      <c r="I47" s="51">
        <f t="shared" si="11"/>
        <v>2508464.2041748199</v>
      </c>
      <c r="J47" s="51">
        <f t="shared" si="11"/>
        <v>2357956.3519243309</v>
      </c>
      <c r="K47" s="51">
        <f t="shared" si="11"/>
        <v>2216478.9708088711</v>
      </c>
      <c r="L47" s="51">
        <f t="shared" si="11"/>
        <v>2083490.2325603389</v>
      </c>
      <c r="M47" s="51">
        <f t="shared" si="11"/>
        <v>1958480.8186067187</v>
      </c>
      <c r="N47" s="51">
        <f t="shared" si="11"/>
        <v>1840971.9694903155</v>
      </c>
      <c r="O47" s="51">
        <f t="shared" si="11"/>
        <v>1730513.6513208966</v>
      </c>
      <c r="P47" s="51">
        <f t="shared" si="11"/>
        <v>1626682.8322416428</v>
      </c>
      <c r="Q47" s="51">
        <f t="shared" si="11"/>
        <v>1529081.8623071441</v>
      </c>
      <c r="R47" s="51">
        <f t="shared" si="11"/>
        <v>1437336.9505687156</v>
      </c>
      <c r="S47" s="51">
        <f t="shared" si="11"/>
        <v>1351096.7335345927</v>
      </c>
      <c r="T47" s="51">
        <f t="shared" si="11"/>
        <v>1270030.9295225171</v>
      </c>
      <c r="U47" s="51">
        <f t="shared" si="11"/>
        <v>1193829.073751166</v>
      </c>
      <c r="V47" s="51">
        <f t="shared" si="11"/>
        <v>1122199.329326096</v>
      </c>
      <c r="W47" s="51">
        <f t="shared" si="11"/>
        <v>1054867.3695665302</v>
      </c>
      <c r="X47" s="51">
        <f t="shared" si="11"/>
        <v>991575.32739253843</v>
      </c>
      <c r="Y47" s="51">
        <f t="shared" si="11"/>
        <v>932080.80774898618</v>
      </c>
      <c r="Z47" s="51">
        <f t="shared" si="11"/>
        <v>876155.95928404701</v>
      </c>
    </row>
    <row r="48" spans="7:26" x14ac:dyDescent="0.25">
      <c r="G48" s="51">
        <f t="shared" si="12"/>
        <v>2493322.9812272517</v>
      </c>
      <c r="H48" s="51">
        <f t="shared" si="11"/>
        <v>2343723.6023536166</v>
      </c>
      <c r="I48" s="51">
        <f t="shared" si="11"/>
        <v>2203100.1862123995</v>
      </c>
      <c r="J48" s="51">
        <f t="shared" si="11"/>
        <v>2070914.1750396555</v>
      </c>
      <c r="K48" s="51">
        <f t="shared" si="11"/>
        <v>1946659.3245372763</v>
      </c>
      <c r="L48" s="51">
        <f t="shared" si="11"/>
        <v>1829859.7650650397</v>
      </c>
      <c r="M48" s="51">
        <f t="shared" si="11"/>
        <v>1720068.1791611374</v>
      </c>
      <c r="N48" s="51">
        <f t="shared" si="11"/>
        <v>1616864.0884114692</v>
      </c>
      <c r="O48" s="51">
        <f t="shared" si="11"/>
        <v>1519852.243106781</v>
      </c>
      <c r="P48" s="51">
        <f t="shared" si="11"/>
        <v>1428661.1085203742</v>
      </c>
      <c r="Q48" s="51">
        <f t="shared" si="11"/>
        <v>1342941.4420091517</v>
      </c>
      <c r="R48" s="51">
        <f t="shared" si="11"/>
        <v>1262364.9554886026</v>
      </c>
      <c r="S48" s="51">
        <f t="shared" si="11"/>
        <v>1186623.0581592864</v>
      </c>
      <c r="T48" s="51">
        <f t="shared" si="11"/>
        <v>1115425.6746697293</v>
      </c>
      <c r="U48" s="51">
        <f t="shared" si="11"/>
        <v>1048500.1341895455</v>
      </c>
      <c r="V48" s="51">
        <f t="shared" si="11"/>
        <v>985590.12613817281</v>
      </c>
      <c r="W48" s="51">
        <f t="shared" si="11"/>
        <v>926454.71856988245</v>
      </c>
      <c r="X48" s="51">
        <f t="shared" si="11"/>
        <v>870867.43545568956</v>
      </c>
      <c r="Y48" s="51">
        <f t="shared" si="11"/>
        <v>818615.38932834822</v>
      </c>
      <c r="Z48" s="51">
        <f t="shared" si="11"/>
        <v>769498.46596864727</v>
      </c>
    </row>
    <row r="49" spans="7:26" x14ac:dyDescent="0.25">
      <c r="G49" s="51">
        <f t="shared" si="12"/>
        <v>0</v>
      </c>
      <c r="H49" s="51">
        <f t="shared" si="11"/>
        <v>0</v>
      </c>
      <c r="I49" s="51">
        <f t="shared" si="11"/>
        <v>0</v>
      </c>
      <c r="J49" s="51">
        <f t="shared" si="11"/>
        <v>0</v>
      </c>
      <c r="K49" s="51">
        <f t="shared" si="11"/>
        <v>0</v>
      </c>
      <c r="L49" s="51">
        <f t="shared" si="11"/>
        <v>0</v>
      </c>
      <c r="M49" s="51">
        <f t="shared" si="11"/>
        <v>0</v>
      </c>
      <c r="N49" s="51">
        <f t="shared" si="11"/>
        <v>0</v>
      </c>
      <c r="O49" s="51">
        <f t="shared" si="11"/>
        <v>0</v>
      </c>
      <c r="P49" s="51">
        <f t="shared" si="11"/>
        <v>0</v>
      </c>
      <c r="Q49" s="51">
        <f t="shared" si="11"/>
        <v>0</v>
      </c>
      <c r="R49" s="51">
        <f t="shared" si="11"/>
        <v>0</v>
      </c>
      <c r="S49" s="51">
        <f t="shared" si="11"/>
        <v>0</v>
      </c>
      <c r="T49" s="51">
        <f t="shared" si="11"/>
        <v>0</v>
      </c>
      <c r="U49" s="51">
        <f t="shared" si="11"/>
        <v>0</v>
      </c>
      <c r="V49" s="51">
        <f t="shared" si="11"/>
        <v>0</v>
      </c>
      <c r="W49" s="51">
        <f t="shared" si="11"/>
        <v>0</v>
      </c>
      <c r="X49" s="51">
        <f t="shared" si="11"/>
        <v>0</v>
      </c>
      <c r="Y49" s="51">
        <f t="shared" si="11"/>
        <v>0</v>
      </c>
      <c r="Z49" s="51">
        <f t="shared" si="11"/>
        <v>0</v>
      </c>
    </row>
    <row r="50" spans="7:26" x14ac:dyDescent="0.25">
      <c r="G50" s="51">
        <f t="shared" si="12"/>
        <v>0</v>
      </c>
      <c r="H50" s="51">
        <f t="shared" si="11"/>
        <v>0</v>
      </c>
      <c r="I50" s="51">
        <f t="shared" si="11"/>
        <v>0</v>
      </c>
      <c r="J50" s="51">
        <f t="shared" si="11"/>
        <v>0</v>
      </c>
      <c r="K50" s="51">
        <f t="shared" si="11"/>
        <v>0</v>
      </c>
      <c r="L50" s="51">
        <f t="shared" si="11"/>
        <v>0</v>
      </c>
      <c r="M50" s="51">
        <f t="shared" si="11"/>
        <v>0</v>
      </c>
      <c r="N50" s="51">
        <f t="shared" si="11"/>
        <v>0</v>
      </c>
      <c r="O50" s="51">
        <f t="shared" si="11"/>
        <v>0</v>
      </c>
      <c r="P50" s="51">
        <f t="shared" si="11"/>
        <v>0</v>
      </c>
      <c r="Q50" s="51">
        <f t="shared" si="11"/>
        <v>0</v>
      </c>
      <c r="R50" s="51">
        <f t="shared" si="11"/>
        <v>0</v>
      </c>
      <c r="S50" s="51">
        <f t="shared" si="11"/>
        <v>0</v>
      </c>
      <c r="T50" s="51">
        <f t="shared" si="11"/>
        <v>0</v>
      </c>
      <c r="U50" s="51">
        <f t="shared" si="11"/>
        <v>0</v>
      </c>
      <c r="V50" s="51">
        <f t="shared" si="11"/>
        <v>0</v>
      </c>
      <c r="W50" s="51">
        <f t="shared" si="11"/>
        <v>0</v>
      </c>
      <c r="X50" s="51">
        <f t="shared" si="11"/>
        <v>0</v>
      </c>
      <c r="Y50" s="51">
        <f t="shared" si="11"/>
        <v>0</v>
      </c>
      <c r="Z50" s="51">
        <f t="shared" si="11"/>
        <v>0</v>
      </c>
    </row>
    <row r="51" spans="7:26" x14ac:dyDescent="0.25">
      <c r="G51" s="51">
        <f t="shared" si="12"/>
        <v>866641.76538349851</v>
      </c>
      <c r="H51" s="51">
        <f t="shared" si="11"/>
        <v>814643.25946048857</v>
      </c>
      <c r="I51" s="51">
        <f t="shared" si="11"/>
        <v>765764.66389285924</v>
      </c>
      <c r="J51" s="51">
        <f t="shared" si="11"/>
        <v>719818.78405928775</v>
      </c>
      <c r="K51" s="51">
        <f t="shared" si="11"/>
        <v>676629.65701573051</v>
      </c>
      <c r="L51" s="51">
        <f t="shared" si="11"/>
        <v>636031.8775947867</v>
      </c>
      <c r="M51" s="51">
        <f t="shared" si="11"/>
        <v>597869.9649390995</v>
      </c>
      <c r="N51" s="51">
        <f t="shared" si="11"/>
        <v>561997.76704275352</v>
      </c>
      <c r="O51" s="51">
        <f t="shared" si="11"/>
        <v>528277.90102018835</v>
      </c>
      <c r="P51" s="51">
        <f t="shared" si="11"/>
        <v>496581.22695897706</v>
      </c>
      <c r="Q51" s="51">
        <f t="shared" si="11"/>
        <v>466786.35334143846</v>
      </c>
      <c r="R51" s="51">
        <f t="shared" si="11"/>
        <v>438779.17214095214</v>
      </c>
      <c r="S51" s="51">
        <f t="shared" si="11"/>
        <v>412452.42181249498</v>
      </c>
      <c r="T51" s="51">
        <f t="shared" si="11"/>
        <v>387705.27650374529</v>
      </c>
      <c r="U51" s="51">
        <f t="shared" si="11"/>
        <v>364442.95991352055</v>
      </c>
      <c r="V51" s="51">
        <f t="shared" si="11"/>
        <v>342576.38231870934</v>
      </c>
      <c r="W51" s="51">
        <f t="shared" si="11"/>
        <v>322021.79937958677</v>
      </c>
      <c r="X51" s="51">
        <f t="shared" si="11"/>
        <v>302700.49141681154</v>
      </c>
      <c r="Y51" s="51">
        <f t="shared" si="11"/>
        <v>284538.46193180286</v>
      </c>
      <c r="Z51" s="51">
        <f t="shared" si="11"/>
        <v>267466.1542158947</v>
      </c>
    </row>
    <row r="52" spans="7:26" x14ac:dyDescent="0.25">
      <c r="G52" s="51">
        <f t="shared" si="12"/>
        <v>0</v>
      </c>
      <c r="H52" s="51">
        <f t="shared" si="11"/>
        <v>0</v>
      </c>
      <c r="I52" s="51">
        <f t="shared" si="11"/>
        <v>0</v>
      </c>
      <c r="J52" s="51">
        <f t="shared" si="11"/>
        <v>0</v>
      </c>
      <c r="K52" s="51">
        <f t="shared" si="11"/>
        <v>0</v>
      </c>
      <c r="L52" s="51">
        <f t="shared" si="11"/>
        <v>0</v>
      </c>
      <c r="M52" s="51">
        <f t="shared" si="11"/>
        <v>0</v>
      </c>
      <c r="N52" s="51">
        <f t="shared" si="11"/>
        <v>0</v>
      </c>
      <c r="O52" s="51">
        <f t="shared" si="11"/>
        <v>0</v>
      </c>
      <c r="P52" s="51">
        <f t="shared" si="11"/>
        <v>0</v>
      </c>
      <c r="Q52" s="51">
        <f t="shared" si="11"/>
        <v>0</v>
      </c>
      <c r="R52" s="51">
        <f t="shared" si="11"/>
        <v>0</v>
      </c>
      <c r="S52" s="51">
        <f t="shared" si="11"/>
        <v>0</v>
      </c>
      <c r="T52" s="51">
        <f t="shared" si="11"/>
        <v>0</v>
      </c>
      <c r="U52" s="51">
        <f t="shared" si="11"/>
        <v>0</v>
      </c>
      <c r="V52" s="51">
        <f t="shared" si="11"/>
        <v>0</v>
      </c>
      <c r="W52" s="51">
        <f t="shared" si="11"/>
        <v>0</v>
      </c>
      <c r="X52" s="51">
        <f t="shared" si="11"/>
        <v>0</v>
      </c>
      <c r="Y52" s="51">
        <f t="shared" si="11"/>
        <v>0</v>
      </c>
      <c r="Z52" s="51">
        <f t="shared" si="11"/>
        <v>0</v>
      </c>
    </row>
    <row r="53" spans="7:26" x14ac:dyDescent="0.25">
      <c r="G53" s="51">
        <f t="shared" si="12"/>
        <v>672039.56077288673</v>
      </c>
      <c r="H53" s="51">
        <f t="shared" si="11"/>
        <v>631717.18712651357</v>
      </c>
      <c r="I53" s="51">
        <f t="shared" si="11"/>
        <v>593814.15589892271</v>
      </c>
      <c r="J53" s="51">
        <f t="shared" si="11"/>
        <v>558185.30654498737</v>
      </c>
      <c r="K53" s="51">
        <f t="shared" si="11"/>
        <v>524694.18815228809</v>
      </c>
      <c r="L53" s="51">
        <f t="shared" si="11"/>
        <v>493212.53686315077</v>
      </c>
      <c r="M53" s="51">
        <f t="shared" si="11"/>
        <v>463619.78465136176</v>
      </c>
      <c r="N53" s="51">
        <f t="shared" si="11"/>
        <v>435802.59757228004</v>
      </c>
      <c r="O53" s="51">
        <f t="shared" si="11"/>
        <v>409654.44171794323</v>
      </c>
      <c r="P53" s="51">
        <f t="shared" si="11"/>
        <v>385075.17521486664</v>
      </c>
      <c r="Q53" s="51">
        <f t="shared" si="11"/>
        <v>361970.66470197466</v>
      </c>
      <c r="R53" s="51">
        <f t="shared" si="11"/>
        <v>340252.42481985618</v>
      </c>
      <c r="S53" s="51">
        <f t="shared" si="11"/>
        <v>319837.27933066484</v>
      </c>
      <c r="T53" s="51">
        <f t="shared" si="11"/>
        <v>300647.04257082497</v>
      </c>
      <c r="U53" s="51">
        <f t="shared" si="11"/>
        <v>282608.22001657548</v>
      </c>
      <c r="V53" s="51">
        <f t="shared" si="11"/>
        <v>265651.72681558097</v>
      </c>
      <c r="W53" s="51">
        <f t="shared" si="11"/>
        <v>249712.62320664612</v>
      </c>
      <c r="X53" s="51">
        <f t="shared" si="11"/>
        <v>234729.86581424734</v>
      </c>
      <c r="Y53" s="51">
        <f t="shared" si="11"/>
        <v>220646.07386539251</v>
      </c>
      <c r="Z53" s="51">
        <f t="shared" si="11"/>
        <v>207407.30943346897</v>
      </c>
    </row>
    <row r="54" spans="7:26" x14ac:dyDescent="0.25">
      <c r="G54" s="51">
        <f t="shared" si="12"/>
        <v>158718.61412485954</v>
      </c>
      <c r="H54" s="51">
        <f t="shared" si="11"/>
        <v>149195.49727736798</v>
      </c>
      <c r="I54" s="51">
        <f t="shared" si="11"/>
        <v>140243.7674407259</v>
      </c>
      <c r="J54" s="51">
        <f t="shared" si="11"/>
        <v>131829.14139428234</v>
      </c>
      <c r="K54" s="51">
        <f t="shared" si="11"/>
        <v>123919.39291062541</v>
      </c>
      <c r="L54" s="51">
        <f t="shared" si="11"/>
        <v>116484.22933598788</v>
      </c>
      <c r="M54" s="51">
        <f t="shared" si="11"/>
        <v>109495.17557582862</v>
      </c>
      <c r="N54" s="51">
        <f t="shared" si="11"/>
        <v>102925.46504127891</v>
      </c>
      <c r="O54" s="51">
        <f t="shared" si="11"/>
        <v>96749.937138802168</v>
      </c>
      <c r="P54" s="51">
        <f t="shared" si="11"/>
        <v>90944.940910474033</v>
      </c>
      <c r="Q54" s="51">
        <f t="shared" si="11"/>
        <v>85488.24445584559</v>
      </c>
      <c r="R54" s="51">
        <f t="shared" si="11"/>
        <v>80358.949788494851</v>
      </c>
      <c r="S54" s="51">
        <f t="shared" si="11"/>
        <v>75537.412801185157</v>
      </c>
      <c r="T54" s="51">
        <f t="shared" si="11"/>
        <v>71005.168033114052</v>
      </c>
      <c r="U54" s="51">
        <f t="shared" si="11"/>
        <v>66744.857951127211</v>
      </c>
      <c r="V54" s="51">
        <f t="shared" si="11"/>
        <v>62740.166474059581</v>
      </c>
      <c r="W54" s="51">
        <f t="shared" si="11"/>
        <v>58975.756485616002</v>
      </c>
      <c r="X54" s="51">
        <f t="shared" si="11"/>
        <v>55437.211096479041</v>
      </c>
      <c r="Y54" s="51">
        <f t="shared" si="11"/>
        <v>52110.978430690302</v>
      </c>
      <c r="Z54" s="51">
        <f t="shared" si="11"/>
        <v>48984.319724848887</v>
      </c>
    </row>
    <row r="55" spans="7:26" x14ac:dyDescent="0.25">
      <c r="G55" s="51">
        <f t="shared" si="12"/>
        <v>49525.146898539431</v>
      </c>
      <c r="H55" s="51">
        <f t="shared" si="11"/>
        <v>39620.117518831546</v>
      </c>
      <c r="I55" s="51">
        <f t="shared" si="11"/>
        <v>31696.094015065239</v>
      </c>
      <c r="J55" s="51">
        <f t="shared" si="11"/>
        <v>25356.875212052189</v>
      </c>
      <c r="K55" s="51">
        <f t="shared" si="11"/>
        <v>20285.500169641753</v>
      </c>
      <c r="L55" s="51">
        <f t="shared" si="11"/>
        <v>16228.400135713402</v>
      </c>
      <c r="M55" s="51">
        <f t="shared" si="11"/>
        <v>12982.720108570722</v>
      </c>
      <c r="N55" s="51">
        <f t="shared" si="11"/>
        <v>10386.176086856578</v>
      </c>
      <c r="O55" s="51">
        <f t="shared" si="11"/>
        <v>8308.9408694852627</v>
      </c>
      <c r="P55" s="51">
        <f t="shared" si="11"/>
        <v>6647.15269558821</v>
      </c>
      <c r="Q55" s="51">
        <f t="shared" si="11"/>
        <v>5317.7221564705678</v>
      </c>
      <c r="R55" s="51">
        <f t="shared" si="11"/>
        <v>4254.1777251764543</v>
      </c>
      <c r="S55" s="51">
        <f t="shared" si="11"/>
        <v>3403.3421801411632</v>
      </c>
      <c r="T55" s="51">
        <f t="shared" si="11"/>
        <v>2722.6737441129308</v>
      </c>
      <c r="U55" s="51">
        <f t="shared" si="11"/>
        <v>2178.1389952903446</v>
      </c>
      <c r="V55" s="51">
        <f t="shared" si="11"/>
        <v>1742.5111962322758</v>
      </c>
      <c r="W55" s="51">
        <f t="shared" si="11"/>
        <v>1394.0089569858205</v>
      </c>
      <c r="X55" s="51">
        <f t="shared" si="11"/>
        <v>1115.2071655886564</v>
      </c>
      <c r="Y55" s="51">
        <f t="shared" si="11"/>
        <v>892.16573247092515</v>
      </c>
      <c r="Z55" s="51">
        <f t="shared" si="11"/>
        <v>713.7325859767401</v>
      </c>
    </row>
    <row r="56" spans="7:26" x14ac:dyDescent="0.25">
      <c r="G56" s="51">
        <f t="shared" si="12"/>
        <v>262883.21999999997</v>
      </c>
      <c r="H56" s="51">
        <f t="shared" si="11"/>
        <v>247110.22679999997</v>
      </c>
      <c r="I56" s="51">
        <f t="shared" si="11"/>
        <v>232283.61319199999</v>
      </c>
      <c r="J56" s="51">
        <f t="shared" si="11"/>
        <v>218346.59640047999</v>
      </c>
      <c r="K56" s="51">
        <f t="shared" si="11"/>
        <v>205245.80061645119</v>
      </c>
      <c r="L56" s="51">
        <f t="shared" si="11"/>
        <v>192931.05257946413</v>
      </c>
      <c r="M56" s="51">
        <f t="shared" si="11"/>
        <v>181355.18942469629</v>
      </c>
      <c r="N56" s="51">
        <f t="shared" si="11"/>
        <v>170473.8780592145</v>
      </c>
      <c r="O56" s="51">
        <f t="shared" si="11"/>
        <v>160245.44537566163</v>
      </c>
      <c r="P56" s="51">
        <f t="shared" si="11"/>
        <v>150630.71865312193</v>
      </c>
      <c r="Q56" s="51">
        <f t="shared" si="11"/>
        <v>141592.87553393462</v>
      </c>
      <c r="R56" s="51">
        <f t="shared" si="11"/>
        <v>133097.30300189854</v>
      </c>
      <c r="S56" s="51">
        <f t="shared" si="11"/>
        <v>125111.46482178463</v>
      </c>
      <c r="T56" s="51">
        <f t="shared" si="11"/>
        <v>117604.77693247754</v>
      </c>
      <c r="U56" s="51">
        <f t="shared" si="11"/>
        <v>110548.49031652889</v>
      </c>
      <c r="V56" s="51">
        <f t="shared" si="11"/>
        <v>103915.58089753715</v>
      </c>
      <c r="W56" s="51">
        <f t="shared" si="11"/>
        <v>97680.646043684916</v>
      </c>
      <c r="X56" s="51">
        <f t="shared" si="11"/>
        <v>91819.807281063826</v>
      </c>
      <c r="Y56" s="51">
        <f t="shared" si="11"/>
        <v>86310.618844199998</v>
      </c>
      <c r="Z56" s="51">
        <f t="shared" si="11"/>
        <v>81131.981713547997</v>
      </c>
    </row>
    <row r="57" spans="7:26" x14ac:dyDescent="0.25">
      <c r="G57" s="51">
        <f t="shared" si="12"/>
        <v>167553.16</v>
      </c>
      <c r="H57" s="51">
        <f t="shared" si="11"/>
        <v>154148.90720000002</v>
      </c>
      <c r="I57" s="51">
        <f t="shared" si="11"/>
        <v>141816.99462400001</v>
      </c>
      <c r="J57" s="51">
        <f t="shared" si="11"/>
        <v>130471.63505408002</v>
      </c>
      <c r="K57" s="51">
        <f t="shared" si="11"/>
        <v>120033.90424975361</v>
      </c>
      <c r="L57" s="51">
        <f t="shared" si="11"/>
        <v>110431.19190977332</v>
      </c>
      <c r="M57" s="51">
        <f t="shared" si="11"/>
        <v>101596.69655699146</v>
      </c>
      <c r="N57" s="51">
        <f t="shared" si="11"/>
        <v>93468.960832432145</v>
      </c>
      <c r="O57" s="51">
        <f t="shared" si="11"/>
        <v>85991.443965837578</v>
      </c>
      <c r="P57" s="51">
        <f t="shared" si="11"/>
        <v>79112.128448570569</v>
      </c>
      <c r="Q57" s="51">
        <f t="shared" si="11"/>
        <v>72783.158172684925</v>
      </c>
      <c r="R57" s="51">
        <f t="shared" si="11"/>
        <v>66960.505518870137</v>
      </c>
      <c r="S57" s="51">
        <f t="shared" si="11"/>
        <v>61603.665077360529</v>
      </c>
      <c r="T57" s="51">
        <f t="shared" si="11"/>
        <v>56675.371871171687</v>
      </c>
      <c r="U57" s="51">
        <f t="shared" si="11"/>
        <v>52141.342121477952</v>
      </c>
      <c r="V57" s="51">
        <f t="shared" si="11"/>
        <v>47970.034751759718</v>
      </c>
      <c r="W57" s="51">
        <f t="shared" si="11"/>
        <v>44132.431971618942</v>
      </c>
      <c r="X57" s="51">
        <f t="shared" si="11"/>
        <v>40601.837413889429</v>
      </c>
      <c r="Y57" s="51">
        <f t="shared" si="11"/>
        <v>37353.690420778272</v>
      </c>
      <c r="Z57" s="51">
        <f t="shared" si="11"/>
        <v>34365.39518711601</v>
      </c>
    </row>
    <row r="58" spans="7:26" x14ac:dyDescent="0.25">
      <c r="G58" s="51">
        <f t="shared" si="12"/>
        <v>0</v>
      </c>
      <c r="H58" s="51">
        <f t="shared" si="11"/>
        <v>0</v>
      </c>
      <c r="I58" s="51">
        <f t="shared" si="11"/>
        <v>0</v>
      </c>
      <c r="J58" s="51">
        <f t="shared" si="11"/>
        <v>0</v>
      </c>
      <c r="K58" s="51">
        <f t="shared" si="11"/>
        <v>0</v>
      </c>
      <c r="L58" s="51">
        <f t="shared" si="11"/>
        <v>0</v>
      </c>
      <c r="M58" s="51">
        <f t="shared" si="11"/>
        <v>0</v>
      </c>
      <c r="N58" s="51">
        <f t="shared" si="11"/>
        <v>0</v>
      </c>
      <c r="O58" s="51">
        <f t="shared" si="11"/>
        <v>0</v>
      </c>
      <c r="P58" s="51">
        <f t="shared" si="11"/>
        <v>0</v>
      </c>
      <c r="Q58" s="51">
        <f t="shared" si="11"/>
        <v>0</v>
      </c>
      <c r="R58" s="51">
        <f t="shared" si="11"/>
        <v>0</v>
      </c>
      <c r="S58" s="51">
        <f t="shared" si="11"/>
        <v>0</v>
      </c>
      <c r="T58" s="51">
        <f t="shared" si="11"/>
        <v>0</v>
      </c>
      <c r="U58" s="51">
        <f t="shared" si="11"/>
        <v>0</v>
      </c>
      <c r="V58" s="51">
        <f t="shared" si="11"/>
        <v>0</v>
      </c>
      <c r="W58" s="51">
        <f t="shared" si="11"/>
        <v>0</v>
      </c>
      <c r="X58" s="51">
        <f t="shared" si="11"/>
        <v>0</v>
      </c>
      <c r="Y58" s="51">
        <f t="shared" si="11"/>
        <v>0</v>
      </c>
      <c r="Z58" s="51">
        <f t="shared" si="11"/>
        <v>0</v>
      </c>
    </row>
    <row r="59" spans="7:26" x14ac:dyDescent="0.25">
      <c r="G59" s="51">
        <f t="shared" si="12"/>
        <v>53250</v>
      </c>
      <c r="H59" s="51">
        <f t="shared" si="11"/>
        <v>53250</v>
      </c>
      <c r="I59" s="51">
        <f t="shared" si="11"/>
        <v>53250</v>
      </c>
      <c r="J59" s="51">
        <f t="shared" si="11"/>
        <v>53250</v>
      </c>
      <c r="K59" s="51">
        <f t="shared" si="11"/>
        <v>53250</v>
      </c>
      <c r="L59" s="51">
        <f t="shared" ref="H59:Z60" si="13">L37-L17</f>
        <v>53250</v>
      </c>
      <c r="M59" s="51">
        <f t="shared" si="13"/>
        <v>53250</v>
      </c>
      <c r="N59" s="51">
        <f t="shared" si="13"/>
        <v>53250</v>
      </c>
      <c r="O59" s="51">
        <f t="shared" si="13"/>
        <v>53250</v>
      </c>
      <c r="P59" s="51">
        <f t="shared" si="13"/>
        <v>53250</v>
      </c>
      <c r="Q59" s="51">
        <f t="shared" si="13"/>
        <v>53250</v>
      </c>
      <c r="R59" s="51">
        <f t="shared" si="13"/>
        <v>53250</v>
      </c>
      <c r="S59" s="51">
        <f t="shared" si="13"/>
        <v>53250</v>
      </c>
      <c r="T59" s="51">
        <f t="shared" si="13"/>
        <v>53250</v>
      </c>
      <c r="U59" s="51">
        <f t="shared" si="13"/>
        <v>53250</v>
      </c>
      <c r="V59" s="51">
        <f t="shared" si="13"/>
        <v>53250</v>
      </c>
      <c r="W59" s="51">
        <f t="shared" si="13"/>
        <v>53250</v>
      </c>
      <c r="X59" s="51">
        <f t="shared" si="13"/>
        <v>53250</v>
      </c>
      <c r="Y59" s="51">
        <f t="shared" si="13"/>
        <v>53250</v>
      </c>
      <c r="Z59" s="51">
        <f t="shared" si="13"/>
        <v>53250</v>
      </c>
    </row>
    <row r="60" spans="7:26" x14ac:dyDescent="0.25">
      <c r="G60" s="57">
        <f t="shared" si="12"/>
        <v>697600</v>
      </c>
      <c r="H60" s="57">
        <f t="shared" si="13"/>
        <v>558080</v>
      </c>
      <c r="I60" s="57">
        <f t="shared" si="13"/>
        <v>446464</v>
      </c>
      <c r="J60" s="57">
        <f t="shared" si="13"/>
        <v>357171.20000000001</v>
      </c>
      <c r="K60" s="57">
        <f t="shared" si="13"/>
        <v>285736.96000000002</v>
      </c>
      <c r="L60" s="57">
        <f t="shared" si="13"/>
        <v>228589.56800000003</v>
      </c>
      <c r="M60" s="57">
        <f t="shared" si="13"/>
        <v>182871.65440000003</v>
      </c>
      <c r="N60" s="57">
        <f t="shared" si="13"/>
        <v>146297.32352000003</v>
      </c>
      <c r="O60" s="57">
        <f t="shared" si="13"/>
        <v>117037.85881600002</v>
      </c>
      <c r="P60" s="57">
        <f t="shared" si="13"/>
        <v>93630.28705280002</v>
      </c>
      <c r="Q60" s="57">
        <f t="shared" si="13"/>
        <v>74904.22964224001</v>
      </c>
      <c r="R60" s="57">
        <f t="shared" si="13"/>
        <v>59923.383713792005</v>
      </c>
      <c r="S60" s="57">
        <f t="shared" si="13"/>
        <v>47938.706971033607</v>
      </c>
      <c r="T60" s="57">
        <f t="shared" si="13"/>
        <v>38350.965576826886</v>
      </c>
      <c r="U60" s="57">
        <f t="shared" si="13"/>
        <v>30680.772461461507</v>
      </c>
      <c r="V60" s="57">
        <f t="shared" si="13"/>
        <v>24544.617969169205</v>
      </c>
      <c r="W60" s="57">
        <f t="shared" si="13"/>
        <v>19635.694375335363</v>
      </c>
      <c r="X60" s="57">
        <f t="shared" si="13"/>
        <v>15708.55550026829</v>
      </c>
      <c r="Y60" s="57">
        <f t="shared" si="13"/>
        <v>12566.844400214632</v>
      </c>
      <c r="Z60" s="57">
        <f t="shared" si="13"/>
        <v>10053.475520171705</v>
      </c>
    </row>
    <row r="61" spans="7:26" x14ac:dyDescent="0.25">
      <c r="G61" s="52">
        <f>SUM(G45:G60)</f>
        <v>8805497.0150150266</v>
      </c>
      <c r="H61" s="52">
        <f t="shared" ref="H61:Z61" si="14">SUM(H45:H60)</f>
        <v>8096106.7783483295</v>
      </c>
      <c r="I61" s="52">
        <f t="shared" si="14"/>
        <v>7465728.911450794</v>
      </c>
      <c r="J61" s="52">
        <f t="shared" si="14"/>
        <v>6902365.0512291566</v>
      </c>
      <c r="K61" s="52">
        <f t="shared" si="14"/>
        <v>6396185.6869406383</v>
      </c>
      <c r="L61" s="52">
        <f t="shared" si="14"/>
        <v>5939110.4448282551</v>
      </c>
      <c r="M61" s="52">
        <f t="shared" si="14"/>
        <v>5524471.4560516039</v>
      </c>
      <c r="N61" s="52">
        <f t="shared" si="14"/>
        <v>5146743.2441583611</v>
      </c>
      <c r="O61" s="52">
        <f t="shared" si="14"/>
        <v>4801325.877813003</v>
      </c>
      <c r="P61" s="52">
        <f t="shared" si="14"/>
        <v>4484370.7822815413</v>
      </c>
      <c r="Q61" s="52">
        <f t="shared" si="14"/>
        <v>4192640.7215889851</v>
      </c>
      <c r="R61" s="52">
        <f t="shared" si="14"/>
        <v>3923397.1581808389</v>
      </c>
      <c r="S61" s="52">
        <f t="shared" si="14"/>
        <v>3674309.553020129</v>
      </c>
      <c r="T61" s="52">
        <f t="shared" si="14"/>
        <v>3443382.2540897876</v>
      </c>
      <c r="U61" s="52">
        <f t="shared" si="14"/>
        <v>3228895.4894489073</v>
      </c>
      <c r="V61" s="52">
        <f t="shared" si="14"/>
        <v>3029357.6756730885</v>
      </c>
      <c r="W61" s="52">
        <f t="shared" si="14"/>
        <v>2843466.8083845037</v>
      </c>
      <c r="X61" s="52">
        <f t="shared" si="14"/>
        <v>2670079.1463994696</v>
      </c>
      <c r="Y61" s="52">
        <f t="shared" si="14"/>
        <v>2508183.7569931988</v>
      </c>
      <c r="Z61" s="52">
        <f t="shared" si="14"/>
        <v>2356881.7746659713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BFF4F-83A7-48DF-93BF-784B15C69B6E}">
  <dimension ref="A1:Y61"/>
  <sheetViews>
    <sheetView workbookViewId="0">
      <selection activeCell="D10" sqref="D10"/>
    </sheetView>
  </sheetViews>
  <sheetFormatPr defaultRowHeight="15" x14ac:dyDescent="0.25"/>
  <cols>
    <col min="1" max="1" width="37.28515625" customWidth="1"/>
    <col min="2" max="2" width="16.5703125" customWidth="1"/>
    <col min="4" max="4" width="16" customWidth="1"/>
    <col min="6" max="25" width="17.7109375" customWidth="1"/>
  </cols>
  <sheetData>
    <row r="1" spans="1:25" x14ac:dyDescent="0.25">
      <c r="F1" s="7" t="s">
        <v>42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5.75" thickBot="1" x14ac:dyDescent="0.3">
      <c r="A2" s="36"/>
      <c r="B2" s="37" t="s">
        <v>43</v>
      </c>
      <c r="C2" s="37" t="s">
        <v>44</v>
      </c>
      <c r="D2" s="37" t="s">
        <v>45</v>
      </c>
      <c r="F2" s="56">
        <v>2025</v>
      </c>
      <c r="G2" s="56">
        <v>2026</v>
      </c>
      <c r="H2" s="56">
        <v>2027</v>
      </c>
      <c r="I2" s="56">
        <v>2028</v>
      </c>
      <c r="J2" s="56">
        <v>2029</v>
      </c>
      <c r="K2" s="56">
        <v>2030</v>
      </c>
      <c r="L2" s="56">
        <v>2031</v>
      </c>
      <c r="M2" s="56">
        <v>2032</v>
      </c>
      <c r="N2" s="56">
        <v>2033</v>
      </c>
      <c r="O2" s="56">
        <v>2034</v>
      </c>
      <c r="P2" s="56">
        <v>2035</v>
      </c>
      <c r="Q2" s="56">
        <v>2036</v>
      </c>
      <c r="R2" s="56">
        <v>2037</v>
      </c>
      <c r="S2" s="56">
        <v>2038</v>
      </c>
      <c r="T2" s="56">
        <v>2039</v>
      </c>
      <c r="U2" s="56">
        <v>2040</v>
      </c>
      <c r="V2" s="56">
        <v>2041</v>
      </c>
      <c r="W2" s="56">
        <v>2042</v>
      </c>
      <c r="X2" s="56">
        <v>2043</v>
      </c>
      <c r="Y2" s="56">
        <v>2044</v>
      </c>
    </row>
    <row r="3" spans="1:25" x14ac:dyDescent="0.25">
      <c r="A3" s="38" t="s">
        <v>46</v>
      </c>
      <c r="B3" s="39">
        <v>681311</v>
      </c>
      <c r="C3" s="39">
        <v>10</v>
      </c>
      <c r="D3" s="39">
        <f>B3/C3</f>
        <v>68131.100000000006</v>
      </c>
      <c r="F3" s="51">
        <f t="shared" ref="F3:F18" si="0">D3</f>
        <v>68131.100000000006</v>
      </c>
      <c r="G3" s="51">
        <f>IF((F45-F3)&gt;=0,F3,IF(F45=0,0,IF(F45&lt;F3,F45,"ERROR")))</f>
        <v>68131.100000000006</v>
      </c>
      <c r="H3" s="51">
        <f t="shared" ref="H3:Y17" si="1">IF((G45-G3)&gt;=0,G3,IF(G45=0,0,IF(G45&lt;G3,G45,"ERROR")))</f>
        <v>68131.100000000006</v>
      </c>
      <c r="I3" s="51">
        <f t="shared" si="1"/>
        <v>68131.100000000006</v>
      </c>
      <c r="J3" s="51">
        <f t="shared" si="1"/>
        <v>68131.100000000006</v>
      </c>
      <c r="K3" s="51">
        <f t="shared" si="1"/>
        <v>68131.100000000006</v>
      </c>
      <c r="L3" s="51">
        <f t="shared" si="1"/>
        <v>68131.100000000006</v>
      </c>
      <c r="M3" s="51">
        <f t="shared" si="1"/>
        <v>68131.100000000006</v>
      </c>
      <c r="N3" s="51">
        <f t="shared" si="1"/>
        <v>68131.100000000006</v>
      </c>
      <c r="O3" s="51">
        <f t="shared" si="1"/>
        <v>68131.100000000006</v>
      </c>
      <c r="P3" s="51">
        <f t="shared" si="1"/>
        <v>1.1641532182693481E-10</v>
      </c>
      <c r="Q3" s="51">
        <f t="shared" si="1"/>
        <v>0</v>
      </c>
      <c r="R3" s="51">
        <f t="shared" si="1"/>
        <v>0</v>
      </c>
      <c r="S3" s="51">
        <f t="shared" si="1"/>
        <v>0</v>
      </c>
      <c r="T3" s="51">
        <f t="shared" si="1"/>
        <v>0</v>
      </c>
      <c r="U3" s="51">
        <f t="shared" si="1"/>
        <v>0</v>
      </c>
      <c r="V3" s="51">
        <f t="shared" si="1"/>
        <v>0</v>
      </c>
      <c r="W3" s="51">
        <f t="shared" si="1"/>
        <v>0</v>
      </c>
      <c r="X3" s="51">
        <f t="shared" si="1"/>
        <v>0</v>
      </c>
      <c r="Y3" s="51">
        <f t="shared" si="1"/>
        <v>0</v>
      </c>
    </row>
    <row r="4" spans="1:25" x14ac:dyDescent="0.25">
      <c r="A4" s="38" t="s">
        <v>47</v>
      </c>
      <c r="B4" s="39">
        <v>6222345.5041099275</v>
      </c>
      <c r="C4" s="39">
        <v>55</v>
      </c>
      <c r="D4" s="39">
        <f t="shared" ref="D4:D18" si="2">B4/C4</f>
        <v>113133.5546201805</v>
      </c>
      <c r="F4" s="51">
        <f t="shared" si="0"/>
        <v>113133.5546201805</v>
      </c>
      <c r="G4" s="51">
        <f t="shared" ref="G4:V18" si="3">IF((F46-F4)&gt;=0,F4,IF(F46=0,0,IF(F46&lt;F4,F46,"ERROR")))</f>
        <v>113133.5546201805</v>
      </c>
      <c r="H4" s="51">
        <f t="shared" si="3"/>
        <v>113133.5546201805</v>
      </c>
      <c r="I4" s="51">
        <f t="shared" si="3"/>
        <v>113133.5546201805</v>
      </c>
      <c r="J4" s="51">
        <f t="shared" si="3"/>
        <v>113133.5546201805</v>
      </c>
      <c r="K4" s="51">
        <f t="shared" si="3"/>
        <v>113133.5546201805</v>
      </c>
      <c r="L4" s="51">
        <f t="shared" si="3"/>
        <v>113133.5546201805</v>
      </c>
      <c r="M4" s="51">
        <f t="shared" si="3"/>
        <v>113133.5546201805</v>
      </c>
      <c r="N4" s="51">
        <f t="shared" si="3"/>
        <v>113133.5546201805</v>
      </c>
      <c r="O4" s="51">
        <f t="shared" si="3"/>
        <v>113133.5546201805</v>
      </c>
      <c r="P4" s="51">
        <f t="shared" si="3"/>
        <v>113133.5546201805</v>
      </c>
      <c r="Q4" s="51">
        <f t="shared" si="3"/>
        <v>113133.5546201805</v>
      </c>
      <c r="R4" s="51">
        <f t="shared" si="3"/>
        <v>113133.5546201805</v>
      </c>
      <c r="S4" s="51">
        <f t="shared" si="3"/>
        <v>113133.5546201805</v>
      </c>
      <c r="T4" s="51">
        <f t="shared" si="3"/>
        <v>113133.5546201805</v>
      </c>
      <c r="U4" s="51">
        <f t="shared" si="3"/>
        <v>113133.5546201805</v>
      </c>
      <c r="V4" s="51">
        <f t="shared" si="3"/>
        <v>113133.5546201805</v>
      </c>
      <c r="W4" s="51">
        <f t="shared" si="1"/>
        <v>113133.5546201805</v>
      </c>
      <c r="X4" s="51">
        <f t="shared" si="1"/>
        <v>113133.5546201805</v>
      </c>
      <c r="Y4" s="51">
        <f t="shared" si="1"/>
        <v>113133.5546201805</v>
      </c>
    </row>
    <row r="5" spans="1:25" x14ac:dyDescent="0.25">
      <c r="A5" s="38" t="s">
        <v>48</v>
      </c>
      <c r="B5" s="39">
        <v>6040242.0566127449</v>
      </c>
      <c r="C5" s="39">
        <v>35</v>
      </c>
      <c r="D5" s="39">
        <f t="shared" si="2"/>
        <v>172578.34447464984</v>
      </c>
      <c r="F5" s="51">
        <f t="shared" si="0"/>
        <v>172578.34447464984</v>
      </c>
      <c r="G5" s="51">
        <f t="shared" si="3"/>
        <v>172578.34447464984</v>
      </c>
      <c r="H5" s="51">
        <f t="shared" si="1"/>
        <v>172578.34447464984</v>
      </c>
      <c r="I5" s="51">
        <f t="shared" si="1"/>
        <v>172578.34447464984</v>
      </c>
      <c r="J5" s="51">
        <f t="shared" si="1"/>
        <v>172578.34447464984</v>
      </c>
      <c r="K5" s="51">
        <f t="shared" si="1"/>
        <v>172578.34447464984</v>
      </c>
      <c r="L5" s="51">
        <f t="shared" si="1"/>
        <v>172578.34447464984</v>
      </c>
      <c r="M5" s="51">
        <f t="shared" si="1"/>
        <v>172578.34447464984</v>
      </c>
      <c r="N5" s="51">
        <f t="shared" si="1"/>
        <v>172578.34447464984</v>
      </c>
      <c r="O5" s="51">
        <f t="shared" si="1"/>
        <v>172578.34447464984</v>
      </c>
      <c r="P5" s="51">
        <f t="shared" si="1"/>
        <v>172578.34447464984</v>
      </c>
      <c r="Q5" s="51">
        <f t="shared" si="1"/>
        <v>172578.34447464984</v>
      </c>
      <c r="R5" s="51">
        <f t="shared" si="1"/>
        <v>172578.34447464984</v>
      </c>
      <c r="S5" s="51">
        <f t="shared" si="1"/>
        <v>172578.34447464984</v>
      </c>
      <c r="T5" s="51">
        <f t="shared" si="1"/>
        <v>172578.34447464984</v>
      </c>
      <c r="U5" s="51">
        <f t="shared" si="1"/>
        <v>172578.34447464984</v>
      </c>
      <c r="V5" s="51">
        <f t="shared" si="1"/>
        <v>172578.34447464984</v>
      </c>
      <c r="W5" s="51">
        <f t="shared" si="1"/>
        <v>172578.34447464984</v>
      </c>
      <c r="X5" s="51">
        <f t="shared" si="1"/>
        <v>172578.34447464984</v>
      </c>
      <c r="Y5" s="51">
        <f t="shared" si="1"/>
        <v>172578.34447464984</v>
      </c>
    </row>
    <row r="6" spans="1:25" x14ac:dyDescent="0.25">
      <c r="A6" s="38" t="s">
        <v>49</v>
      </c>
      <c r="B6" s="39">
        <v>5304942.5132494718</v>
      </c>
      <c r="C6" s="39">
        <v>55</v>
      </c>
      <c r="D6" s="39">
        <f t="shared" si="2"/>
        <v>96453.500240899491</v>
      </c>
      <c r="F6" s="51">
        <f t="shared" si="0"/>
        <v>96453.500240899491</v>
      </c>
      <c r="G6" s="51">
        <f t="shared" si="3"/>
        <v>96453.500240899491</v>
      </c>
      <c r="H6" s="51">
        <f t="shared" si="1"/>
        <v>96453.500240899491</v>
      </c>
      <c r="I6" s="51">
        <f t="shared" si="1"/>
        <v>96453.500240899491</v>
      </c>
      <c r="J6" s="51">
        <f t="shared" si="1"/>
        <v>96453.500240899491</v>
      </c>
      <c r="K6" s="51">
        <f t="shared" si="1"/>
        <v>96453.500240899491</v>
      </c>
      <c r="L6" s="51">
        <f t="shared" si="1"/>
        <v>96453.500240899491</v>
      </c>
      <c r="M6" s="51">
        <f t="shared" si="1"/>
        <v>96453.500240899491</v>
      </c>
      <c r="N6" s="51">
        <f t="shared" si="1"/>
        <v>96453.500240899491</v>
      </c>
      <c r="O6" s="51">
        <f t="shared" si="1"/>
        <v>96453.500240899491</v>
      </c>
      <c r="P6" s="51">
        <f t="shared" si="1"/>
        <v>96453.500240899491</v>
      </c>
      <c r="Q6" s="51">
        <f t="shared" si="1"/>
        <v>96453.500240899491</v>
      </c>
      <c r="R6" s="51">
        <f t="shared" si="1"/>
        <v>96453.500240899491</v>
      </c>
      <c r="S6" s="51">
        <f t="shared" si="1"/>
        <v>96453.500240899491</v>
      </c>
      <c r="T6" s="51">
        <f t="shared" si="1"/>
        <v>96453.500240899491</v>
      </c>
      <c r="U6" s="51">
        <f t="shared" si="1"/>
        <v>96453.500240899491</v>
      </c>
      <c r="V6" s="51">
        <f t="shared" si="1"/>
        <v>96453.500240899491</v>
      </c>
      <c r="W6" s="51">
        <f t="shared" si="1"/>
        <v>96453.500240899491</v>
      </c>
      <c r="X6" s="51">
        <f t="shared" si="1"/>
        <v>96453.500240899491</v>
      </c>
      <c r="Y6" s="51">
        <f t="shared" si="1"/>
        <v>96453.500240899491</v>
      </c>
    </row>
    <row r="7" spans="1:25" x14ac:dyDescent="0.25">
      <c r="A7" s="38" t="s">
        <v>50</v>
      </c>
      <c r="B7" s="39">
        <v>3605278.3411339</v>
      </c>
      <c r="C7" s="39">
        <v>50</v>
      </c>
      <c r="D7" s="39">
        <f t="shared" si="2"/>
        <v>72105.566822677996</v>
      </c>
      <c r="F7" s="51">
        <f t="shared" si="0"/>
        <v>72105.566822677996</v>
      </c>
      <c r="G7" s="51">
        <f t="shared" si="3"/>
        <v>72105.566822677996</v>
      </c>
      <c r="H7" s="51">
        <f t="shared" si="1"/>
        <v>72105.566822677996</v>
      </c>
      <c r="I7" s="51">
        <f t="shared" si="1"/>
        <v>72105.566822677996</v>
      </c>
      <c r="J7" s="51">
        <f t="shared" si="1"/>
        <v>72105.566822677996</v>
      </c>
      <c r="K7" s="51">
        <f t="shared" si="1"/>
        <v>72105.566822677996</v>
      </c>
      <c r="L7" s="51">
        <f t="shared" si="1"/>
        <v>72105.566822677996</v>
      </c>
      <c r="M7" s="51">
        <f t="shared" si="1"/>
        <v>72105.566822677996</v>
      </c>
      <c r="N7" s="51">
        <f t="shared" si="1"/>
        <v>72105.566822677996</v>
      </c>
      <c r="O7" s="51">
        <f t="shared" si="1"/>
        <v>72105.566822677996</v>
      </c>
      <c r="P7" s="51">
        <f t="shared" si="1"/>
        <v>72105.566822677996</v>
      </c>
      <c r="Q7" s="51">
        <f t="shared" si="1"/>
        <v>72105.566822677996</v>
      </c>
      <c r="R7" s="51">
        <f t="shared" si="1"/>
        <v>72105.566822677996</v>
      </c>
      <c r="S7" s="51">
        <f t="shared" si="1"/>
        <v>72105.566822677996</v>
      </c>
      <c r="T7" s="51">
        <f t="shared" si="1"/>
        <v>72105.566822677996</v>
      </c>
      <c r="U7" s="51">
        <f t="shared" si="1"/>
        <v>72105.566822677996</v>
      </c>
      <c r="V7" s="51">
        <f t="shared" si="1"/>
        <v>72105.566822677996</v>
      </c>
      <c r="W7" s="51">
        <f t="shared" si="1"/>
        <v>72105.566822677996</v>
      </c>
      <c r="X7" s="51">
        <f t="shared" si="1"/>
        <v>72105.566822677996</v>
      </c>
      <c r="Y7" s="51">
        <f t="shared" si="1"/>
        <v>72105.566822677996</v>
      </c>
    </row>
    <row r="8" spans="1:25" x14ac:dyDescent="0.25">
      <c r="A8" s="38" t="s">
        <v>50</v>
      </c>
      <c r="B8" s="39">
        <v>629123</v>
      </c>
      <c r="C8" s="39">
        <v>50</v>
      </c>
      <c r="D8" s="39">
        <f t="shared" si="2"/>
        <v>12582.46</v>
      </c>
      <c r="F8" s="51">
        <f t="shared" si="0"/>
        <v>12582.46</v>
      </c>
      <c r="G8" s="51">
        <f t="shared" si="3"/>
        <v>12582.46</v>
      </c>
      <c r="H8" s="51">
        <f t="shared" si="1"/>
        <v>12582.46</v>
      </c>
      <c r="I8" s="51">
        <f t="shared" si="1"/>
        <v>12582.46</v>
      </c>
      <c r="J8" s="51">
        <f t="shared" si="1"/>
        <v>12582.46</v>
      </c>
      <c r="K8" s="51">
        <f t="shared" si="1"/>
        <v>12582.46</v>
      </c>
      <c r="L8" s="51">
        <f t="shared" si="1"/>
        <v>12582.46</v>
      </c>
      <c r="M8" s="51">
        <f t="shared" si="1"/>
        <v>12582.46</v>
      </c>
      <c r="N8" s="51">
        <f t="shared" si="1"/>
        <v>12582.46</v>
      </c>
      <c r="O8" s="51">
        <f t="shared" si="1"/>
        <v>12582.46</v>
      </c>
      <c r="P8" s="51">
        <f t="shared" si="1"/>
        <v>12582.46</v>
      </c>
      <c r="Q8" s="51">
        <f t="shared" si="1"/>
        <v>12582.46</v>
      </c>
      <c r="R8" s="51">
        <f t="shared" si="1"/>
        <v>12582.46</v>
      </c>
      <c r="S8" s="51">
        <f t="shared" si="1"/>
        <v>12582.46</v>
      </c>
      <c r="T8" s="51">
        <f t="shared" si="1"/>
        <v>12582.46</v>
      </c>
      <c r="U8" s="51">
        <f t="shared" si="1"/>
        <v>12582.46</v>
      </c>
      <c r="V8" s="51">
        <f t="shared" si="1"/>
        <v>12582.46</v>
      </c>
      <c r="W8" s="51">
        <f t="shared" si="1"/>
        <v>12582.46</v>
      </c>
      <c r="X8" s="51">
        <f t="shared" si="1"/>
        <v>12582.46</v>
      </c>
      <c r="Y8" s="51">
        <f t="shared" si="1"/>
        <v>12582.46</v>
      </c>
    </row>
    <row r="9" spans="1:25" x14ac:dyDescent="0.25">
      <c r="A9" s="38" t="s">
        <v>51</v>
      </c>
      <c r="B9" s="39">
        <v>921959.32487606222</v>
      </c>
      <c r="C9" s="39">
        <v>25</v>
      </c>
      <c r="D9" s="39">
        <f t="shared" si="2"/>
        <v>36878.372995042489</v>
      </c>
      <c r="F9" s="51">
        <f t="shared" si="0"/>
        <v>36878.372995042489</v>
      </c>
      <c r="G9" s="51">
        <f t="shared" si="3"/>
        <v>36878.372995042489</v>
      </c>
      <c r="H9" s="51">
        <f t="shared" si="1"/>
        <v>36878.372995042489</v>
      </c>
      <c r="I9" s="51">
        <f t="shared" si="1"/>
        <v>36878.372995042489</v>
      </c>
      <c r="J9" s="51">
        <f t="shared" si="1"/>
        <v>36878.372995042489</v>
      </c>
      <c r="K9" s="51">
        <f t="shared" si="1"/>
        <v>36878.372995042489</v>
      </c>
      <c r="L9" s="51">
        <f t="shared" si="1"/>
        <v>36878.372995042489</v>
      </c>
      <c r="M9" s="51">
        <f t="shared" si="1"/>
        <v>36878.372995042489</v>
      </c>
      <c r="N9" s="51">
        <f t="shared" si="1"/>
        <v>36878.372995042489</v>
      </c>
      <c r="O9" s="51">
        <f t="shared" si="1"/>
        <v>36878.372995042489</v>
      </c>
      <c r="P9" s="51">
        <f t="shared" si="1"/>
        <v>36878.372995042489</v>
      </c>
      <c r="Q9" s="51">
        <f t="shared" si="1"/>
        <v>36878.372995042489</v>
      </c>
      <c r="R9" s="51">
        <f t="shared" si="1"/>
        <v>36878.372995042489</v>
      </c>
      <c r="S9" s="51">
        <f t="shared" si="1"/>
        <v>36878.372995042489</v>
      </c>
      <c r="T9" s="51">
        <f t="shared" si="1"/>
        <v>36878.372995042489</v>
      </c>
      <c r="U9" s="51">
        <f t="shared" si="1"/>
        <v>36878.372995042489</v>
      </c>
      <c r="V9" s="51">
        <f t="shared" si="1"/>
        <v>36878.372995042489</v>
      </c>
      <c r="W9" s="51">
        <f t="shared" si="1"/>
        <v>36878.372995042489</v>
      </c>
      <c r="X9" s="51">
        <f t="shared" si="1"/>
        <v>36878.372995042489</v>
      </c>
      <c r="Y9" s="51">
        <f t="shared" si="1"/>
        <v>36878.372995042489</v>
      </c>
    </row>
    <row r="10" spans="1:25" x14ac:dyDescent="0.25">
      <c r="A10" s="38" t="s">
        <v>52</v>
      </c>
      <c r="B10" s="39">
        <v>1537570.5339503083</v>
      </c>
      <c r="C10" s="39">
        <v>25</v>
      </c>
      <c r="D10" s="39">
        <f t="shared" si="2"/>
        <v>61502.821358012334</v>
      </c>
      <c r="F10" s="51">
        <f t="shared" si="0"/>
        <v>61502.821358012334</v>
      </c>
      <c r="G10" s="51">
        <f t="shared" si="3"/>
        <v>61502.821358012334</v>
      </c>
      <c r="H10" s="51">
        <f t="shared" si="1"/>
        <v>61502.821358012334</v>
      </c>
      <c r="I10" s="51">
        <f t="shared" si="1"/>
        <v>61502.821358012334</v>
      </c>
      <c r="J10" s="51">
        <f t="shared" si="1"/>
        <v>61502.821358012334</v>
      </c>
      <c r="K10" s="51">
        <f t="shared" si="1"/>
        <v>61502.821358012334</v>
      </c>
      <c r="L10" s="51">
        <f t="shared" si="1"/>
        <v>61502.821358012334</v>
      </c>
      <c r="M10" s="51">
        <f t="shared" si="1"/>
        <v>61502.821358012334</v>
      </c>
      <c r="N10" s="51">
        <f t="shared" si="1"/>
        <v>61502.821358012334</v>
      </c>
      <c r="O10" s="51">
        <f t="shared" si="1"/>
        <v>61502.821358012334</v>
      </c>
      <c r="P10" s="51">
        <f t="shared" si="1"/>
        <v>61502.821358012334</v>
      </c>
      <c r="Q10" s="51">
        <f t="shared" si="1"/>
        <v>61502.821358012334</v>
      </c>
      <c r="R10" s="51">
        <f t="shared" si="1"/>
        <v>61502.821358012334</v>
      </c>
      <c r="S10" s="51">
        <f t="shared" si="1"/>
        <v>61502.821358012334</v>
      </c>
      <c r="T10" s="51">
        <f t="shared" si="1"/>
        <v>61502.821358012334</v>
      </c>
      <c r="U10" s="51">
        <f t="shared" si="1"/>
        <v>61502.821358012334</v>
      </c>
      <c r="V10" s="51">
        <f t="shared" si="1"/>
        <v>61502.821358012334</v>
      </c>
      <c r="W10" s="51">
        <f t="shared" si="1"/>
        <v>61502.821358012334</v>
      </c>
      <c r="X10" s="51">
        <f t="shared" si="1"/>
        <v>61502.821358012334</v>
      </c>
      <c r="Y10" s="51">
        <f t="shared" si="1"/>
        <v>61502.821358012334</v>
      </c>
    </row>
    <row r="11" spans="1:25" x14ac:dyDescent="0.25">
      <c r="A11" s="38" t="s">
        <v>53</v>
      </c>
      <c r="B11" s="39">
        <v>714935.70294987946</v>
      </c>
      <c r="C11" s="39">
        <v>20</v>
      </c>
      <c r="D11" s="39">
        <f t="shared" si="2"/>
        <v>35746.785147493974</v>
      </c>
      <c r="F11" s="51">
        <f t="shared" si="0"/>
        <v>35746.785147493974</v>
      </c>
      <c r="G11" s="51">
        <f t="shared" si="3"/>
        <v>35746.785147493974</v>
      </c>
      <c r="H11" s="51">
        <f t="shared" si="1"/>
        <v>35746.785147493974</v>
      </c>
      <c r="I11" s="51">
        <f t="shared" si="1"/>
        <v>35746.785147493974</v>
      </c>
      <c r="J11" s="51">
        <f t="shared" si="1"/>
        <v>35746.785147493974</v>
      </c>
      <c r="K11" s="51">
        <f t="shared" si="1"/>
        <v>35746.785147493974</v>
      </c>
      <c r="L11" s="51">
        <f t="shared" si="1"/>
        <v>35746.785147493974</v>
      </c>
      <c r="M11" s="51">
        <f t="shared" si="1"/>
        <v>35746.785147493974</v>
      </c>
      <c r="N11" s="51">
        <f t="shared" si="1"/>
        <v>35746.785147493974</v>
      </c>
      <c r="O11" s="51">
        <f t="shared" si="1"/>
        <v>35746.785147493974</v>
      </c>
      <c r="P11" s="51">
        <f t="shared" si="1"/>
        <v>35746.785147493974</v>
      </c>
      <c r="Q11" s="51">
        <f t="shared" si="1"/>
        <v>35746.785147493974</v>
      </c>
      <c r="R11" s="51">
        <f t="shared" si="1"/>
        <v>35746.785147493974</v>
      </c>
      <c r="S11" s="51">
        <f t="shared" si="1"/>
        <v>35746.785147493974</v>
      </c>
      <c r="T11" s="51">
        <f t="shared" si="1"/>
        <v>35746.785147493974</v>
      </c>
      <c r="U11" s="51">
        <f t="shared" si="1"/>
        <v>35746.785147493974</v>
      </c>
      <c r="V11" s="51">
        <f t="shared" si="1"/>
        <v>35746.785147493974</v>
      </c>
      <c r="W11" s="51">
        <f t="shared" si="1"/>
        <v>35746.785147493974</v>
      </c>
      <c r="X11" s="51">
        <f t="shared" si="1"/>
        <v>35746.785147493974</v>
      </c>
      <c r="Y11" s="51">
        <f t="shared" si="1"/>
        <v>35746.785147493974</v>
      </c>
    </row>
    <row r="12" spans="1:25" x14ac:dyDescent="0.25">
      <c r="A12" s="38" t="s">
        <v>54</v>
      </c>
      <c r="B12" s="39">
        <v>168849.58949453142</v>
      </c>
      <c r="C12" s="39">
        <v>30</v>
      </c>
      <c r="D12" s="39">
        <f t="shared" si="2"/>
        <v>5628.319649817714</v>
      </c>
      <c r="F12" s="51">
        <f t="shared" si="0"/>
        <v>5628.319649817714</v>
      </c>
      <c r="G12" s="51">
        <f t="shared" si="3"/>
        <v>5628.319649817714</v>
      </c>
      <c r="H12" s="51">
        <f t="shared" si="1"/>
        <v>5628.319649817714</v>
      </c>
      <c r="I12" s="51">
        <f t="shared" si="1"/>
        <v>5628.319649817714</v>
      </c>
      <c r="J12" s="51">
        <f t="shared" si="1"/>
        <v>5628.319649817714</v>
      </c>
      <c r="K12" s="51">
        <f t="shared" si="1"/>
        <v>5628.319649817714</v>
      </c>
      <c r="L12" s="51">
        <f t="shared" si="1"/>
        <v>5628.319649817714</v>
      </c>
      <c r="M12" s="51">
        <f t="shared" si="1"/>
        <v>5628.319649817714</v>
      </c>
      <c r="N12" s="51">
        <f t="shared" si="1"/>
        <v>5628.319649817714</v>
      </c>
      <c r="O12" s="51">
        <f t="shared" si="1"/>
        <v>5628.319649817714</v>
      </c>
      <c r="P12" s="51">
        <f t="shared" si="1"/>
        <v>5628.319649817714</v>
      </c>
      <c r="Q12" s="51">
        <f t="shared" si="1"/>
        <v>5628.319649817714</v>
      </c>
      <c r="R12" s="51">
        <f t="shared" si="1"/>
        <v>5628.319649817714</v>
      </c>
      <c r="S12" s="51">
        <f t="shared" si="1"/>
        <v>5628.319649817714</v>
      </c>
      <c r="T12" s="51">
        <f t="shared" si="1"/>
        <v>5628.319649817714</v>
      </c>
      <c r="U12" s="51">
        <f t="shared" si="1"/>
        <v>5628.319649817714</v>
      </c>
      <c r="V12" s="51">
        <f t="shared" si="1"/>
        <v>5628.319649817714</v>
      </c>
      <c r="W12" s="51">
        <f t="shared" si="1"/>
        <v>5628.319649817714</v>
      </c>
      <c r="X12" s="51">
        <f t="shared" si="1"/>
        <v>5628.319649817714</v>
      </c>
      <c r="Y12" s="51">
        <f t="shared" si="1"/>
        <v>5628.319649817714</v>
      </c>
    </row>
    <row r="13" spans="1:25" x14ac:dyDescent="0.25">
      <c r="A13" s="38" t="s">
        <v>54</v>
      </c>
      <c r="B13" s="39">
        <v>61906.433623174293</v>
      </c>
      <c r="C13" s="39">
        <v>30</v>
      </c>
      <c r="D13" s="39">
        <f t="shared" si="2"/>
        <v>2063.5477874391431</v>
      </c>
      <c r="F13" s="51">
        <f t="shared" si="0"/>
        <v>2063.5477874391431</v>
      </c>
      <c r="G13" s="51">
        <f t="shared" si="3"/>
        <v>2063.5477874391431</v>
      </c>
      <c r="H13" s="51">
        <f t="shared" si="1"/>
        <v>2063.5477874391431</v>
      </c>
      <c r="I13" s="51">
        <f t="shared" si="1"/>
        <v>2063.5477874391431</v>
      </c>
      <c r="J13" s="51">
        <f t="shared" si="1"/>
        <v>2063.5477874391431</v>
      </c>
      <c r="K13" s="51">
        <f t="shared" si="1"/>
        <v>2063.5477874391431</v>
      </c>
      <c r="L13" s="51">
        <f t="shared" si="1"/>
        <v>2063.5477874391431</v>
      </c>
      <c r="M13" s="51">
        <f t="shared" si="1"/>
        <v>2063.5477874391431</v>
      </c>
      <c r="N13" s="51">
        <f t="shared" si="1"/>
        <v>2063.5477874391431</v>
      </c>
      <c r="O13" s="51">
        <f t="shared" si="1"/>
        <v>2063.5477874391431</v>
      </c>
      <c r="P13" s="51">
        <f t="shared" si="1"/>
        <v>2063.5477874391431</v>
      </c>
      <c r="Q13" s="51">
        <f t="shared" si="1"/>
        <v>2063.5477874391431</v>
      </c>
      <c r="R13" s="51">
        <f t="shared" si="1"/>
        <v>2063.5477874391431</v>
      </c>
      <c r="S13" s="51">
        <f t="shared" si="1"/>
        <v>2063.5477874391431</v>
      </c>
      <c r="T13" s="51">
        <f t="shared" si="1"/>
        <v>2063.5477874391431</v>
      </c>
      <c r="U13" s="51">
        <f t="shared" si="1"/>
        <v>2063.5477874391431</v>
      </c>
      <c r="V13" s="51">
        <f t="shared" si="1"/>
        <v>2063.5477874391431</v>
      </c>
      <c r="W13" s="51">
        <f t="shared" si="1"/>
        <v>2063.5477874391431</v>
      </c>
      <c r="X13" s="51">
        <f t="shared" si="1"/>
        <v>2063.5477874391431</v>
      </c>
      <c r="Y13" s="51">
        <f t="shared" si="1"/>
        <v>2063.5477874391431</v>
      </c>
    </row>
    <row r="14" spans="1:25" x14ac:dyDescent="0.25">
      <c r="A14" s="38" t="s">
        <v>55</v>
      </c>
      <c r="B14" s="39">
        <v>279663</v>
      </c>
      <c r="C14" s="39">
        <v>35</v>
      </c>
      <c r="D14" s="39">
        <f t="shared" si="2"/>
        <v>7990.3714285714286</v>
      </c>
      <c r="F14" s="51">
        <f t="shared" si="0"/>
        <v>7990.3714285714286</v>
      </c>
      <c r="G14" s="51">
        <f t="shared" si="3"/>
        <v>7990.3714285714286</v>
      </c>
      <c r="H14" s="51">
        <f t="shared" si="1"/>
        <v>7990.3714285714286</v>
      </c>
      <c r="I14" s="51">
        <f t="shared" si="1"/>
        <v>7990.3714285714286</v>
      </c>
      <c r="J14" s="51">
        <f t="shared" si="1"/>
        <v>7990.3714285714286</v>
      </c>
      <c r="K14" s="51">
        <f t="shared" si="1"/>
        <v>7990.3714285714286</v>
      </c>
      <c r="L14" s="51">
        <f t="shared" si="1"/>
        <v>7990.3714285714286</v>
      </c>
      <c r="M14" s="51">
        <f t="shared" si="1"/>
        <v>7990.3714285714286</v>
      </c>
      <c r="N14" s="51">
        <f t="shared" si="1"/>
        <v>7990.3714285714286</v>
      </c>
      <c r="O14" s="51">
        <f t="shared" si="1"/>
        <v>7990.3714285714286</v>
      </c>
      <c r="P14" s="51">
        <f t="shared" si="1"/>
        <v>7990.3714285714286</v>
      </c>
      <c r="Q14" s="51">
        <f t="shared" si="1"/>
        <v>7990.3714285714286</v>
      </c>
      <c r="R14" s="51">
        <f t="shared" si="1"/>
        <v>7990.3714285714286</v>
      </c>
      <c r="S14" s="51">
        <f t="shared" si="1"/>
        <v>7990.3714285714286</v>
      </c>
      <c r="T14" s="51">
        <f t="shared" si="1"/>
        <v>7990.3714285714286</v>
      </c>
      <c r="U14" s="51">
        <f t="shared" si="1"/>
        <v>7990.3714285714286</v>
      </c>
      <c r="V14" s="51">
        <f t="shared" si="1"/>
        <v>7990.3714285714286</v>
      </c>
      <c r="W14" s="51">
        <f t="shared" si="1"/>
        <v>7990.3714285714286</v>
      </c>
      <c r="X14" s="51">
        <f t="shared" si="1"/>
        <v>7990.3714285714286</v>
      </c>
      <c r="Y14" s="51">
        <f t="shared" si="1"/>
        <v>7990.3714285714286</v>
      </c>
    </row>
    <row r="15" spans="1:25" x14ac:dyDescent="0.25">
      <c r="A15" s="38" t="s">
        <v>55</v>
      </c>
      <c r="B15" s="39">
        <v>182123</v>
      </c>
      <c r="C15" s="39">
        <v>35</v>
      </c>
      <c r="D15" s="39">
        <f t="shared" si="2"/>
        <v>5203.5142857142855</v>
      </c>
      <c r="F15" s="51">
        <f t="shared" si="0"/>
        <v>5203.5142857142855</v>
      </c>
      <c r="G15" s="51">
        <f t="shared" si="3"/>
        <v>5203.5142857142855</v>
      </c>
      <c r="H15" s="51">
        <f t="shared" si="1"/>
        <v>5203.5142857142855</v>
      </c>
      <c r="I15" s="51">
        <f t="shared" si="1"/>
        <v>5203.5142857142855</v>
      </c>
      <c r="J15" s="51">
        <f t="shared" si="1"/>
        <v>5203.5142857142855</v>
      </c>
      <c r="K15" s="51">
        <f t="shared" si="1"/>
        <v>5203.5142857142855</v>
      </c>
      <c r="L15" s="51">
        <f t="shared" si="1"/>
        <v>5203.5142857142855</v>
      </c>
      <c r="M15" s="51">
        <f t="shared" si="1"/>
        <v>5203.5142857142855</v>
      </c>
      <c r="N15" s="51">
        <f t="shared" si="1"/>
        <v>5203.5142857142855</v>
      </c>
      <c r="O15" s="51">
        <f t="shared" si="1"/>
        <v>5203.5142857142855</v>
      </c>
      <c r="P15" s="51">
        <f t="shared" si="1"/>
        <v>5203.5142857142855</v>
      </c>
      <c r="Q15" s="51">
        <f t="shared" si="1"/>
        <v>5203.5142857142855</v>
      </c>
      <c r="R15" s="51">
        <f t="shared" si="1"/>
        <v>5203.5142857142855</v>
      </c>
      <c r="S15" s="51">
        <f t="shared" si="1"/>
        <v>5203.5142857142855</v>
      </c>
      <c r="T15" s="51">
        <f t="shared" si="1"/>
        <v>5203.5142857142855</v>
      </c>
      <c r="U15" s="51">
        <f t="shared" si="1"/>
        <v>5203.5142857142855</v>
      </c>
      <c r="V15" s="51">
        <f t="shared" si="1"/>
        <v>5203.5142857142855</v>
      </c>
      <c r="W15" s="51">
        <f t="shared" si="1"/>
        <v>5203.5142857142855</v>
      </c>
      <c r="X15" s="51">
        <f t="shared" si="1"/>
        <v>5203.5142857142855</v>
      </c>
      <c r="Y15" s="51">
        <f t="shared" si="1"/>
        <v>5203.5142857142855</v>
      </c>
    </row>
    <row r="16" spans="1:25" x14ac:dyDescent="0.25">
      <c r="A16" s="38" t="s">
        <v>55</v>
      </c>
      <c r="B16" s="39">
        <v>0</v>
      </c>
      <c r="C16" s="39">
        <v>35</v>
      </c>
      <c r="D16" s="39">
        <f t="shared" si="2"/>
        <v>0</v>
      </c>
      <c r="F16" s="51">
        <f t="shared" si="0"/>
        <v>0</v>
      </c>
      <c r="G16" s="51">
        <f t="shared" si="3"/>
        <v>0</v>
      </c>
      <c r="H16" s="51">
        <f t="shared" si="1"/>
        <v>0</v>
      </c>
      <c r="I16" s="51">
        <f t="shared" si="1"/>
        <v>0</v>
      </c>
      <c r="J16" s="51">
        <f t="shared" si="1"/>
        <v>0</v>
      </c>
      <c r="K16" s="51">
        <f t="shared" si="1"/>
        <v>0</v>
      </c>
      <c r="L16" s="51">
        <f t="shared" si="1"/>
        <v>0</v>
      </c>
      <c r="M16" s="51">
        <f t="shared" si="1"/>
        <v>0</v>
      </c>
      <c r="N16" s="51">
        <f t="shared" si="1"/>
        <v>0</v>
      </c>
      <c r="O16" s="51">
        <f t="shared" si="1"/>
        <v>0</v>
      </c>
      <c r="P16" s="51">
        <f t="shared" si="1"/>
        <v>0</v>
      </c>
      <c r="Q16" s="51">
        <f t="shared" si="1"/>
        <v>0</v>
      </c>
      <c r="R16" s="51">
        <f t="shared" si="1"/>
        <v>0</v>
      </c>
      <c r="S16" s="51">
        <f t="shared" si="1"/>
        <v>0</v>
      </c>
      <c r="T16" s="51">
        <f t="shared" si="1"/>
        <v>0</v>
      </c>
      <c r="U16" s="51">
        <f t="shared" si="1"/>
        <v>0</v>
      </c>
      <c r="V16" s="51">
        <f t="shared" si="1"/>
        <v>0</v>
      </c>
      <c r="W16" s="51">
        <f t="shared" si="1"/>
        <v>0</v>
      </c>
      <c r="X16" s="51">
        <f t="shared" si="1"/>
        <v>0</v>
      </c>
      <c r="Y16" s="51">
        <f t="shared" si="1"/>
        <v>0</v>
      </c>
    </row>
    <row r="17" spans="1:25" x14ac:dyDescent="0.25">
      <c r="A17" s="38" t="s">
        <v>56</v>
      </c>
      <c r="B17" s="39">
        <v>53250</v>
      </c>
      <c r="C17" s="39">
        <v>0</v>
      </c>
      <c r="D17" s="39">
        <v>0</v>
      </c>
      <c r="F17" s="51">
        <f t="shared" si="0"/>
        <v>0</v>
      </c>
      <c r="G17" s="51">
        <f t="shared" si="3"/>
        <v>0</v>
      </c>
      <c r="H17" s="51">
        <f t="shared" si="1"/>
        <v>0</v>
      </c>
      <c r="I17" s="51">
        <f t="shared" si="1"/>
        <v>0</v>
      </c>
      <c r="J17" s="51">
        <f t="shared" si="1"/>
        <v>0</v>
      </c>
      <c r="K17" s="51">
        <f t="shared" si="1"/>
        <v>0</v>
      </c>
      <c r="L17" s="51">
        <f t="shared" si="1"/>
        <v>0</v>
      </c>
      <c r="M17" s="51">
        <f t="shared" si="1"/>
        <v>0</v>
      </c>
      <c r="N17" s="51">
        <f t="shared" si="1"/>
        <v>0</v>
      </c>
      <c r="O17" s="51">
        <f t="shared" si="1"/>
        <v>0</v>
      </c>
      <c r="P17" s="51">
        <f t="shared" si="1"/>
        <v>0</v>
      </c>
      <c r="Q17" s="51">
        <f t="shared" si="1"/>
        <v>0</v>
      </c>
      <c r="R17" s="51">
        <f t="shared" si="1"/>
        <v>0</v>
      </c>
      <c r="S17" s="51">
        <f t="shared" si="1"/>
        <v>0</v>
      </c>
      <c r="T17" s="51">
        <f t="shared" si="1"/>
        <v>0</v>
      </c>
      <c r="U17" s="51">
        <f t="shared" si="1"/>
        <v>0</v>
      </c>
      <c r="V17" s="51">
        <f t="shared" si="1"/>
        <v>0</v>
      </c>
      <c r="W17" s="51">
        <f t="shared" si="1"/>
        <v>0</v>
      </c>
      <c r="X17" s="51">
        <f t="shared" si="1"/>
        <v>0</v>
      </c>
      <c r="Y17" s="51">
        <f t="shared" si="1"/>
        <v>0</v>
      </c>
    </row>
    <row r="18" spans="1:25" x14ac:dyDescent="0.25">
      <c r="A18" s="38" t="s">
        <v>57</v>
      </c>
      <c r="B18" s="42">
        <v>872000</v>
      </c>
      <c r="C18" s="39">
        <v>10</v>
      </c>
      <c r="D18" s="39">
        <f t="shared" si="2"/>
        <v>87200</v>
      </c>
      <c r="F18" s="57">
        <f t="shared" si="0"/>
        <v>87200</v>
      </c>
      <c r="G18" s="57">
        <f t="shared" si="3"/>
        <v>87200</v>
      </c>
      <c r="H18" s="57">
        <f t="shared" si="3"/>
        <v>87200</v>
      </c>
      <c r="I18" s="57">
        <f t="shared" si="3"/>
        <v>87200</v>
      </c>
      <c r="J18" s="57">
        <f t="shared" si="3"/>
        <v>87200</v>
      </c>
      <c r="K18" s="57">
        <f t="shared" si="3"/>
        <v>87200</v>
      </c>
      <c r="L18" s="57">
        <f t="shared" si="3"/>
        <v>87200</v>
      </c>
      <c r="M18" s="57">
        <f t="shared" si="3"/>
        <v>87200</v>
      </c>
      <c r="N18" s="57">
        <f t="shared" si="3"/>
        <v>87200</v>
      </c>
      <c r="O18" s="57">
        <f t="shared" si="3"/>
        <v>87200</v>
      </c>
      <c r="P18" s="57">
        <f t="shared" si="3"/>
        <v>0</v>
      </c>
      <c r="Q18" s="57">
        <f t="shared" si="3"/>
        <v>0</v>
      </c>
      <c r="R18" s="57">
        <f t="shared" si="3"/>
        <v>0</v>
      </c>
      <c r="S18" s="57">
        <f t="shared" si="3"/>
        <v>0</v>
      </c>
      <c r="T18" s="57">
        <f t="shared" si="3"/>
        <v>0</v>
      </c>
      <c r="U18" s="57">
        <f t="shared" si="3"/>
        <v>0</v>
      </c>
      <c r="V18" s="57">
        <f t="shared" si="3"/>
        <v>0</v>
      </c>
      <c r="W18" s="57">
        <f t="shared" ref="W18:Y18" si="4">IF((V60-V18)&gt;=0,V18,IF(V60=0,0,IF(V60&lt;V18,V60,"ERROR")))</f>
        <v>0</v>
      </c>
      <c r="X18" s="57">
        <f t="shared" si="4"/>
        <v>0</v>
      </c>
      <c r="Y18" s="57">
        <f t="shared" si="4"/>
        <v>0</v>
      </c>
    </row>
    <row r="19" spans="1:25" x14ac:dyDescent="0.25">
      <c r="A19" s="38"/>
      <c r="B19" s="39"/>
      <c r="C19" s="39"/>
      <c r="D19" s="39"/>
      <c r="F19" s="52">
        <f>SUM(F3:F18)</f>
        <v>777198.25881049922</v>
      </c>
      <c r="G19" s="52">
        <f t="shared" ref="G19:Y19" si="5">SUM(G3:G18)</f>
        <v>777198.25881049922</v>
      </c>
      <c r="H19" s="52">
        <f t="shared" si="5"/>
        <v>777198.25881049922</v>
      </c>
      <c r="I19" s="52">
        <f t="shared" si="5"/>
        <v>777198.25881049922</v>
      </c>
      <c r="J19" s="52">
        <f t="shared" si="5"/>
        <v>777198.25881049922</v>
      </c>
      <c r="K19" s="52">
        <f t="shared" si="5"/>
        <v>777198.25881049922</v>
      </c>
      <c r="L19" s="52">
        <f t="shared" si="5"/>
        <v>777198.25881049922</v>
      </c>
      <c r="M19" s="52">
        <f t="shared" si="5"/>
        <v>777198.25881049922</v>
      </c>
      <c r="N19" s="52">
        <f t="shared" si="5"/>
        <v>777198.25881049922</v>
      </c>
      <c r="O19" s="52">
        <f t="shared" si="5"/>
        <v>777198.25881049922</v>
      </c>
      <c r="P19" s="52">
        <f t="shared" si="5"/>
        <v>621867.15881049936</v>
      </c>
      <c r="Q19" s="52">
        <f t="shared" si="5"/>
        <v>621867.15881049924</v>
      </c>
      <c r="R19" s="52">
        <f t="shared" si="5"/>
        <v>621867.15881049924</v>
      </c>
      <c r="S19" s="52">
        <f t="shared" si="5"/>
        <v>621867.15881049924</v>
      </c>
      <c r="T19" s="52">
        <f t="shared" si="5"/>
        <v>621867.15881049924</v>
      </c>
      <c r="U19" s="52">
        <f t="shared" si="5"/>
        <v>621867.15881049924</v>
      </c>
      <c r="V19" s="52">
        <f t="shared" si="5"/>
        <v>621867.15881049924</v>
      </c>
      <c r="W19" s="52">
        <f t="shared" si="5"/>
        <v>621867.15881049924</v>
      </c>
      <c r="X19" s="52">
        <f t="shared" si="5"/>
        <v>621867.15881049924</v>
      </c>
      <c r="Y19" s="52">
        <f t="shared" si="5"/>
        <v>621867.15881049924</v>
      </c>
    </row>
    <row r="20" spans="1:25" x14ac:dyDescent="0.25">
      <c r="A20" s="38"/>
      <c r="B20" s="39"/>
      <c r="C20" s="39"/>
      <c r="D20" s="39"/>
    </row>
    <row r="21" spans="1:25" x14ac:dyDescent="0.25">
      <c r="A21" s="43"/>
      <c r="B21" s="44">
        <f>SUM(B3:B20)</f>
        <v>27275499.999999996</v>
      </c>
      <c r="C21" s="44"/>
      <c r="D21" s="44">
        <f>SUM(D3:D20)</f>
        <v>777198.25881049922</v>
      </c>
      <c r="F21" s="7" t="s">
        <v>59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x14ac:dyDescent="0.25">
      <c r="A22" s="46" t="s">
        <v>63</v>
      </c>
      <c r="B22" s="42">
        <v>6217000</v>
      </c>
      <c r="C22" s="42"/>
      <c r="D22" s="42"/>
      <c r="F22" s="56">
        <v>2025</v>
      </c>
      <c r="G22" s="56">
        <v>2026</v>
      </c>
      <c r="H22" s="56">
        <v>2027</v>
      </c>
      <c r="I22" s="56">
        <v>2028</v>
      </c>
      <c r="J22" s="56">
        <v>2029</v>
      </c>
      <c r="K22" s="56">
        <v>2030</v>
      </c>
      <c r="L22" s="56">
        <v>2031</v>
      </c>
      <c r="M22" s="56">
        <v>2032</v>
      </c>
      <c r="N22" s="56">
        <v>2033</v>
      </c>
      <c r="O22" s="56">
        <v>2034</v>
      </c>
      <c r="P22" s="56">
        <v>2035</v>
      </c>
      <c r="Q22" s="56">
        <v>2036</v>
      </c>
      <c r="R22" s="56">
        <v>2037</v>
      </c>
      <c r="S22" s="56">
        <v>2038</v>
      </c>
      <c r="T22" s="56">
        <v>2039</v>
      </c>
      <c r="U22" s="56">
        <v>2040</v>
      </c>
      <c r="V22" s="56">
        <v>2041</v>
      </c>
      <c r="W22" s="56">
        <v>2042</v>
      </c>
      <c r="X22" s="56">
        <v>2043</v>
      </c>
      <c r="Y22" s="56">
        <v>2044</v>
      </c>
    </row>
    <row r="23" spans="1:25" x14ac:dyDescent="0.25">
      <c r="A23" s="38"/>
      <c r="B23" s="39"/>
      <c r="C23" s="39"/>
      <c r="D23" s="39"/>
      <c r="F23" s="51">
        <f t="shared" ref="F23:F38" si="6">B3</f>
        <v>681311</v>
      </c>
      <c r="G23" s="51">
        <f>F45</f>
        <v>613179.9</v>
      </c>
      <c r="H23" s="51">
        <f t="shared" ref="H23:Y37" si="7">G45</f>
        <v>545048.80000000005</v>
      </c>
      <c r="I23" s="51">
        <f t="shared" si="7"/>
        <v>476917.70000000007</v>
      </c>
      <c r="J23" s="51">
        <f t="shared" si="7"/>
        <v>408786.60000000009</v>
      </c>
      <c r="K23" s="51">
        <f t="shared" si="7"/>
        <v>340655.50000000012</v>
      </c>
      <c r="L23" s="51">
        <f t="shared" si="7"/>
        <v>272524.40000000014</v>
      </c>
      <c r="M23" s="51">
        <f t="shared" si="7"/>
        <v>204393.30000000013</v>
      </c>
      <c r="N23" s="51">
        <f t="shared" si="7"/>
        <v>136262.20000000013</v>
      </c>
      <c r="O23" s="51">
        <f t="shared" si="7"/>
        <v>68131.100000000122</v>
      </c>
      <c r="P23" s="51">
        <f t="shared" si="7"/>
        <v>1.1641532182693481E-10</v>
      </c>
      <c r="Q23" s="51">
        <f t="shared" si="7"/>
        <v>0</v>
      </c>
      <c r="R23" s="51">
        <f t="shared" si="7"/>
        <v>0</v>
      </c>
      <c r="S23" s="51">
        <f t="shared" si="7"/>
        <v>0</v>
      </c>
      <c r="T23" s="51">
        <f t="shared" si="7"/>
        <v>0</v>
      </c>
      <c r="U23" s="51">
        <f t="shared" si="7"/>
        <v>0</v>
      </c>
      <c r="V23" s="51">
        <f t="shared" si="7"/>
        <v>0</v>
      </c>
      <c r="W23" s="51">
        <f t="shared" si="7"/>
        <v>0</v>
      </c>
      <c r="X23" s="51">
        <f t="shared" si="7"/>
        <v>0</v>
      </c>
      <c r="Y23" s="51">
        <f t="shared" si="7"/>
        <v>0</v>
      </c>
    </row>
    <row r="24" spans="1:25" ht="15.75" thickBot="1" x14ac:dyDescent="0.3">
      <c r="A24" s="49" t="s">
        <v>58</v>
      </c>
      <c r="B24" s="50">
        <f>+B21+B22-B17</f>
        <v>33439249.999999996</v>
      </c>
      <c r="C24" s="39"/>
      <c r="D24" s="39"/>
      <c r="F24" s="51">
        <f t="shared" si="6"/>
        <v>6222345.5041099275</v>
      </c>
      <c r="G24" s="51">
        <f t="shared" ref="G24:V38" si="8">F46</f>
        <v>6109211.9494897472</v>
      </c>
      <c r="H24" s="51">
        <f t="shared" si="8"/>
        <v>5996078.3948695669</v>
      </c>
      <c r="I24" s="51">
        <f t="shared" si="8"/>
        <v>5882944.8402493866</v>
      </c>
      <c r="J24" s="51">
        <f t="shared" si="8"/>
        <v>5769811.2856292063</v>
      </c>
      <c r="K24" s="51">
        <f t="shared" si="8"/>
        <v>5656677.7310090261</v>
      </c>
      <c r="L24" s="51">
        <f t="shared" si="8"/>
        <v>5543544.1763888458</v>
      </c>
      <c r="M24" s="51">
        <f t="shared" si="8"/>
        <v>5430410.6217686655</v>
      </c>
      <c r="N24" s="51">
        <f t="shared" si="8"/>
        <v>5317277.0671484852</v>
      </c>
      <c r="O24" s="51">
        <f t="shared" si="8"/>
        <v>5204143.5125283049</v>
      </c>
      <c r="P24" s="51">
        <f t="shared" si="8"/>
        <v>5091009.9579081247</v>
      </c>
      <c r="Q24" s="51">
        <f t="shared" si="8"/>
        <v>4977876.4032879444</v>
      </c>
      <c r="R24" s="51">
        <f t="shared" si="8"/>
        <v>4864742.8486677641</v>
      </c>
      <c r="S24" s="51">
        <f t="shared" si="8"/>
        <v>4751609.2940475838</v>
      </c>
      <c r="T24" s="51">
        <f t="shared" si="8"/>
        <v>4638475.7394274035</v>
      </c>
      <c r="U24" s="51">
        <f t="shared" si="8"/>
        <v>4525342.1848072233</v>
      </c>
      <c r="V24" s="51">
        <f t="shared" si="8"/>
        <v>4412208.630187043</v>
      </c>
      <c r="W24" s="51">
        <f t="shared" si="7"/>
        <v>4299075.0755668627</v>
      </c>
      <c r="X24" s="51">
        <f t="shared" si="7"/>
        <v>4185941.5209466824</v>
      </c>
      <c r="Y24" s="51">
        <f t="shared" si="7"/>
        <v>4072807.9663265022</v>
      </c>
    </row>
    <row r="25" spans="1:25" x14ac:dyDescent="0.25">
      <c r="F25" s="51">
        <f t="shared" si="6"/>
        <v>6040242.0566127449</v>
      </c>
      <c r="G25" s="51">
        <f t="shared" si="8"/>
        <v>5867663.7121380949</v>
      </c>
      <c r="H25" s="51">
        <f t="shared" si="7"/>
        <v>5695085.367663445</v>
      </c>
      <c r="I25" s="51">
        <f t="shared" si="7"/>
        <v>5522507.023188795</v>
      </c>
      <c r="J25" s="51">
        <f t="shared" si="7"/>
        <v>5349928.678714145</v>
      </c>
      <c r="K25" s="51">
        <f t="shared" si="7"/>
        <v>5177350.334239495</v>
      </c>
      <c r="L25" s="51">
        <f t="shared" si="7"/>
        <v>5004771.989764845</v>
      </c>
      <c r="M25" s="51">
        <f t="shared" si="7"/>
        <v>4832193.645290195</v>
      </c>
      <c r="N25" s="51">
        <f t="shared" si="7"/>
        <v>4659615.300815545</v>
      </c>
      <c r="O25" s="51">
        <f t="shared" si="7"/>
        <v>4487036.956340895</v>
      </c>
      <c r="P25" s="51">
        <f t="shared" si="7"/>
        <v>4314458.611866245</v>
      </c>
      <c r="Q25" s="51">
        <f t="shared" si="7"/>
        <v>4141880.2673915951</v>
      </c>
      <c r="R25" s="51">
        <f t="shared" si="7"/>
        <v>3969301.9229169451</v>
      </c>
      <c r="S25" s="51">
        <f t="shared" si="7"/>
        <v>3796723.5784422951</v>
      </c>
      <c r="T25" s="51">
        <f t="shared" si="7"/>
        <v>3624145.2339676451</v>
      </c>
      <c r="U25" s="51">
        <f t="shared" si="7"/>
        <v>3451566.8894929951</v>
      </c>
      <c r="V25" s="51">
        <f t="shared" si="7"/>
        <v>3278988.5450183451</v>
      </c>
      <c r="W25" s="51">
        <f t="shared" si="7"/>
        <v>3106410.2005436951</v>
      </c>
      <c r="X25" s="51">
        <f t="shared" si="7"/>
        <v>2933831.8560690451</v>
      </c>
      <c r="Y25" s="51">
        <f t="shared" si="7"/>
        <v>2761253.5115943952</v>
      </c>
    </row>
    <row r="26" spans="1:25" x14ac:dyDescent="0.25">
      <c r="F26" s="51">
        <f t="shared" si="6"/>
        <v>5304942.5132494718</v>
      </c>
      <c r="G26" s="51">
        <f t="shared" si="8"/>
        <v>5208489.0130085722</v>
      </c>
      <c r="H26" s="51">
        <f t="shared" si="7"/>
        <v>5112035.5127676725</v>
      </c>
      <c r="I26" s="51">
        <f t="shared" si="7"/>
        <v>5015582.0125267729</v>
      </c>
      <c r="J26" s="51">
        <f t="shared" si="7"/>
        <v>4919128.5122858733</v>
      </c>
      <c r="K26" s="51">
        <f t="shared" si="7"/>
        <v>4822675.0120449737</v>
      </c>
      <c r="L26" s="51">
        <f t="shared" si="7"/>
        <v>4726221.511804074</v>
      </c>
      <c r="M26" s="51">
        <f t="shared" si="7"/>
        <v>4629768.0115631744</v>
      </c>
      <c r="N26" s="51">
        <f t="shared" si="7"/>
        <v>4533314.5113222748</v>
      </c>
      <c r="O26" s="51">
        <f t="shared" si="7"/>
        <v>4436861.0110813752</v>
      </c>
      <c r="P26" s="51">
        <f t="shared" si="7"/>
        <v>4340407.5108404756</v>
      </c>
      <c r="Q26" s="51">
        <f t="shared" si="7"/>
        <v>4243954.0105995759</v>
      </c>
      <c r="R26" s="51">
        <f t="shared" si="7"/>
        <v>4147500.5103586763</v>
      </c>
      <c r="S26" s="51">
        <f t="shared" si="7"/>
        <v>4051047.0101177767</v>
      </c>
      <c r="T26" s="51">
        <f t="shared" si="7"/>
        <v>3954593.5098768771</v>
      </c>
      <c r="U26" s="51">
        <f t="shared" si="7"/>
        <v>3858140.0096359774</v>
      </c>
      <c r="V26" s="51">
        <f t="shared" si="7"/>
        <v>3761686.5093950778</v>
      </c>
      <c r="W26" s="51">
        <f t="shared" si="7"/>
        <v>3665233.0091541782</v>
      </c>
      <c r="X26" s="51">
        <f t="shared" si="7"/>
        <v>3568779.5089132786</v>
      </c>
      <c r="Y26" s="51">
        <f t="shared" si="7"/>
        <v>3472326.008672379</v>
      </c>
    </row>
    <row r="27" spans="1:25" x14ac:dyDescent="0.25">
      <c r="F27" s="51">
        <f t="shared" si="6"/>
        <v>3605278.3411339</v>
      </c>
      <c r="G27" s="51">
        <f t="shared" si="8"/>
        <v>3533172.7743112221</v>
      </c>
      <c r="H27" s="51">
        <f t="shared" si="7"/>
        <v>3461067.2074885443</v>
      </c>
      <c r="I27" s="51">
        <f t="shared" si="7"/>
        <v>3388961.6406658664</v>
      </c>
      <c r="J27" s="51">
        <f t="shared" si="7"/>
        <v>3316856.0738431886</v>
      </c>
      <c r="K27" s="51">
        <f t="shared" si="7"/>
        <v>3244750.5070205107</v>
      </c>
      <c r="L27" s="51">
        <f t="shared" si="7"/>
        <v>3172644.9401978329</v>
      </c>
      <c r="M27" s="51">
        <f t="shared" si="7"/>
        <v>3100539.373375155</v>
      </c>
      <c r="N27" s="51">
        <f t="shared" si="7"/>
        <v>3028433.8065524772</v>
      </c>
      <c r="O27" s="51">
        <f t="shared" si="7"/>
        <v>2956328.2397297993</v>
      </c>
      <c r="P27" s="51">
        <f t="shared" si="7"/>
        <v>2884222.6729071215</v>
      </c>
      <c r="Q27" s="51">
        <f t="shared" si="7"/>
        <v>2812117.1060844436</v>
      </c>
      <c r="R27" s="51">
        <f t="shared" si="7"/>
        <v>2740011.5392617658</v>
      </c>
      <c r="S27" s="51">
        <f t="shared" si="7"/>
        <v>2667905.9724390879</v>
      </c>
      <c r="T27" s="51">
        <f t="shared" si="7"/>
        <v>2595800.4056164101</v>
      </c>
      <c r="U27" s="51">
        <f t="shared" si="7"/>
        <v>2523694.8387937322</v>
      </c>
      <c r="V27" s="51">
        <f t="shared" si="7"/>
        <v>2451589.2719710544</v>
      </c>
      <c r="W27" s="51">
        <f t="shared" si="7"/>
        <v>2379483.7051483765</v>
      </c>
      <c r="X27" s="51">
        <f t="shared" si="7"/>
        <v>2307378.1383256987</v>
      </c>
      <c r="Y27" s="51">
        <f t="shared" si="7"/>
        <v>2235272.5715030208</v>
      </c>
    </row>
    <row r="28" spans="1:25" x14ac:dyDescent="0.25">
      <c r="F28" s="51">
        <f t="shared" si="6"/>
        <v>629123</v>
      </c>
      <c r="G28" s="51">
        <f t="shared" si="8"/>
        <v>616540.54</v>
      </c>
      <c r="H28" s="51">
        <f t="shared" si="7"/>
        <v>603958.08000000007</v>
      </c>
      <c r="I28" s="51">
        <f t="shared" si="7"/>
        <v>591375.62000000011</v>
      </c>
      <c r="J28" s="51">
        <f t="shared" si="7"/>
        <v>578793.16000000015</v>
      </c>
      <c r="K28" s="51">
        <f t="shared" si="7"/>
        <v>566210.70000000019</v>
      </c>
      <c r="L28" s="51">
        <f t="shared" si="7"/>
        <v>553628.24000000022</v>
      </c>
      <c r="M28" s="51">
        <f t="shared" si="7"/>
        <v>541045.78000000026</v>
      </c>
      <c r="N28" s="51">
        <f t="shared" si="7"/>
        <v>528463.3200000003</v>
      </c>
      <c r="O28" s="51">
        <f t="shared" si="7"/>
        <v>515880.86000000028</v>
      </c>
      <c r="P28" s="51">
        <f t="shared" si="7"/>
        <v>503298.40000000026</v>
      </c>
      <c r="Q28" s="51">
        <f t="shared" si="7"/>
        <v>490715.94000000024</v>
      </c>
      <c r="R28" s="51">
        <f t="shared" si="7"/>
        <v>478133.48000000021</v>
      </c>
      <c r="S28" s="51">
        <f t="shared" si="7"/>
        <v>465551.02000000019</v>
      </c>
      <c r="T28" s="51">
        <f t="shared" si="7"/>
        <v>452968.56000000017</v>
      </c>
      <c r="U28" s="51">
        <f t="shared" si="7"/>
        <v>440386.10000000015</v>
      </c>
      <c r="V28" s="51">
        <f t="shared" si="7"/>
        <v>427803.64000000013</v>
      </c>
      <c r="W28" s="51">
        <f t="shared" si="7"/>
        <v>415221.18000000011</v>
      </c>
      <c r="X28" s="51">
        <f t="shared" si="7"/>
        <v>402638.72000000009</v>
      </c>
      <c r="Y28" s="51">
        <f t="shared" si="7"/>
        <v>390056.26000000007</v>
      </c>
    </row>
    <row r="29" spans="1:25" x14ac:dyDescent="0.25">
      <c r="F29" s="51">
        <f t="shared" si="6"/>
        <v>921959.32487606222</v>
      </c>
      <c r="G29" s="51">
        <f t="shared" si="8"/>
        <v>885080.95188101975</v>
      </c>
      <c r="H29" s="51">
        <f t="shared" si="7"/>
        <v>848202.57888597727</v>
      </c>
      <c r="I29" s="51">
        <f t="shared" si="7"/>
        <v>811324.2058909348</v>
      </c>
      <c r="J29" s="51">
        <f t="shared" si="7"/>
        <v>774445.83289589232</v>
      </c>
      <c r="K29" s="51">
        <f t="shared" si="7"/>
        <v>737567.45990084985</v>
      </c>
      <c r="L29" s="51">
        <f t="shared" si="7"/>
        <v>700689.08690580737</v>
      </c>
      <c r="M29" s="51">
        <f t="shared" si="7"/>
        <v>663810.7139107649</v>
      </c>
      <c r="N29" s="51">
        <f t="shared" si="7"/>
        <v>626932.34091572242</v>
      </c>
      <c r="O29" s="51">
        <f t="shared" si="7"/>
        <v>590053.96792067995</v>
      </c>
      <c r="P29" s="51">
        <f t="shared" si="7"/>
        <v>553175.59492563747</v>
      </c>
      <c r="Q29" s="51">
        <f t="shared" si="7"/>
        <v>516297.221930595</v>
      </c>
      <c r="R29" s="51">
        <f t="shared" si="7"/>
        <v>479418.84893555252</v>
      </c>
      <c r="S29" s="51">
        <f t="shared" si="7"/>
        <v>442540.47594051005</v>
      </c>
      <c r="T29" s="51">
        <f t="shared" si="7"/>
        <v>405662.10294546757</v>
      </c>
      <c r="U29" s="51">
        <f t="shared" si="7"/>
        <v>368783.7299504251</v>
      </c>
      <c r="V29" s="51">
        <f t="shared" si="7"/>
        <v>331905.35695538262</v>
      </c>
      <c r="W29" s="51">
        <f t="shared" si="7"/>
        <v>295026.98396034015</v>
      </c>
      <c r="X29" s="51">
        <f t="shared" si="7"/>
        <v>258148.61096529767</v>
      </c>
      <c r="Y29" s="51">
        <f t="shared" si="7"/>
        <v>221270.2379702552</v>
      </c>
    </row>
    <row r="30" spans="1:25" x14ac:dyDescent="0.25">
      <c r="F30" s="51">
        <f t="shared" si="6"/>
        <v>1537570.5339503083</v>
      </c>
      <c r="G30" s="51">
        <f t="shared" si="8"/>
        <v>1476067.7125922961</v>
      </c>
      <c r="H30" s="51">
        <f t="shared" si="7"/>
        <v>1414564.8912342838</v>
      </c>
      <c r="I30" s="51">
        <f t="shared" si="7"/>
        <v>1353062.0698762715</v>
      </c>
      <c r="J30" s="51">
        <f t="shared" si="7"/>
        <v>1291559.2485182593</v>
      </c>
      <c r="K30" s="51">
        <f t="shared" si="7"/>
        <v>1230056.427160247</v>
      </c>
      <c r="L30" s="51">
        <f t="shared" si="7"/>
        <v>1168553.6058022347</v>
      </c>
      <c r="M30" s="51">
        <f t="shared" si="7"/>
        <v>1107050.7844442225</v>
      </c>
      <c r="N30" s="51">
        <f t="shared" si="7"/>
        <v>1045547.9630862101</v>
      </c>
      <c r="O30" s="51">
        <f t="shared" si="7"/>
        <v>984045.14172819769</v>
      </c>
      <c r="P30" s="51">
        <f t="shared" si="7"/>
        <v>922542.32037018531</v>
      </c>
      <c r="Q30" s="51">
        <f t="shared" si="7"/>
        <v>861039.49901217292</v>
      </c>
      <c r="R30" s="51">
        <f t="shared" si="7"/>
        <v>799536.67765416054</v>
      </c>
      <c r="S30" s="51">
        <f t="shared" si="7"/>
        <v>738033.85629614815</v>
      </c>
      <c r="T30" s="51">
        <f t="shared" si="7"/>
        <v>676531.03493813577</v>
      </c>
      <c r="U30" s="51">
        <f t="shared" si="7"/>
        <v>615028.21358012338</v>
      </c>
      <c r="V30" s="51">
        <f t="shared" si="7"/>
        <v>553525.392222111</v>
      </c>
      <c r="W30" s="51">
        <f t="shared" si="7"/>
        <v>492022.57086409867</v>
      </c>
      <c r="X30" s="51">
        <f t="shared" si="7"/>
        <v>430519.74950608634</v>
      </c>
      <c r="Y30" s="51">
        <f t="shared" si="7"/>
        <v>369016.92814807402</v>
      </c>
    </row>
    <row r="31" spans="1:25" x14ac:dyDescent="0.25">
      <c r="F31" s="51">
        <f t="shared" si="6"/>
        <v>714935.70294987946</v>
      </c>
      <c r="G31" s="51">
        <f t="shared" si="8"/>
        <v>679188.91780238552</v>
      </c>
      <c r="H31" s="51">
        <f t="shared" si="7"/>
        <v>643442.13265489158</v>
      </c>
      <c r="I31" s="51">
        <f t="shared" si="7"/>
        <v>607695.34750739764</v>
      </c>
      <c r="J31" s="51">
        <f t="shared" si="7"/>
        <v>571948.56235990371</v>
      </c>
      <c r="K31" s="51">
        <f t="shared" si="7"/>
        <v>536201.77721240977</v>
      </c>
      <c r="L31" s="51">
        <f t="shared" si="7"/>
        <v>500454.99206491577</v>
      </c>
      <c r="M31" s="51">
        <f t="shared" si="7"/>
        <v>464708.20691742178</v>
      </c>
      <c r="N31" s="51">
        <f t="shared" si="7"/>
        <v>428961.42176992778</v>
      </c>
      <c r="O31" s="51">
        <f t="shared" si="7"/>
        <v>393214.63662243378</v>
      </c>
      <c r="P31" s="51">
        <f t="shared" si="7"/>
        <v>357467.85147493979</v>
      </c>
      <c r="Q31" s="51">
        <f t="shared" si="7"/>
        <v>321721.06632744579</v>
      </c>
      <c r="R31" s="51">
        <f t="shared" si="7"/>
        <v>285974.28117995179</v>
      </c>
      <c r="S31" s="51">
        <f t="shared" si="7"/>
        <v>250227.49603245783</v>
      </c>
      <c r="T31" s="51">
        <f t="shared" si="7"/>
        <v>214480.71088496386</v>
      </c>
      <c r="U31" s="51">
        <f t="shared" si="7"/>
        <v>178733.92573746989</v>
      </c>
      <c r="V31" s="51">
        <f t="shared" si="7"/>
        <v>142987.14058997593</v>
      </c>
      <c r="W31" s="51">
        <f t="shared" si="7"/>
        <v>107240.35544248196</v>
      </c>
      <c r="X31" s="51">
        <f t="shared" si="7"/>
        <v>71493.570294987992</v>
      </c>
      <c r="Y31" s="51">
        <f t="shared" si="7"/>
        <v>35746.785147494018</v>
      </c>
    </row>
    <row r="32" spans="1:25" x14ac:dyDescent="0.25">
      <c r="F32" s="51">
        <f t="shared" si="6"/>
        <v>168849.58949453142</v>
      </c>
      <c r="G32" s="51">
        <f t="shared" si="8"/>
        <v>163221.26984471371</v>
      </c>
      <c r="H32" s="51">
        <f t="shared" si="7"/>
        <v>157592.950194896</v>
      </c>
      <c r="I32" s="51">
        <f t="shared" si="7"/>
        <v>151964.63054507828</v>
      </c>
      <c r="J32" s="51">
        <f t="shared" si="7"/>
        <v>146336.31089526057</v>
      </c>
      <c r="K32" s="51">
        <f t="shared" si="7"/>
        <v>140707.99124544286</v>
      </c>
      <c r="L32" s="51">
        <f t="shared" si="7"/>
        <v>135079.67159562514</v>
      </c>
      <c r="M32" s="51">
        <f t="shared" si="7"/>
        <v>129451.35194580743</v>
      </c>
      <c r="N32" s="51">
        <f t="shared" si="7"/>
        <v>123823.03229598972</v>
      </c>
      <c r="O32" s="51">
        <f t="shared" si="7"/>
        <v>118194.712646172</v>
      </c>
      <c r="P32" s="51">
        <f t="shared" si="7"/>
        <v>112566.39299635429</v>
      </c>
      <c r="Q32" s="51">
        <f t="shared" si="7"/>
        <v>106938.07334653658</v>
      </c>
      <c r="R32" s="51">
        <f t="shared" si="7"/>
        <v>101309.75369671886</v>
      </c>
      <c r="S32" s="51">
        <f t="shared" si="7"/>
        <v>95681.434046901151</v>
      </c>
      <c r="T32" s="51">
        <f t="shared" si="7"/>
        <v>90053.114397083438</v>
      </c>
      <c r="U32" s="51">
        <f t="shared" si="7"/>
        <v>84424.794747265725</v>
      </c>
      <c r="V32" s="51">
        <f t="shared" si="7"/>
        <v>78796.475097448012</v>
      </c>
      <c r="W32" s="51">
        <f t="shared" si="7"/>
        <v>73168.155447630299</v>
      </c>
      <c r="X32" s="51">
        <f t="shared" si="7"/>
        <v>67539.835797812586</v>
      </c>
      <c r="Y32" s="51">
        <f t="shared" si="7"/>
        <v>61911.516147994873</v>
      </c>
    </row>
    <row r="33" spans="6:25" x14ac:dyDescent="0.25">
      <c r="F33" s="51">
        <f t="shared" si="6"/>
        <v>61906.433623174293</v>
      </c>
      <c r="G33" s="51">
        <f t="shared" si="8"/>
        <v>59842.885835735149</v>
      </c>
      <c r="H33" s="51">
        <f t="shared" si="7"/>
        <v>57779.338048296006</v>
      </c>
      <c r="I33" s="51">
        <f t="shared" si="7"/>
        <v>55715.790260856862</v>
      </c>
      <c r="J33" s="51">
        <f t="shared" si="7"/>
        <v>53652.242473417718</v>
      </c>
      <c r="K33" s="51">
        <f t="shared" si="7"/>
        <v>51588.694685978575</v>
      </c>
      <c r="L33" s="51">
        <f t="shared" si="7"/>
        <v>49525.146898539431</v>
      </c>
      <c r="M33" s="51">
        <f t="shared" si="7"/>
        <v>47461.599111100288</v>
      </c>
      <c r="N33" s="51">
        <f t="shared" si="7"/>
        <v>45398.051323661144</v>
      </c>
      <c r="O33" s="51">
        <f t="shared" si="7"/>
        <v>43334.503536222001</v>
      </c>
      <c r="P33" s="51">
        <f t="shared" si="7"/>
        <v>41270.955748782857</v>
      </c>
      <c r="Q33" s="51">
        <f t="shared" si="7"/>
        <v>39207.407961343713</v>
      </c>
      <c r="R33" s="51">
        <f t="shared" si="7"/>
        <v>37143.86017390457</v>
      </c>
      <c r="S33" s="51">
        <f t="shared" si="7"/>
        <v>35080.312386465426</v>
      </c>
      <c r="T33" s="51">
        <f t="shared" si="7"/>
        <v>33016.764599026283</v>
      </c>
      <c r="U33" s="51">
        <f t="shared" si="7"/>
        <v>30953.216811587139</v>
      </c>
      <c r="V33" s="51">
        <f t="shared" si="7"/>
        <v>28889.669024147996</v>
      </c>
      <c r="W33" s="51">
        <f t="shared" si="7"/>
        <v>26826.121236708852</v>
      </c>
      <c r="X33" s="51">
        <f t="shared" si="7"/>
        <v>24762.573449269708</v>
      </c>
      <c r="Y33" s="51">
        <f t="shared" si="7"/>
        <v>22699.025661830565</v>
      </c>
    </row>
    <row r="34" spans="6:25" x14ac:dyDescent="0.25">
      <c r="F34" s="51">
        <f t="shared" si="6"/>
        <v>279663</v>
      </c>
      <c r="G34" s="51">
        <f t="shared" si="8"/>
        <v>271672.62857142859</v>
      </c>
      <c r="H34" s="51">
        <f t="shared" si="7"/>
        <v>263682.25714285718</v>
      </c>
      <c r="I34" s="51">
        <f t="shared" si="7"/>
        <v>255691.88571428575</v>
      </c>
      <c r="J34" s="51">
        <f t="shared" si="7"/>
        <v>247701.51428571431</v>
      </c>
      <c r="K34" s="51">
        <f t="shared" si="7"/>
        <v>239711.14285714287</v>
      </c>
      <c r="L34" s="51">
        <f t="shared" si="7"/>
        <v>231720.77142857143</v>
      </c>
      <c r="M34" s="51">
        <f t="shared" si="7"/>
        <v>223730.4</v>
      </c>
      <c r="N34" s="51">
        <f t="shared" si="7"/>
        <v>215740.02857142856</v>
      </c>
      <c r="O34" s="51">
        <f t="shared" si="7"/>
        <v>207749.65714285712</v>
      </c>
      <c r="P34" s="51">
        <f t="shared" si="7"/>
        <v>199759.28571428568</v>
      </c>
      <c r="Q34" s="51">
        <f t="shared" si="7"/>
        <v>191768.91428571424</v>
      </c>
      <c r="R34" s="51">
        <f t="shared" si="7"/>
        <v>183778.54285714281</v>
      </c>
      <c r="S34" s="51">
        <f t="shared" si="7"/>
        <v>175788.17142857137</v>
      </c>
      <c r="T34" s="51">
        <f t="shared" si="7"/>
        <v>167797.79999999993</v>
      </c>
      <c r="U34" s="51">
        <f t="shared" si="7"/>
        <v>159807.42857142849</v>
      </c>
      <c r="V34" s="51">
        <f t="shared" si="7"/>
        <v>151817.05714285705</v>
      </c>
      <c r="W34" s="51">
        <f t="shared" si="7"/>
        <v>143826.68571428562</v>
      </c>
      <c r="X34" s="51">
        <f t="shared" si="7"/>
        <v>135836.31428571418</v>
      </c>
      <c r="Y34" s="51">
        <f t="shared" si="7"/>
        <v>127845.94285714276</v>
      </c>
    </row>
    <row r="35" spans="6:25" x14ac:dyDescent="0.25">
      <c r="F35" s="51">
        <f t="shared" si="6"/>
        <v>182123</v>
      </c>
      <c r="G35" s="51">
        <f t="shared" si="8"/>
        <v>176919.48571428572</v>
      </c>
      <c r="H35" s="51">
        <f t="shared" si="7"/>
        <v>171715.97142857144</v>
      </c>
      <c r="I35" s="51">
        <f t="shared" si="7"/>
        <v>166512.45714285717</v>
      </c>
      <c r="J35" s="51">
        <f t="shared" si="7"/>
        <v>161308.94285714289</v>
      </c>
      <c r="K35" s="51">
        <f t="shared" si="7"/>
        <v>156105.42857142861</v>
      </c>
      <c r="L35" s="51">
        <f t="shared" si="7"/>
        <v>150901.91428571433</v>
      </c>
      <c r="M35" s="51">
        <f t="shared" si="7"/>
        <v>145698.40000000005</v>
      </c>
      <c r="N35" s="51">
        <f t="shared" si="7"/>
        <v>140494.88571428577</v>
      </c>
      <c r="O35" s="51">
        <f t="shared" si="7"/>
        <v>135291.3714285715</v>
      </c>
      <c r="P35" s="51">
        <f t="shared" si="7"/>
        <v>130087.85714285722</v>
      </c>
      <c r="Q35" s="51">
        <f t="shared" si="7"/>
        <v>124884.34285714294</v>
      </c>
      <c r="R35" s="51">
        <f t="shared" si="7"/>
        <v>119680.82857142866</v>
      </c>
      <c r="S35" s="51">
        <f t="shared" si="7"/>
        <v>114477.31428571438</v>
      </c>
      <c r="T35" s="51">
        <f t="shared" si="7"/>
        <v>109273.8000000001</v>
      </c>
      <c r="U35" s="51">
        <f t="shared" si="7"/>
        <v>104070.28571428583</v>
      </c>
      <c r="V35" s="51">
        <f t="shared" si="7"/>
        <v>98866.771428571548</v>
      </c>
      <c r="W35" s="51">
        <f t="shared" si="7"/>
        <v>93663.25714285727</v>
      </c>
      <c r="X35" s="51">
        <f t="shared" si="7"/>
        <v>88459.742857142992</v>
      </c>
      <c r="Y35" s="51">
        <f t="shared" si="7"/>
        <v>83256.228571428714</v>
      </c>
    </row>
    <row r="36" spans="6:25" x14ac:dyDescent="0.25">
      <c r="F36" s="51">
        <f t="shared" si="6"/>
        <v>0</v>
      </c>
      <c r="G36" s="51">
        <f t="shared" si="8"/>
        <v>0</v>
      </c>
      <c r="H36" s="51">
        <f t="shared" si="7"/>
        <v>0</v>
      </c>
      <c r="I36" s="51">
        <f t="shared" si="7"/>
        <v>0</v>
      </c>
      <c r="J36" s="51">
        <f t="shared" si="7"/>
        <v>0</v>
      </c>
      <c r="K36" s="51">
        <f t="shared" si="7"/>
        <v>0</v>
      </c>
      <c r="L36" s="51">
        <f t="shared" si="7"/>
        <v>0</v>
      </c>
      <c r="M36" s="51">
        <f t="shared" si="7"/>
        <v>0</v>
      </c>
      <c r="N36" s="51">
        <f t="shared" si="7"/>
        <v>0</v>
      </c>
      <c r="O36" s="51">
        <f t="shared" si="7"/>
        <v>0</v>
      </c>
      <c r="P36" s="51">
        <f t="shared" si="7"/>
        <v>0</v>
      </c>
      <c r="Q36" s="51">
        <f t="shared" si="7"/>
        <v>0</v>
      </c>
      <c r="R36" s="51">
        <f t="shared" si="7"/>
        <v>0</v>
      </c>
      <c r="S36" s="51">
        <f t="shared" si="7"/>
        <v>0</v>
      </c>
      <c r="T36" s="51">
        <f t="shared" si="7"/>
        <v>0</v>
      </c>
      <c r="U36" s="51">
        <f t="shared" si="7"/>
        <v>0</v>
      </c>
      <c r="V36" s="51">
        <f t="shared" si="7"/>
        <v>0</v>
      </c>
      <c r="W36" s="51">
        <f t="shared" si="7"/>
        <v>0</v>
      </c>
      <c r="X36" s="51">
        <f t="shared" si="7"/>
        <v>0</v>
      </c>
      <c r="Y36" s="51">
        <f t="shared" si="7"/>
        <v>0</v>
      </c>
    </row>
    <row r="37" spans="6:25" x14ac:dyDescent="0.25">
      <c r="F37" s="51">
        <f t="shared" si="6"/>
        <v>53250</v>
      </c>
      <c r="G37" s="51">
        <f t="shared" si="8"/>
        <v>53250</v>
      </c>
      <c r="H37" s="51">
        <f t="shared" si="7"/>
        <v>53250</v>
      </c>
      <c r="I37" s="51">
        <f t="shared" si="7"/>
        <v>53250</v>
      </c>
      <c r="J37" s="51">
        <f t="shared" si="7"/>
        <v>53250</v>
      </c>
      <c r="K37" s="51">
        <f t="shared" si="7"/>
        <v>53250</v>
      </c>
      <c r="L37" s="51">
        <f t="shared" si="7"/>
        <v>53250</v>
      </c>
      <c r="M37" s="51">
        <f t="shared" si="7"/>
        <v>53250</v>
      </c>
      <c r="N37" s="51">
        <f t="shared" si="7"/>
        <v>53250</v>
      </c>
      <c r="O37" s="51">
        <f t="shared" si="7"/>
        <v>53250</v>
      </c>
      <c r="P37" s="51">
        <f t="shared" si="7"/>
        <v>53250</v>
      </c>
      <c r="Q37" s="51">
        <f t="shared" si="7"/>
        <v>53250</v>
      </c>
      <c r="R37" s="51">
        <f t="shared" si="7"/>
        <v>53250</v>
      </c>
      <c r="S37" s="51">
        <f t="shared" si="7"/>
        <v>53250</v>
      </c>
      <c r="T37" s="51">
        <f t="shared" si="7"/>
        <v>53250</v>
      </c>
      <c r="U37" s="51">
        <f t="shared" si="7"/>
        <v>53250</v>
      </c>
      <c r="V37" s="51">
        <f t="shared" si="7"/>
        <v>53250</v>
      </c>
      <c r="W37" s="51">
        <f t="shared" si="7"/>
        <v>53250</v>
      </c>
      <c r="X37" s="51">
        <f t="shared" si="7"/>
        <v>53250</v>
      </c>
      <c r="Y37" s="51">
        <f t="shared" si="7"/>
        <v>53250</v>
      </c>
    </row>
    <row r="38" spans="6:25" x14ac:dyDescent="0.25">
      <c r="F38" s="57">
        <f t="shared" si="6"/>
        <v>872000</v>
      </c>
      <c r="G38" s="57">
        <f t="shared" si="8"/>
        <v>784800</v>
      </c>
      <c r="H38" s="57">
        <f t="shared" si="8"/>
        <v>697600</v>
      </c>
      <c r="I38" s="57">
        <f t="shared" si="8"/>
        <v>610400</v>
      </c>
      <c r="J38" s="57">
        <f t="shared" si="8"/>
        <v>523200</v>
      </c>
      <c r="K38" s="57">
        <f t="shared" si="8"/>
        <v>436000</v>
      </c>
      <c r="L38" s="57">
        <f t="shared" si="8"/>
        <v>348800</v>
      </c>
      <c r="M38" s="57">
        <f t="shared" si="8"/>
        <v>261600</v>
      </c>
      <c r="N38" s="57">
        <f t="shared" si="8"/>
        <v>174400</v>
      </c>
      <c r="O38" s="57">
        <f t="shared" si="8"/>
        <v>87200</v>
      </c>
      <c r="P38" s="57">
        <f t="shared" si="8"/>
        <v>0</v>
      </c>
      <c r="Q38" s="57">
        <f t="shared" si="8"/>
        <v>0</v>
      </c>
      <c r="R38" s="57">
        <f t="shared" si="8"/>
        <v>0</v>
      </c>
      <c r="S38" s="57">
        <f t="shared" si="8"/>
        <v>0</v>
      </c>
      <c r="T38" s="57">
        <f t="shared" si="8"/>
        <v>0</v>
      </c>
      <c r="U38" s="57">
        <f t="shared" si="8"/>
        <v>0</v>
      </c>
      <c r="V38" s="57">
        <f t="shared" si="8"/>
        <v>0</v>
      </c>
      <c r="W38" s="57">
        <f t="shared" ref="W38:Y38" si="9">V60</f>
        <v>0</v>
      </c>
      <c r="X38" s="57">
        <f t="shared" si="9"/>
        <v>0</v>
      </c>
      <c r="Y38" s="57">
        <f t="shared" si="9"/>
        <v>0</v>
      </c>
    </row>
    <row r="39" spans="6:25" x14ac:dyDescent="0.25">
      <c r="F39" s="52">
        <f>SUM(F23:F38)</f>
        <v>27275499.999999996</v>
      </c>
      <c r="G39" s="52">
        <f t="shared" ref="G39:Y39" si="10">SUM(G23:G38)</f>
        <v>26498301.741189506</v>
      </c>
      <c r="H39" s="52">
        <f t="shared" si="10"/>
        <v>25721103.482378997</v>
      </c>
      <c r="I39" s="52">
        <f t="shared" si="10"/>
        <v>24943905.223568503</v>
      </c>
      <c r="J39" s="52">
        <f t="shared" si="10"/>
        <v>24166706.964758001</v>
      </c>
      <c r="K39" s="52">
        <f t="shared" si="10"/>
        <v>23389508.7059475</v>
      </c>
      <c r="L39" s="52">
        <f t="shared" si="10"/>
        <v>22612310.447137006</v>
      </c>
      <c r="M39" s="52">
        <f t="shared" si="10"/>
        <v>21835112.188326504</v>
      </c>
      <c r="N39" s="52">
        <f t="shared" si="10"/>
        <v>21057913.929516006</v>
      </c>
      <c r="O39" s="52">
        <f t="shared" si="10"/>
        <v>20280715.670705505</v>
      </c>
      <c r="P39" s="52">
        <f t="shared" si="10"/>
        <v>19503517.411895014</v>
      </c>
      <c r="Q39" s="52">
        <f t="shared" si="10"/>
        <v>18881650.253084511</v>
      </c>
      <c r="R39" s="52">
        <f t="shared" si="10"/>
        <v>18259783.094274011</v>
      </c>
      <c r="S39" s="52">
        <f t="shared" si="10"/>
        <v>17637915.93546351</v>
      </c>
      <c r="T39" s="52">
        <f t="shared" si="10"/>
        <v>17016048.776653018</v>
      </c>
      <c r="U39" s="52">
        <f t="shared" si="10"/>
        <v>16394181.617842514</v>
      </c>
      <c r="V39" s="52">
        <f t="shared" si="10"/>
        <v>15772314.459032014</v>
      </c>
      <c r="W39" s="52">
        <f t="shared" si="10"/>
        <v>15150447.300221512</v>
      </c>
      <c r="X39" s="52">
        <f t="shared" si="10"/>
        <v>14528580.141411018</v>
      </c>
      <c r="Y39" s="52">
        <f t="shared" si="10"/>
        <v>13906712.982600516</v>
      </c>
    </row>
    <row r="40" spans="6:25" x14ac:dyDescent="0.25">
      <c r="F40" s="51"/>
    </row>
    <row r="41" spans="6:25" x14ac:dyDescent="0.25">
      <c r="F41" s="51"/>
    </row>
    <row r="43" spans="6:25" x14ac:dyDescent="0.25">
      <c r="F43" s="7" t="s">
        <v>60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6:25" x14ac:dyDescent="0.25">
      <c r="F44" s="56">
        <v>2025</v>
      </c>
      <c r="G44" s="56">
        <v>2026</v>
      </c>
      <c r="H44" s="56">
        <v>2027</v>
      </c>
      <c r="I44" s="56">
        <v>2028</v>
      </c>
      <c r="J44" s="56">
        <v>2029</v>
      </c>
      <c r="K44" s="56">
        <v>2030</v>
      </c>
      <c r="L44" s="56">
        <v>2031</v>
      </c>
      <c r="M44" s="56">
        <v>2032</v>
      </c>
      <c r="N44" s="56">
        <v>2033</v>
      </c>
      <c r="O44" s="56">
        <v>2034</v>
      </c>
      <c r="P44" s="56">
        <v>2035</v>
      </c>
      <c r="Q44" s="56">
        <v>2036</v>
      </c>
      <c r="R44" s="56">
        <v>2037</v>
      </c>
      <c r="S44" s="56">
        <v>2038</v>
      </c>
      <c r="T44" s="56">
        <v>2039</v>
      </c>
      <c r="U44" s="56">
        <v>2040</v>
      </c>
      <c r="V44" s="56">
        <v>2041</v>
      </c>
      <c r="W44" s="56">
        <v>2042</v>
      </c>
      <c r="X44" s="56">
        <v>2043</v>
      </c>
      <c r="Y44" s="56">
        <v>2044</v>
      </c>
    </row>
    <row r="45" spans="6:25" x14ac:dyDescent="0.25">
      <c r="F45" s="51">
        <f>F23-F3</f>
        <v>613179.9</v>
      </c>
      <c r="G45" s="51">
        <f t="shared" ref="G45:Y59" si="11">G23-G3</f>
        <v>545048.80000000005</v>
      </c>
      <c r="H45" s="51">
        <f t="shared" si="11"/>
        <v>476917.70000000007</v>
      </c>
      <c r="I45" s="51">
        <f t="shared" si="11"/>
        <v>408786.60000000009</v>
      </c>
      <c r="J45" s="51">
        <f t="shared" si="11"/>
        <v>340655.50000000012</v>
      </c>
      <c r="K45" s="51">
        <f t="shared" si="11"/>
        <v>272524.40000000014</v>
      </c>
      <c r="L45" s="51">
        <f t="shared" si="11"/>
        <v>204393.30000000013</v>
      </c>
      <c r="M45" s="51">
        <f t="shared" si="11"/>
        <v>136262.20000000013</v>
      </c>
      <c r="N45" s="51">
        <f t="shared" si="11"/>
        <v>68131.100000000122</v>
      </c>
      <c r="O45" s="51">
        <f t="shared" si="11"/>
        <v>1.1641532182693481E-10</v>
      </c>
      <c r="P45" s="51">
        <f t="shared" si="11"/>
        <v>0</v>
      </c>
      <c r="Q45" s="51">
        <f t="shared" si="11"/>
        <v>0</v>
      </c>
      <c r="R45" s="51">
        <f t="shared" si="11"/>
        <v>0</v>
      </c>
      <c r="S45" s="51">
        <f t="shared" si="11"/>
        <v>0</v>
      </c>
      <c r="T45" s="51">
        <f t="shared" si="11"/>
        <v>0</v>
      </c>
      <c r="U45" s="51">
        <f t="shared" si="11"/>
        <v>0</v>
      </c>
      <c r="V45" s="51">
        <f t="shared" si="11"/>
        <v>0</v>
      </c>
      <c r="W45" s="51">
        <f t="shared" si="11"/>
        <v>0</v>
      </c>
      <c r="X45" s="51">
        <f t="shared" si="11"/>
        <v>0</v>
      </c>
      <c r="Y45" s="51">
        <f t="shared" si="11"/>
        <v>0</v>
      </c>
    </row>
    <row r="46" spans="6:25" x14ac:dyDescent="0.25">
      <c r="F46" s="51">
        <f t="shared" ref="F46:U60" si="12">F24-F4</f>
        <v>6109211.9494897472</v>
      </c>
      <c r="G46" s="51">
        <f t="shared" si="12"/>
        <v>5996078.3948695669</v>
      </c>
      <c r="H46" s="51">
        <f t="shared" si="12"/>
        <v>5882944.8402493866</v>
      </c>
      <c r="I46" s="51">
        <f t="shared" si="12"/>
        <v>5769811.2856292063</v>
      </c>
      <c r="J46" s="51">
        <f t="shared" si="12"/>
        <v>5656677.7310090261</v>
      </c>
      <c r="K46" s="51">
        <f t="shared" si="12"/>
        <v>5543544.1763888458</v>
      </c>
      <c r="L46" s="51">
        <f t="shared" si="12"/>
        <v>5430410.6217686655</v>
      </c>
      <c r="M46" s="51">
        <f t="shared" si="12"/>
        <v>5317277.0671484852</v>
      </c>
      <c r="N46" s="51">
        <f t="shared" si="12"/>
        <v>5204143.5125283049</v>
      </c>
      <c r="O46" s="51">
        <f t="shared" si="12"/>
        <v>5091009.9579081247</v>
      </c>
      <c r="P46" s="51">
        <f t="shared" si="12"/>
        <v>4977876.4032879444</v>
      </c>
      <c r="Q46" s="51">
        <f t="shared" si="12"/>
        <v>4864742.8486677641</v>
      </c>
      <c r="R46" s="51">
        <f t="shared" si="12"/>
        <v>4751609.2940475838</v>
      </c>
      <c r="S46" s="51">
        <f t="shared" si="12"/>
        <v>4638475.7394274035</v>
      </c>
      <c r="T46" s="51">
        <f t="shared" si="12"/>
        <v>4525342.1848072233</v>
      </c>
      <c r="U46" s="51">
        <f t="shared" si="12"/>
        <v>4412208.630187043</v>
      </c>
      <c r="V46" s="51">
        <f t="shared" si="11"/>
        <v>4299075.0755668627</v>
      </c>
      <c r="W46" s="51">
        <f t="shared" si="11"/>
        <v>4185941.5209466824</v>
      </c>
      <c r="X46" s="51">
        <f t="shared" si="11"/>
        <v>4072807.9663265022</v>
      </c>
      <c r="Y46" s="51">
        <f t="shared" si="11"/>
        <v>3959674.4117063219</v>
      </c>
    </row>
    <row r="47" spans="6:25" x14ac:dyDescent="0.25">
      <c r="F47" s="51">
        <f t="shared" si="12"/>
        <v>5867663.7121380949</v>
      </c>
      <c r="G47" s="51">
        <f t="shared" si="11"/>
        <v>5695085.367663445</v>
      </c>
      <c r="H47" s="51">
        <f t="shared" si="11"/>
        <v>5522507.023188795</v>
      </c>
      <c r="I47" s="51">
        <f t="shared" si="11"/>
        <v>5349928.678714145</v>
      </c>
      <c r="J47" s="51">
        <f t="shared" si="11"/>
        <v>5177350.334239495</v>
      </c>
      <c r="K47" s="51">
        <f t="shared" si="11"/>
        <v>5004771.989764845</v>
      </c>
      <c r="L47" s="51">
        <f t="shared" si="11"/>
        <v>4832193.645290195</v>
      </c>
      <c r="M47" s="51">
        <f t="shared" si="11"/>
        <v>4659615.300815545</v>
      </c>
      <c r="N47" s="51">
        <f t="shared" si="11"/>
        <v>4487036.956340895</v>
      </c>
      <c r="O47" s="51">
        <f t="shared" si="11"/>
        <v>4314458.611866245</v>
      </c>
      <c r="P47" s="51">
        <f t="shared" si="11"/>
        <v>4141880.2673915951</v>
      </c>
      <c r="Q47" s="51">
        <f t="shared" si="11"/>
        <v>3969301.9229169451</v>
      </c>
      <c r="R47" s="51">
        <f t="shared" si="11"/>
        <v>3796723.5784422951</v>
      </c>
      <c r="S47" s="51">
        <f t="shared" si="11"/>
        <v>3624145.2339676451</v>
      </c>
      <c r="T47" s="51">
        <f t="shared" si="11"/>
        <v>3451566.8894929951</v>
      </c>
      <c r="U47" s="51">
        <f t="shared" si="11"/>
        <v>3278988.5450183451</v>
      </c>
      <c r="V47" s="51">
        <f t="shared" si="11"/>
        <v>3106410.2005436951</v>
      </c>
      <c r="W47" s="51">
        <f t="shared" si="11"/>
        <v>2933831.8560690451</v>
      </c>
      <c r="X47" s="51">
        <f t="shared" si="11"/>
        <v>2761253.5115943952</v>
      </c>
      <c r="Y47" s="51">
        <f t="shared" si="11"/>
        <v>2588675.1671197452</v>
      </c>
    </row>
    <row r="48" spans="6:25" x14ac:dyDescent="0.25">
      <c r="F48" s="51">
        <f t="shared" si="12"/>
        <v>5208489.0130085722</v>
      </c>
      <c r="G48" s="51">
        <f t="shared" si="11"/>
        <v>5112035.5127676725</v>
      </c>
      <c r="H48" s="51">
        <f t="shared" si="11"/>
        <v>5015582.0125267729</v>
      </c>
      <c r="I48" s="51">
        <f t="shared" si="11"/>
        <v>4919128.5122858733</v>
      </c>
      <c r="J48" s="51">
        <f t="shared" si="11"/>
        <v>4822675.0120449737</v>
      </c>
      <c r="K48" s="51">
        <f t="shared" si="11"/>
        <v>4726221.511804074</v>
      </c>
      <c r="L48" s="51">
        <f t="shared" si="11"/>
        <v>4629768.0115631744</v>
      </c>
      <c r="M48" s="51">
        <f t="shared" si="11"/>
        <v>4533314.5113222748</v>
      </c>
      <c r="N48" s="51">
        <f t="shared" si="11"/>
        <v>4436861.0110813752</v>
      </c>
      <c r="O48" s="51">
        <f t="shared" si="11"/>
        <v>4340407.5108404756</v>
      </c>
      <c r="P48" s="51">
        <f t="shared" si="11"/>
        <v>4243954.0105995759</v>
      </c>
      <c r="Q48" s="51">
        <f t="shared" si="11"/>
        <v>4147500.5103586763</v>
      </c>
      <c r="R48" s="51">
        <f t="shared" si="11"/>
        <v>4051047.0101177767</v>
      </c>
      <c r="S48" s="51">
        <f t="shared" si="11"/>
        <v>3954593.5098768771</v>
      </c>
      <c r="T48" s="51">
        <f t="shared" si="11"/>
        <v>3858140.0096359774</v>
      </c>
      <c r="U48" s="51">
        <f t="shared" si="11"/>
        <v>3761686.5093950778</v>
      </c>
      <c r="V48" s="51">
        <f t="shared" si="11"/>
        <v>3665233.0091541782</v>
      </c>
      <c r="W48" s="51">
        <f t="shared" si="11"/>
        <v>3568779.5089132786</v>
      </c>
      <c r="X48" s="51">
        <f t="shared" si="11"/>
        <v>3472326.008672379</v>
      </c>
      <c r="Y48" s="51">
        <f t="shared" si="11"/>
        <v>3375872.5084314793</v>
      </c>
    </row>
    <row r="49" spans="6:25" x14ac:dyDescent="0.25">
      <c r="F49" s="51">
        <f t="shared" si="12"/>
        <v>3533172.7743112221</v>
      </c>
      <c r="G49" s="51">
        <f t="shared" si="11"/>
        <v>3461067.2074885443</v>
      </c>
      <c r="H49" s="51">
        <f t="shared" si="11"/>
        <v>3388961.6406658664</v>
      </c>
      <c r="I49" s="51">
        <f t="shared" si="11"/>
        <v>3316856.0738431886</v>
      </c>
      <c r="J49" s="51">
        <f t="shared" si="11"/>
        <v>3244750.5070205107</v>
      </c>
      <c r="K49" s="51">
        <f t="shared" si="11"/>
        <v>3172644.9401978329</v>
      </c>
      <c r="L49" s="51">
        <f t="shared" si="11"/>
        <v>3100539.373375155</v>
      </c>
      <c r="M49" s="51">
        <f t="shared" si="11"/>
        <v>3028433.8065524772</v>
      </c>
      <c r="N49" s="51">
        <f t="shared" si="11"/>
        <v>2956328.2397297993</v>
      </c>
      <c r="O49" s="51">
        <f t="shared" si="11"/>
        <v>2884222.6729071215</v>
      </c>
      <c r="P49" s="51">
        <f t="shared" si="11"/>
        <v>2812117.1060844436</v>
      </c>
      <c r="Q49" s="51">
        <f t="shared" si="11"/>
        <v>2740011.5392617658</v>
      </c>
      <c r="R49" s="51">
        <f t="shared" si="11"/>
        <v>2667905.9724390879</v>
      </c>
      <c r="S49" s="51">
        <f t="shared" si="11"/>
        <v>2595800.4056164101</v>
      </c>
      <c r="T49" s="51">
        <f t="shared" si="11"/>
        <v>2523694.8387937322</v>
      </c>
      <c r="U49" s="51">
        <f t="shared" si="11"/>
        <v>2451589.2719710544</v>
      </c>
      <c r="V49" s="51">
        <f t="shared" si="11"/>
        <v>2379483.7051483765</v>
      </c>
      <c r="W49" s="51">
        <f t="shared" si="11"/>
        <v>2307378.1383256987</v>
      </c>
      <c r="X49" s="51">
        <f t="shared" si="11"/>
        <v>2235272.5715030208</v>
      </c>
      <c r="Y49" s="51">
        <f t="shared" si="11"/>
        <v>2163167.004680343</v>
      </c>
    </row>
    <row r="50" spans="6:25" x14ac:dyDescent="0.25">
      <c r="F50" s="51">
        <f t="shared" si="12"/>
        <v>616540.54</v>
      </c>
      <c r="G50" s="51">
        <f t="shared" si="11"/>
        <v>603958.08000000007</v>
      </c>
      <c r="H50" s="51">
        <f t="shared" si="11"/>
        <v>591375.62000000011</v>
      </c>
      <c r="I50" s="51">
        <f t="shared" si="11"/>
        <v>578793.16000000015</v>
      </c>
      <c r="J50" s="51">
        <f t="shared" si="11"/>
        <v>566210.70000000019</v>
      </c>
      <c r="K50" s="51">
        <f t="shared" si="11"/>
        <v>553628.24000000022</v>
      </c>
      <c r="L50" s="51">
        <f t="shared" si="11"/>
        <v>541045.78000000026</v>
      </c>
      <c r="M50" s="51">
        <f t="shared" si="11"/>
        <v>528463.3200000003</v>
      </c>
      <c r="N50" s="51">
        <f t="shared" si="11"/>
        <v>515880.86000000028</v>
      </c>
      <c r="O50" s="51">
        <f t="shared" si="11"/>
        <v>503298.40000000026</v>
      </c>
      <c r="P50" s="51">
        <f t="shared" si="11"/>
        <v>490715.94000000024</v>
      </c>
      <c r="Q50" s="51">
        <f t="shared" si="11"/>
        <v>478133.48000000021</v>
      </c>
      <c r="R50" s="51">
        <f t="shared" si="11"/>
        <v>465551.02000000019</v>
      </c>
      <c r="S50" s="51">
        <f t="shared" si="11"/>
        <v>452968.56000000017</v>
      </c>
      <c r="T50" s="51">
        <f t="shared" si="11"/>
        <v>440386.10000000015</v>
      </c>
      <c r="U50" s="51">
        <f t="shared" si="11"/>
        <v>427803.64000000013</v>
      </c>
      <c r="V50" s="51">
        <f t="shared" si="11"/>
        <v>415221.18000000011</v>
      </c>
      <c r="W50" s="51">
        <f t="shared" si="11"/>
        <v>402638.72000000009</v>
      </c>
      <c r="X50" s="51">
        <f t="shared" si="11"/>
        <v>390056.26000000007</v>
      </c>
      <c r="Y50" s="51">
        <f t="shared" si="11"/>
        <v>377473.80000000005</v>
      </c>
    </row>
    <row r="51" spans="6:25" x14ac:dyDescent="0.25">
      <c r="F51" s="51">
        <f t="shared" si="12"/>
        <v>885080.95188101975</v>
      </c>
      <c r="G51" s="51">
        <f t="shared" si="11"/>
        <v>848202.57888597727</v>
      </c>
      <c r="H51" s="51">
        <f t="shared" si="11"/>
        <v>811324.2058909348</v>
      </c>
      <c r="I51" s="51">
        <f t="shared" si="11"/>
        <v>774445.83289589232</v>
      </c>
      <c r="J51" s="51">
        <f t="shared" si="11"/>
        <v>737567.45990084985</v>
      </c>
      <c r="K51" s="51">
        <f t="shared" si="11"/>
        <v>700689.08690580737</v>
      </c>
      <c r="L51" s="51">
        <f t="shared" si="11"/>
        <v>663810.7139107649</v>
      </c>
      <c r="M51" s="51">
        <f t="shared" si="11"/>
        <v>626932.34091572242</v>
      </c>
      <c r="N51" s="51">
        <f t="shared" si="11"/>
        <v>590053.96792067995</v>
      </c>
      <c r="O51" s="51">
        <f t="shared" si="11"/>
        <v>553175.59492563747</v>
      </c>
      <c r="P51" s="51">
        <f t="shared" si="11"/>
        <v>516297.221930595</v>
      </c>
      <c r="Q51" s="51">
        <f t="shared" si="11"/>
        <v>479418.84893555252</v>
      </c>
      <c r="R51" s="51">
        <f t="shared" si="11"/>
        <v>442540.47594051005</v>
      </c>
      <c r="S51" s="51">
        <f t="shared" si="11"/>
        <v>405662.10294546757</v>
      </c>
      <c r="T51" s="51">
        <f t="shared" si="11"/>
        <v>368783.7299504251</v>
      </c>
      <c r="U51" s="51">
        <f t="shared" si="11"/>
        <v>331905.35695538262</v>
      </c>
      <c r="V51" s="51">
        <f t="shared" si="11"/>
        <v>295026.98396034015</v>
      </c>
      <c r="W51" s="51">
        <f t="shared" si="11"/>
        <v>258148.61096529767</v>
      </c>
      <c r="X51" s="51">
        <f t="shared" si="11"/>
        <v>221270.2379702552</v>
      </c>
      <c r="Y51" s="51">
        <f t="shared" si="11"/>
        <v>184391.86497521272</v>
      </c>
    </row>
    <row r="52" spans="6:25" x14ac:dyDescent="0.25">
      <c r="F52" s="51">
        <f t="shared" si="12"/>
        <v>1476067.7125922961</v>
      </c>
      <c r="G52" s="51">
        <f t="shared" si="11"/>
        <v>1414564.8912342838</v>
      </c>
      <c r="H52" s="51">
        <f t="shared" si="11"/>
        <v>1353062.0698762715</v>
      </c>
      <c r="I52" s="51">
        <f t="shared" si="11"/>
        <v>1291559.2485182593</v>
      </c>
      <c r="J52" s="51">
        <f t="shared" si="11"/>
        <v>1230056.427160247</v>
      </c>
      <c r="K52" s="51">
        <f t="shared" si="11"/>
        <v>1168553.6058022347</v>
      </c>
      <c r="L52" s="51">
        <f t="shared" si="11"/>
        <v>1107050.7844442225</v>
      </c>
      <c r="M52" s="51">
        <f t="shared" si="11"/>
        <v>1045547.9630862101</v>
      </c>
      <c r="N52" s="51">
        <f t="shared" si="11"/>
        <v>984045.14172819769</v>
      </c>
      <c r="O52" s="51">
        <f t="shared" si="11"/>
        <v>922542.32037018531</v>
      </c>
      <c r="P52" s="51">
        <f t="shared" si="11"/>
        <v>861039.49901217292</v>
      </c>
      <c r="Q52" s="51">
        <f t="shared" si="11"/>
        <v>799536.67765416054</v>
      </c>
      <c r="R52" s="51">
        <f t="shared" si="11"/>
        <v>738033.85629614815</v>
      </c>
      <c r="S52" s="51">
        <f t="shared" si="11"/>
        <v>676531.03493813577</v>
      </c>
      <c r="T52" s="51">
        <f t="shared" si="11"/>
        <v>615028.21358012338</v>
      </c>
      <c r="U52" s="51">
        <f t="shared" si="11"/>
        <v>553525.392222111</v>
      </c>
      <c r="V52" s="51">
        <f t="shared" si="11"/>
        <v>492022.57086409867</v>
      </c>
      <c r="W52" s="51">
        <f t="shared" si="11"/>
        <v>430519.74950608634</v>
      </c>
      <c r="X52" s="51">
        <f t="shared" si="11"/>
        <v>369016.92814807402</v>
      </c>
      <c r="Y52" s="51">
        <f t="shared" si="11"/>
        <v>307514.10679006169</v>
      </c>
    </row>
    <row r="53" spans="6:25" x14ac:dyDescent="0.25">
      <c r="F53" s="51">
        <f t="shared" si="12"/>
        <v>679188.91780238552</v>
      </c>
      <c r="G53" s="51">
        <f t="shared" si="11"/>
        <v>643442.13265489158</v>
      </c>
      <c r="H53" s="51">
        <f t="shared" si="11"/>
        <v>607695.34750739764</v>
      </c>
      <c r="I53" s="51">
        <f t="shared" si="11"/>
        <v>571948.56235990371</v>
      </c>
      <c r="J53" s="51">
        <f t="shared" si="11"/>
        <v>536201.77721240977</v>
      </c>
      <c r="K53" s="51">
        <f t="shared" si="11"/>
        <v>500454.99206491577</v>
      </c>
      <c r="L53" s="51">
        <f t="shared" si="11"/>
        <v>464708.20691742178</v>
      </c>
      <c r="M53" s="51">
        <f t="shared" si="11"/>
        <v>428961.42176992778</v>
      </c>
      <c r="N53" s="51">
        <f t="shared" si="11"/>
        <v>393214.63662243378</v>
      </c>
      <c r="O53" s="51">
        <f t="shared" si="11"/>
        <v>357467.85147493979</v>
      </c>
      <c r="P53" s="51">
        <f t="shared" si="11"/>
        <v>321721.06632744579</v>
      </c>
      <c r="Q53" s="51">
        <f t="shared" si="11"/>
        <v>285974.28117995179</v>
      </c>
      <c r="R53" s="51">
        <f t="shared" si="11"/>
        <v>250227.49603245783</v>
      </c>
      <c r="S53" s="51">
        <f t="shared" si="11"/>
        <v>214480.71088496386</v>
      </c>
      <c r="T53" s="51">
        <f t="shared" si="11"/>
        <v>178733.92573746989</v>
      </c>
      <c r="U53" s="51">
        <f t="shared" si="11"/>
        <v>142987.14058997593</v>
      </c>
      <c r="V53" s="51">
        <f t="shared" si="11"/>
        <v>107240.35544248196</v>
      </c>
      <c r="W53" s="51">
        <f t="shared" si="11"/>
        <v>71493.570294987992</v>
      </c>
      <c r="X53" s="51">
        <f t="shared" si="11"/>
        <v>35746.785147494018</v>
      </c>
      <c r="Y53" s="51">
        <f t="shared" si="11"/>
        <v>0</v>
      </c>
    </row>
    <row r="54" spans="6:25" x14ac:dyDescent="0.25">
      <c r="F54" s="51">
        <f t="shared" si="12"/>
        <v>163221.26984471371</v>
      </c>
      <c r="G54" s="51">
        <f t="shared" si="11"/>
        <v>157592.950194896</v>
      </c>
      <c r="H54" s="51">
        <f t="shared" si="11"/>
        <v>151964.63054507828</v>
      </c>
      <c r="I54" s="51">
        <f t="shared" si="11"/>
        <v>146336.31089526057</v>
      </c>
      <c r="J54" s="51">
        <f t="shared" si="11"/>
        <v>140707.99124544286</v>
      </c>
      <c r="K54" s="51">
        <f t="shared" si="11"/>
        <v>135079.67159562514</v>
      </c>
      <c r="L54" s="51">
        <f t="shared" si="11"/>
        <v>129451.35194580743</v>
      </c>
      <c r="M54" s="51">
        <f t="shared" si="11"/>
        <v>123823.03229598972</v>
      </c>
      <c r="N54" s="51">
        <f t="shared" si="11"/>
        <v>118194.712646172</v>
      </c>
      <c r="O54" s="51">
        <f t="shared" si="11"/>
        <v>112566.39299635429</v>
      </c>
      <c r="P54" s="51">
        <f t="shared" si="11"/>
        <v>106938.07334653658</v>
      </c>
      <c r="Q54" s="51">
        <f t="shared" si="11"/>
        <v>101309.75369671886</v>
      </c>
      <c r="R54" s="51">
        <f t="shared" si="11"/>
        <v>95681.434046901151</v>
      </c>
      <c r="S54" s="51">
        <f t="shared" si="11"/>
        <v>90053.114397083438</v>
      </c>
      <c r="T54" s="51">
        <f t="shared" si="11"/>
        <v>84424.794747265725</v>
      </c>
      <c r="U54" s="51">
        <f t="shared" si="11"/>
        <v>78796.475097448012</v>
      </c>
      <c r="V54" s="51">
        <f t="shared" si="11"/>
        <v>73168.155447630299</v>
      </c>
      <c r="W54" s="51">
        <f t="shared" si="11"/>
        <v>67539.835797812586</v>
      </c>
      <c r="X54" s="51">
        <f t="shared" si="11"/>
        <v>61911.516147994873</v>
      </c>
      <c r="Y54" s="51">
        <f t="shared" si="11"/>
        <v>56283.19649817716</v>
      </c>
    </row>
    <row r="55" spans="6:25" x14ac:dyDescent="0.25">
      <c r="F55" s="51">
        <f t="shared" si="12"/>
        <v>59842.885835735149</v>
      </c>
      <c r="G55" s="51">
        <f t="shared" si="11"/>
        <v>57779.338048296006</v>
      </c>
      <c r="H55" s="51">
        <f t="shared" si="11"/>
        <v>55715.790260856862</v>
      </c>
      <c r="I55" s="51">
        <f t="shared" si="11"/>
        <v>53652.242473417718</v>
      </c>
      <c r="J55" s="51">
        <f t="shared" si="11"/>
        <v>51588.694685978575</v>
      </c>
      <c r="K55" s="51">
        <f t="shared" si="11"/>
        <v>49525.146898539431</v>
      </c>
      <c r="L55" s="51">
        <f t="shared" si="11"/>
        <v>47461.599111100288</v>
      </c>
      <c r="M55" s="51">
        <f t="shared" si="11"/>
        <v>45398.051323661144</v>
      </c>
      <c r="N55" s="51">
        <f t="shared" si="11"/>
        <v>43334.503536222001</v>
      </c>
      <c r="O55" s="51">
        <f t="shared" si="11"/>
        <v>41270.955748782857</v>
      </c>
      <c r="P55" s="51">
        <f t="shared" si="11"/>
        <v>39207.407961343713</v>
      </c>
      <c r="Q55" s="51">
        <f t="shared" si="11"/>
        <v>37143.86017390457</v>
      </c>
      <c r="R55" s="51">
        <f t="shared" si="11"/>
        <v>35080.312386465426</v>
      </c>
      <c r="S55" s="51">
        <f t="shared" si="11"/>
        <v>33016.764599026283</v>
      </c>
      <c r="T55" s="51">
        <f t="shared" si="11"/>
        <v>30953.216811587139</v>
      </c>
      <c r="U55" s="51">
        <f t="shared" si="11"/>
        <v>28889.669024147996</v>
      </c>
      <c r="V55" s="51">
        <f t="shared" si="11"/>
        <v>26826.121236708852</v>
      </c>
      <c r="W55" s="51">
        <f t="shared" si="11"/>
        <v>24762.573449269708</v>
      </c>
      <c r="X55" s="51">
        <f t="shared" si="11"/>
        <v>22699.025661830565</v>
      </c>
      <c r="Y55" s="51">
        <f t="shared" si="11"/>
        <v>20635.477874391421</v>
      </c>
    </row>
    <row r="56" spans="6:25" x14ac:dyDescent="0.25">
      <c r="F56" s="51">
        <f t="shared" si="12"/>
        <v>271672.62857142859</v>
      </c>
      <c r="G56" s="51">
        <f t="shared" si="11"/>
        <v>263682.25714285718</v>
      </c>
      <c r="H56" s="51">
        <f t="shared" si="11"/>
        <v>255691.88571428575</v>
      </c>
      <c r="I56" s="51">
        <f t="shared" si="11"/>
        <v>247701.51428571431</v>
      </c>
      <c r="J56" s="51">
        <f t="shared" si="11"/>
        <v>239711.14285714287</v>
      </c>
      <c r="K56" s="51">
        <f t="shared" si="11"/>
        <v>231720.77142857143</v>
      </c>
      <c r="L56" s="51">
        <f t="shared" si="11"/>
        <v>223730.4</v>
      </c>
      <c r="M56" s="51">
        <f t="shared" si="11"/>
        <v>215740.02857142856</v>
      </c>
      <c r="N56" s="51">
        <f t="shared" si="11"/>
        <v>207749.65714285712</v>
      </c>
      <c r="O56" s="51">
        <f t="shared" si="11"/>
        <v>199759.28571428568</v>
      </c>
      <c r="P56" s="51">
        <f t="shared" si="11"/>
        <v>191768.91428571424</v>
      </c>
      <c r="Q56" s="51">
        <f t="shared" si="11"/>
        <v>183778.54285714281</v>
      </c>
      <c r="R56" s="51">
        <f t="shared" si="11"/>
        <v>175788.17142857137</v>
      </c>
      <c r="S56" s="51">
        <f t="shared" si="11"/>
        <v>167797.79999999993</v>
      </c>
      <c r="T56" s="51">
        <f t="shared" si="11"/>
        <v>159807.42857142849</v>
      </c>
      <c r="U56" s="51">
        <f t="shared" si="11"/>
        <v>151817.05714285705</v>
      </c>
      <c r="V56" s="51">
        <f t="shared" si="11"/>
        <v>143826.68571428562</v>
      </c>
      <c r="W56" s="51">
        <f t="shared" si="11"/>
        <v>135836.31428571418</v>
      </c>
      <c r="X56" s="51">
        <f t="shared" si="11"/>
        <v>127845.94285714276</v>
      </c>
      <c r="Y56" s="51">
        <f t="shared" si="11"/>
        <v>119855.57142857133</v>
      </c>
    </row>
    <row r="57" spans="6:25" x14ac:dyDescent="0.25">
      <c r="F57" s="51">
        <f t="shared" si="12"/>
        <v>176919.48571428572</v>
      </c>
      <c r="G57" s="51">
        <f t="shared" si="11"/>
        <v>171715.97142857144</v>
      </c>
      <c r="H57" s="51">
        <f t="shared" si="11"/>
        <v>166512.45714285717</v>
      </c>
      <c r="I57" s="51">
        <f t="shared" si="11"/>
        <v>161308.94285714289</v>
      </c>
      <c r="J57" s="51">
        <f t="shared" si="11"/>
        <v>156105.42857142861</v>
      </c>
      <c r="K57" s="51">
        <f t="shared" si="11"/>
        <v>150901.91428571433</v>
      </c>
      <c r="L57" s="51">
        <f t="shared" si="11"/>
        <v>145698.40000000005</v>
      </c>
      <c r="M57" s="51">
        <f t="shared" si="11"/>
        <v>140494.88571428577</v>
      </c>
      <c r="N57" s="51">
        <f t="shared" si="11"/>
        <v>135291.3714285715</v>
      </c>
      <c r="O57" s="51">
        <f t="shared" si="11"/>
        <v>130087.85714285722</v>
      </c>
      <c r="P57" s="51">
        <f t="shared" si="11"/>
        <v>124884.34285714294</v>
      </c>
      <c r="Q57" s="51">
        <f t="shared" si="11"/>
        <v>119680.82857142866</v>
      </c>
      <c r="R57" s="51">
        <f t="shared" si="11"/>
        <v>114477.31428571438</v>
      </c>
      <c r="S57" s="51">
        <f t="shared" si="11"/>
        <v>109273.8000000001</v>
      </c>
      <c r="T57" s="51">
        <f t="shared" si="11"/>
        <v>104070.28571428583</v>
      </c>
      <c r="U57" s="51">
        <f t="shared" si="11"/>
        <v>98866.771428571548</v>
      </c>
      <c r="V57" s="51">
        <f t="shared" si="11"/>
        <v>93663.25714285727</v>
      </c>
      <c r="W57" s="51">
        <f t="shared" si="11"/>
        <v>88459.742857142992</v>
      </c>
      <c r="X57" s="51">
        <f t="shared" si="11"/>
        <v>83256.228571428714</v>
      </c>
      <c r="Y57" s="51">
        <f t="shared" si="11"/>
        <v>78052.714285714435</v>
      </c>
    </row>
    <row r="58" spans="6:25" x14ac:dyDescent="0.25">
      <c r="F58" s="51">
        <f t="shared" si="12"/>
        <v>0</v>
      </c>
      <c r="G58" s="51">
        <f t="shared" si="11"/>
        <v>0</v>
      </c>
      <c r="H58" s="51">
        <f t="shared" si="11"/>
        <v>0</v>
      </c>
      <c r="I58" s="51">
        <f t="shared" si="11"/>
        <v>0</v>
      </c>
      <c r="J58" s="51">
        <f t="shared" si="11"/>
        <v>0</v>
      </c>
      <c r="K58" s="51">
        <f t="shared" si="11"/>
        <v>0</v>
      </c>
      <c r="L58" s="51">
        <f t="shared" si="11"/>
        <v>0</v>
      </c>
      <c r="M58" s="51">
        <f t="shared" si="11"/>
        <v>0</v>
      </c>
      <c r="N58" s="51">
        <f t="shared" si="11"/>
        <v>0</v>
      </c>
      <c r="O58" s="51">
        <f t="shared" si="11"/>
        <v>0</v>
      </c>
      <c r="P58" s="51">
        <f t="shared" si="11"/>
        <v>0</v>
      </c>
      <c r="Q58" s="51">
        <f t="shared" si="11"/>
        <v>0</v>
      </c>
      <c r="R58" s="51">
        <f t="shared" si="11"/>
        <v>0</v>
      </c>
      <c r="S58" s="51">
        <f t="shared" si="11"/>
        <v>0</v>
      </c>
      <c r="T58" s="51">
        <f t="shared" si="11"/>
        <v>0</v>
      </c>
      <c r="U58" s="51">
        <f t="shared" si="11"/>
        <v>0</v>
      </c>
      <c r="V58" s="51">
        <f t="shared" si="11"/>
        <v>0</v>
      </c>
      <c r="W58" s="51">
        <f t="shared" si="11"/>
        <v>0</v>
      </c>
      <c r="X58" s="51">
        <f t="shared" si="11"/>
        <v>0</v>
      </c>
      <c r="Y58" s="51">
        <f t="shared" si="11"/>
        <v>0</v>
      </c>
    </row>
    <row r="59" spans="6:25" x14ac:dyDescent="0.25">
      <c r="F59" s="51">
        <f t="shared" si="12"/>
        <v>53250</v>
      </c>
      <c r="G59" s="51">
        <f t="shared" si="11"/>
        <v>53250</v>
      </c>
      <c r="H59" s="51">
        <f t="shared" si="11"/>
        <v>53250</v>
      </c>
      <c r="I59" s="51">
        <f t="shared" si="11"/>
        <v>53250</v>
      </c>
      <c r="J59" s="51">
        <f t="shared" si="11"/>
        <v>53250</v>
      </c>
      <c r="K59" s="51">
        <f t="shared" ref="G59:Y60" si="13">K37-K17</f>
        <v>53250</v>
      </c>
      <c r="L59" s="51">
        <f t="shared" si="13"/>
        <v>53250</v>
      </c>
      <c r="M59" s="51">
        <f t="shared" si="13"/>
        <v>53250</v>
      </c>
      <c r="N59" s="51">
        <f t="shared" si="13"/>
        <v>53250</v>
      </c>
      <c r="O59" s="51">
        <f t="shared" si="13"/>
        <v>53250</v>
      </c>
      <c r="P59" s="51">
        <f t="shared" si="13"/>
        <v>53250</v>
      </c>
      <c r="Q59" s="51">
        <f t="shared" si="13"/>
        <v>53250</v>
      </c>
      <c r="R59" s="51">
        <f t="shared" si="13"/>
        <v>53250</v>
      </c>
      <c r="S59" s="51">
        <f t="shared" si="13"/>
        <v>53250</v>
      </c>
      <c r="T59" s="51">
        <f t="shared" si="13"/>
        <v>53250</v>
      </c>
      <c r="U59" s="51">
        <f t="shared" si="13"/>
        <v>53250</v>
      </c>
      <c r="V59" s="51">
        <f t="shared" si="13"/>
        <v>53250</v>
      </c>
      <c r="W59" s="51">
        <f t="shared" si="13"/>
        <v>53250</v>
      </c>
      <c r="X59" s="51">
        <f t="shared" si="13"/>
        <v>53250</v>
      </c>
      <c r="Y59" s="51">
        <f t="shared" si="13"/>
        <v>53250</v>
      </c>
    </row>
    <row r="60" spans="6:25" x14ac:dyDescent="0.25">
      <c r="F60" s="57">
        <f t="shared" si="12"/>
        <v>784800</v>
      </c>
      <c r="G60" s="57">
        <f t="shared" si="13"/>
        <v>697600</v>
      </c>
      <c r="H60" s="57">
        <f t="shared" si="13"/>
        <v>610400</v>
      </c>
      <c r="I60" s="57">
        <f t="shared" si="13"/>
        <v>523200</v>
      </c>
      <c r="J60" s="57">
        <f t="shared" si="13"/>
        <v>436000</v>
      </c>
      <c r="K60" s="57">
        <f t="shared" si="13"/>
        <v>348800</v>
      </c>
      <c r="L60" s="57">
        <f t="shared" si="13"/>
        <v>261600</v>
      </c>
      <c r="M60" s="57">
        <f t="shared" si="13"/>
        <v>174400</v>
      </c>
      <c r="N60" s="57">
        <f t="shared" si="13"/>
        <v>87200</v>
      </c>
      <c r="O60" s="57">
        <f t="shared" si="13"/>
        <v>0</v>
      </c>
      <c r="P60" s="57">
        <f t="shared" si="13"/>
        <v>0</v>
      </c>
      <c r="Q60" s="57">
        <f t="shared" si="13"/>
        <v>0</v>
      </c>
      <c r="R60" s="57">
        <f t="shared" si="13"/>
        <v>0</v>
      </c>
      <c r="S60" s="57">
        <f t="shared" si="13"/>
        <v>0</v>
      </c>
      <c r="T60" s="57">
        <f t="shared" si="13"/>
        <v>0</v>
      </c>
      <c r="U60" s="57">
        <f t="shared" si="13"/>
        <v>0</v>
      </c>
      <c r="V60" s="57">
        <f t="shared" si="13"/>
        <v>0</v>
      </c>
      <c r="W60" s="57">
        <f t="shared" si="13"/>
        <v>0</v>
      </c>
      <c r="X60" s="57">
        <f t="shared" si="13"/>
        <v>0</v>
      </c>
      <c r="Y60" s="57">
        <f t="shared" si="13"/>
        <v>0</v>
      </c>
    </row>
    <row r="61" spans="6:25" x14ac:dyDescent="0.25">
      <c r="F61" s="52">
        <f>SUM(F45:F60)</f>
        <v>26498301.741189506</v>
      </c>
      <c r="G61" s="52">
        <f t="shared" ref="G61:Y61" si="14">SUM(G45:G60)</f>
        <v>25721103.482378997</v>
      </c>
      <c r="H61" s="52">
        <f t="shared" si="14"/>
        <v>24943905.223568503</v>
      </c>
      <c r="I61" s="52">
        <f t="shared" si="14"/>
        <v>24166706.964758001</v>
      </c>
      <c r="J61" s="52">
        <f t="shared" si="14"/>
        <v>23389508.7059475</v>
      </c>
      <c r="K61" s="52">
        <f t="shared" si="14"/>
        <v>22612310.447137006</v>
      </c>
      <c r="L61" s="52">
        <f t="shared" si="14"/>
        <v>21835112.188326504</v>
      </c>
      <c r="M61" s="52">
        <f t="shared" si="14"/>
        <v>21057913.929516006</v>
      </c>
      <c r="N61" s="52">
        <f t="shared" si="14"/>
        <v>20280715.670705505</v>
      </c>
      <c r="O61" s="52">
        <f t="shared" si="14"/>
        <v>19503517.411895014</v>
      </c>
      <c r="P61" s="52">
        <f t="shared" si="14"/>
        <v>18881650.253084511</v>
      </c>
      <c r="Q61" s="52">
        <f t="shared" si="14"/>
        <v>18259783.094274011</v>
      </c>
      <c r="R61" s="52">
        <f t="shared" si="14"/>
        <v>17637915.93546351</v>
      </c>
      <c r="S61" s="52">
        <f t="shared" si="14"/>
        <v>17016048.776653018</v>
      </c>
      <c r="T61" s="52">
        <f t="shared" si="14"/>
        <v>16394181.617842514</v>
      </c>
      <c r="U61" s="52">
        <f t="shared" si="14"/>
        <v>15772314.459032014</v>
      </c>
      <c r="V61" s="52">
        <f t="shared" si="14"/>
        <v>15150447.300221512</v>
      </c>
      <c r="W61" s="52">
        <f t="shared" si="14"/>
        <v>14528580.141411018</v>
      </c>
      <c r="X61" s="52">
        <f t="shared" si="14"/>
        <v>13906712.982600516</v>
      </c>
      <c r="Y61" s="52">
        <f t="shared" si="14"/>
        <v>13284845.823790018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2373D-AB69-4F26-9BB2-CE4B6FFE6894}">
  <dimension ref="A1:Z61"/>
  <sheetViews>
    <sheetView workbookViewId="0">
      <selection activeCell="G15" sqref="G15"/>
    </sheetView>
  </sheetViews>
  <sheetFormatPr defaultRowHeight="15" x14ac:dyDescent="0.25"/>
  <cols>
    <col min="1" max="1" width="45.28515625" customWidth="1"/>
    <col min="2" max="2" width="16.5703125" customWidth="1"/>
    <col min="3" max="3" width="11" customWidth="1"/>
    <col min="4" max="4" width="13.5703125" customWidth="1"/>
    <col min="5" max="5" width="12.5703125" customWidth="1"/>
    <col min="7" max="26" width="17.7109375" customWidth="1"/>
  </cols>
  <sheetData>
    <row r="1" spans="1:26" x14ac:dyDescent="0.25">
      <c r="G1" s="7" t="s">
        <v>34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thickBot="1" x14ac:dyDescent="0.3">
      <c r="A2" s="36"/>
      <c r="B2" s="37" t="s">
        <v>43</v>
      </c>
      <c r="C2" s="37" t="s">
        <v>61</v>
      </c>
      <c r="D2" s="37" t="s">
        <v>62</v>
      </c>
      <c r="E2" s="37" t="s">
        <v>34</v>
      </c>
      <c r="G2" s="56">
        <v>2025</v>
      </c>
      <c r="H2" s="56">
        <v>2026</v>
      </c>
      <c r="I2" s="56">
        <v>2027</v>
      </c>
      <c r="J2" s="56">
        <v>2028</v>
      </c>
      <c r="K2" s="56">
        <v>2029</v>
      </c>
      <c r="L2" s="56">
        <v>2030</v>
      </c>
      <c r="M2" s="56">
        <v>2031</v>
      </c>
      <c r="N2" s="56">
        <v>2032</v>
      </c>
      <c r="O2" s="56">
        <v>2033</v>
      </c>
      <c r="P2" s="56">
        <v>2034</v>
      </c>
      <c r="Q2" s="56">
        <v>2035</v>
      </c>
      <c r="R2" s="56">
        <v>2036</v>
      </c>
      <c r="S2" s="56">
        <v>2037</v>
      </c>
      <c r="T2" s="56">
        <v>2038</v>
      </c>
      <c r="U2" s="56">
        <v>2039</v>
      </c>
      <c r="V2" s="56">
        <v>2040</v>
      </c>
      <c r="W2" s="56">
        <v>2041</v>
      </c>
      <c r="X2" s="56">
        <v>2042</v>
      </c>
      <c r="Y2" s="56">
        <v>2043</v>
      </c>
      <c r="Z2" s="56">
        <v>2044</v>
      </c>
    </row>
    <row r="3" spans="1:26" x14ac:dyDescent="0.25">
      <c r="A3" s="38" t="s">
        <v>46</v>
      </c>
      <c r="B3" s="39">
        <v>681311</v>
      </c>
      <c r="C3" s="40">
        <v>8</v>
      </c>
      <c r="D3" s="41">
        <v>0.2</v>
      </c>
      <c r="E3" s="39">
        <f t="shared" ref="E3:E9" si="0">+B3*D3</f>
        <v>136262.20000000001</v>
      </c>
      <c r="G3" s="51">
        <f>E3</f>
        <v>136262.20000000001</v>
      </c>
      <c r="H3" s="51">
        <f>IF((G45-G45*$D3)&gt;=0,G45*$D3,IF(G45=0,0,IF(G45&lt;G45*$D3,G45,"ERROR")))</f>
        <v>109009.76000000001</v>
      </c>
      <c r="I3" s="51">
        <f t="shared" ref="I3:Z17" si="1">IF((H45-H45*$D3)&gt;=0,H45*$D3,IF(H45=0,0,IF(H45&lt;H45*$D3,H45,"ERROR")))</f>
        <v>87207.808000000019</v>
      </c>
      <c r="J3" s="51">
        <f t="shared" si="1"/>
        <v>69766.246400000004</v>
      </c>
      <c r="K3" s="51">
        <f t="shared" si="1"/>
        <v>55812.997120000007</v>
      </c>
      <c r="L3" s="51">
        <f t="shared" si="1"/>
        <v>44650.397696</v>
      </c>
      <c r="M3" s="51">
        <f t="shared" si="1"/>
        <v>35720.3181568</v>
      </c>
      <c r="N3" s="51">
        <f t="shared" si="1"/>
        <v>28576.254525440003</v>
      </c>
      <c r="O3" s="51">
        <f t="shared" si="1"/>
        <v>22861.003620351999</v>
      </c>
      <c r="P3" s="51">
        <f t="shared" si="1"/>
        <v>18288.802896281599</v>
      </c>
      <c r="Q3" s="51">
        <f t="shared" si="1"/>
        <v>14631.04231702528</v>
      </c>
      <c r="R3" s="51">
        <f t="shared" si="1"/>
        <v>11704.833853620225</v>
      </c>
      <c r="S3" s="51">
        <f t="shared" si="1"/>
        <v>9363.8670828961804</v>
      </c>
      <c r="T3" s="51">
        <f t="shared" si="1"/>
        <v>7491.093666316945</v>
      </c>
      <c r="U3" s="51">
        <f t="shared" si="1"/>
        <v>5992.8749330535557</v>
      </c>
      <c r="V3" s="51">
        <f t="shared" si="1"/>
        <v>4794.2999464428449</v>
      </c>
      <c r="W3" s="51">
        <f t="shared" si="1"/>
        <v>3835.4399571542763</v>
      </c>
      <c r="X3" s="51">
        <f t="shared" si="1"/>
        <v>3068.351965723421</v>
      </c>
      <c r="Y3" s="51">
        <f t="shared" si="1"/>
        <v>2454.6815725787364</v>
      </c>
      <c r="Z3" s="51">
        <f t="shared" si="1"/>
        <v>1963.7452580629893</v>
      </c>
    </row>
    <row r="4" spans="1:26" x14ac:dyDescent="0.25">
      <c r="A4" s="38" t="s">
        <v>47</v>
      </c>
      <c r="B4" s="39">
        <v>6222345.5041099275</v>
      </c>
      <c r="C4" s="40">
        <v>1</v>
      </c>
      <c r="D4" s="41">
        <v>0.06</v>
      </c>
      <c r="E4" s="39">
        <f t="shared" si="0"/>
        <v>373340.73024659563</v>
      </c>
      <c r="G4" s="51">
        <f t="shared" ref="G4:G18" si="2">E4</f>
        <v>373340.73024659563</v>
      </c>
      <c r="H4" s="51">
        <f t="shared" ref="H4:W18" si="3">IF((G46-G46*$D4)&gt;=0,G46*$D4,IF(G46=0,0,IF(G46&lt;G46*$D4,G46,"ERROR")))</f>
        <v>350940.28643179988</v>
      </c>
      <c r="I4" s="51">
        <f t="shared" si="3"/>
        <v>329883.86924589187</v>
      </c>
      <c r="J4" s="51">
        <f t="shared" si="3"/>
        <v>310090.83709113841</v>
      </c>
      <c r="K4" s="51">
        <f t="shared" si="3"/>
        <v>291485.38686567009</v>
      </c>
      <c r="L4" s="51">
        <f t="shared" si="3"/>
        <v>273996.26365372993</v>
      </c>
      <c r="M4" s="51">
        <f t="shared" si="3"/>
        <v>257556.48783450609</v>
      </c>
      <c r="N4" s="51">
        <f t="shared" si="3"/>
        <v>242103.09856443573</v>
      </c>
      <c r="O4" s="51">
        <f t="shared" si="3"/>
        <v>227576.91265056957</v>
      </c>
      <c r="P4" s="51">
        <f t="shared" si="3"/>
        <v>213922.29789153539</v>
      </c>
      <c r="Q4" s="51">
        <f t="shared" si="3"/>
        <v>201086.96001804329</v>
      </c>
      <c r="R4" s="51">
        <f t="shared" si="3"/>
        <v>189021.74241696068</v>
      </c>
      <c r="S4" s="51">
        <f t="shared" si="3"/>
        <v>177680.43787194302</v>
      </c>
      <c r="T4" s="51">
        <f t="shared" si="3"/>
        <v>167019.61159962646</v>
      </c>
      <c r="U4" s="51">
        <f t="shared" si="3"/>
        <v>156998.43490364886</v>
      </c>
      <c r="V4" s="51">
        <f t="shared" si="3"/>
        <v>147578.52880942993</v>
      </c>
      <c r="W4" s="51">
        <f t="shared" si="3"/>
        <v>138723.81708086413</v>
      </c>
      <c r="X4" s="51">
        <f t="shared" si="1"/>
        <v>130400.38805601228</v>
      </c>
      <c r="Y4" s="51">
        <f t="shared" si="1"/>
        <v>122576.36477265153</v>
      </c>
      <c r="Z4" s="51">
        <f t="shared" si="1"/>
        <v>115221.78288629244</v>
      </c>
    </row>
    <row r="5" spans="1:26" x14ac:dyDescent="0.25">
      <c r="A5" s="38" t="s">
        <v>48</v>
      </c>
      <c r="B5" s="39">
        <v>6040242.0566127449</v>
      </c>
      <c r="C5" s="40">
        <v>1</v>
      </c>
      <c r="D5" s="41">
        <v>0.06</v>
      </c>
      <c r="E5" s="39">
        <f t="shared" si="0"/>
        <v>362414.52339676471</v>
      </c>
      <c r="G5" s="51">
        <f t="shared" si="2"/>
        <v>362414.52339676471</v>
      </c>
      <c r="H5" s="51">
        <f t="shared" si="3"/>
        <v>340669.6519929588</v>
      </c>
      <c r="I5" s="51">
        <f t="shared" si="1"/>
        <v>320229.47287338128</v>
      </c>
      <c r="J5" s="51">
        <f t="shared" si="1"/>
        <v>301015.70450097835</v>
      </c>
      <c r="K5" s="51">
        <f t="shared" si="1"/>
        <v>282954.76223091967</v>
      </c>
      <c r="L5" s="51">
        <f t="shared" si="1"/>
        <v>265977.47649706452</v>
      </c>
      <c r="M5" s="51">
        <f t="shared" si="1"/>
        <v>250018.82790724066</v>
      </c>
      <c r="N5" s="51">
        <f t="shared" si="1"/>
        <v>235017.69823280623</v>
      </c>
      <c r="O5" s="51">
        <f t="shared" si="1"/>
        <v>220916.63633883785</v>
      </c>
      <c r="P5" s="51">
        <f t="shared" si="1"/>
        <v>207661.63815850759</v>
      </c>
      <c r="Q5" s="51">
        <f t="shared" si="1"/>
        <v>195201.93986899711</v>
      </c>
      <c r="R5" s="51">
        <f t="shared" si="1"/>
        <v>183489.82347685727</v>
      </c>
      <c r="S5" s="51">
        <f t="shared" si="1"/>
        <v>172480.43406824587</v>
      </c>
      <c r="T5" s="51">
        <f t="shared" si="1"/>
        <v>162131.60802415112</v>
      </c>
      <c r="U5" s="51">
        <f t="shared" si="1"/>
        <v>152403.71154270205</v>
      </c>
      <c r="V5" s="51">
        <f t="shared" si="1"/>
        <v>143259.48885013993</v>
      </c>
      <c r="W5" s="51">
        <f t="shared" si="1"/>
        <v>134663.91951913151</v>
      </c>
      <c r="X5" s="51">
        <f t="shared" si="1"/>
        <v>126584.08434798362</v>
      </c>
      <c r="Y5" s="51">
        <f t="shared" si="1"/>
        <v>118989.03928710461</v>
      </c>
      <c r="Z5" s="51">
        <f t="shared" si="1"/>
        <v>111849.69692987834</v>
      </c>
    </row>
    <row r="6" spans="1:26" x14ac:dyDescent="0.25">
      <c r="A6" s="38" t="s">
        <v>49</v>
      </c>
      <c r="B6" s="39">
        <v>5304942.5132494718</v>
      </c>
      <c r="C6" s="40">
        <v>1</v>
      </c>
      <c r="D6" s="41">
        <v>0.06</v>
      </c>
      <c r="E6" s="39">
        <f t="shared" si="0"/>
        <v>318296.55079496832</v>
      </c>
      <c r="G6" s="51">
        <f t="shared" si="2"/>
        <v>318296.55079496832</v>
      </c>
      <c r="H6" s="51">
        <f t="shared" si="3"/>
        <v>299198.75774727017</v>
      </c>
      <c r="I6" s="51">
        <f t="shared" si="1"/>
        <v>281246.83228243398</v>
      </c>
      <c r="J6" s="51">
        <f t="shared" si="1"/>
        <v>264372.02234548796</v>
      </c>
      <c r="K6" s="51">
        <f t="shared" si="1"/>
        <v>248509.70100475865</v>
      </c>
      <c r="L6" s="51">
        <f t="shared" si="1"/>
        <v>233599.11894447316</v>
      </c>
      <c r="M6" s="51">
        <f t="shared" si="1"/>
        <v>219583.17180780476</v>
      </c>
      <c r="N6" s="51">
        <f t="shared" si="1"/>
        <v>206408.1814993365</v>
      </c>
      <c r="O6" s="51">
        <f t="shared" si="1"/>
        <v>194023.6906093763</v>
      </c>
      <c r="P6" s="51">
        <f t="shared" si="1"/>
        <v>182382.26917281371</v>
      </c>
      <c r="Q6" s="51">
        <f t="shared" si="1"/>
        <v>171439.33302244489</v>
      </c>
      <c r="R6" s="51">
        <f t="shared" si="1"/>
        <v>161152.97304109819</v>
      </c>
      <c r="S6" s="51">
        <f t="shared" si="1"/>
        <v>151483.79465863231</v>
      </c>
      <c r="T6" s="51">
        <f t="shared" si="1"/>
        <v>142394.76697911436</v>
      </c>
      <c r="U6" s="51">
        <f t="shared" si="1"/>
        <v>133851.08096036752</v>
      </c>
      <c r="V6" s="51">
        <f t="shared" si="1"/>
        <v>125820.01610274546</v>
      </c>
      <c r="W6" s="51">
        <f t="shared" si="1"/>
        <v>118270.81513658073</v>
      </c>
      <c r="X6" s="51">
        <f t="shared" si="1"/>
        <v>111174.56622838588</v>
      </c>
      <c r="Y6" s="51">
        <f t="shared" si="1"/>
        <v>104504.09225468275</v>
      </c>
      <c r="Z6" s="51">
        <f t="shared" si="1"/>
        <v>98233.846719401787</v>
      </c>
    </row>
    <row r="7" spans="1:26" x14ac:dyDescent="0.25">
      <c r="A7" s="38" t="s">
        <v>50</v>
      </c>
      <c r="B7" s="39">
        <v>3605278.3411339</v>
      </c>
      <c r="C7" s="40">
        <v>1</v>
      </c>
      <c r="D7" s="41">
        <v>0.06</v>
      </c>
      <c r="E7" s="39">
        <f t="shared" si="0"/>
        <v>216316.70046803399</v>
      </c>
      <c r="G7" s="51">
        <f t="shared" si="2"/>
        <v>216316.70046803399</v>
      </c>
      <c r="H7" s="51">
        <f t="shared" si="3"/>
        <v>203337.69843995196</v>
      </c>
      <c r="I7" s="51">
        <f t="shared" si="1"/>
        <v>191137.43653355484</v>
      </c>
      <c r="J7" s="51">
        <f t="shared" si="1"/>
        <v>179669.19034154154</v>
      </c>
      <c r="K7" s="51">
        <f t="shared" si="1"/>
        <v>168889.03892104904</v>
      </c>
      <c r="L7" s="51">
        <f t="shared" si="1"/>
        <v>158755.69658578612</v>
      </c>
      <c r="M7" s="51">
        <f t="shared" si="1"/>
        <v>149230.35479063896</v>
      </c>
      <c r="N7" s="51">
        <f t="shared" si="1"/>
        <v>140276.5335032006</v>
      </c>
      <c r="O7" s="51">
        <f t="shared" si="1"/>
        <v>131859.94149300858</v>
      </c>
      <c r="P7" s="51">
        <f t="shared" si="1"/>
        <v>123948.34500342807</v>
      </c>
      <c r="Q7" s="51">
        <f t="shared" si="1"/>
        <v>116511.44430322238</v>
      </c>
      <c r="R7" s="51">
        <f t="shared" si="1"/>
        <v>109520.75764502904</v>
      </c>
      <c r="S7" s="51">
        <f t="shared" si="1"/>
        <v>102949.51218632728</v>
      </c>
      <c r="T7" s="51">
        <f t="shared" si="1"/>
        <v>96772.541455147642</v>
      </c>
      <c r="U7" s="51">
        <f t="shared" si="1"/>
        <v>90966.188967838796</v>
      </c>
      <c r="V7" s="51">
        <f t="shared" si="1"/>
        <v>85508.217629768464</v>
      </c>
      <c r="W7" s="51">
        <f t="shared" si="1"/>
        <v>80377.724571982355</v>
      </c>
      <c r="X7" s="51">
        <f t="shared" si="1"/>
        <v>75555.06109766342</v>
      </c>
      <c r="Y7" s="51">
        <f t="shared" si="1"/>
        <v>71021.757431803606</v>
      </c>
      <c r="Z7" s="51">
        <f t="shared" si="1"/>
        <v>66760.451985895401</v>
      </c>
    </row>
    <row r="8" spans="1:26" x14ac:dyDescent="0.25">
      <c r="A8" s="38" t="s">
        <v>50</v>
      </c>
      <c r="B8" s="39">
        <v>629123</v>
      </c>
      <c r="C8" s="40">
        <v>43.1</v>
      </c>
      <c r="D8" s="41">
        <v>0.3</v>
      </c>
      <c r="E8" s="39">
        <f t="shared" si="0"/>
        <v>188736.9</v>
      </c>
      <c r="G8" s="51">
        <f t="shared" si="2"/>
        <v>188736.9</v>
      </c>
      <c r="H8" s="51">
        <f t="shared" si="3"/>
        <v>132115.82999999999</v>
      </c>
      <c r="I8" s="51">
        <f t="shared" si="1"/>
        <v>92481.081000000006</v>
      </c>
      <c r="J8" s="51">
        <f t="shared" si="1"/>
        <v>64736.756699999998</v>
      </c>
      <c r="K8" s="51">
        <f t="shared" si="1"/>
        <v>45315.72969</v>
      </c>
      <c r="L8" s="51">
        <f t="shared" si="1"/>
        <v>31721.010783000002</v>
      </c>
      <c r="M8" s="51">
        <f t="shared" si="1"/>
        <v>22204.707548099999</v>
      </c>
      <c r="N8" s="51">
        <f t="shared" si="1"/>
        <v>15543.295283670001</v>
      </c>
      <c r="O8" s="51">
        <f t="shared" si="1"/>
        <v>10880.306698569</v>
      </c>
      <c r="P8" s="51">
        <f t="shared" si="1"/>
        <v>7616.2146889983005</v>
      </c>
      <c r="Q8" s="51">
        <f t="shared" si="1"/>
        <v>5331.3502822988103</v>
      </c>
      <c r="R8" s="51">
        <f t="shared" si="1"/>
        <v>3731.9451976091668</v>
      </c>
      <c r="S8" s="51">
        <f t="shared" si="1"/>
        <v>2612.3616383264166</v>
      </c>
      <c r="T8" s="51">
        <f t="shared" si="1"/>
        <v>1828.653146828492</v>
      </c>
      <c r="U8" s="51">
        <f t="shared" si="1"/>
        <v>1280.0572027799444</v>
      </c>
      <c r="V8" s="51">
        <f t="shared" si="1"/>
        <v>896.04004194596109</v>
      </c>
      <c r="W8" s="51">
        <f t="shared" si="1"/>
        <v>627.22802936217272</v>
      </c>
      <c r="X8" s="51">
        <f t="shared" si="1"/>
        <v>439.05962055352092</v>
      </c>
      <c r="Y8" s="51">
        <f t="shared" si="1"/>
        <v>307.34173438746467</v>
      </c>
      <c r="Z8" s="51">
        <f t="shared" si="1"/>
        <v>215.13921407122527</v>
      </c>
    </row>
    <row r="9" spans="1:26" x14ac:dyDescent="0.25">
      <c r="A9" s="38" t="s">
        <v>51</v>
      </c>
      <c r="B9" s="39">
        <v>921959.32487606222</v>
      </c>
      <c r="C9" s="40">
        <v>1</v>
      </c>
      <c r="D9" s="41">
        <v>0.06</v>
      </c>
      <c r="E9" s="39">
        <f t="shared" si="0"/>
        <v>55317.559492563734</v>
      </c>
      <c r="G9" s="51">
        <f t="shared" si="2"/>
        <v>55317.559492563734</v>
      </c>
      <c r="H9" s="51">
        <f t="shared" si="3"/>
        <v>51998.505923009907</v>
      </c>
      <c r="I9" s="51">
        <f t="shared" si="1"/>
        <v>48878.595567629309</v>
      </c>
      <c r="J9" s="51">
        <f t="shared" si="1"/>
        <v>45945.879833571555</v>
      </c>
      <c r="K9" s="51">
        <f t="shared" si="1"/>
        <v>43189.127043557266</v>
      </c>
      <c r="L9" s="51">
        <f t="shared" si="1"/>
        <v>40597.779420943829</v>
      </c>
      <c r="M9" s="51">
        <f t="shared" si="1"/>
        <v>38161.9126556872</v>
      </c>
      <c r="N9" s="51">
        <f t="shared" si="1"/>
        <v>35872.19789634597</v>
      </c>
      <c r="O9" s="51">
        <f t="shared" si="1"/>
        <v>33719.866022565213</v>
      </c>
      <c r="P9" s="51">
        <f t="shared" si="1"/>
        <v>31696.674061211299</v>
      </c>
      <c r="Q9" s="51">
        <f t="shared" si="1"/>
        <v>29794.873617538622</v>
      </c>
      <c r="R9" s="51">
        <f t="shared" si="1"/>
        <v>28007.181200486306</v>
      </c>
      <c r="S9" s="51">
        <f t="shared" si="1"/>
        <v>26326.750328457128</v>
      </c>
      <c r="T9" s="51">
        <f t="shared" si="1"/>
        <v>24747.145308749699</v>
      </c>
      <c r="U9" s="51">
        <f t="shared" si="1"/>
        <v>23262.316590224716</v>
      </c>
      <c r="V9" s="51">
        <f t="shared" si="1"/>
        <v>21866.577594811231</v>
      </c>
      <c r="W9" s="51">
        <f t="shared" si="1"/>
        <v>20554.58293912256</v>
      </c>
      <c r="X9" s="51">
        <f t="shared" si="1"/>
        <v>19321.307962775205</v>
      </c>
      <c r="Y9" s="51">
        <f t="shared" si="1"/>
        <v>18162.02948500869</v>
      </c>
      <c r="Z9" s="51">
        <f t="shared" si="1"/>
        <v>17072.307715908169</v>
      </c>
    </row>
    <row r="10" spans="1:26" x14ac:dyDescent="0.25">
      <c r="A10" s="38" t="s">
        <v>52</v>
      </c>
      <c r="B10" s="39">
        <v>1537570.5339503083</v>
      </c>
      <c r="C10" s="40">
        <v>43.1</v>
      </c>
      <c r="D10" s="41">
        <v>0.3</v>
      </c>
      <c r="E10" s="39">
        <v>48142.152067138886</v>
      </c>
      <c r="G10" s="51">
        <f t="shared" si="2"/>
        <v>48142.152067138886</v>
      </c>
      <c r="H10" s="51">
        <f t="shared" si="3"/>
        <v>446828.51456495083</v>
      </c>
      <c r="I10" s="51">
        <f t="shared" si="1"/>
        <v>312779.9601954656</v>
      </c>
      <c r="J10" s="51">
        <f t="shared" si="1"/>
        <v>218945.97213682593</v>
      </c>
      <c r="K10" s="51">
        <f t="shared" si="1"/>
        <v>153262.18049577816</v>
      </c>
      <c r="L10" s="51">
        <f t="shared" si="1"/>
        <v>107283.52634704471</v>
      </c>
      <c r="M10" s="51">
        <f t="shared" si="1"/>
        <v>75098.468442931291</v>
      </c>
      <c r="N10" s="51">
        <f t="shared" si="1"/>
        <v>52568.927910051912</v>
      </c>
      <c r="O10" s="51">
        <f t="shared" si="1"/>
        <v>36798.249537036339</v>
      </c>
      <c r="P10" s="51">
        <f t="shared" si="1"/>
        <v>25758.774675925433</v>
      </c>
      <c r="Q10" s="51">
        <f t="shared" si="1"/>
        <v>18031.142273147801</v>
      </c>
      <c r="R10" s="51">
        <f t="shared" si="1"/>
        <v>12621.799591203462</v>
      </c>
      <c r="S10" s="51">
        <f t="shared" si="1"/>
        <v>8835.2597138424244</v>
      </c>
      <c r="T10" s="51">
        <f t="shared" si="1"/>
        <v>6184.6817996896971</v>
      </c>
      <c r="U10" s="51">
        <f t="shared" si="1"/>
        <v>4329.277259782788</v>
      </c>
      <c r="V10" s="51">
        <f t="shared" si="1"/>
        <v>3030.4940818479513</v>
      </c>
      <c r="W10" s="51">
        <f t="shared" si="1"/>
        <v>2121.345857293566</v>
      </c>
      <c r="X10" s="51">
        <f t="shared" si="1"/>
        <v>1484.9421001054961</v>
      </c>
      <c r="Y10" s="51">
        <f t="shared" si="1"/>
        <v>1039.4594700738473</v>
      </c>
      <c r="Z10" s="51">
        <f t="shared" si="1"/>
        <v>727.62162905169328</v>
      </c>
    </row>
    <row r="11" spans="1:26" x14ac:dyDescent="0.25">
      <c r="A11" s="38" t="s">
        <v>53</v>
      </c>
      <c r="B11" s="39">
        <v>714935.70294987946</v>
      </c>
      <c r="C11" s="40">
        <v>1</v>
      </c>
      <c r="D11" s="41">
        <v>0.06</v>
      </c>
      <c r="E11" s="39">
        <f t="shared" ref="E11:E18" si="4">+B11*D11</f>
        <v>42896.142176992769</v>
      </c>
      <c r="G11" s="51">
        <f t="shared" si="2"/>
        <v>42896.142176992769</v>
      </c>
      <c r="H11" s="51">
        <f t="shared" si="3"/>
        <v>40322.373646373206</v>
      </c>
      <c r="I11" s="51">
        <f t="shared" si="1"/>
        <v>37903.031227590815</v>
      </c>
      <c r="J11" s="51">
        <f t="shared" si="1"/>
        <v>35628.849353935359</v>
      </c>
      <c r="K11" s="51">
        <f t="shared" si="1"/>
        <v>33491.118392699238</v>
      </c>
      <c r="L11" s="51">
        <f t="shared" si="1"/>
        <v>31481.651289137284</v>
      </c>
      <c r="M11" s="51">
        <f t="shared" si="1"/>
        <v>29592.752211789044</v>
      </c>
      <c r="N11" s="51">
        <f t="shared" si="1"/>
        <v>27817.187079081705</v>
      </c>
      <c r="O11" s="51">
        <f t="shared" si="1"/>
        <v>26148.155854336801</v>
      </c>
      <c r="P11" s="51">
        <f t="shared" si="1"/>
        <v>24579.266503076593</v>
      </c>
      <c r="Q11" s="51">
        <f t="shared" si="1"/>
        <v>23104.510512891997</v>
      </c>
      <c r="R11" s="51">
        <f t="shared" si="1"/>
        <v>21718.23988211848</v>
      </c>
      <c r="S11" s="51">
        <f t="shared" si="1"/>
        <v>20415.145489191371</v>
      </c>
      <c r="T11" s="51">
        <f t="shared" si="1"/>
        <v>19190.236759839889</v>
      </c>
      <c r="U11" s="51">
        <f t="shared" si="1"/>
        <v>18038.822554249498</v>
      </c>
      <c r="V11" s="51">
        <f t="shared" si="1"/>
        <v>16956.49320099453</v>
      </c>
      <c r="W11" s="51">
        <f t="shared" si="1"/>
        <v>15939.103608934858</v>
      </c>
      <c r="X11" s="51">
        <f t="shared" si="1"/>
        <v>14982.757392398767</v>
      </c>
      <c r="Y11" s="51">
        <f t="shared" si="1"/>
        <v>14083.79194885484</v>
      </c>
      <c r="Z11" s="51">
        <f t="shared" si="1"/>
        <v>13238.76443192355</v>
      </c>
    </row>
    <row r="12" spans="1:26" x14ac:dyDescent="0.25">
      <c r="A12" s="38" t="s">
        <v>54</v>
      </c>
      <c r="B12" s="39">
        <v>168849.58949453142</v>
      </c>
      <c r="C12" s="40">
        <v>1</v>
      </c>
      <c r="D12" s="41">
        <v>0.06</v>
      </c>
      <c r="E12" s="39">
        <f t="shared" si="4"/>
        <v>10130.975369671885</v>
      </c>
      <c r="G12" s="51">
        <f t="shared" si="2"/>
        <v>10130.975369671885</v>
      </c>
      <c r="H12" s="51">
        <f t="shared" si="3"/>
        <v>9523.1168474915721</v>
      </c>
      <c r="I12" s="51">
        <f t="shared" si="1"/>
        <v>8951.7298366420782</v>
      </c>
      <c r="J12" s="51">
        <f t="shared" si="1"/>
        <v>8414.6260464435545</v>
      </c>
      <c r="K12" s="51">
        <f t="shared" si="1"/>
        <v>7909.7484836569402</v>
      </c>
      <c r="L12" s="51">
        <f t="shared" si="1"/>
        <v>7435.1635746375241</v>
      </c>
      <c r="M12" s="51">
        <f t="shared" si="1"/>
        <v>6989.0537601592723</v>
      </c>
      <c r="N12" s="51">
        <f t="shared" si="1"/>
        <v>6569.7105345497166</v>
      </c>
      <c r="O12" s="51">
        <f t="shared" si="1"/>
        <v>6175.5279024767342</v>
      </c>
      <c r="P12" s="51">
        <f t="shared" si="1"/>
        <v>5804.9962283281302</v>
      </c>
      <c r="Q12" s="51">
        <f t="shared" si="1"/>
        <v>5456.6964546284416</v>
      </c>
      <c r="R12" s="51">
        <f t="shared" si="1"/>
        <v>5129.2946673507349</v>
      </c>
      <c r="S12" s="51">
        <f t="shared" si="1"/>
        <v>4821.5369873096906</v>
      </c>
      <c r="T12" s="51">
        <f t="shared" si="1"/>
        <v>4532.2447680711093</v>
      </c>
      <c r="U12" s="51">
        <f t="shared" si="1"/>
        <v>4260.3100819868432</v>
      </c>
      <c r="V12" s="51">
        <f t="shared" si="1"/>
        <v>4004.6914770676326</v>
      </c>
      <c r="W12" s="51">
        <f t="shared" si="1"/>
        <v>3764.4099884435745</v>
      </c>
      <c r="X12" s="51">
        <f t="shared" si="1"/>
        <v>3538.5453891369602</v>
      </c>
      <c r="Y12" s="51">
        <f t="shared" si="1"/>
        <v>3326.2326657887425</v>
      </c>
      <c r="Z12" s="51">
        <f t="shared" si="1"/>
        <v>3126.6587058414179</v>
      </c>
    </row>
    <row r="13" spans="1:26" x14ac:dyDescent="0.25">
      <c r="A13" s="38" t="s">
        <v>54</v>
      </c>
      <c r="B13" s="39">
        <v>61906.433623174293</v>
      </c>
      <c r="C13" s="40">
        <v>8</v>
      </c>
      <c r="D13" s="41">
        <v>0.2</v>
      </c>
      <c r="E13" s="39">
        <f t="shared" si="4"/>
        <v>12381.28672463486</v>
      </c>
      <c r="G13" s="51">
        <f t="shared" si="2"/>
        <v>12381.28672463486</v>
      </c>
      <c r="H13" s="51">
        <f t="shared" si="3"/>
        <v>9905.0293797078866</v>
      </c>
      <c r="I13" s="51">
        <f t="shared" si="1"/>
        <v>7924.0235037663097</v>
      </c>
      <c r="J13" s="51">
        <f t="shared" si="1"/>
        <v>6339.2188030130483</v>
      </c>
      <c r="K13" s="51">
        <f t="shared" si="1"/>
        <v>5071.3750424104383</v>
      </c>
      <c r="L13" s="51">
        <f t="shared" si="1"/>
        <v>4057.100033928351</v>
      </c>
      <c r="M13" s="51">
        <f t="shared" si="1"/>
        <v>3245.6800271426805</v>
      </c>
      <c r="N13" s="51">
        <f t="shared" si="1"/>
        <v>2596.5440217141445</v>
      </c>
      <c r="O13" s="51">
        <f t="shared" si="1"/>
        <v>2077.2352173713157</v>
      </c>
      <c r="P13" s="51">
        <f t="shared" si="1"/>
        <v>1661.7881738970527</v>
      </c>
      <c r="Q13" s="51">
        <f t="shared" si="1"/>
        <v>1329.4305391176422</v>
      </c>
      <c r="R13" s="51">
        <f t="shared" si="1"/>
        <v>1063.5444312941136</v>
      </c>
      <c r="S13" s="51">
        <f t="shared" si="1"/>
        <v>850.83554503529092</v>
      </c>
      <c r="T13" s="51">
        <f t="shared" si="1"/>
        <v>680.66843602823269</v>
      </c>
      <c r="U13" s="51">
        <f t="shared" si="1"/>
        <v>544.53474882258615</v>
      </c>
      <c r="V13" s="51">
        <f t="shared" si="1"/>
        <v>435.62779905806894</v>
      </c>
      <c r="W13" s="51">
        <f t="shared" si="1"/>
        <v>348.50223924645519</v>
      </c>
      <c r="X13" s="51">
        <f t="shared" si="1"/>
        <v>278.8017913971641</v>
      </c>
      <c r="Y13" s="51">
        <f t="shared" si="1"/>
        <v>223.04143311773129</v>
      </c>
      <c r="Z13" s="51">
        <f t="shared" si="1"/>
        <v>178.43314649418505</v>
      </c>
    </row>
    <row r="14" spans="1:26" x14ac:dyDescent="0.25">
      <c r="A14" s="38" t="s">
        <v>55</v>
      </c>
      <c r="B14" s="39">
        <v>279663</v>
      </c>
      <c r="C14" s="40">
        <v>1</v>
      </c>
      <c r="D14" s="41">
        <v>0.06</v>
      </c>
      <c r="E14" s="39">
        <f t="shared" si="4"/>
        <v>16779.78</v>
      </c>
      <c r="G14" s="51">
        <f t="shared" si="2"/>
        <v>16779.78</v>
      </c>
      <c r="H14" s="51">
        <f t="shared" si="3"/>
        <v>15772.993199999997</v>
      </c>
      <c r="I14" s="51">
        <f t="shared" si="1"/>
        <v>14826.613607999998</v>
      </c>
      <c r="J14" s="51">
        <f t="shared" si="1"/>
        <v>13937.016791519998</v>
      </c>
      <c r="K14" s="51">
        <f t="shared" si="1"/>
        <v>13100.795784028798</v>
      </c>
      <c r="L14" s="51">
        <f t="shared" si="1"/>
        <v>12314.748036987072</v>
      </c>
      <c r="M14" s="51">
        <f t="shared" si="1"/>
        <v>11575.863154767847</v>
      </c>
      <c r="N14" s="51">
        <f t="shared" si="1"/>
        <v>10881.311365481777</v>
      </c>
      <c r="O14" s="51">
        <f t="shared" si="1"/>
        <v>10228.43268355287</v>
      </c>
      <c r="P14" s="51">
        <f t="shared" si="1"/>
        <v>9614.7267225396972</v>
      </c>
      <c r="Q14" s="51">
        <f t="shared" si="1"/>
        <v>9037.8431191873151</v>
      </c>
      <c r="R14" s="51">
        <f t="shared" si="1"/>
        <v>8495.572532036078</v>
      </c>
      <c r="S14" s="51">
        <f t="shared" si="1"/>
        <v>7985.8381801139121</v>
      </c>
      <c r="T14" s="51">
        <f t="shared" si="1"/>
        <v>7506.6878893070771</v>
      </c>
      <c r="U14" s="51">
        <f t="shared" si="1"/>
        <v>7056.2866159486521</v>
      </c>
      <c r="V14" s="51">
        <f t="shared" si="1"/>
        <v>6632.9094189917332</v>
      </c>
      <c r="W14" s="51">
        <f t="shared" si="1"/>
        <v>6234.934853852229</v>
      </c>
      <c r="X14" s="51">
        <f t="shared" si="1"/>
        <v>5860.8387626210952</v>
      </c>
      <c r="Y14" s="51">
        <f t="shared" si="1"/>
        <v>5509.1884368638293</v>
      </c>
      <c r="Z14" s="51">
        <f t="shared" si="1"/>
        <v>5178.6371306519995</v>
      </c>
    </row>
    <row r="15" spans="1:26" x14ac:dyDescent="0.25">
      <c r="A15" s="38" t="s">
        <v>55</v>
      </c>
      <c r="B15" s="39">
        <v>182123</v>
      </c>
      <c r="C15" s="40">
        <v>17</v>
      </c>
      <c r="D15" s="41">
        <v>0.08</v>
      </c>
      <c r="E15" s="39">
        <f t="shared" si="4"/>
        <v>14569.84</v>
      </c>
      <c r="G15" s="51">
        <f t="shared" si="2"/>
        <v>14569.84</v>
      </c>
      <c r="H15" s="51">
        <f t="shared" si="3"/>
        <v>13404.2528</v>
      </c>
      <c r="I15" s="51">
        <f t="shared" si="1"/>
        <v>12331.912576000002</v>
      </c>
      <c r="J15" s="51">
        <f t="shared" si="1"/>
        <v>11345.359569920001</v>
      </c>
      <c r="K15" s="51">
        <f t="shared" si="1"/>
        <v>10437.730804326402</v>
      </c>
      <c r="L15" s="51">
        <f t="shared" si="1"/>
        <v>9602.7123399802895</v>
      </c>
      <c r="M15" s="51">
        <f t="shared" si="1"/>
        <v>8834.4953527818652</v>
      </c>
      <c r="N15" s="51">
        <f t="shared" si="1"/>
        <v>8127.7357245593166</v>
      </c>
      <c r="O15" s="51">
        <f t="shared" si="1"/>
        <v>7477.5168665945721</v>
      </c>
      <c r="P15" s="51">
        <f t="shared" si="1"/>
        <v>6879.3155172670067</v>
      </c>
      <c r="Q15" s="51">
        <f t="shared" si="1"/>
        <v>6328.9702758856456</v>
      </c>
      <c r="R15" s="51">
        <f t="shared" si="1"/>
        <v>5822.6526538147946</v>
      </c>
      <c r="S15" s="51">
        <f t="shared" si="1"/>
        <v>5356.8404415096111</v>
      </c>
      <c r="T15" s="51">
        <f t="shared" si="1"/>
        <v>4928.2932061888423</v>
      </c>
      <c r="U15" s="51">
        <f t="shared" si="1"/>
        <v>4534.0297496937346</v>
      </c>
      <c r="V15" s="51">
        <f t="shared" si="1"/>
        <v>4171.3073697182363</v>
      </c>
      <c r="W15" s="51">
        <f t="shared" si="1"/>
        <v>3837.6027801407777</v>
      </c>
      <c r="X15" s="51">
        <f t="shared" si="1"/>
        <v>3530.5945577295156</v>
      </c>
      <c r="Y15" s="51">
        <f t="shared" si="1"/>
        <v>3248.1469931111542</v>
      </c>
      <c r="Z15" s="51">
        <f t="shared" si="1"/>
        <v>2988.2952336622616</v>
      </c>
    </row>
    <row r="16" spans="1:26" x14ac:dyDescent="0.25">
      <c r="A16" s="38" t="s">
        <v>55</v>
      </c>
      <c r="B16" s="39">
        <v>0</v>
      </c>
      <c r="C16" s="40">
        <v>6</v>
      </c>
      <c r="D16" s="41">
        <v>0.1</v>
      </c>
      <c r="E16" s="39">
        <f t="shared" si="4"/>
        <v>0</v>
      </c>
      <c r="G16" s="51">
        <f t="shared" si="2"/>
        <v>0</v>
      </c>
      <c r="H16" s="51">
        <f t="shared" si="3"/>
        <v>0</v>
      </c>
      <c r="I16" s="51">
        <f t="shared" si="1"/>
        <v>0</v>
      </c>
      <c r="J16" s="51">
        <f t="shared" si="1"/>
        <v>0</v>
      </c>
      <c r="K16" s="51">
        <f t="shared" si="1"/>
        <v>0</v>
      </c>
      <c r="L16" s="51">
        <f t="shared" si="1"/>
        <v>0</v>
      </c>
      <c r="M16" s="51">
        <f t="shared" si="1"/>
        <v>0</v>
      </c>
      <c r="N16" s="51">
        <f t="shared" si="1"/>
        <v>0</v>
      </c>
      <c r="O16" s="51">
        <f t="shared" si="1"/>
        <v>0</v>
      </c>
      <c r="P16" s="51">
        <f t="shared" si="1"/>
        <v>0</v>
      </c>
      <c r="Q16" s="51">
        <f t="shared" si="1"/>
        <v>0</v>
      </c>
      <c r="R16" s="51">
        <f t="shared" si="1"/>
        <v>0</v>
      </c>
      <c r="S16" s="51">
        <f t="shared" si="1"/>
        <v>0</v>
      </c>
      <c r="T16" s="51">
        <f t="shared" si="1"/>
        <v>0</v>
      </c>
      <c r="U16" s="51">
        <f t="shared" si="1"/>
        <v>0</v>
      </c>
      <c r="V16" s="51">
        <f t="shared" si="1"/>
        <v>0</v>
      </c>
      <c r="W16" s="51">
        <f t="shared" si="1"/>
        <v>0</v>
      </c>
      <c r="X16" s="51">
        <f t="shared" si="1"/>
        <v>0</v>
      </c>
      <c r="Y16" s="51">
        <f t="shared" si="1"/>
        <v>0</v>
      </c>
      <c r="Z16" s="51">
        <f t="shared" si="1"/>
        <v>0</v>
      </c>
    </row>
    <row r="17" spans="1:26" x14ac:dyDescent="0.25">
      <c r="A17" s="38" t="s">
        <v>56</v>
      </c>
      <c r="B17" s="39">
        <v>53250</v>
      </c>
      <c r="C17" s="40">
        <v>0</v>
      </c>
      <c r="D17" s="41">
        <v>0</v>
      </c>
      <c r="E17" s="39">
        <f t="shared" si="4"/>
        <v>0</v>
      </c>
      <c r="G17" s="51">
        <f t="shared" si="2"/>
        <v>0</v>
      </c>
      <c r="H17" s="51">
        <f t="shared" si="3"/>
        <v>0</v>
      </c>
      <c r="I17" s="51">
        <f t="shared" si="1"/>
        <v>0</v>
      </c>
      <c r="J17" s="51">
        <f t="shared" si="1"/>
        <v>0</v>
      </c>
      <c r="K17" s="51">
        <f t="shared" si="1"/>
        <v>0</v>
      </c>
      <c r="L17" s="51">
        <f t="shared" si="1"/>
        <v>0</v>
      </c>
      <c r="M17" s="51">
        <f t="shared" ref="I17:Z18" si="5">IF((L59-L59*$D17)&gt;=0,L59*$D17,IF(L59=0,0,IF(L59&lt;L59*$D17,L59,"ERROR")))</f>
        <v>0</v>
      </c>
      <c r="N17" s="51">
        <f t="shared" si="5"/>
        <v>0</v>
      </c>
      <c r="O17" s="51">
        <f t="shared" si="5"/>
        <v>0</v>
      </c>
      <c r="P17" s="51">
        <f t="shared" si="5"/>
        <v>0</v>
      </c>
      <c r="Q17" s="51">
        <f t="shared" si="5"/>
        <v>0</v>
      </c>
      <c r="R17" s="51">
        <f t="shared" si="5"/>
        <v>0</v>
      </c>
      <c r="S17" s="51">
        <f t="shared" si="5"/>
        <v>0</v>
      </c>
      <c r="T17" s="51">
        <f t="shared" si="5"/>
        <v>0</v>
      </c>
      <c r="U17" s="51">
        <f t="shared" si="5"/>
        <v>0</v>
      </c>
      <c r="V17" s="51">
        <f t="shared" si="5"/>
        <v>0</v>
      </c>
      <c r="W17" s="51">
        <f t="shared" si="5"/>
        <v>0</v>
      </c>
      <c r="X17" s="51">
        <f t="shared" si="5"/>
        <v>0</v>
      </c>
      <c r="Y17" s="51">
        <f t="shared" si="5"/>
        <v>0</v>
      </c>
      <c r="Z17" s="51">
        <f t="shared" si="5"/>
        <v>0</v>
      </c>
    </row>
    <row r="18" spans="1:26" x14ac:dyDescent="0.25">
      <c r="A18" s="38" t="s">
        <v>57</v>
      </c>
      <c r="B18" s="42">
        <v>872000</v>
      </c>
      <c r="C18" s="40">
        <v>8</v>
      </c>
      <c r="D18" s="41">
        <v>0.2</v>
      </c>
      <c r="E18" s="42">
        <f t="shared" si="4"/>
        <v>174400</v>
      </c>
      <c r="G18" s="57">
        <f t="shared" si="2"/>
        <v>174400</v>
      </c>
      <c r="H18" s="57">
        <f t="shared" si="3"/>
        <v>139520</v>
      </c>
      <c r="I18" s="57">
        <f t="shared" si="5"/>
        <v>111616</v>
      </c>
      <c r="J18" s="57">
        <f t="shared" si="5"/>
        <v>89292.800000000003</v>
      </c>
      <c r="K18" s="57">
        <f t="shared" si="5"/>
        <v>71434.240000000005</v>
      </c>
      <c r="L18" s="57">
        <f t="shared" si="5"/>
        <v>57147.392000000007</v>
      </c>
      <c r="M18" s="57">
        <f t="shared" si="5"/>
        <v>45717.913600000007</v>
      </c>
      <c r="N18" s="57">
        <f t="shared" si="5"/>
        <v>36574.330880000009</v>
      </c>
      <c r="O18" s="57">
        <f t="shared" si="5"/>
        <v>29259.464704000009</v>
      </c>
      <c r="P18" s="57">
        <f t="shared" si="5"/>
        <v>23407.571763200005</v>
      </c>
      <c r="Q18" s="57">
        <f t="shared" si="5"/>
        <v>18726.057410560006</v>
      </c>
      <c r="R18" s="57">
        <f t="shared" si="5"/>
        <v>14980.845928448003</v>
      </c>
      <c r="S18" s="57">
        <f t="shared" si="5"/>
        <v>11984.676742758402</v>
      </c>
      <c r="T18" s="57">
        <f t="shared" si="5"/>
        <v>9587.7413942067215</v>
      </c>
      <c r="U18" s="57">
        <f t="shared" si="5"/>
        <v>7670.1931153653777</v>
      </c>
      <c r="V18" s="57">
        <f t="shared" si="5"/>
        <v>6136.1544922923022</v>
      </c>
      <c r="W18" s="57">
        <f t="shared" si="5"/>
        <v>4908.9235938338416</v>
      </c>
      <c r="X18" s="57">
        <f t="shared" si="5"/>
        <v>3927.1388750670726</v>
      </c>
      <c r="Y18" s="57">
        <f t="shared" si="5"/>
        <v>3141.7111000536584</v>
      </c>
      <c r="Z18" s="57">
        <f t="shared" si="5"/>
        <v>2513.3688800429263</v>
      </c>
    </row>
    <row r="19" spans="1:26" x14ac:dyDescent="0.25">
      <c r="A19" s="38"/>
      <c r="B19" s="39"/>
      <c r="C19" s="40"/>
      <c r="D19" s="38"/>
      <c r="E19" s="38"/>
      <c r="G19" s="52">
        <f>SUM(G3:G18)</f>
        <v>1969985.340737365</v>
      </c>
      <c r="H19" s="52">
        <f t="shared" ref="H19:Z19" si="6">SUM(H3:H18)</f>
        <v>2162546.7709735138</v>
      </c>
      <c r="I19" s="52">
        <f t="shared" si="6"/>
        <v>1857398.3664503563</v>
      </c>
      <c r="J19" s="52">
        <f t="shared" si="6"/>
        <v>1619500.4799143758</v>
      </c>
      <c r="K19" s="52">
        <f t="shared" si="6"/>
        <v>1430863.9318788545</v>
      </c>
      <c r="L19" s="52">
        <f t="shared" si="6"/>
        <v>1278620.0372027128</v>
      </c>
      <c r="M19" s="52">
        <f t="shared" si="6"/>
        <v>1153530.0072503497</v>
      </c>
      <c r="N19" s="52">
        <f t="shared" si="6"/>
        <v>1048933.0070206735</v>
      </c>
      <c r="O19" s="52">
        <f t="shared" si="6"/>
        <v>960002.94019864709</v>
      </c>
      <c r="P19" s="52">
        <f t="shared" si="6"/>
        <v>883222.68145700975</v>
      </c>
      <c r="Q19" s="52">
        <f t="shared" si="6"/>
        <v>816011.59401498933</v>
      </c>
      <c r="R19" s="52">
        <f t="shared" si="6"/>
        <v>756461.20651792642</v>
      </c>
      <c r="S19" s="52">
        <f t="shared" si="6"/>
        <v>703147.29093458899</v>
      </c>
      <c r="T19" s="52">
        <f t="shared" si="6"/>
        <v>654995.97443326632</v>
      </c>
      <c r="U19" s="52">
        <f t="shared" si="6"/>
        <v>611188.11922646489</v>
      </c>
      <c r="V19" s="52">
        <f t="shared" si="6"/>
        <v>571090.84681525431</v>
      </c>
      <c r="W19" s="52">
        <f t="shared" si="6"/>
        <v>534208.35015594307</v>
      </c>
      <c r="X19" s="52">
        <f t="shared" si="6"/>
        <v>500146.43814755342</v>
      </c>
      <c r="Y19" s="52">
        <f t="shared" si="6"/>
        <v>468586.87858608126</v>
      </c>
      <c r="Z19" s="52">
        <f t="shared" si="6"/>
        <v>439268.74986717833</v>
      </c>
    </row>
    <row r="20" spans="1:26" x14ac:dyDescent="0.25">
      <c r="A20" s="38"/>
      <c r="B20" s="39"/>
      <c r="C20" s="40"/>
      <c r="D20" s="38"/>
      <c r="E20" s="38"/>
    </row>
    <row r="21" spans="1:26" x14ac:dyDescent="0.25">
      <c r="A21" s="43"/>
      <c r="B21" s="44">
        <f>SUM(B3:B20)</f>
        <v>27275499.999999996</v>
      </c>
      <c r="C21" s="45"/>
      <c r="D21" s="43"/>
      <c r="E21" s="44">
        <f>SUM(E3:E20)</f>
        <v>1969985.340737365</v>
      </c>
      <c r="G21" s="7" t="s">
        <v>33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46" t="s">
        <v>63</v>
      </c>
      <c r="B22" s="42">
        <v>6217000</v>
      </c>
      <c r="C22" s="47"/>
      <c r="D22" s="48"/>
      <c r="E22" s="48"/>
      <c r="G22" s="56">
        <v>2025</v>
      </c>
      <c r="H22" s="56">
        <v>2026</v>
      </c>
      <c r="I22" s="56">
        <v>2027</v>
      </c>
      <c r="J22" s="56">
        <v>2028</v>
      </c>
      <c r="K22" s="56">
        <v>2029</v>
      </c>
      <c r="L22" s="56">
        <v>2030</v>
      </c>
      <c r="M22" s="56">
        <v>2031</v>
      </c>
      <c r="N22" s="56">
        <v>2032</v>
      </c>
      <c r="O22" s="56">
        <v>2033</v>
      </c>
      <c r="P22" s="56">
        <v>2034</v>
      </c>
      <c r="Q22" s="56">
        <v>2035</v>
      </c>
      <c r="R22" s="56">
        <v>2036</v>
      </c>
      <c r="S22" s="56">
        <v>2037</v>
      </c>
      <c r="T22" s="56">
        <v>2038</v>
      </c>
      <c r="U22" s="56">
        <v>2039</v>
      </c>
      <c r="V22" s="56">
        <v>2040</v>
      </c>
      <c r="W22" s="56">
        <v>2041</v>
      </c>
      <c r="X22" s="56">
        <v>2042</v>
      </c>
      <c r="Y22" s="56">
        <v>2043</v>
      </c>
      <c r="Z22" s="56">
        <v>2044</v>
      </c>
    </row>
    <row r="23" spans="1:26" x14ac:dyDescent="0.25">
      <c r="A23" s="38"/>
      <c r="B23" s="39"/>
      <c r="C23" s="40"/>
      <c r="D23" s="38"/>
      <c r="E23" s="38"/>
      <c r="G23" s="51">
        <f t="shared" ref="G23:G38" si="7">B3</f>
        <v>681311</v>
      </c>
      <c r="H23" s="51">
        <f>G45</f>
        <v>545048.80000000005</v>
      </c>
      <c r="I23" s="51">
        <f t="shared" ref="I23:Z37" si="8">H45</f>
        <v>436039.04000000004</v>
      </c>
      <c r="J23" s="51">
        <f t="shared" si="8"/>
        <v>348831.23200000002</v>
      </c>
      <c r="K23" s="51">
        <f t="shared" si="8"/>
        <v>279064.98560000001</v>
      </c>
      <c r="L23" s="51">
        <f t="shared" si="8"/>
        <v>223251.98848</v>
      </c>
      <c r="M23" s="51">
        <f t="shared" si="8"/>
        <v>178601.590784</v>
      </c>
      <c r="N23" s="51">
        <f t="shared" si="8"/>
        <v>142881.2726272</v>
      </c>
      <c r="O23" s="51">
        <f t="shared" si="8"/>
        <v>114305.01810176</v>
      </c>
      <c r="P23" s="51">
        <f t="shared" si="8"/>
        <v>91444.014481407998</v>
      </c>
      <c r="Q23" s="51">
        <f t="shared" si="8"/>
        <v>73155.211585126395</v>
      </c>
      <c r="R23" s="51">
        <f t="shared" si="8"/>
        <v>58524.169268101119</v>
      </c>
      <c r="S23" s="51">
        <f t="shared" si="8"/>
        <v>46819.335414480898</v>
      </c>
      <c r="T23" s="51">
        <f t="shared" si="8"/>
        <v>37455.468331584721</v>
      </c>
      <c r="U23" s="51">
        <f t="shared" si="8"/>
        <v>29964.374665267776</v>
      </c>
      <c r="V23" s="51">
        <f t="shared" si="8"/>
        <v>23971.499732214223</v>
      </c>
      <c r="W23" s="51">
        <f t="shared" si="8"/>
        <v>19177.19978577138</v>
      </c>
      <c r="X23" s="51">
        <f t="shared" si="8"/>
        <v>15341.759828617103</v>
      </c>
      <c r="Y23" s="51">
        <f t="shared" si="8"/>
        <v>12273.407862893682</v>
      </c>
      <c r="Z23" s="51">
        <f t="shared" si="8"/>
        <v>9818.7262903149458</v>
      </c>
    </row>
    <row r="24" spans="1:26" ht="15.75" thickBot="1" x14ac:dyDescent="0.3">
      <c r="A24" s="49" t="s">
        <v>58</v>
      </c>
      <c r="B24" s="50">
        <f>+B21+B22-B17</f>
        <v>33439249.999999996</v>
      </c>
      <c r="C24" s="40"/>
      <c r="D24" s="38"/>
      <c r="E24" s="38"/>
      <c r="G24" s="51">
        <f t="shared" si="7"/>
        <v>6222345.5041099275</v>
      </c>
      <c r="H24" s="51">
        <f t="shared" ref="H24:W38" si="9">G46</f>
        <v>5849004.7738633314</v>
      </c>
      <c r="I24" s="51">
        <f t="shared" si="9"/>
        <v>5498064.4874315318</v>
      </c>
      <c r="J24" s="51">
        <f t="shared" si="9"/>
        <v>5168180.6181856403</v>
      </c>
      <c r="K24" s="51">
        <f t="shared" si="9"/>
        <v>4858089.7810945017</v>
      </c>
      <c r="L24" s="51">
        <f t="shared" si="9"/>
        <v>4566604.3942288319</v>
      </c>
      <c r="M24" s="51">
        <f t="shared" si="9"/>
        <v>4292608.1305751018</v>
      </c>
      <c r="N24" s="51">
        <f t="shared" si="9"/>
        <v>4035051.6427405956</v>
      </c>
      <c r="O24" s="51">
        <f t="shared" si="9"/>
        <v>3792948.5441761599</v>
      </c>
      <c r="P24" s="51">
        <f t="shared" si="9"/>
        <v>3565371.6315255901</v>
      </c>
      <c r="Q24" s="51">
        <f t="shared" si="9"/>
        <v>3351449.3336340548</v>
      </c>
      <c r="R24" s="51">
        <f t="shared" si="9"/>
        <v>3150362.3736160113</v>
      </c>
      <c r="S24" s="51">
        <f t="shared" si="9"/>
        <v>2961340.6311990507</v>
      </c>
      <c r="T24" s="51">
        <f t="shared" si="9"/>
        <v>2783660.1933271075</v>
      </c>
      <c r="U24" s="51">
        <f t="shared" si="9"/>
        <v>2616640.581727481</v>
      </c>
      <c r="V24" s="51">
        <f t="shared" si="9"/>
        <v>2459642.1468238323</v>
      </c>
      <c r="W24" s="51">
        <f t="shared" si="9"/>
        <v>2312063.6180144022</v>
      </c>
      <c r="X24" s="51">
        <f t="shared" si="8"/>
        <v>2173339.800933538</v>
      </c>
      <c r="Y24" s="51">
        <f t="shared" si="8"/>
        <v>2042939.4128775257</v>
      </c>
      <c r="Z24" s="51">
        <f t="shared" si="8"/>
        <v>1920363.0481048741</v>
      </c>
    </row>
    <row r="25" spans="1:26" x14ac:dyDescent="0.25">
      <c r="G25" s="51">
        <f t="shared" si="7"/>
        <v>6040242.0566127449</v>
      </c>
      <c r="H25" s="51">
        <f t="shared" si="9"/>
        <v>5677827.53321598</v>
      </c>
      <c r="I25" s="51">
        <f t="shared" si="8"/>
        <v>5337157.8812230211</v>
      </c>
      <c r="J25" s="51">
        <f t="shared" si="8"/>
        <v>5016928.4083496397</v>
      </c>
      <c r="K25" s="51">
        <f t="shared" si="8"/>
        <v>4715912.7038486619</v>
      </c>
      <c r="L25" s="51">
        <f t="shared" si="8"/>
        <v>4432957.9416177422</v>
      </c>
      <c r="M25" s="51">
        <f t="shared" si="8"/>
        <v>4166980.4651206778</v>
      </c>
      <c r="N25" s="51">
        <f t="shared" si="8"/>
        <v>3916961.6372134374</v>
      </c>
      <c r="O25" s="51">
        <f t="shared" si="8"/>
        <v>3681943.9389806311</v>
      </c>
      <c r="P25" s="51">
        <f t="shared" si="8"/>
        <v>3461027.3026417932</v>
      </c>
      <c r="Q25" s="51">
        <f t="shared" si="8"/>
        <v>3253365.6644832855</v>
      </c>
      <c r="R25" s="51">
        <f t="shared" si="8"/>
        <v>3058163.7246142882</v>
      </c>
      <c r="S25" s="51">
        <f t="shared" si="8"/>
        <v>2874673.9011374312</v>
      </c>
      <c r="T25" s="51">
        <f t="shared" si="8"/>
        <v>2702193.4670691853</v>
      </c>
      <c r="U25" s="51">
        <f t="shared" si="8"/>
        <v>2540061.8590450343</v>
      </c>
      <c r="V25" s="51">
        <f t="shared" si="8"/>
        <v>2387658.147502332</v>
      </c>
      <c r="W25" s="51">
        <f t="shared" si="8"/>
        <v>2244398.658652192</v>
      </c>
      <c r="X25" s="51">
        <f t="shared" si="8"/>
        <v>2109734.7391330604</v>
      </c>
      <c r="Y25" s="51">
        <f t="shared" si="8"/>
        <v>1983150.6547850769</v>
      </c>
      <c r="Z25" s="51">
        <f t="shared" si="8"/>
        <v>1864161.6154979724</v>
      </c>
    </row>
    <row r="26" spans="1:26" x14ac:dyDescent="0.25">
      <c r="G26" s="51">
        <f t="shared" si="7"/>
        <v>5304942.5132494718</v>
      </c>
      <c r="H26" s="51">
        <f t="shared" si="9"/>
        <v>4986645.9624545034</v>
      </c>
      <c r="I26" s="51">
        <f t="shared" si="8"/>
        <v>4687447.2047072332</v>
      </c>
      <c r="J26" s="51">
        <f t="shared" si="8"/>
        <v>4406200.372424799</v>
      </c>
      <c r="K26" s="51">
        <f t="shared" si="8"/>
        <v>4141828.3500793111</v>
      </c>
      <c r="L26" s="51">
        <f t="shared" si="8"/>
        <v>3893318.6490745526</v>
      </c>
      <c r="M26" s="51">
        <f t="shared" si="8"/>
        <v>3659719.5301300795</v>
      </c>
      <c r="N26" s="51">
        <f t="shared" si="8"/>
        <v>3440136.3583222749</v>
      </c>
      <c r="O26" s="51">
        <f t="shared" si="8"/>
        <v>3233728.1768229385</v>
      </c>
      <c r="P26" s="51">
        <f t="shared" si="8"/>
        <v>3039704.4862135621</v>
      </c>
      <c r="Q26" s="51">
        <f t="shared" si="8"/>
        <v>2857322.2170407483</v>
      </c>
      <c r="R26" s="51">
        <f t="shared" si="8"/>
        <v>2685882.8840183034</v>
      </c>
      <c r="S26" s="51">
        <f t="shared" si="8"/>
        <v>2524729.9109772053</v>
      </c>
      <c r="T26" s="51">
        <f t="shared" si="8"/>
        <v>2373246.1163185728</v>
      </c>
      <c r="U26" s="51">
        <f t="shared" si="8"/>
        <v>2230851.3493394586</v>
      </c>
      <c r="V26" s="51">
        <f t="shared" si="8"/>
        <v>2097000.2683790911</v>
      </c>
      <c r="W26" s="51">
        <f t="shared" si="8"/>
        <v>1971180.2522763456</v>
      </c>
      <c r="X26" s="51">
        <f t="shared" si="8"/>
        <v>1852909.4371397649</v>
      </c>
      <c r="Y26" s="51">
        <f t="shared" si="8"/>
        <v>1741734.8709113791</v>
      </c>
      <c r="Z26" s="51">
        <f t="shared" si="8"/>
        <v>1637230.7786566964</v>
      </c>
    </row>
    <row r="27" spans="1:26" x14ac:dyDescent="0.25">
      <c r="G27" s="51">
        <f t="shared" si="7"/>
        <v>3605278.3411339</v>
      </c>
      <c r="H27" s="51">
        <f t="shared" si="9"/>
        <v>3388961.640665866</v>
      </c>
      <c r="I27" s="51">
        <f t="shared" si="8"/>
        <v>3185623.942225914</v>
      </c>
      <c r="J27" s="51">
        <f t="shared" si="8"/>
        <v>2994486.5056923591</v>
      </c>
      <c r="K27" s="51">
        <f t="shared" si="8"/>
        <v>2814817.3153508175</v>
      </c>
      <c r="L27" s="51">
        <f t="shared" si="8"/>
        <v>2645928.2764297687</v>
      </c>
      <c r="M27" s="51">
        <f t="shared" si="8"/>
        <v>2487172.5798439826</v>
      </c>
      <c r="N27" s="51">
        <f t="shared" si="8"/>
        <v>2337942.2250533435</v>
      </c>
      <c r="O27" s="51">
        <f t="shared" si="8"/>
        <v>2197665.6915501431</v>
      </c>
      <c r="P27" s="51">
        <f t="shared" si="8"/>
        <v>2065805.7500571345</v>
      </c>
      <c r="Q27" s="51">
        <f t="shared" si="8"/>
        <v>1941857.4050537064</v>
      </c>
      <c r="R27" s="51">
        <f t="shared" si="8"/>
        <v>1825345.9607504839</v>
      </c>
      <c r="S27" s="51">
        <f t="shared" si="8"/>
        <v>1715825.2031054548</v>
      </c>
      <c r="T27" s="51">
        <f t="shared" si="8"/>
        <v>1612875.6909191275</v>
      </c>
      <c r="U27" s="51">
        <f t="shared" si="8"/>
        <v>1516103.14946398</v>
      </c>
      <c r="V27" s="51">
        <f t="shared" si="8"/>
        <v>1425136.9604961411</v>
      </c>
      <c r="W27" s="51">
        <f t="shared" si="8"/>
        <v>1339628.7428663727</v>
      </c>
      <c r="X27" s="51">
        <f t="shared" si="8"/>
        <v>1259251.0182943903</v>
      </c>
      <c r="Y27" s="51">
        <f t="shared" si="8"/>
        <v>1183695.9571967269</v>
      </c>
      <c r="Z27" s="51">
        <f t="shared" si="8"/>
        <v>1112674.1997649234</v>
      </c>
    </row>
    <row r="28" spans="1:26" x14ac:dyDescent="0.25">
      <c r="G28" s="51">
        <f t="shared" si="7"/>
        <v>629123</v>
      </c>
      <c r="H28" s="51">
        <f t="shared" si="9"/>
        <v>440386.1</v>
      </c>
      <c r="I28" s="51">
        <f t="shared" si="8"/>
        <v>308270.27</v>
      </c>
      <c r="J28" s="51">
        <f t="shared" si="8"/>
        <v>215789.18900000001</v>
      </c>
      <c r="K28" s="51">
        <f t="shared" si="8"/>
        <v>151052.43230000001</v>
      </c>
      <c r="L28" s="51">
        <f t="shared" si="8"/>
        <v>105736.70261000001</v>
      </c>
      <c r="M28" s="51">
        <f t="shared" si="8"/>
        <v>74015.691827000002</v>
      </c>
      <c r="N28" s="51">
        <f t="shared" si="8"/>
        <v>51810.984278900003</v>
      </c>
      <c r="O28" s="51">
        <f t="shared" si="8"/>
        <v>36267.688995230004</v>
      </c>
      <c r="P28" s="51">
        <f t="shared" si="8"/>
        <v>25387.382296661002</v>
      </c>
      <c r="Q28" s="51">
        <f t="shared" si="8"/>
        <v>17771.167607662701</v>
      </c>
      <c r="R28" s="51">
        <f t="shared" si="8"/>
        <v>12439.817325363891</v>
      </c>
      <c r="S28" s="51">
        <f t="shared" si="8"/>
        <v>8707.8721277547229</v>
      </c>
      <c r="T28" s="51">
        <f t="shared" si="8"/>
        <v>6095.5104894283068</v>
      </c>
      <c r="U28" s="51">
        <f t="shared" si="8"/>
        <v>4266.8573425998147</v>
      </c>
      <c r="V28" s="51">
        <f t="shared" si="8"/>
        <v>2986.8001398198703</v>
      </c>
      <c r="W28" s="51">
        <f t="shared" si="8"/>
        <v>2090.7600978739092</v>
      </c>
      <c r="X28" s="51">
        <f t="shared" si="8"/>
        <v>1463.5320685117365</v>
      </c>
      <c r="Y28" s="51">
        <f t="shared" si="8"/>
        <v>1024.4724479582155</v>
      </c>
      <c r="Z28" s="51">
        <f t="shared" si="8"/>
        <v>717.13071357075091</v>
      </c>
    </row>
    <row r="29" spans="1:26" x14ac:dyDescent="0.25">
      <c r="G29" s="51">
        <f t="shared" si="7"/>
        <v>921959.32487606222</v>
      </c>
      <c r="H29" s="51">
        <f t="shared" si="9"/>
        <v>866641.76538349851</v>
      </c>
      <c r="I29" s="51">
        <f t="shared" si="8"/>
        <v>814643.25946048857</v>
      </c>
      <c r="J29" s="51">
        <f t="shared" si="8"/>
        <v>765764.66389285924</v>
      </c>
      <c r="K29" s="51">
        <f t="shared" si="8"/>
        <v>719818.78405928775</v>
      </c>
      <c r="L29" s="51">
        <f t="shared" si="8"/>
        <v>676629.65701573051</v>
      </c>
      <c r="M29" s="51">
        <f t="shared" si="8"/>
        <v>636031.8775947867</v>
      </c>
      <c r="N29" s="51">
        <f t="shared" si="8"/>
        <v>597869.9649390995</v>
      </c>
      <c r="O29" s="51">
        <f t="shared" si="8"/>
        <v>561997.76704275352</v>
      </c>
      <c r="P29" s="51">
        <f t="shared" si="8"/>
        <v>528277.90102018835</v>
      </c>
      <c r="Q29" s="51">
        <f t="shared" si="8"/>
        <v>496581.22695897706</v>
      </c>
      <c r="R29" s="51">
        <f t="shared" si="8"/>
        <v>466786.35334143846</v>
      </c>
      <c r="S29" s="51">
        <f t="shared" si="8"/>
        <v>438779.17214095214</v>
      </c>
      <c r="T29" s="51">
        <f t="shared" si="8"/>
        <v>412452.42181249498</v>
      </c>
      <c r="U29" s="51">
        <f t="shared" si="8"/>
        <v>387705.27650374529</v>
      </c>
      <c r="V29" s="51">
        <f t="shared" si="8"/>
        <v>364442.95991352055</v>
      </c>
      <c r="W29" s="51">
        <f t="shared" si="8"/>
        <v>342576.38231870934</v>
      </c>
      <c r="X29" s="51">
        <f t="shared" si="8"/>
        <v>322021.79937958677</v>
      </c>
      <c r="Y29" s="51">
        <f t="shared" si="8"/>
        <v>302700.49141681154</v>
      </c>
      <c r="Z29" s="51">
        <f t="shared" si="8"/>
        <v>284538.46193180286</v>
      </c>
    </row>
    <row r="30" spans="1:26" x14ac:dyDescent="0.25">
      <c r="G30" s="51">
        <f t="shared" si="7"/>
        <v>1537570.5339503083</v>
      </c>
      <c r="H30" s="51">
        <f t="shared" si="9"/>
        <v>1489428.3818831695</v>
      </c>
      <c r="I30" s="51">
        <f t="shared" si="8"/>
        <v>1042599.8673182187</v>
      </c>
      <c r="J30" s="51">
        <f t="shared" si="8"/>
        <v>729819.90712275309</v>
      </c>
      <c r="K30" s="51">
        <f t="shared" si="8"/>
        <v>510873.93498592719</v>
      </c>
      <c r="L30" s="51">
        <f t="shared" si="8"/>
        <v>357611.75449014903</v>
      </c>
      <c r="M30" s="51">
        <f t="shared" si="8"/>
        <v>250328.22814310432</v>
      </c>
      <c r="N30" s="51">
        <f t="shared" si="8"/>
        <v>175229.75970017305</v>
      </c>
      <c r="O30" s="51">
        <f t="shared" si="8"/>
        <v>122660.83179012113</v>
      </c>
      <c r="P30" s="51">
        <f t="shared" si="8"/>
        <v>85862.58225308478</v>
      </c>
      <c r="Q30" s="51">
        <f t="shared" si="8"/>
        <v>60103.807577159343</v>
      </c>
      <c r="R30" s="51">
        <f t="shared" si="8"/>
        <v>42072.665304011542</v>
      </c>
      <c r="S30" s="51">
        <f t="shared" si="8"/>
        <v>29450.865712808081</v>
      </c>
      <c r="T30" s="51">
        <f t="shared" si="8"/>
        <v>20615.605998965657</v>
      </c>
      <c r="U30" s="51">
        <f t="shared" si="8"/>
        <v>14430.92419927596</v>
      </c>
      <c r="V30" s="51">
        <f t="shared" si="8"/>
        <v>10101.646939493172</v>
      </c>
      <c r="W30" s="51">
        <f t="shared" si="8"/>
        <v>7071.1528576452201</v>
      </c>
      <c r="X30" s="51">
        <f t="shared" si="8"/>
        <v>4949.8070003516541</v>
      </c>
      <c r="Y30" s="51">
        <f t="shared" si="8"/>
        <v>3464.864900246158</v>
      </c>
      <c r="Z30" s="51">
        <f t="shared" si="8"/>
        <v>2425.4054301723108</v>
      </c>
    </row>
    <row r="31" spans="1:26" x14ac:dyDescent="0.25">
      <c r="G31" s="51">
        <f t="shared" si="7"/>
        <v>714935.70294987946</v>
      </c>
      <c r="H31" s="51">
        <f t="shared" si="9"/>
        <v>672039.56077288673</v>
      </c>
      <c r="I31" s="51">
        <f t="shared" si="8"/>
        <v>631717.18712651357</v>
      </c>
      <c r="J31" s="51">
        <f t="shared" si="8"/>
        <v>593814.15589892271</v>
      </c>
      <c r="K31" s="51">
        <f t="shared" si="8"/>
        <v>558185.30654498737</v>
      </c>
      <c r="L31" s="51">
        <f t="shared" si="8"/>
        <v>524694.18815228809</v>
      </c>
      <c r="M31" s="51">
        <f t="shared" si="8"/>
        <v>493212.53686315077</v>
      </c>
      <c r="N31" s="51">
        <f t="shared" si="8"/>
        <v>463619.78465136176</v>
      </c>
      <c r="O31" s="51">
        <f t="shared" si="8"/>
        <v>435802.59757228004</v>
      </c>
      <c r="P31" s="51">
        <f t="shared" si="8"/>
        <v>409654.44171794323</v>
      </c>
      <c r="Q31" s="51">
        <f t="shared" si="8"/>
        <v>385075.17521486664</v>
      </c>
      <c r="R31" s="51">
        <f t="shared" si="8"/>
        <v>361970.66470197466</v>
      </c>
      <c r="S31" s="51">
        <f t="shared" si="8"/>
        <v>340252.42481985618</v>
      </c>
      <c r="T31" s="51">
        <f t="shared" si="8"/>
        <v>319837.27933066484</v>
      </c>
      <c r="U31" s="51">
        <f t="shared" si="8"/>
        <v>300647.04257082497</v>
      </c>
      <c r="V31" s="51">
        <f t="shared" si="8"/>
        <v>282608.22001657548</v>
      </c>
      <c r="W31" s="51">
        <f t="shared" si="8"/>
        <v>265651.72681558097</v>
      </c>
      <c r="X31" s="51">
        <f t="shared" si="8"/>
        <v>249712.62320664612</v>
      </c>
      <c r="Y31" s="51">
        <f t="shared" si="8"/>
        <v>234729.86581424734</v>
      </c>
      <c r="Z31" s="51">
        <f t="shared" si="8"/>
        <v>220646.07386539251</v>
      </c>
    </row>
    <row r="32" spans="1:26" x14ac:dyDescent="0.25">
      <c r="G32" s="51">
        <f t="shared" si="7"/>
        <v>168849.58949453142</v>
      </c>
      <c r="H32" s="51">
        <f t="shared" si="9"/>
        <v>158718.61412485954</v>
      </c>
      <c r="I32" s="51">
        <f t="shared" si="8"/>
        <v>149195.49727736798</v>
      </c>
      <c r="J32" s="51">
        <f t="shared" si="8"/>
        <v>140243.7674407259</v>
      </c>
      <c r="K32" s="51">
        <f t="shared" si="8"/>
        <v>131829.14139428234</v>
      </c>
      <c r="L32" s="51">
        <f t="shared" si="8"/>
        <v>123919.39291062541</v>
      </c>
      <c r="M32" s="51">
        <f t="shared" si="8"/>
        <v>116484.22933598788</v>
      </c>
      <c r="N32" s="51">
        <f t="shared" si="8"/>
        <v>109495.17557582862</v>
      </c>
      <c r="O32" s="51">
        <f t="shared" si="8"/>
        <v>102925.46504127891</v>
      </c>
      <c r="P32" s="51">
        <f t="shared" si="8"/>
        <v>96749.937138802168</v>
      </c>
      <c r="Q32" s="51">
        <f t="shared" si="8"/>
        <v>90944.940910474033</v>
      </c>
      <c r="R32" s="51">
        <f t="shared" si="8"/>
        <v>85488.24445584559</v>
      </c>
      <c r="S32" s="51">
        <f t="shared" si="8"/>
        <v>80358.949788494851</v>
      </c>
      <c r="T32" s="51">
        <f t="shared" si="8"/>
        <v>75537.412801185157</v>
      </c>
      <c r="U32" s="51">
        <f t="shared" si="8"/>
        <v>71005.168033114052</v>
      </c>
      <c r="V32" s="51">
        <f t="shared" si="8"/>
        <v>66744.857951127211</v>
      </c>
      <c r="W32" s="51">
        <f t="shared" si="8"/>
        <v>62740.166474059581</v>
      </c>
      <c r="X32" s="51">
        <f t="shared" si="8"/>
        <v>58975.756485616002</v>
      </c>
      <c r="Y32" s="51">
        <f t="shared" si="8"/>
        <v>55437.211096479041</v>
      </c>
      <c r="Z32" s="51">
        <f t="shared" si="8"/>
        <v>52110.978430690302</v>
      </c>
    </row>
    <row r="33" spans="7:26" x14ac:dyDescent="0.25">
      <c r="G33" s="51">
        <f t="shared" si="7"/>
        <v>61906.433623174293</v>
      </c>
      <c r="H33" s="51">
        <f t="shared" si="9"/>
        <v>49525.146898539431</v>
      </c>
      <c r="I33" s="51">
        <f t="shared" si="8"/>
        <v>39620.117518831546</v>
      </c>
      <c r="J33" s="51">
        <f t="shared" si="8"/>
        <v>31696.094015065239</v>
      </c>
      <c r="K33" s="51">
        <f t="shared" si="8"/>
        <v>25356.875212052189</v>
      </c>
      <c r="L33" s="51">
        <f t="shared" si="8"/>
        <v>20285.500169641753</v>
      </c>
      <c r="M33" s="51">
        <f t="shared" si="8"/>
        <v>16228.400135713402</v>
      </c>
      <c r="N33" s="51">
        <f t="shared" si="8"/>
        <v>12982.720108570722</v>
      </c>
      <c r="O33" s="51">
        <f t="shared" si="8"/>
        <v>10386.176086856578</v>
      </c>
      <c r="P33" s="51">
        <f t="shared" si="8"/>
        <v>8308.9408694852627</v>
      </c>
      <c r="Q33" s="51">
        <f t="shared" si="8"/>
        <v>6647.15269558821</v>
      </c>
      <c r="R33" s="51">
        <f t="shared" si="8"/>
        <v>5317.7221564705678</v>
      </c>
      <c r="S33" s="51">
        <f t="shared" si="8"/>
        <v>4254.1777251764543</v>
      </c>
      <c r="T33" s="51">
        <f t="shared" si="8"/>
        <v>3403.3421801411632</v>
      </c>
      <c r="U33" s="51">
        <f t="shared" si="8"/>
        <v>2722.6737441129308</v>
      </c>
      <c r="V33" s="51">
        <f t="shared" si="8"/>
        <v>2178.1389952903446</v>
      </c>
      <c r="W33" s="51">
        <f t="shared" si="8"/>
        <v>1742.5111962322758</v>
      </c>
      <c r="X33" s="51">
        <f t="shared" si="8"/>
        <v>1394.0089569858205</v>
      </c>
      <c r="Y33" s="51">
        <f t="shared" si="8"/>
        <v>1115.2071655886564</v>
      </c>
      <c r="Z33" s="51">
        <f t="shared" si="8"/>
        <v>892.16573247092515</v>
      </c>
    </row>
    <row r="34" spans="7:26" x14ac:dyDescent="0.25">
      <c r="G34" s="51">
        <f t="shared" si="7"/>
        <v>279663</v>
      </c>
      <c r="H34" s="51">
        <f t="shared" si="9"/>
        <v>262883.21999999997</v>
      </c>
      <c r="I34" s="51">
        <f t="shared" si="8"/>
        <v>247110.22679999997</v>
      </c>
      <c r="J34" s="51">
        <f t="shared" si="8"/>
        <v>232283.61319199999</v>
      </c>
      <c r="K34" s="51">
        <f t="shared" si="8"/>
        <v>218346.59640047999</v>
      </c>
      <c r="L34" s="51">
        <f t="shared" si="8"/>
        <v>205245.80061645119</v>
      </c>
      <c r="M34" s="51">
        <f t="shared" si="8"/>
        <v>192931.05257946413</v>
      </c>
      <c r="N34" s="51">
        <f t="shared" si="8"/>
        <v>181355.18942469629</v>
      </c>
      <c r="O34" s="51">
        <f t="shared" si="8"/>
        <v>170473.8780592145</v>
      </c>
      <c r="P34" s="51">
        <f t="shared" si="8"/>
        <v>160245.44537566163</v>
      </c>
      <c r="Q34" s="51">
        <f t="shared" si="8"/>
        <v>150630.71865312193</v>
      </c>
      <c r="R34" s="51">
        <f t="shared" si="8"/>
        <v>141592.87553393462</v>
      </c>
      <c r="S34" s="51">
        <f t="shared" si="8"/>
        <v>133097.30300189854</v>
      </c>
      <c r="T34" s="51">
        <f t="shared" si="8"/>
        <v>125111.46482178463</v>
      </c>
      <c r="U34" s="51">
        <f t="shared" si="8"/>
        <v>117604.77693247754</v>
      </c>
      <c r="V34" s="51">
        <f t="shared" si="8"/>
        <v>110548.49031652889</v>
      </c>
      <c r="W34" s="51">
        <f t="shared" si="8"/>
        <v>103915.58089753715</v>
      </c>
      <c r="X34" s="51">
        <f t="shared" si="8"/>
        <v>97680.646043684916</v>
      </c>
      <c r="Y34" s="51">
        <f t="shared" si="8"/>
        <v>91819.807281063826</v>
      </c>
      <c r="Z34" s="51">
        <f t="shared" si="8"/>
        <v>86310.618844199998</v>
      </c>
    </row>
    <row r="35" spans="7:26" x14ac:dyDescent="0.25">
      <c r="G35" s="51">
        <f t="shared" si="7"/>
        <v>182123</v>
      </c>
      <c r="H35" s="51">
        <f t="shared" si="9"/>
        <v>167553.16</v>
      </c>
      <c r="I35" s="51">
        <f t="shared" si="8"/>
        <v>154148.90720000002</v>
      </c>
      <c r="J35" s="51">
        <f t="shared" si="8"/>
        <v>141816.99462400001</v>
      </c>
      <c r="K35" s="51">
        <f t="shared" si="8"/>
        <v>130471.63505408002</v>
      </c>
      <c r="L35" s="51">
        <f t="shared" si="8"/>
        <v>120033.90424975361</v>
      </c>
      <c r="M35" s="51">
        <f t="shared" si="8"/>
        <v>110431.19190977332</v>
      </c>
      <c r="N35" s="51">
        <f t="shared" si="8"/>
        <v>101596.69655699146</v>
      </c>
      <c r="O35" s="51">
        <f t="shared" si="8"/>
        <v>93468.960832432145</v>
      </c>
      <c r="P35" s="51">
        <f t="shared" si="8"/>
        <v>85991.443965837578</v>
      </c>
      <c r="Q35" s="51">
        <f t="shared" si="8"/>
        <v>79112.128448570569</v>
      </c>
      <c r="R35" s="51">
        <f t="shared" si="8"/>
        <v>72783.158172684925</v>
      </c>
      <c r="S35" s="51">
        <f t="shared" si="8"/>
        <v>66960.505518870137</v>
      </c>
      <c r="T35" s="51">
        <f t="shared" si="8"/>
        <v>61603.665077360529</v>
      </c>
      <c r="U35" s="51">
        <f t="shared" si="8"/>
        <v>56675.371871171687</v>
      </c>
      <c r="V35" s="51">
        <f t="shared" si="8"/>
        <v>52141.342121477952</v>
      </c>
      <c r="W35" s="51">
        <f t="shared" si="8"/>
        <v>47970.034751759718</v>
      </c>
      <c r="X35" s="51">
        <f t="shared" si="8"/>
        <v>44132.431971618942</v>
      </c>
      <c r="Y35" s="51">
        <f t="shared" si="8"/>
        <v>40601.837413889429</v>
      </c>
      <c r="Z35" s="51">
        <f t="shared" si="8"/>
        <v>37353.690420778272</v>
      </c>
    </row>
    <row r="36" spans="7:26" x14ac:dyDescent="0.25">
      <c r="G36" s="51">
        <f t="shared" si="7"/>
        <v>0</v>
      </c>
      <c r="H36" s="51">
        <f t="shared" si="9"/>
        <v>0</v>
      </c>
      <c r="I36" s="51">
        <f t="shared" si="8"/>
        <v>0</v>
      </c>
      <c r="J36" s="51">
        <f t="shared" si="8"/>
        <v>0</v>
      </c>
      <c r="K36" s="51">
        <f t="shared" si="8"/>
        <v>0</v>
      </c>
      <c r="L36" s="51">
        <f t="shared" si="8"/>
        <v>0</v>
      </c>
      <c r="M36" s="51">
        <f t="shared" si="8"/>
        <v>0</v>
      </c>
      <c r="N36" s="51">
        <f t="shared" si="8"/>
        <v>0</v>
      </c>
      <c r="O36" s="51">
        <f t="shared" si="8"/>
        <v>0</v>
      </c>
      <c r="P36" s="51">
        <f t="shared" si="8"/>
        <v>0</v>
      </c>
      <c r="Q36" s="51">
        <f t="shared" si="8"/>
        <v>0</v>
      </c>
      <c r="R36" s="51">
        <f t="shared" si="8"/>
        <v>0</v>
      </c>
      <c r="S36" s="51">
        <f t="shared" si="8"/>
        <v>0</v>
      </c>
      <c r="T36" s="51">
        <f t="shared" si="8"/>
        <v>0</v>
      </c>
      <c r="U36" s="51">
        <f t="shared" si="8"/>
        <v>0</v>
      </c>
      <c r="V36" s="51">
        <f t="shared" si="8"/>
        <v>0</v>
      </c>
      <c r="W36" s="51">
        <f t="shared" si="8"/>
        <v>0</v>
      </c>
      <c r="X36" s="51">
        <f t="shared" si="8"/>
        <v>0</v>
      </c>
      <c r="Y36" s="51">
        <f t="shared" si="8"/>
        <v>0</v>
      </c>
      <c r="Z36" s="51">
        <f t="shared" si="8"/>
        <v>0</v>
      </c>
    </row>
    <row r="37" spans="7:26" x14ac:dyDescent="0.25">
      <c r="G37" s="51">
        <f t="shared" si="7"/>
        <v>53250</v>
      </c>
      <c r="H37" s="51">
        <f t="shared" si="9"/>
        <v>53250</v>
      </c>
      <c r="I37" s="51">
        <f t="shared" si="8"/>
        <v>53250</v>
      </c>
      <c r="J37" s="51">
        <f t="shared" si="8"/>
        <v>53250</v>
      </c>
      <c r="K37" s="51">
        <f t="shared" si="8"/>
        <v>53250</v>
      </c>
      <c r="L37" s="51">
        <f t="shared" si="8"/>
        <v>53250</v>
      </c>
      <c r="M37" s="51">
        <f t="shared" si="8"/>
        <v>53250</v>
      </c>
      <c r="N37" s="51">
        <f t="shared" si="8"/>
        <v>53250</v>
      </c>
      <c r="O37" s="51">
        <f t="shared" si="8"/>
        <v>53250</v>
      </c>
      <c r="P37" s="51">
        <f t="shared" si="8"/>
        <v>53250</v>
      </c>
      <c r="Q37" s="51">
        <f t="shared" si="8"/>
        <v>53250</v>
      </c>
      <c r="R37" s="51">
        <f t="shared" si="8"/>
        <v>53250</v>
      </c>
      <c r="S37" s="51">
        <f t="shared" si="8"/>
        <v>53250</v>
      </c>
      <c r="T37" s="51">
        <f t="shared" si="8"/>
        <v>53250</v>
      </c>
      <c r="U37" s="51">
        <f t="shared" si="8"/>
        <v>53250</v>
      </c>
      <c r="V37" s="51">
        <f t="shared" si="8"/>
        <v>53250</v>
      </c>
      <c r="W37" s="51">
        <f t="shared" si="8"/>
        <v>53250</v>
      </c>
      <c r="X37" s="51">
        <f t="shared" si="8"/>
        <v>53250</v>
      </c>
      <c r="Y37" s="51">
        <f t="shared" si="8"/>
        <v>53250</v>
      </c>
      <c r="Z37" s="51">
        <f t="shared" si="8"/>
        <v>53250</v>
      </c>
    </row>
    <row r="38" spans="7:26" x14ac:dyDescent="0.25">
      <c r="G38" s="57">
        <f t="shared" si="7"/>
        <v>872000</v>
      </c>
      <c r="H38" s="57">
        <f t="shared" si="9"/>
        <v>697600</v>
      </c>
      <c r="I38" s="57">
        <f t="shared" ref="I38:Z38" si="10">H60</f>
        <v>558080</v>
      </c>
      <c r="J38" s="57">
        <f t="shared" si="10"/>
        <v>446464</v>
      </c>
      <c r="K38" s="57">
        <f t="shared" si="10"/>
        <v>357171.20000000001</v>
      </c>
      <c r="L38" s="57">
        <f t="shared" si="10"/>
        <v>285736.96000000002</v>
      </c>
      <c r="M38" s="57">
        <f t="shared" si="10"/>
        <v>228589.56800000003</v>
      </c>
      <c r="N38" s="57">
        <f t="shared" si="10"/>
        <v>182871.65440000003</v>
      </c>
      <c r="O38" s="57">
        <f t="shared" si="10"/>
        <v>146297.32352000003</v>
      </c>
      <c r="P38" s="57">
        <f t="shared" si="10"/>
        <v>117037.85881600002</v>
      </c>
      <c r="Q38" s="57">
        <f t="shared" si="10"/>
        <v>93630.28705280002</v>
      </c>
      <c r="R38" s="57">
        <f t="shared" si="10"/>
        <v>74904.22964224001</v>
      </c>
      <c r="S38" s="57">
        <f t="shared" si="10"/>
        <v>59923.383713792005</v>
      </c>
      <c r="T38" s="57">
        <f t="shared" si="10"/>
        <v>47938.706971033607</v>
      </c>
      <c r="U38" s="57">
        <f t="shared" si="10"/>
        <v>38350.965576826886</v>
      </c>
      <c r="V38" s="57">
        <f t="shared" si="10"/>
        <v>30680.772461461507</v>
      </c>
      <c r="W38" s="57">
        <f t="shared" si="10"/>
        <v>24544.617969169205</v>
      </c>
      <c r="X38" s="57">
        <f t="shared" si="10"/>
        <v>19635.694375335363</v>
      </c>
      <c r="Y38" s="57">
        <f t="shared" si="10"/>
        <v>15708.55550026829</v>
      </c>
      <c r="Z38" s="57">
        <f t="shared" si="10"/>
        <v>12566.844400214632</v>
      </c>
    </row>
    <row r="39" spans="7:26" x14ac:dyDescent="0.25">
      <c r="G39" s="52">
        <f>SUM(G23:G38)</f>
        <v>27275499.999999996</v>
      </c>
      <c r="H39" s="52">
        <f t="shared" ref="H39" si="11">SUM(H23:H38)</f>
        <v>25305514.659262639</v>
      </c>
      <c r="I39" s="52">
        <f t="shared" ref="I39" si="12">SUM(I23:I38)</f>
        <v>23142967.88828912</v>
      </c>
      <c r="J39" s="52">
        <f t="shared" ref="J39" si="13">SUM(J23:J38)</f>
        <v>21285569.521838762</v>
      </c>
      <c r="K39" s="52">
        <f t="shared" ref="K39" si="14">SUM(K23:K38)</f>
        <v>19666069.041924391</v>
      </c>
      <c r="L39" s="52">
        <f t="shared" ref="L39" si="15">SUM(L23:L38)</f>
        <v>18235205.110045534</v>
      </c>
      <c r="M39" s="52">
        <f t="shared" ref="M39" si="16">SUM(M23:M38)</f>
        <v>16956585.072842821</v>
      </c>
      <c r="N39" s="52">
        <f t="shared" ref="N39" si="17">SUM(N23:N38)</f>
        <v>15803055.065592472</v>
      </c>
      <c r="O39" s="52">
        <f t="shared" ref="O39" si="18">SUM(O23:O38)</f>
        <v>14754122.058571799</v>
      </c>
      <c r="P39" s="52">
        <f t="shared" ref="P39" si="19">SUM(P23:P38)</f>
        <v>13794119.118373152</v>
      </c>
      <c r="Q39" s="52">
        <f t="shared" ref="Q39" si="20">SUM(Q23:Q38)</f>
        <v>12910896.436916143</v>
      </c>
      <c r="R39" s="52">
        <f t="shared" ref="R39" si="21">SUM(R23:R38)</f>
        <v>12094884.842901153</v>
      </c>
      <c r="S39" s="52">
        <f t="shared" ref="S39" si="22">SUM(S23:S38)</f>
        <v>11338423.636383228</v>
      </c>
      <c r="T39" s="52">
        <f t="shared" ref="T39" si="23">SUM(T23:T38)</f>
        <v>10635276.345448636</v>
      </c>
      <c r="U39" s="52">
        <f t="shared" ref="U39" si="24">SUM(U23:U38)</f>
        <v>9980280.3710153699</v>
      </c>
      <c r="V39" s="52">
        <f t="shared" ref="V39" si="25">SUM(V23:V38)</f>
        <v>9369092.2517889068</v>
      </c>
      <c r="W39" s="52">
        <f t="shared" ref="W39" si="26">SUM(W23:W38)</f>
        <v>8798001.4049736504</v>
      </c>
      <c r="X39" s="52">
        <f t="shared" ref="X39" si="27">SUM(X23:X38)</f>
        <v>8263793.0548177082</v>
      </c>
      <c r="Y39" s="52">
        <f t="shared" ref="Y39" si="28">SUM(Y23:Y38)</f>
        <v>7763646.616670154</v>
      </c>
      <c r="Z39" s="52">
        <f t="shared" ref="Z39" si="29">SUM(Z23:Z38)</f>
        <v>7295059.738084075</v>
      </c>
    </row>
    <row r="40" spans="7:26" x14ac:dyDescent="0.25">
      <c r="G40" s="51"/>
    </row>
    <row r="41" spans="7:26" x14ac:dyDescent="0.25">
      <c r="G41" s="51"/>
    </row>
    <row r="43" spans="7:26" x14ac:dyDescent="0.25">
      <c r="G43" s="7" t="s">
        <v>35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7:26" x14ac:dyDescent="0.25">
      <c r="G44" s="56">
        <v>2025</v>
      </c>
      <c r="H44" s="56">
        <v>2026</v>
      </c>
      <c r="I44" s="56">
        <v>2027</v>
      </c>
      <c r="J44" s="56">
        <v>2028</v>
      </c>
      <c r="K44" s="56">
        <v>2029</v>
      </c>
      <c r="L44" s="56">
        <v>2030</v>
      </c>
      <c r="M44" s="56">
        <v>2031</v>
      </c>
      <c r="N44" s="56">
        <v>2032</v>
      </c>
      <c r="O44" s="56">
        <v>2033</v>
      </c>
      <c r="P44" s="56">
        <v>2034</v>
      </c>
      <c r="Q44" s="56">
        <v>2035</v>
      </c>
      <c r="R44" s="56">
        <v>2036</v>
      </c>
      <c r="S44" s="56">
        <v>2037</v>
      </c>
      <c r="T44" s="56">
        <v>2038</v>
      </c>
      <c r="U44" s="56">
        <v>2039</v>
      </c>
      <c r="V44" s="56">
        <v>2040</v>
      </c>
      <c r="W44" s="56">
        <v>2041</v>
      </c>
      <c r="X44" s="56">
        <v>2042</v>
      </c>
      <c r="Y44" s="56">
        <v>2043</v>
      </c>
      <c r="Z44" s="56">
        <v>2044</v>
      </c>
    </row>
    <row r="45" spans="7:26" x14ac:dyDescent="0.25">
      <c r="G45" s="51">
        <f>G23-G3</f>
        <v>545048.80000000005</v>
      </c>
      <c r="H45" s="51">
        <f t="shared" ref="H45:Z59" si="30">H23-H3</f>
        <v>436039.04000000004</v>
      </c>
      <c r="I45" s="51">
        <f t="shared" si="30"/>
        <v>348831.23200000002</v>
      </c>
      <c r="J45" s="51">
        <f t="shared" si="30"/>
        <v>279064.98560000001</v>
      </c>
      <c r="K45" s="51">
        <f t="shared" si="30"/>
        <v>223251.98848</v>
      </c>
      <c r="L45" s="51">
        <f t="shared" si="30"/>
        <v>178601.590784</v>
      </c>
      <c r="M45" s="51">
        <f t="shared" si="30"/>
        <v>142881.2726272</v>
      </c>
      <c r="N45" s="51">
        <f t="shared" si="30"/>
        <v>114305.01810176</v>
      </c>
      <c r="O45" s="51">
        <f t="shared" si="30"/>
        <v>91444.014481407998</v>
      </c>
      <c r="P45" s="51">
        <f t="shared" si="30"/>
        <v>73155.211585126395</v>
      </c>
      <c r="Q45" s="51">
        <f t="shared" si="30"/>
        <v>58524.169268101119</v>
      </c>
      <c r="R45" s="51">
        <f t="shared" si="30"/>
        <v>46819.335414480898</v>
      </c>
      <c r="S45" s="51">
        <f t="shared" si="30"/>
        <v>37455.468331584721</v>
      </c>
      <c r="T45" s="51">
        <f t="shared" si="30"/>
        <v>29964.374665267776</v>
      </c>
      <c r="U45" s="51">
        <f t="shared" si="30"/>
        <v>23971.499732214223</v>
      </c>
      <c r="V45" s="51">
        <f t="shared" si="30"/>
        <v>19177.19978577138</v>
      </c>
      <c r="W45" s="51">
        <f t="shared" si="30"/>
        <v>15341.759828617103</v>
      </c>
      <c r="X45" s="51">
        <f t="shared" si="30"/>
        <v>12273.407862893682</v>
      </c>
      <c r="Y45" s="51">
        <f t="shared" si="30"/>
        <v>9818.7262903149458</v>
      </c>
      <c r="Z45" s="51">
        <f t="shared" si="30"/>
        <v>7854.981032251957</v>
      </c>
    </row>
    <row r="46" spans="7:26" x14ac:dyDescent="0.25">
      <c r="G46" s="51">
        <f t="shared" ref="G46:V60" si="31">G24-G4</f>
        <v>5849004.7738633314</v>
      </c>
      <c r="H46" s="51">
        <f t="shared" si="31"/>
        <v>5498064.4874315318</v>
      </c>
      <c r="I46" s="51">
        <f t="shared" si="31"/>
        <v>5168180.6181856403</v>
      </c>
      <c r="J46" s="51">
        <f t="shared" si="31"/>
        <v>4858089.7810945017</v>
      </c>
      <c r="K46" s="51">
        <f t="shared" si="31"/>
        <v>4566604.3942288319</v>
      </c>
      <c r="L46" s="51">
        <f t="shared" si="31"/>
        <v>4292608.1305751018</v>
      </c>
      <c r="M46" s="51">
        <f t="shared" si="31"/>
        <v>4035051.6427405956</v>
      </c>
      <c r="N46" s="51">
        <f t="shared" si="31"/>
        <v>3792948.5441761599</v>
      </c>
      <c r="O46" s="51">
        <f t="shared" si="31"/>
        <v>3565371.6315255901</v>
      </c>
      <c r="P46" s="51">
        <f t="shared" si="31"/>
        <v>3351449.3336340548</v>
      </c>
      <c r="Q46" s="51">
        <f t="shared" si="31"/>
        <v>3150362.3736160113</v>
      </c>
      <c r="R46" s="51">
        <f t="shared" si="31"/>
        <v>2961340.6311990507</v>
      </c>
      <c r="S46" s="51">
        <f t="shared" si="31"/>
        <v>2783660.1933271075</v>
      </c>
      <c r="T46" s="51">
        <f t="shared" si="31"/>
        <v>2616640.581727481</v>
      </c>
      <c r="U46" s="51">
        <f t="shared" si="31"/>
        <v>2459642.1468238323</v>
      </c>
      <c r="V46" s="51">
        <f t="shared" si="31"/>
        <v>2312063.6180144022</v>
      </c>
      <c r="W46" s="51">
        <f t="shared" si="30"/>
        <v>2173339.800933538</v>
      </c>
      <c r="X46" s="51">
        <f t="shared" si="30"/>
        <v>2042939.4128775257</v>
      </c>
      <c r="Y46" s="51">
        <f t="shared" si="30"/>
        <v>1920363.0481048741</v>
      </c>
      <c r="Z46" s="51">
        <f t="shared" si="30"/>
        <v>1805141.2652185815</v>
      </c>
    </row>
    <row r="47" spans="7:26" x14ac:dyDescent="0.25">
      <c r="G47" s="51">
        <f t="shared" si="31"/>
        <v>5677827.53321598</v>
      </c>
      <c r="H47" s="51">
        <f t="shared" si="30"/>
        <v>5337157.8812230211</v>
      </c>
      <c r="I47" s="51">
        <f t="shared" si="30"/>
        <v>5016928.4083496397</v>
      </c>
      <c r="J47" s="51">
        <f t="shared" si="30"/>
        <v>4715912.7038486619</v>
      </c>
      <c r="K47" s="51">
        <f t="shared" si="30"/>
        <v>4432957.9416177422</v>
      </c>
      <c r="L47" s="51">
        <f t="shared" si="30"/>
        <v>4166980.4651206778</v>
      </c>
      <c r="M47" s="51">
        <f t="shared" si="30"/>
        <v>3916961.6372134374</v>
      </c>
      <c r="N47" s="51">
        <f t="shared" si="30"/>
        <v>3681943.9389806311</v>
      </c>
      <c r="O47" s="51">
        <f t="shared" si="30"/>
        <v>3461027.3026417932</v>
      </c>
      <c r="P47" s="51">
        <f t="shared" si="30"/>
        <v>3253365.6644832855</v>
      </c>
      <c r="Q47" s="51">
        <f t="shared" si="30"/>
        <v>3058163.7246142882</v>
      </c>
      <c r="R47" s="51">
        <f t="shared" si="30"/>
        <v>2874673.9011374312</v>
      </c>
      <c r="S47" s="51">
        <f t="shared" si="30"/>
        <v>2702193.4670691853</v>
      </c>
      <c r="T47" s="51">
        <f t="shared" si="30"/>
        <v>2540061.8590450343</v>
      </c>
      <c r="U47" s="51">
        <f t="shared" si="30"/>
        <v>2387658.147502332</v>
      </c>
      <c r="V47" s="51">
        <f t="shared" si="30"/>
        <v>2244398.658652192</v>
      </c>
      <c r="W47" s="51">
        <f t="shared" si="30"/>
        <v>2109734.7391330604</v>
      </c>
      <c r="X47" s="51">
        <f t="shared" si="30"/>
        <v>1983150.6547850769</v>
      </c>
      <c r="Y47" s="51">
        <f t="shared" si="30"/>
        <v>1864161.6154979724</v>
      </c>
      <c r="Z47" s="51">
        <f t="shared" si="30"/>
        <v>1752311.918568094</v>
      </c>
    </row>
    <row r="48" spans="7:26" x14ac:dyDescent="0.25">
      <c r="G48" s="51">
        <f t="shared" si="31"/>
        <v>4986645.9624545034</v>
      </c>
      <c r="H48" s="51">
        <f t="shared" si="30"/>
        <v>4687447.2047072332</v>
      </c>
      <c r="I48" s="51">
        <f t="shared" si="30"/>
        <v>4406200.372424799</v>
      </c>
      <c r="J48" s="51">
        <f t="shared" si="30"/>
        <v>4141828.3500793111</v>
      </c>
      <c r="K48" s="51">
        <f t="shared" si="30"/>
        <v>3893318.6490745526</v>
      </c>
      <c r="L48" s="51">
        <f t="shared" si="30"/>
        <v>3659719.5301300795</v>
      </c>
      <c r="M48" s="51">
        <f t="shared" si="30"/>
        <v>3440136.3583222749</v>
      </c>
      <c r="N48" s="51">
        <f t="shared" si="30"/>
        <v>3233728.1768229385</v>
      </c>
      <c r="O48" s="51">
        <f t="shared" si="30"/>
        <v>3039704.4862135621</v>
      </c>
      <c r="P48" s="51">
        <f t="shared" si="30"/>
        <v>2857322.2170407483</v>
      </c>
      <c r="Q48" s="51">
        <f t="shared" si="30"/>
        <v>2685882.8840183034</v>
      </c>
      <c r="R48" s="51">
        <f t="shared" si="30"/>
        <v>2524729.9109772053</v>
      </c>
      <c r="S48" s="51">
        <f t="shared" si="30"/>
        <v>2373246.1163185728</v>
      </c>
      <c r="T48" s="51">
        <f t="shared" si="30"/>
        <v>2230851.3493394586</v>
      </c>
      <c r="U48" s="51">
        <f t="shared" si="30"/>
        <v>2097000.2683790911</v>
      </c>
      <c r="V48" s="51">
        <f t="shared" si="30"/>
        <v>1971180.2522763456</v>
      </c>
      <c r="W48" s="51">
        <f t="shared" si="30"/>
        <v>1852909.4371397649</v>
      </c>
      <c r="X48" s="51">
        <f t="shared" si="30"/>
        <v>1741734.8709113791</v>
      </c>
      <c r="Y48" s="51">
        <f t="shared" si="30"/>
        <v>1637230.7786566964</v>
      </c>
      <c r="Z48" s="51">
        <f t="shared" si="30"/>
        <v>1538996.9319372945</v>
      </c>
    </row>
    <row r="49" spans="7:26" x14ac:dyDescent="0.25">
      <c r="G49" s="51">
        <f t="shared" si="31"/>
        <v>3388961.640665866</v>
      </c>
      <c r="H49" s="51">
        <f t="shared" si="30"/>
        <v>3185623.942225914</v>
      </c>
      <c r="I49" s="51">
        <f t="shared" si="30"/>
        <v>2994486.5056923591</v>
      </c>
      <c r="J49" s="51">
        <f t="shared" si="30"/>
        <v>2814817.3153508175</v>
      </c>
      <c r="K49" s="51">
        <f t="shared" si="30"/>
        <v>2645928.2764297687</v>
      </c>
      <c r="L49" s="51">
        <f t="shared" si="30"/>
        <v>2487172.5798439826</v>
      </c>
      <c r="M49" s="51">
        <f t="shared" si="30"/>
        <v>2337942.2250533435</v>
      </c>
      <c r="N49" s="51">
        <f t="shared" si="30"/>
        <v>2197665.6915501431</v>
      </c>
      <c r="O49" s="51">
        <f t="shared" si="30"/>
        <v>2065805.7500571345</v>
      </c>
      <c r="P49" s="51">
        <f t="shared" si="30"/>
        <v>1941857.4050537064</v>
      </c>
      <c r="Q49" s="51">
        <f t="shared" si="30"/>
        <v>1825345.9607504839</v>
      </c>
      <c r="R49" s="51">
        <f t="shared" si="30"/>
        <v>1715825.2031054548</v>
      </c>
      <c r="S49" s="51">
        <f t="shared" si="30"/>
        <v>1612875.6909191275</v>
      </c>
      <c r="T49" s="51">
        <f t="shared" si="30"/>
        <v>1516103.14946398</v>
      </c>
      <c r="U49" s="51">
        <f t="shared" si="30"/>
        <v>1425136.9604961411</v>
      </c>
      <c r="V49" s="51">
        <f t="shared" si="30"/>
        <v>1339628.7428663727</v>
      </c>
      <c r="W49" s="51">
        <f t="shared" si="30"/>
        <v>1259251.0182943903</v>
      </c>
      <c r="X49" s="51">
        <f t="shared" si="30"/>
        <v>1183695.9571967269</v>
      </c>
      <c r="Y49" s="51">
        <f t="shared" si="30"/>
        <v>1112674.1997649234</v>
      </c>
      <c r="Z49" s="51">
        <f t="shared" si="30"/>
        <v>1045913.747779028</v>
      </c>
    </row>
    <row r="50" spans="7:26" x14ac:dyDescent="0.25">
      <c r="G50" s="51">
        <f t="shared" si="31"/>
        <v>440386.1</v>
      </c>
      <c r="H50" s="51">
        <f t="shared" si="30"/>
        <v>308270.27</v>
      </c>
      <c r="I50" s="51">
        <f t="shared" si="30"/>
        <v>215789.18900000001</v>
      </c>
      <c r="J50" s="51">
        <f t="shared" si="30"/>
        <v>151052.43230000001</v>
      </c>
      <c r="K50" s="51">
        <f t="shared" si="30"/>
        <v>105736.70261000001</v>
      </c>
      <c r="L50" s="51">
        <f t="shared" si="30"/>
        <v>74015.691827000002</v>
      </c>
      <c r="M50" s="51">
        <f t="shared" si="30"/>
        <v>51810.984278900003</v>
      </c>
      <c r="N50" s="51">
        <f t="shared" si="30"/>
        <v>36267.688995230004</v>
      </c>
      <c r="O50" s="51">
        <f t="shared" si="30"/>
        <v>25387.382296661002</v>
      </c>
      <c r="P50" s="51">
        <f t="shared" si="30"/>
        <v>17771.167607662701</v>
      </c>
      <c r="Q50" s="51">
        <f t="shared" si="30"/>
        <v>12439.817325363891</v>
      </c>
      <c r="R50" s="51">
        <f t="shared" si="30"/>
        <v>8707.8721277547229</v>
      </c>
      <c r="S50" s="51">
        <f t="shared" si="30"/>
        <v>6095.5104894283068</v>
      </c>
      <c r="T50" s="51">
        <f t="shared" si="30"/>
        <v>4266.8573425998147</v>
      </c>
      <c r="U50" s="51">
        <f t="shared" si="30"/>
        <v>2986.8001398198703</v>
      </c>
      <c r="V50" s="51">
        <f t="shared" si="30"/>
        <v>2090.7600978739092</v>
      </c>
      <c r="W50" s="51">
        <f t="shared" si="30"/>
        <v>1463.5320685117365</v>
      </c>
      <c r="X50" s="51">
        <f t="shared" si="30"/>
        <v>1024.4724479582155</v>
      </c>
      <c r="Y50" s="51">
        <f t="shared" si="30"/>
        <v>717.13071357075091</v>
      </c>
      <c r="Z50" s="51">
        <f t="shared" si="30"/>
        <v>501.99149949952562</v>
      </c>
    </row>
    <row r="51" spans="7:26" x14ac:dyDescent="0.25">
      <c r="G51" s="51">
        <f t="shared" si="31"/>
        <v>866641.76538349851</v>
      </c>
      <c r="H51" s="51">
        <f t="shared" si="30"/>
        <v>814643.25946048857</v>
      </c>
      <c r="I51" s="51">
        <f t="shared" si="30"/>
        <v>765764.66389285924</v>
      </c>
      <c r="J51" s="51">
        <f t="shared" si="30"/>
        <v>719818.78405928775</v>
      </c>
      <c r="K51" s="51">
        <f t="shared" si="30"/>
        <v>676629.65701573051</v>
      </c>
      <c r="L51" s="51">
        <f t="shared" si="30"/>
        <v>636031.8775947867</v>
      </c>
      <c r="M51" s="51">
        <f t="shared" si="30"/>
        <v>597869.9649390995</v>
      </c>
      <c r="N51" s="51">
        <f t="shared" si="30"/>
        <v>561997.76704275352</v>
      </c>
      <c r="O51" s="51">
        <f t="shared" si="30"/>
        <v>528277.90102018835</v>
      </c>
      <c r="P51" s="51">
        <f t="shared" si="30"/>
        <v>496581.22695897706</v>
      </c>
      <c r="Q51" s="51">
        <f t="shared" si="30"/>
        <v>466786.35334143846</v>
      </c>
      <c r="R51" s="51">
        <f t="shared" si="30"/>
        <v>438779.17214095214</v>
      </c>
      <c r="S51" s="51">
        <f t="shared" si="30"/>
        <v>412452.42181249498</v>
      </c>
      <c r="T51" s="51">
        <f t="shared" si="30"/>
        <v>387705.27650374529</v>
      </c>
      <c r="U51" s="51">
        <f t="shared" si="30"/>
        <v>364442.95991352055</v>
      </c>
      <c r="V51" s="51">
        <f t="shared" si="30"/>
        <v>342576.38231870934</v>
      </c>
      <c r="W51" s="51">
        <f t="shared" si="30"/>
        <v>322021.79937958677</v>
      </c>
      <c r="X51" s="51">
        <f t="shared" si="30"/>
        <v>302700.49141681154</v>
      </c>
      <c r="Y51" s="51">
        <f t="shared" si="30"/>
        <v>284538.46193180286</v>
      </c>
      <c r="Z51" s="51">
        <f t="shared" si="30"/>
        <v>267466.1542158947</v>
      </c>
    </row>
    <row r="52" spans="7:26" x14ac:dyDescent="0.25">
      <c r="G52" s="51">
        <f t="shared" si="31"/>
        <v>1489428.3818831695</v>
      </c>
      <c r="H52" s="51">
        <f t="shared" si="30"/>
        <v>1042599.8673182187</v>
      </c>
      <c r="I52" s="51">
        <f t="shared" si="30"/>
        <v>729819.90712275309</v>
      </c>
      <c r="J52" s="51">
        <f t="shared" si="30"/>
        <v>510873.93498592719</v>
      </c>
      <c r="K52" s="51">
        <f t="shared" si="30"/>
        <v>357611.75449014903</v>
      </c>
      <c r="L52" s="51">
        <f t="shared" si="30"/>
        <v>250328.22814310432</v>
      </c>
      <c r="M52" s="51">
        <f t="shared" si="30"/>
        <v>175229.75970017305</v>
      </c>
      <c r="N52" s="51">
        <f t="shared" si="30"/>
        <v>122660.83179012113</v>
      </c>
      <c r="O52" s="51">
        <f t="shared" si="30"/>
        <v>85862.58225308478</v>
      </c>
      <c r="P52" s="51">
        <f t="shared" si="30"/>
        <v>60103.807577159343</v>
      </c>
      <c r="Q52" s="51">
        <f t="shared" si="30"/>
        <v>42072.665304011542</v>
      </c>
      <c r="R52" s="51">
        <f t="shared" si="30"/>
        <v>29450.865712808081</v>
      </c>
      <c r="S52" s="51">
        <f t="shared" si="30"/>
        <v>20615.605998965657</v>
      </c>
      <c r="T52" s="51">
        <f t="shared" si="30"/>
        <v>14430.92419927596</v>
      </c>
      <c r="U52" s="51">
        <f t="shared" si="30"/>
        <v>10101.646939493172</v>
      </c>
      <c r="V52" s="51">
        <f t="shared" si="30"/>
        <v>7071.1528576452201</v>
      </c>
      <c r="W52" s="51">
        <f t="shared" si="30"/>
        <v>4949.8070003516541</v>
      </c>
      <c r="X52" s="51">
        <f t="shared" si="30"/>
        <v>3464.864900246158</v>
      </c>
      <c r="Y52" s="51">
        <f t="shared" si="30"/>
        <v>2425.4054301723108</v>
      </c>
      <c r="Z52" s="51">
        <f t="shared" si="30"/>
        <v>1697.7838011206177</v>
      </c>
    </row>
    <row r="53" spans="7:26" x14ac:dyDescent="0.25">
      <c r="G53" s="51">
        <f t="shared" si="31"/>
        <v>672039.56077288673</v>
      </c>
      <c r="H53" s="51">
        <f t="shared" si="30"/>
        <v>631717.18712651357</v>
      </c>
      <c r="I53" s="51">
        <f t="shared" si="30"/>
        <v>593814.15589892271</v>
      </c>
      <c r="J53" s="51">
        <f t="shared" si="30"/>
        <v>558185.30654498737</v>
      </c>
      <c r="K53" s="51">
        <f t="shared" si="30"/>
        <v>524694.18815228809</v>
      </c>
      <c r="L53" s="51">
        <f t="shared" si="30"/>
        <v>493212.53686315077</v>
      </c>
      <c r="M53" s="51">
        <f t="shared" si="30"/>
        <v>463619.78465136176</v>
      </c>
      <c r="N53" s="51">
        <f t="shared" si="30"/>
        <v>435802.59757228004</v>
      </c>
      <c r="O53" s="51">
        <f t="shared" si="30"/>
        <v>409654.44171794323</v>
      </c>
      <c r="P53" s="51">
        <f t="shared" si="30"/>
        <v>385075.17521486664</v>
      </c>
      <c r="Q53" s="51">
        <f t="shared" si="30"/>
        <v>361970.66470197466</v>
      </c>
      <c r="R53" s="51">
        <f t="shared" si="30"/>
        <v>340252.42481985618</v>
      </c>
      <c r="S53" s="51">
        <f t="shared" si="30"/>
        <v>319837.27933066484</v>
      </c>
      <c r="T53" s="51">
        <f t="shared" si="30"/>
        <v>300647.04257082497</v>
      </c>
      <c r="U53" s="51">
        <f t="shared" si="30"/>
        <v>282608.22001657548</v>
      </c>
      <c r="V53" s="51">
        <f t="shared" si="30"/>
        <v>265651.72681558097</v>
      </c>
      <c r="W53" s="51">
        <f t="shared" si="30"/>
        <v>249712.62320664612</v>
      </c>
      <c r="X53" s="51">
        <f t="shared" si="30"/>
        <v>234729.86581424734</v>
      </c>
      <c r="Y53" s="51">
        <f t="shared" si="30"/>
        <v>220646.07386539251</v>
      </c>
      <c r="Z53" s="51">
        <f t="shared" si="30"/>
        <v>207407.30943346897</v>
      </c>
    </row>
    <row r="54" spans="7:26" x14ac:dyDescent="0.25">
      <c r="G54" s="51">
        <f t="shared" si="31"/>
        <v>158718.61412485954</v>
      </c>
      <c r="H54" s="51">
        <f t="shared" si="30"/>
        <v>149195.49727736798</v>
      </c>
      <c r="I54" s="51">
        <f t="shared" si="30"/>
        <v>140243.7674407259</v>
      </c>
      <c r="J54" s="51">
        <f t="shared" si="30"/>
        <v>131829.14139428234</v>
      </c>
      <c r="K54" s="51">
        <f t="shared" si="30"/>
        <v>123919.39291062541</v>
      </c>
      <c r="L54" s="51">
        <f t="shared" si="30"/>
        <v>116484.22933598788</v>
      </c>
      <c r="M54" s="51">
        <f t="shared" si="30"/>
        <v>109495.17557582862</v>
      </c>
      <c r="N54" s="51">
        <f t="shared" si="30"/>
        <v>102925.46504127891</v>
      </c>
      <c r="O54" s="51">
        <f t="shared" si="30"/>
        <v>96749.937138802168</v>
      </c>
      <c r="P54" s="51">
        <f t="shared" si="30"/>
        <v>90944.940910474033</v>
      </c>
      <c r="Q54" s="51">
        <f t="shared" si="30"/>
        <v>85488.24445584559</v>
      </c>
      <c r="R54" s="51">
        <f t="shared" si="30"/>
        <v>80358.949788494851</v>
      </c>
      <c r="S54" s="51">
        <f t="shared" si="30"/>
        <v>75537.412801185157</v>
      </c>
      <c r="T54" s="51">
        <f t="shared" si="30"/>
        <v>71005.168033114052</v>
      </c>
      <c r="U54" s="51">
        <f t="shared" si="30"/>
        <v>66744.857951127211</v>
      </c>
      <c r="V54" s="51">
        <f t="shared" si="30"/>
        <v>62740.166474059581</v>
      </c>
      <c r="W54" s="51">
        <f t="shared" si="30"/>
        <v>58975.756485616002</v>
      </c>
      <c r="X54" s="51">
        <f t="shared" si="30"/>
        <v>55437.211096479041</v>
      </c>
      <c r="Y54" s="51">
        <f t="shared" si="30"/>
        <v>52110.978430690302</v>
      </c>
      <c r="Z54" s="51">
        <f t="shared" si="30"/>
        <v>48984.319724848887</v>
      </c>
    </row>
    <row r="55" spans="7:26" x14ac:dyDescent="0.25">
      <c r="G55" s="51">
        <f t="shared" si="31"/>
        <v>49525.146898539431</v>
      </c>
      <c r="H55" s="51">
        <f t="shared" si="30"/>
        <v>39620.117518831546</v>
      </c>
      <c r="I55" s="51">
        <f t="shared" si="30"/>
        <v>31696.094015065239</v>
      </c>
      <c r="J55" s="51">
        <f t="shared" si="30"/>
        <v>25356.875212052189</v>
      </c>
      <c r="K55" s="51">
        <f t="shared" si="30"/>
        <v>20285.500169641753</v>
      </c>
      <c r="L55" s="51">
        <f t="shared" si="30"/>
        <v>16228.400135713402</v>
      </c>
      <c r="M55" s="51">
        <f t="shared" si="30"/>
        <v>12982.720108570722</v>
      </c>
      <c r="N55" s="51">
        <f t="shared" si="30"/>
        <v>10386.176086856578</v>
      </c>
      <c r="O55" s="51">
        <f t="shared" si="30"/>
        <v>8308.9408694852627</v>
      </c>
      <c r="P55" s="51">
        <f t="shared" si="30"/>
        <v>6647.15269558821</v>
      </c>
      <c r="Q55" s="51">
        <f t="shared" si="30"/>
        <v>5317.7221564705678</v>
      </c>
      <c r="R55" s="51">
        <f t="shared" si="30"/>
        <v>4254.1777251764543</v>
      </c>
      <c r="S55" s="51">
        <f t="shared" si="30"/>
        <v>3403.3421801411632</v>
      </c>
      <c r="T55" s="51">
        <f t="shared" si="30"/>
        <v>2722.6737441129308</v>
      </c>
      <c r="U55" s="51">
        <f t="shared" si="30"/>
        <v>2178.1389952903446</v>
      </c>
      <c r="V55" s="51">
        <f t="shared" si="30"/>
        <v>1742.5111962322758</v>
      </c>
      <c r="W55" s="51">
        <f t="shared" si="30"/>
        <v>1394.0089569858205</v>
      </c>
      <c r="X55" s="51">
        <f t="shared" si="30"/>
        <v>1115.2071655886564</v>
      </c>
      <c r="Y55" s="51">
        <f t="shared" si="30"/>
        <v>892.16573247092515</v>
      </c>
      <c r="Z55" s="51">
        <f t="shared" si="30"/>
        <v>713.7325859767401</v>
      </c>
    </row>
    <row r="56" spans="7:26" x14ac:dyDescent="0.25">
      <c r="G56" s="51">
        <f t="shared" si="31"/>
        <v>262883.21999999997</v>
      </c>
      <c r="H56" s="51">
        <f t="shared" si="30"/>
        <v>247110.22679999997</v>
      </c>
      <c r="I56" s="51">
        <f t="shared" si="30"/>
        <v>232283.61319199999</v>
      </c>
      <c r="J56" s="51">
        <f t="shared" si="30"/>
        <v>218346.59640047999</v>
      </c>
      <c r="K56" s="51">
        <f t="shared" si="30"/>
        <v>205245.80061645119</v>
      </c>
      <c r="L56" s="51">
        <f t="shared" si="30"/>
        <v>192931.05257946413</v>
      </c>
      <c r="M56" s="51">
        <f t="shared" si="30"/>
        <v>181355.18942469629</v>
      </c>
      <c r="N56" s="51">
        <f t="shared" si="30"/>
        <v>170473.8780592145</v>
      </c>
      <c r="O56" s="51">
        <f t="shared" si="30"/>
        <v>160245.44537566163</v>
      </c>
      <c r="P56" s="51">
        <f t="shared" si="30"/>
        <v>150630.71865312193</v>
      </c>
      <c r="Q56" s="51">
        <f t="shared" si="30"/>
        <v>141592.87553393462</v>
      </c>
      <c r="R56" s="51">
        <f t="shared" si="30"/>
        <v>133097.30300189854</v>
      </c>
      <c r="S56" s="51">
        <f t="shared" si="30"/>
        <v>125111.46482178463</v>
      </c>
      <c r="T56" s="51">
        <f t="shared" si="30"/>
        <v>117604.77693247754</v>
      </c>
      <c r="U56" s="51">
        <f t="shared" si="30"/>
        <v>110548.49031652889</v>
      </c>
      <c r="V56" s="51">
        <f t="shared" si="30"/>
        <v>103915.58089753715</v>
      </c>
      <c r="W56" s="51">
        <f t="shared" si="30"/>
        <v>97680.646043684916</v>
      </c>
      <c r="X56" s="51">
        <f t="shared" si="30"/>
        <v>91819.807281063826</v>
      </c>
      <c r="Y56" s="51">
        <f t="shared" si="30"/>
        <v>86310.618844199998</v>
      </c>
      <c r="Z56" s="51">
        <f t="shared" si="30"/>
        <v>81131.981713547997</v>
      </c>
    </row>
    <row r="57" spans="7:26" x14ac:dyDescent="0.25">
      <c r="G57" s="51">
        <f t="shared" si="31"/>
        <v>167553.16</v>
      </c>
      <c r="H57" s="51">
        <f t="shared" si="30"/>
        <v>154148.90720000002</v>
      </c>
      <c r="I57" s="51">
        <f t="shared" si="30"/>
        <v>141816.99462400001</v>
      </c>
      <c r="J57" s="51">
        <f t="shared" si="30"/>
        <v>130471.63505408002</v>
      </c>
      <c r="K57" s="51">
        <f t="shared" si="30"/>
        <v>120033.90424975361</v>
      </c>
      <c r="L57" s="51">
        <f t="shared" si="30"/>
        <v>110431.19190977332</v>
      </c>
      <c r="M57" s="51">
        <f t="shared" si="30"/>
        <v>101596.69655699146</v>
      </c>
      <c r="N57" s="51">
        <f t="shared" si="30"/>
        <v>93468.960832432145</v>
      </c>
      <c r="O57" s="51">
        <f t="shared" si="30"/>
        <v>85991.443965837578</v>
      </c>
      <c r="P57" s="51">
        <f t="shared" si="30"/>
        <v>79112.128448570569</v>
      </c>
      <c r="Q57" s="51">
        <f t="shared" si="30"/>
        <v>72783.158172684925</v>
      </c>
      <c r="R57" s="51">
        <f t="shared" si="30"/>
        <v>66960.505518870137</v>
      </c>
      <c r="S57" s="51">
        <f t="shared" si="30"/>
        <v>61603.665077360529</v>
      </c>
      <c r="T57" s="51">
        <f t="shared" si="30"/>
        <v>56675.371871171687</v>
      </c>
      <c r="U57" s="51">
        <f t="shared" si="30"/>
        <v>52141.342121477952</v>
      </c>
      <c r="V57" s="51">
        <f t="shared" si="30"/>
        <v>47970.034751759718</v>
      </c>
      <c r="W57" s="51">
        <f t="shared" si="30"/>
        <v>44132.431971618942</v>
      </c>
      <c r="X57" s="51">
        <f t="shared" si="30"/>
        <v>40601.837413889429</v>
      </c>
      <c r="Y57" s="51">
        <f t="shared" si="30"/>
        <v>37353.690420778272</v>
      </c>
      <c r="Z57" s="51">
        <f t="shared" si="30"/>
        <v>34365.39518711601</v>
      </c>
    </row>
    <row r="58" spans="7:26" x14ac:dyDescent="0.25">
      <c r="G58" s="51">
        <f t="shared" si="31"/>
        <v>0</v>
      </c>
      <c r="H58" s="51">
        <f t="shared" si="30"/>
        <v>0</v>
      </c>
      <c r="I58" s="51">
        <f t="shared" si="30"/>
        <v>0</v>
      </c>
      <c r="J58" s="51">
        <f t="shared" si="30"/>
        <v>0</v>
      </c>
      <c r="K58" s="51">
        <f t="shared" si="30"/>
        <v>0</v>
      </c>
      <c r="L58" s="51">
        <f t="shared" si="30"/>
        <v>0</v>
      </c>
      <c r="M58" s="51">
        <f t="shared" si="30"/>
        <v>0</v>
      </c>
      <c r="N58" s="51">
        <f t="shared" si="30"/>
        <v>0</v>
      </c>
      <c r="O58" s="51">
        <f t="shared" si="30"/>
        <v>0</v>
      </c>
      <c r="P58" s="51">
        <f t="shared" si="30"/>
        <v>0</v>
      </c>
      <c r="Q58" s="51">
        <f t="shared" si="30"/>
        <v>0</v>
      </c>
      <c r="R58" s="51">
        <f t="shared" si="30"/>
        <v>0</v>
      </c>
      <c r="S58" s="51">
        <f t="shared" si="30"/>
        <v>0</v>
      </c>
      <c r="T58" s="51">
        <f t="shared" si="30"/>
        <v>0</v>
      </c>
      <c r="U58" s="51">
        <f t="shared" si="30"/>
        <v>0</v>
      </c>
      <c r="V58" s="51">
        <f t="shared" si="30"/>
        <v>0</v>
      </c>
      <c r="W58" s="51">
        <f t="shared" si="30"/>
        <v>0</v>
      </c>
      <c r="X58" s="51">
        <f t="shared" si="30"/>
        <v>0</v>
      </c>
      <c r="Y58" s="51">
        <f t="shared" si="30"/>
        <v>0</v>
      </c>
      <c r="Z58" s="51">
        <f t="shared" si="30"/>
        <v>0</v>
      </c>
    </row>
    <row r="59" spans="7:26" x14ac:dyDescent="0.25">
      <c r="G59" s="51">
        <f t="shared" si="31"/>
        <v>53250</v>
      </c>
      <c r="H59" s="51">
        <f t="shared" si="30"/>
        <v>53250</v>
      </c>
      <c r="I59" s="51">
        <f t="shared" si="30"/>
        <v>53250</v>
      </c>
      <c r="J59" s="51">
        <f t="shared" si="30"/>
        <v>53250</v>
      </c>
      <c r="K59" s="51">
        <f t="shared" si="30"/>
        <v>53250</v>
      </c>
      <c r="L59" s="51">
        <f t="shared" ref="H59:Z60" si="32">L37-L17</f>
        <v>53250</v>
      </c>
      <c r="M59" s="51">
        <f t="shared" si="32"/>
        <v>53250</v>
      </c>
      <c r="N59" s="51">
        <f t="shared" si="32"/>
        <v>53250</v>
      </c>
      <c r="O59" s="51">
        <f t="shared" si="32"/>
        <v>53250</v>
      </c>
      <c r="P59" s="51">
        <f t="shared" si="32"/>
        <v>53250</v>
      </c>
      <c r="Q59" s="51">
        <f t="shared" si="32"/>
        <v>53250</v>
      </c>
      <c r="R59" s="51">
        <f t="shared" si="32"/>
        <v>53250</v>
      </c>
      <c r="S59" s="51">
        <f t="shared" si="32"/>
        <v>53250</v>
      </c>
      <c r="T59" s="51">
        <f t="shared" si="32"/>
        <v>53250</v>
      </c>
      <c r="U59" s="51">
        <f t="shared" si="32"/>
        <v>53250</v>
      </c>
      <c r="V59" s="51">
        <f t="shared" si="32"/>
        <v>53250</v>
      </c>
      <c r="W59" s="51">
        <f t="shared" si="32"/>
        <v>53250</v>
      </c>
      <c r="X59" s="51">
        <f t="shared" si="32"/>
        <v>53250</v>
      </c>
      <c r="Y59" s="51">
        <f t="shared" si="32"/>
        <v>53250</v>
      </c>
      <c r="Z59" s="51">
        <f t="shared" si="32"/>
        <v>53250</v>
      </c>
    </row>
    <row r="60" spans="7:26" x14ac:dyDescent="0.25">
      <c r="G60" s="57">
        <f t="shared" si="31"/>
        <v>697600</v>
      </c>
      <c r="H60" s="57">
        <f t="shared" si="32"/>
        <v>558080</v>
      </c>
      <c r="I60" s="57">
        <f t="shared" si="32"/>
        <v>446464</v>
      </c>
      <c r="J60" s="57">
        <f t="shared" si="32"/>
        <v>357171.20000000001</v>
      </c>
      <c r="K60" s="57">
        <f t="shared" si="32"/>
        <v>285736.96000000002</v>
      </c>
      <c r="L60" s="57">
        <f t="shared" si="32"/>
        <v>228589.56800000003</v>
      </c>
      <c r="M60" s="57">
        <f t="shared" si="32"/>
        <v>182871.65440000003</v>
      </c>
      <c r="N60" s="57">
        <f t="shared" si="32"/>
        <v>146297.32352000003</v>
      </c>
      <c r="O60" s="57">
        <f t="shared" si="32"/>
        <v>117037.85881600002</v>
      </c>
      <c r="P60" s="57">
        <f t="shared" si="32"/>
        <v>93630.28705280002</v>
      </c>
      <c r="Q60" s="57">
        <f t="shared" si="32"/>
        <v>74904.22964224001</v>
      </c>
      <c r="R60" s="57">
        <f t="shared" si="32"/>
        <v>59923.383713792005</v>
      </c>
      <c r="S60" s="57">
        <f t="shared" si="32"/>
        <v>47938.706971033607</v>
      </c>
      <c r="T60" s="57">
        <f t="shared" si="32"/>
        <v>38350.965576826886</v>
      </c>
      <c r="U60" s="57">
        <f t="shared" si="32"/>
        <v>30680.772461461507</v>
      </c>
      <c r="V60" s="57">
        <f t="shared" si="32"/>
        <v>24544.617969169205</v>
      </c>
      <c r="W60" s="57">
        <f t="shared" si="32"/>
        <v>19635.694375335363</v>
      </c>
      <c r="X60" s="57">
        <f t="shared" si="32"/>
        <v>15708.55550026829</v>
      </c>
      <c r="Y60" s="57">
        <f t="shared" si="32"/>
        <v>12566.844400214632</v>
      </c>
      <c r="Z60" s="57">
        <f t="shared" si="32"/>
        <v>10053.475520171705</v>
      </c>
    </row>
    <row r="61" spans="7:26" x14ac:dyDescent="0.25">
      <c r="G61" s="52">
        <f>SUM(G45:G60)</f>
        <v>25305514.659262639</v>
      </c>
      <c r="H61" s="52">
        <f t="shared" ref="H61" si="33">SUM(H45:H60)</f>
        <v>23142967.88828912</v>
      </c>
      <c r="I61" s="52">
        <f t="shared" ref="I61" si="34">SUM(I45:I60)</f>
        <v>21285569.521838762</v>
      </c>
      <c r="J61" s="52">
        <f t="shared" ref="J61" si="35">SUM(J45:J60)</f>
        <v>19666069.041924391</v>
      </c>
      <c r="K61" s="52">
        <f t="shared" ref="K61" si="36">SUM(K45:K60)</f>
        <v>18235205.110045534</v>
      </c>
      <c r="L61" s="52">
        <f t="shared" ref="L61" si="37">SUM(L45:L60)</f>
        <v>16956585.072842821</v>
      </c>
      <c r="M61" s="52">
        <f t="shared" ref="M61" si="38">SUM(M45:M60)</f>
        <v>15803055.065592472</v>
      </c>
      <c r="N61" s="52">
        <f t="shared" ref="N61" si="39">SUM(N45:N60)</f>
        <v>14754122.058571799</v>
      </c>
      <c r="O61" s="52">
        <f t="shared" ref="O61" si="40">SUM(O45:O60)</f>
        <v>13794119.118373152</v>
      </c>
      <c r="P61" s="52">
        <f t="shared" ref="P61" si="41">SUM(P45:P60)</f>
        <v>12910896.436916143</v>
      </c>
      <c r="Q61" s="52">
        <f t="shared" ref="Q61" si="42">SUM(Q45:Q60)</f>
        <v>12094884.842901153</v>
      </c>
      <c r="R61" s="52">
        <f t="shared" ref="R61" si="43">SUM(R45:R60)</f>
        <v>11338423.636383228</v>
      </c>
      <c r="S61" s="52">
        <f t="shared" ref="S61" si="44">SUM(S45:S60)</f>
        <v>10635276.345448636</v>
      </c>
      <c r="T61" s="52">
        <f t="shared" ref="T61" si="45">SUM(T45:T60)</f>
        <v>9980280.3710153699</v>
      </c>
      <c r="U61" s="52">
        <f t="shared" ref="U61" si="46">SUM(U45:U60)</f>
        <v>9369092.2517889068</v>
      </c>
      <c r="V61" s="52">
        <f t="shared" ref="V61" si="47">SUM(V45:V60)</f>
        <v>8798001.4049736504</v>
      </c>
      <c r="W61" s="52">
        <f t="shared" ref="W61" si="48">SUM(W45:W60)</f>
        <v>8263793.0548177082</v>
      </c>
      <c r="X61" s="52">
        <f t="shared" ref="X61" si="49">SUM(X45:X60)</f>
        <v>7763646.616670154</v>
      </c>
      <c r="Y61" s="52">
        <f t="shared" ref="Y61" si="50">SUM(Y45:Y60)</f>
        <v>7295059.738084075</v>
      </c>
      <c r="Z61" s="52">
        <f t="shared" ref="Z61" si="51">SUM(Z45:Z60)</f>
        <v>6855790.9882168956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8D93-3F5F-490E-95D2-FFC61B107B67}">
  <dimension ref="A1:B9"/>
  <sheetViews>
    <sheetView workbookViewId="0">
      <selection activeCell="B15" sqref="B15"/>
    </sheetView>
  </sheetViews>
  <sheetFormatPr defaultRowHeight="15" x14ac:dyDescent="0.25"/>
  <cols>
    <col min="1" max="1" width="6" customWidth="1"/>
    <col min="2" max="2" width="107.42578125" customWidth="1"/>
  </cols>
  <sheetData>
    <row r="1" spans="1:2" x14ac:dyDescent="0.25">
      <c r="A1" s="21" t="s">
        <v>64</v>
      </c>
    </row>
    <row r="2" spans="1:2" x14ac:dyDescent="0.25">
      <c r="A2">
        <v>1</v>
      </c>
      <c r="B2" t="s">
        <v>65</v>
      </c>
    </row>
    <row r="3" spans="1:2" x14ac:dyDescent="0.25">
      <c r="A3">
        <v>2</v>
      </c>
      <c r="B3" t="s">
        <v>66</v>
      </c>
    </row>
    <row r="4" spans="1:2" x14ac:dyDescent="0.25">
      <c r="A4">
        <v>3</v>
      </c>
      <c r="B4" t="s">
        <v>67</v>
      </c>
    </row>
    <row r="5" spans="1:2" x14ac:dyDescent="0.25">
      <c r="A5">
        <v>4</v>
      </c>
      <c r="B5" t="s">
        <v>68</v>
      </c>
    </row>
    <row r="6" spans="1:2" x14ac:dyDescent="0.25">
      <c r="A6">
        <v>5</v>
      </c>
      <c r="B6" t="s">
        <v>69</v>
      </c>
    </row>
    <row r="7" spans="1:2" x14ac:dyDescent="0.25">
      <c r="A7">
        <v>6</v>
      </c>
      <c r="B7" t="s">
        <v>70</v>
      </c>
    </row>
    <row r="8" spans="1:2" x14ac:dyDescent="0.25">
      <c r="A8">
        <v>7</v>
      </c>
      <c r="B8" t="s">
        <v>71</v>
      </c>
    </row>
    <row r="9" spans="1:2" x14ac:dyDescent="0.25">
      <c r="A9">
        <v>8</v>
      </c>
      <c r="B9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89d3fd35-bdc2-418d-9898-1811a84144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81B829DE328E44A6F2CF4809418D30" ma:contentTypeVersion="5" ma:contentTypeDescription="Create a new document." ma:contentTypeScope="" ma:versionID="959166c69978016c67538a53443493af">
  <xsd:schema xmlns:xsd="http://www.w3.org/2001/XMLSchema" xmlns:xs="http://www.w3.org/2001/XMLSchema" xmlns:p="http://schemas.microsoft.com/office/2006/metadata/properties" xmlns:ns2="89d3fd35-bdc2-418d-9898-1811a84144dd" targetNamespace="http://schemas.microsoft.com/office/2006/metadata/properties" ma:root="true" ma:fieldsID="8b44df5af0aca4c49b8359c6974976de" ns2:_="">
    <xsd:import namespace="89d3fd35-bdc2-418d-9898-1811a84144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3fd35-bdc2-418d-9898-1811a8414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omments" ma:index="12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41EC64-64C2-40EF-9CAE-F21D27E9BFE7}">
  <ds:schemaRefs>
    <ds:schemaRef ds:uri="http://purl.org/dc/elements/1.1/"/>
    <ds:schemaRef ds:uri="89d3fd35-bdc2-418d-9898-1811a84144dd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84D7A39-0C30-43B6-BE69-F0E60860C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d3fd35-bdc2-418d-9898-1811a84144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618EAE-1F48-446C-BE59-F2CEC8B53C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Options Analysis</vt:lpstr>
      <vt:lpstr>20yr-Option 1</vt:lpstr>
      <vt:lpstr>20yr-Option 2</vt:lpstr>
      <vt:lpstr>20yr-Option 3</vt:lpstr>
      <vt:lpstr>Depr.-Option 2</vt:lpstr>
      <vt:lpstr>CCA-Option 2</vt:lpstr>
      <vt:lpstr>Depr.-Option 3</vt:lpstr>
      <vt:lpstr>CCA-Option 3</vt:lpstr>
      <vt:lpstr>Assumptions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Brandon Ott</dc:creator>
  <cp:keywords/>
  <dc:description/>
  <cp:lastModifiedBy>Megan Gooding</cp:lastModifiedBy>
  <cp:revision/>
  <dcterms:created xsi:type="dcterms:W3CDTF">2023-11-15T12:15:56Z</dcterms:created>
  <dcterms:modified xsi:type="dcterms:W3CDTF">2025-01-06T19:23:19Z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0x0101009581B829DE328E44A6F2CF4809418D30</vt:lpwstr>
  </property>
</Properties>
</file>