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OEB\2025\IRM 2025\"/>
    </mc:Choice>
  </mc:AlternateContent>
  <xr:revisionPtr revIDLastSave="0" documentId="13_ncr:1_{FA1835D0-C5FF-4DD6-9352-10536E8D5C44}" xr6:coauthVersionLast="47" xr6:coauthVersionMax="47" xr10:uidLastSave="{00000000-0000-0000-0000-000000000000}"/>
  <bookViews>
    <workbookView xWindow="-108" yWindow="-108" windowWidth="23256" windowHeight="12576" xr2:uid="{FCA8D352-A5B1-4870-A290-D54B4BCCAB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J17" i="1" l="1"/>
  <c r="G14" i="1"/>
  <c r="F14" i="1"/>
  <c r="E14" i="1"/>
  <c r="D14" i="1"/>
  <c r="C14" i="1"/>
  <c r="G11" i="1"/>
  <c r="F11" i="1"/>
  <c r="E11" i="1"/>
  <c r="D11" i="1"/>
  <c r="C11" i="1"/>
  <c r="G15" i="1" l="1"/>
  <c r="G19" i="1" s="1"/>
  <c r="E15" i="1"/>
  <c r="E19" i="1" s="1"/>
  <c r="C15" i="1"/>
  <c r="C19" i="1" s="1"/>
  <c r="D15" i="1"/>
  <c r="D19" i="1" s="1"/>
  <c r="F15" i="1"/>
  <c r="F19" i="1" s="1"/>
  <c r="J14" i="1"/>
  <c r="J11" i="1"/>
  <c r="H13" i="1"/>
  <c r="H12" i="1"/>
  <c r="H10" i="1"/>
  <c r="H9" i="1"/>
  <c r="H8" i="1"/>
  <c r="H14" i="1" l="1"/>
  <c r="J15" i="1"/>
  <c r="J19" i="1" s="1"/>
  <c r="H11" i="1"/>
  <c r="H15" i="1" l="1"/>
  <c r="H19" i="1" s="1"/>
  <c r="J23" i="1"/>
</calcChain>
</file>

<file path=xl/sharedStrings.xml><?xml version="1.0" encoding="utf-8"?>
<sst xmlns="http://schemas.openxmlformats.org/spreadsheetml/2006/main" count="33" uniqueCount="33">
  <si>
    <t>Appendix 2-R</t>
  </si>
  <si>
    <t>Loss Factors</t>
  </si>
  <si>
    <t>Historical Years</t>
  </si>
  <si>
    <t>Losses Within Distributor's System</t>
  </si>
  <si>
    <t>A(1)</t>
  </si>
  <si>
    <t>"Wholesale" kWh delivered to distributor (higher value)</t>
  </si>
  <si>
    <t>A(2)</t>
  </si>
  <si>
    <t>"Wholesale" kWh delivered to distributor (lower value)</t>
  </si>
  <si>
    <t>B</t>
  </si>
  <si>
    <t>Portion of "Wholesale" kWh delivered to distributor for its Large Use Customer(s)</t>
  </si>
  <si>
    <t>C</t>
  </si>
  <si>
    <r>
      <t xml:space="preserve">Net "Wholesale" kWh delivered to distributor  = </t>
    </r>
    <r>
      <rPr>
        <b/>
        <sz val="10"/>
        <rFont val="Arial"/>
        <family val="2"/>
      </rPr>
      <t>A(2) - B</t>
    </r>
  </si>
  <si>
    <t>D</t>
  </si>
  <si>
    <t>"Retail" kWh delivered by distributor</t>
  </si>
  <si>
    <t>E</t>
  </si>
  <si>
    <t>Portion of "Retail" kWh delivered by distributor to its Large Use Customer(s)</t>
  </si>
  <si>
    <t>F</t>
  </si>
  <si>
    <r>
      <t xml:space="preserve">Net "Retail" kWh delivered by distributor = </t>
    </r>
    <r>
      <rPr>
        <b/>
        <sz val="10"/>
        <rFont val="Arial"/>
        <family val="2"/>
      </rPr>
      <t>D - E</t>
    </r>
  </si>
  <si>
    <t>G</t>
  </si>
  <si>
    <r>
      <t xml:space="preserve">Loss Factor in Distributor's system = </t>
    </r>
    <r>
      <rPr>
        <b/>
        <sz val="10"/>
        <rFont val="Arial"/>
        <family val="2"/>
      </rPr>
      <t>C / F</t>
    </r>
  </si>
  <si>
    <t>Losses Upstream of Distributor's System</t>
  </si>
  <si>
    <t>H</t>
  </si>
  <si>
    <t>Supply Facilities Loss Factor</t>
  </si>
  <si>
    <t>Total Losses</t>
  </si>
  <si>
    <t>I</t>
  </si>
  <si>
    <r>
      <t xml:space="preserve">Total Loss Factor = </t>
    </r>
    <r>
      <rPr>
        <b/>
        <sz val="10"/>
        <rFont val="Arial"/>
        <family val="2"/>
      </rPr>
      <t>G x H</t>
    </r>
  </si>
  <si>
    <t>Currently invoicing loss at 1.0598</t>
  </si>
  <si>
    <t>OEB approved COS 2021 (EB 2020-0027)</t>
  </si>
  <si>
    <t>OEB fix amount in 2020-2021 COS</t>
  </si>
  <si>
    <t>(B) Actual line loss</t>
  </si>
  <si>
    <t>(A)</t>
  </si>
  <si>
    <t>Variance: Actual line loss (B) - COS 2021 line loss (A)</t>
  </si>
  <si>
    <t>2023 GA workform 1588 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</si>
</sst>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898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5" fillId="0" borderId="8" xfId="0" applyFont="1" applyBorder="1" applyAlignment="1">
      <alignment horizontal="center" vertical="center"/>
    </xf>
    <xf numFmtId="0" fontId="0" fillId="0" borderId="7" xfId="0" applyBorder="1"/>
    <xf numFmtId="0" fontId="5" fillId="0" borderId="7" xfId="0" applyFont="1" applyBorder="1" applyAlignment="1">
      <alignment vertical="top"/>
    </xf>
    <xf numFmtId="0" fontId="0" fillId="0" borderId="8" xfId="0" applyBorder="1" applyAlignment="1">
      <alignment vertical="top" wrapText="1"/>
    </xf>
    <xf numFmtId="164" fontId="0" fillId="3" borderId="8" xfId="1" applyNumberFormat="1" applyFont="1" applyFill="1" applyBorder="1" applyAlignment="1" applyProtection="1">
      <alignment horizontal="right" vertical="center"/>
      <protection locked="0"/>
    </xf>
    <xf numFmtId="164" fontId="0" fillId="0" borderId="13" xfId="1" applyNumberFormat="1" applyFont="1" applyBorder="1" applyAlignment="1" applyProtection="1">
      <alignment horizontal="right" vertical="center"/>
    </xf>
    <xf numFmtId="164" fontId="0" fillId="0" borderId="8" xfId="1" applyNumberFormat="1" applyFont="1" applyFill="1" applyBorder="1" applyAlignment="1" applyProtection="1">
      <alignment horizontal="right" vertical="center"/>
    </xf>
    <xf numFmtId="164" fontId="0" fillId="0" borderId="13" xfId="1" applyNumberFormat="1" applyFont="1" applyFill="1" applyBorder="1" applyAlignment="1" applyProtection="1">
      <alignment horizontal="right" vertical="center"/>
    </xf>
    <xf numFmtId="164" fontId="7" fillId="3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0" applyNumberForma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  <xf numFmtId="0" fontId="0" fillId="0" borderId="7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 wrapText="1"/>
    </xf>
    <xf numFmtId="165" fontId="0" fillId="0" borderId="15" xfId="0" applyNumberFormat="1" applyBorder="1" applyAlignment="1">
      <alignment horizontal="right" vertical="center"/>
    </xf>
    <xf numFmtId="165" fontId="0" fillId="0" borderId="0" xfId="0" applyNumberFormat="1"/>
    <xf numFmtId="165" fontId="0" fillId="4" borderId="8" xfId="1" applyNumberFormat="1" applyFont="1" applyFill="1" applyBorder="1" applyAlignment="1" applyProtection="1">
      <alignment horizontal="right" vertical="center"/>
      <protection locked="0"/>
    </xf>
    <xf numFmtId="164" fontId="0" fillId="4" borderId="8" xfId="1" applyNumberFormat="1" applyFont="1" applyFill="1" applyBorder="1" applyAlignment="1" applyProtection="1">
      <alignment horizontal="right" vertical="center"/>
      <protection locked="0"/>
    </xf>
    <xf numFmtId="164" fontId="7" fillId="4" borderId="8" xfId="1" applyNumberFormat="1" applyFont="1" applyFill="1" applyBorder="1" applyAlignment="1" applyProtection="1">
      <alignment horizontal="right" vertical="center"/>
      <protection locked="0"/>
    </xf>
    <xf numFmtId="165" fontId="0" fillId="5" borderId="16" xfId="0" applyNumberFormat="1" applyFill="1" applyBorder="1" applyAlignment="1">
      <alignment horizontal="right" vertical="center"/>
    </xf>
    <xf numFmtId="0" fontId="0" fillId="6" borderId="0" xfId="0" applyFill="1"/>
    <xf numFmtId="0" fontId="0" fillId="7" borderId="0" xfId="0" applyFill="1"/>
    <xf numFmtId="0" fontId="2" fillId="6" borderId="0" xfId="0" applyFont="1" applyFill="1"/>
    <xf numFmtId="165" fontId="2" fillId="6" borderId="8" xfId="1" applyNumberFormat="1" applyFont="1" applyFill="1" applyBorder="1" applyAlignment="1" applyProtection="1">
      <alignment horizontal="right" vertical="center"/>
      <protection locked="0"/>
    </xf>
    <xf numFmtId="0" fontId="2" fillId="7" borderId="0" xfId="0" applyFont="1" applyFill="1"/>
    <xf numFmtId="0" fontId="6" fillId="2" borderId="10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10" xfId="0" applyBorder="1"/>
    <xf numFmtId="0" fontId="0" fillId="0" borderId="0" xfId="0" applyBorder="1"/>
    <xf numFmtId="0" fontId="0" fillId="0" borderId="0" xfId="0" applyFill="1"/>
    <xf numFmtId="0" fontId="0" fillId="5" borderId="8" xfId="0" applyFill="1" applyBorder="1" applyAlignment="1">
      <alignment horizontal="right"/>
    </xf>
    <xf numFmtId="0" fontId="0" fillId="5" borderId="8" xfId="0" applyFill="1" applyBorder="1"/>
    <xf numFmtId="165" fontId="0" fillId="6" borderId="13" xfId="0" applyNumberFormat="1" applyFill="1" applyBorder="1" applyAlignment="1">
      <alignment horizontal="right" vertical="center"/>
    </xf>
    <xf numFmtId="0" fontId="0" fillId="7" borderId="8" xfId="0" applyFill="1" applyBorder="1" applyAlignment="1">
      <alignment horizontal="right"/>
    </xf>
    <xf numFmtId="165" fontId="0" fillId="7" borderId="8" xfId="0" applyNumberFormat="1" applyFill="1" applyBorder="1"/>
    <xf numFmtId="0" fontId="8" fillId="0" borderId="8" xfId="0" applyFont="1" applyBorder="1" applyAlignment="1">
      <alignment horizontal="right"/>
    </xf>
    <xf numFmtId="165" fontId="8" fillId="0" borderId="8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D146E-8713-40E2-BEE6-8872E6B5B38B}">
  <dimension ref="A1:N25"/>
  <sheetViews>
    <sheetView tabSelected="1" workbookViewId="0">
      <selection activeCell="L26" sqref="L26"/>
    </sheetView>
  </sheetViews>
  <sheetFormatPr defaultRowHeight="14.4" x14ac:dyDescent="0.3"/>
  <cols>
    <col min="2" max="2" width="31.44140625" customWidth="1"/>
    <col min="3" max="7" width="11.33203125" hidden="1" customWidth="1"/>
    <col min="8" max="8" width="19.88671875" customWidth="1"/>
    <col min="9" max="9" width="44.21875" customWidth="1"/>
    <col min="10" max="10" width="16.88671875" customWidth="1"/>
    <col min="11" max="11" width="16.33203125" bestFit="1" customWidth="1"/>
    <col min="12" max="12" width="12.33203125" bestFit="1" customWidth="1"/>
    <col min="13" max="15" width="8.88671875" customWidth="1"/>
    <col min="16" max="17" width="10.6640625" bestFit="1" customWidth="1"/>
  </cols>
  <sheetData>
    <row r="1" spans="1:12" ht="17.399999999999999" x14ac:dyDescent="0.3">
      <c r="A1" s="34" t="s">
        <v>0</v>
      </c>
      <c r="B1" s="34"/>
      <c r="C1" s="34"/>
      <c r="D1" s="34"/>
      <c r="E1" s="34"/>
      <c r="F1" s="34"/>
      <c r="G1" s="34"/>
      <c r="H1" s="34"/>
    </row>
    <row r="2" spans="1:12" ht="17.399999999999999" x14ac:dyDescent="0.3">
      <c r="A2" s="34" t="s">
        <v>1</v>
      </c>
      <c r="B2" s="34"/>
      <c r="C2" s="34"/>
      <c r="D2" s="34"/>
      <c r="E2" s="34"/>
      <c r="F2" s="34"/>
      <c r="G2" s="34"/>
      <c r="H2" s="34"/>
    </row>
    <row r="3" spans="1:12" x14ac:dyDescent="0.3">
      <c r="A3" s="35"/>
      <c r="B3" s="35"/>
      <c r="C3" s="35"/>
      <c r="D3" s="35"/>
      <c r="E3" s="35"/>
      <c r="F3" s="35"/>
      <c r="G3" s="35"/>
      <c r="H3" s="35"/>
    </row>
    <row r="4" spans="1:12" ht="15" thickBot="1" x14ac:dyDescent="0.35"/>
    <row r="5" spans="1:12" ht="14.4" customHeight="1" x14ac:dyDescent="0.3">
      <c r="A5" s="36"/>
      <c r="B5" s="37"/>
      <c r="C5" s="40" t="s">
        <v>2</v>
      </c>
      <c r="D5" s="41"/>
      <c r="E5" s="41"/>
      <c r="F5" s="41"/>
      <c r="G5" s="42"/>
      <c r="H5" s="32" t="s">
        <v>27</v>
      </c>
    </row>
    <row r="6" spans="1:12" ht="27" customHeight="1" x14ac:dyDescent="0.3">
      <c r="A6" s="38"/>
      <c r="B6" s="39"/>
      <c r="C6" s="1">
        <v>2015</v>
      </c>
      <c r="D6" s="1">
        <v>2016</v>
      </c>
      <c r="E6" s="1">
        <v>2017</v>
      </c>
      <c r="F6" s="1">
        <v>2018</v>
      </c>
      <c r="G6" s="1">
        <v>2019</v>
      </c>
      <c r="H6" s="33"/>
      <c r="J6" s="1">
        <v>2023</v>
      </c>
    </row>
    <row r="7" spans="1:12" x14ac:dyDescent="0.3">
      <c r="A7" s="2"/>
      <c r="B7" s="26" t="s">
        <v>3</v>
      </c>
      <c r="C7" s="27"/>
      <c r="D7" s="27"/>
      <c r="E7" s="27"/>
      <c r="F7" s="27"/>
      <c r="G7" s="27"/>
      <c r="H7" s="28"/>
    </row>
    <row r="8" spans="1:12" ht="28.8" x14ac:dyDescent="0.3">
      <c r="A8" s="3" t="s">
        <v>4</v>
      </c>
      <c r="B8" s="4" t="s">
        <v>5</v>
      </c>
      <c r="C8" s="18">
        <v>83976623</v>
      </c>
      <c r="D8" s="18">
        <v>82278142</v>
      </c>
      <c r="E8" s="18">
        <v>80860964</v>
      </c>
      <c r="F8" s="18">
        <v>81246992</v>
      </c>
      <c r="G8" s="18">
        <v>81435722</v>
      </c>
      <c r="H8" s="6">
        <f>IF(SUM(C8:G8)=0,0,AVERAGE(C8:G8))</f>
        <v>81959688.599999994</v>
      </c>
      <c r="J8" s="5">
        <v>77230231.359900013</v>
      </c>
    </row>
    <row r="9" spans="1:12" ht="28.8" x14ac:dyDescent="0.3">
      <c r="A9" s="3" t="s">
        <v>6</v>
      </c>
      <c r="B9" s="4" t="s">
        <v>7</v>
      </c>
      <c r="C9" s="18">
        <v>83858854</v>
      </c>
      <c r="D9" s="18">
        <v>82168544</v>
      </c>
      <c r="E9" s="18">
        <v>80785628</v>
      </c>
      <c r="F9" s="18">
        <v>81140149</v>
      </c>
      <c r="G9" s="18">
        <v>81342264</v>
      </c>
      <c r="H9" s="6">
        <f>IF(SUM(C9:G9)=0,0,AVERAGE(C9:G9))</f>
        <v>81859087.799999997</v>
      </c>
      <c r="J9" s="5">
        <v>77107492.556199998</v>
      </c>
    </row>
    <row r="10" spans="1:12" ht="43.2" x14ac:dyDescent="0.3">
      <c r="A10" s="3" t="s">
        <v>8</v>
      </c>
      <c r="B10" s="4" t="s">
        <v>9</v>
      </c>
      <c r="C10" s="18"/>
      <c r="D10" s="18"/>
      <c r="E10" s="18"/>
      <c r="F10" s="18"/>
      <c r="G10" s="18"/>
      <c r="H10" s="6">
        <f>IF(SUM(C10:G10)=0,0,AVERAGE(C10:G10))</f>
        <v>0</v>
      </c>
      <c r="J10" s="5"/>
    </row>
    <row r="11" spans="1:12" ht="28.8" x14ac:dyDescent="0.3">
      <c r="A11" s="3" t="s">
        <v>10</v>
      </c>
      <c r="B11" s="4" t="s">
        <v>11</v>
      </c>
      <c r="C11" s="7">
        <f t="shared" ref="C11:G11" si="0">C9-C10</f>
        <v>83858854</v>
      </c>
      <c r="D11" s="7">
        <f t="shared" si="0"/>
        <v>82168544</v>
      </c>
      <c r="E11" s="7">
        <f t="shared" si="0"/>
        <v>80785628</v>
      </c>
      <c r="F11" s="7">
        <f t="shared" si="0"/>
        <v>81140149</v>
      </c>
      <c r="G11" s="7">
        <f t="shared" si="0"/>
        <v>81342264</v>
      </c>
      <c r="H11" s="8">
        <f t="shared" ref="H11" si="1">H9-H10</f>
        <v>81859087.799999997</v>
      </c>
      <c r="J11" s="7">
        <f t="shared" ref="J11" si="2">J9-J10</f>
        <v>77107492.556199998</v>
      </c>
    </row>
    <row r="12" spans="1:12" x14ac:dyDescent="0.3">
      <c r="A12" s="3" t="s">
        <v>12</v>
      </c>
      <c r="B12" s="4" t="s">
        <v>13</v>
      </c>
      <c r="C12" s="18">
        <v>81102524.30480063</v>
      </c>
      <c r="D12" s="18">
        <v>79434937.620893031</v>
      </c>
      <c r="E12" s="18">
        <v>77270822.148400247</v>
      </c>
      <c r="F12" s="18">
        <v>78280120.459886715</v>
      </c>
      <c r="G12" s="18">
        <v>77748075.220228553</v>
      </c>
      <c r="H12" s="6">
        <f>IF(SUM(C12:G12)=0,0,AVERAGE(C12:G12))</f>
        <v>78767295.950841829</v>
      </c>
      <c r="J12" s="5">
        <v>74530557.959999993</v>
      </c>
    </row>
    <row r="13" spans="1:12" ht="43.2" x14ac:dyDescent="0.3">
      <c r="A13" s="3" t="s">
        <v>14</v>
      </c>
      <c r="B13" s="4" t="s">
        <v>15</v>
      </c>
      <c r="C13" s="19"/>
      <c r="D13" s="18"/>
      <c r="E13" s="18"/>
      <c r="F13" s="18"/>
      <c r="G13" s="18"/>
      <c r="H13" s="6">
        <f>IF(SUM(C13:G13)=0,0,AVERAGE(C13:G13))</f>
        <v>0</v>
      </c>
      <c r="J13" s="9"/>
    </row>
    <row r="14" spans="1:12" ht="28.8" x14ac:dyDescent="0.3">
      <c r="A14" s="3" t="s">
        <v>16</v>
      </c>
      <c r="B14" s="4" t="s">
        <v>17</v>
      </c>
      <c r="C14" s="7">
        <f t="shared" ref="C14:G14" si="3">C12-C13</f>
        <v>81102524.30480063</v>
      </c>
      <c r="D14" s="7">
        <f t="shared" si="3"/>
        <v>79434937.620893031</v>
      </c>
      <c r="E14" s="7">
        <f t="shared" si="3"/>
        <v>77270822.148400247</v>
      </c>
      <c r="F14" s="7">
        <f t="shared" si="3"/>
        <v>78280120.459886715</v>
      </c>
      <c r="G14" s="7">
        <f t="shared" si="3"/>
        <v>77748075.220228553</v>
      </c>
      <c r="H14" s="8">
        <f t="shared" ref="H14" si="4">H12-H13</f>
        <v>78767295.950841829</v>
      </c>
      <c r="J14" s="7">
        <f t="shared" ref="J14" si="5">J12-J13</f>
        <v>74530557.959999993</v>
      </c>
    </row>
    <row r="15" spans="1:12" ht="27.6" x14ac:dyDescent="0.3">
      <c r="A15" s="3" t="s">
        <v>18</v>
      </c>
      <c r="B15" s="4" t="s">
        <v>19</v>
      </c>
      <c r="C15" s="10">
        <f t="shared" ref="C15:G15" si="6">IF(C14=0,"",C11/C14)</f>
        <v>1.033985744818996</v>
      </c>
      <c r="D15" s="10">
        <f t="shared" si="6"/>
        <v>1.0344131494400264</v>
      </c>
      <c r="E15" s="10">
        <f t="shared" si="6"/>
        <v>1.0454868442430896</v>
      </c>
      <c r="F15" s="10">
        <f t="shared" si="6"/>
        <v>1.0365358219086909</v>
      </c>
      <c r="G15" s="10">
        <f t="shared" si="6"/>
        <v>1.0462286528584865</v>
      </c>
      <c r="H15" s="11">
        <f t="shared" ref="H15" si="7">IF(H14=0,"",H11/H14)</f>
        <v>1.0392522278673593</v>
      </c>
      <c r="J15" s="10">
        <f t="shared" ref="J15" si="8">IF(J14=0,"",J11/J14)</f>
        <v>1.0345755441356419</v>
      </c>
    </row>
    <row r="16" spans="1:12" ht="14.4" customHeight="1" x14ac:dyDescent="0.3">
      <c r="A16" s="12"/>
      <c r="B16" s="29" t="s">
        <v>20</v>
      </c>
      <c r="C16" s="30"/>
      <c r="D16" s="30"/>
      <c r="E16" s="30"/>
      <c r="F16" s="30"/>
      <c r="G16" s="30"/>
      <c r="H16" s="31"/>
      <c r="L16" s="16"/>
    </row>
    <row r="17" spans="1:14" x14ac:dyDescent="0.3">
      <c r="A17" s="3" t="s">
        <v>21</v>
      </c>
      <c r="B17" s="4" t="s">
        <v>22</v>
      </c>
      <c r="C17" s="24">
        <v>1.0197870892492007</v>
      </c>
      <c r="D17" s="24">
        <v>1.0197870892492007</v>
      </c>
      <c r="E17" s="24">
        <v>1.0197870892492007</v>
      </c>
      <c r="F17" s="24">
        <v>1.0197870892492007</v>
      </c>
      <c r="G17" s="24">
        <v>1.0197870892492007</v>
      </c>
      <c r="H17" s="48">
        <f>IF(SUM(C17:G17)=0,0,AVERAGE(C17:G17))</f>
        <v>1.0197870892492007</v>
      </c>
      <c r="J17" s="17">
        <f>J8/J9</f>
        <v>1.0015917882897121</v>
      </c>
    </row>
    <row r="18" spans="1:14" ht="14.4" customHeight="1" x14ac:dyDescent="0.3">
      <c r="A18" s="12"/>
      <c r="B18" s="29" t="s">
        <v>23</v>
      </c>
      <c r="C18" s="30"/>
      <c r="D18" s="30"/>
      <c r="E18" s="30"/>
      <c r="F18" s="30"/>
      <c r="G18" s="30"/>
      <c r="H18" s="31"/>
    </row>
    <row r="19" spans="1:14" ht="15" thickBot="1" x14ac:dyDescent="0.35">
      <c r="A19" s="13" t="s">
        <v>24</v>
      </c>
      <c r="B19" s="14" t="s">
        <v>25</v>
      </c>
      <c r="C19" s="15">
        <f t="shared" ref="C19:J19" si="9">IF(C15="","",C15*C17)</f>
        <v>1.0544453130341307</v>
      </c>
      <c r="D19" s="15">
        <f t="shared" si="9"/>
        <v>1.0548811747485429</v>
      </c>
      <c r="E19" s="15">
        <f t="shared" si="9"/>
        <v>1.0661739857389927</v>
      </c>
      <c r="F19" s="15">
        <f t="shared" si="9"/>
        <v>1.0570458487267917</v>
      </c>
      <c r="G19" s="15">
        <f t="shared" si="9"/>
        <v>1.0669304725876685</v>
      </c>
      <c r="H19" s="20">
        <f t="shared" si="9"/>
        <v>1.0598160044526013</v>
      </c>
      <c r="I19" s="16" t="s">
        <v>30</v>
      </c>
      <c r="J19" s="15">
        <f t="shared" si="9"/>
        <v>1.0362223693716195</v>
      </c>
      <c r="K19" s="25" t="s">
        <v>29</v>
      </c>
      <c r="L19" s="22"/>
    </row>
    <row r="21" spans="1:14" x14ac:dyDescent="0.3">
      <c r="B21" s="23" t="s">
        <v>28</v>
      </c>
      <c r="C21" s="21"/>
      <c r="D21" s="21"/>
      <c r="G21" s="43"/>
      <c r="H21" s="44"/>
      <c r="I21" s="46" t="s">
        <v>26</v>
      </c>
      <c r="J21" s="47">
        <v>1.0598000000000001</v>
      </c>
    </row>
    <row r="22" spans="1:14" x14ac:dyDescent="0.3">
      <c r="C22" s="21"/>
      <c r="G22" s="44"/>
    </row>
    <row r="23" spans="1:14" x14ac:dyDescent="0.3">
      <c r="H23" s="44"/>
      <c r="I23" s="49" t="s">
        <v>31</v>
      </c>
      <c r="J23" s="50">
        <f>J19-J21</f>
        <v>-2.3577630628380586E-2</v>
      </c>
      <c r="K23" s="45"/>
      <c r="L23" s="45"/>
      <c r="M23" s="45"/>
      <c r="N23" s="45"/>
    </row>
    <row r="24" spans="1:14" x14ac:dyDescent="0.3">
      <c r="H24" s="44"/>
      <c r="K24" s="45"/>
      <c r="L24" s="45"/>
      <c r="M24" s="45"/>
      <c r="N24" s="45"/>
    </row>
    <row r="25" spans="1:14" x14ac:dyDescent="0.3">
      <c r="G25" s="43"/>
      <c r="H25" s="44"/>
      <c r="I25" s="51" t="s">
        <v>32</v>
      </c>
      <c r="J25" s="52">
        <v>2.7306364336391609E-2</v>
      </c>
    </row>
  </sheetData>
  <mergeCells count="9">
    <mergeCell ref="B7:H7"/>
    <mergeCell ref="B16:H16"/>
    <mergeCell ref="B18:H18"/>
    <mergeCell ref="A1:H1"/>
    <mergeCell ref="A2:H2"/>
    <mergeCell ref="A3:H3"/>
    <mergeCell ref="A5:B6"/>
    <mergeCell ref="C5:G5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Jessy Richard</dc:creator>
  <cp:lastModifiedBy>Jessy Richard</cp:lastModifiedBy>
  <dcterms:created xsi:type="dcterms:W3CDTF">2022-12-20T15:15:22Z</dcterms:created>
  <dcterms:modified xsi:type="dcterms:W3CDTF">2024-08-15T19:53:18Z</dcterms:modified>
</cp:coreProperties>
</file>