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:\OEB\2025\IRM 2025\Interragatories\"/>
    </mc:Choice>
  </mc:AlternateContent>
  <xr:revisionPtr revIDLastSave="0" documentId="8_{CE33F983-057D-4D7A-BEB4-80339BD1B798}" xr6:coauthVersionLast="47" xr6:coauthVersionMax="47" xr10:uidLastSave="{00000000-0000-0000-0000-000000000000}"/>
  <bookViews>
    <workbookView xWindow="-108" yWindow="-108" windowWidth="23256" windowHeight="12456" activeTab="1" xr2:uid="{DDDD4403-7971-4630-B2F9-4278430B7AE5}"/>
  </bookViews>
  <sheets>
    <sheet name="OEB template" sheetId="1" r:id="rId1"/>
    <sheet name="Hearst Power copy OEB template" sheetId="2" r:id="rId2"/>
    <sheet name="Monthly RSVA varianc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5" i="2" l="1"/>
  <c r="R98" i="2"/>
  <c r="R91" i="2"/>
  <c r="R84" i="2"/>
  <c r="R77" i="2"/>
  <c r="R70" i="2"/>
  <c r="R63" i="2"/>
  <c r="R56" i="2" l="1"/>
  <c r="R49" i="2" l="1"/>
  <c r="R42" i="2" l="1"/>
  <c r="R35" i="2" l="1"/>
  <c r="R28" i="2"/>
  <c r="P105" i="2" l="1"/>
  <c r="S105" i="2" s="1"/>
  <c r="Q105" i="2"/>
  <c r="R104" i="2"/>
  <c r="Q104" i="2"/>
  <c r="P104" i="2"/>
  <c r="P98" i="2"/>
  <c r="S98" i="2" s="1"/>
  <c r="Q98" i="2"/>
  <c r="R97" i="2"/>
  <c r="Q97" i="2"/>
  <c r="P97" i="2"/>
  <c r="S97" i="2" s="1"/>
  <c r="P91" i="2"/>
  <c r="S91" i="2" s="1"/>
  <c r="Q91" i="2"/>
  <c r="R90" i="2"/>
  <c r="Q90" i="2"/>
  <c r="P90" i="2"/>
  <c r="P84" i="2"/>
  <c r="S84" i="2" s="1"/>
  <c r="Q84" i="2"/>
  <c r="R83" i="2"/>
  <c r="Q83" i="2"/>
  <c r="P83" i="2"/>
  <c r="S83" i="2" s="1"/>
  <c r="Q77" i="2"/>
  <c r="R76" i="2"/>
  <c r="Q76" i="2"/>
  <c r="P77" i="2"/>
  <c r="S77" i="2" s="1"/>
  <c r="P76" i="2"/>
  <c r="S76" i="2" s="1"/>
  <c r="P70" i="2"/>
  <c r="Q70" i="2"/>
  <c r="R69" i="2"/>
  <c r="Q69" i="2"/>
  <c r="P69" i="2"/>
  <c r="S69" i="2" s="1"/>
  <c r="U69" i="2" s="1"/>
  <c r="P63" i="2"/>
  <c r="S63" i="2" s="1"/>
  <c r="Q63" i="2"/>
  <c r="R62" i="2"/>
  <c r="Q62" i="2"/>
  <c r="P62" i="2"/>
  <c r="S62" i="2" s="1"/>
  <c r="P56" i="2"/>
  <c r="S56" i="2" s="1"/>
  <c r="Q56" i="2"/>
  <c r="R55" i="2"/>
  <c r="Q55" i="2"/>
  <c r="P55" i="2"/>
  <c r="R48" i="2"/>
  <c r="Q49" i="2"/>
  <c r="Q48" i="2"/>
  <c r="P49" i="2"/>
  <c r="P48" i="2"/>
  <c r="S48" i="2" s="1"/>
  <c r="R41" i="2"/>
  <c r="Q42" i="2"/>
  <c r="Q41" i="2"/>
  <c r="P42" i="2"/>
  <c r="S42" i="2" s="1"/>
  <c r="P41" i="2"/>
  <c r="S41" i="2" s="1"/>
  <c r="R34" i="2"/>
  <c r="Q35" i="2"/>
  <c r="Q34" i="2"/>
  <c r="P35" i="2"/>
  <c r="S35" i="2" s="1"/>
  <c r="P34" i="2"/>
  <c r="S34" i="2" s="1"/>
  <c r="R27" i="2"/>
  <c r="U84" i="2" l="1"/>
  <c r="V84" i="2" s="1"/>
  <c r="U63" i="2"/>
  <c r="V63" i="2" s="1"/>
  <c r="U56" i="2"/>
  <c r="V56" i="2" s="1"/>
  <c r="U98" i="2"/>
  <c r="V98" i="2" s="1"/>
  <c r="U41" i="2"/>
  <c r="V41" i="2" s="1"/>
  <c r="U42" i="2"/>
  <c r="V42" i="2" s="1"/>
  <c r="P103" i="2"/>
  <c r="P89" i="2"/>
  <c r="U83" i="2"/>
  <c r="V83" i="2" s="1"/>
  <c r="P75" i="2"/>
  <c r="P54" i="2"/>
  <c r="P47" i="2"/>
  <c r="P33" i="2"/>
  <c r="U76" i="2"/>
  <c r="U48" i="2"/>
  <c r="V48" i="2" s="1"/>
  <c r="U77" i="2"/>
  <c r="V77" i="2" s="1"/>
  <c r="U91" i="2"/>
  <c r="V91" i="2" s="1"/>
  <c r="U105" i="2"/>
  <c r="V105" i="2" s="1"/>
  <c r="P82" i="2"/>
  <c r="P68" i="2"/>
  <c r="P96" i="2"/>
  <c r="U34" i="2"/>
  <c r="P61" i="2"/>
  <c r="U97" i="2"/>
  <c r="V97" i="2" s="1"/>
  <c r="U62" i="2"/>
  <c r="V62" i="2" s="1"/>
  <c r="U35" i="2"/>
  <c r="V35" i="2" s="1"/>
  <c r="S104" i="2"/>
  <c r="U104" i="2" s="1"/>
  <c r="S90" i="2"/>
  <c r="U90" i="2" s="1"/>
  <c r="V69" i="2"/>
  <c r="S70" i="2"/>
  <c r="U70" i="2" s="1"/>
  <c r="V70" i="2" s="1"/>
  <c r="S55" i="2"/>
  <c r="U55" i="2" s="1"/>
  <c r="S49" i="2"/>
  <c r="U49" i="2" s="1"/>
  <c r="V49" i="2" s="1"/>
  <c r="P40" i="2"/>
  <c r="V99" i="2" l="1"/>
  <c r="V85" i="2"/>
  <c r="U43" i="2"/>
  <c r="U85" i="2"/>
  <c r="U99" i="2"/>
  <c r="U78" i="2"/>
  <c r="U64" i="2"/>
  <c r="V43" i="2"/>
  <c r="U36" i="2"/>
  <c r="V76" i="2"/>
  <c r="V78" i="2" s="1"/>
  <c r="V64" i="2"/>
  <c r="V50" i="2"/>
  <c r="V34" i="2"/>
  <c r="V36" i="2" s="1"/>
  <c r="U50" i="2"/>
  <c r="V104" i="2"/>
  <c r="V106" i="2" s="1"/>
  <c r="U106" i="2"/>
  <c r="V90" i="2"/>
  <c r="V92" i="2" s="1"/>
  <c r="U92" i="2"/>
  <c r="V71" i="2"/>
  <c r="U71" i="2"/>
  <c r="U57" i="2"/>
  <c r="V55" i="2"/>
  <c r="V57" i="2" s="1"/>
  <c r="P27" i="2" l="1"/>
  <c r="S27" i="2" s="1"/>
  <c r="I15" i="1"/>
  <c r="H13" i="1" l="1"/>
  <c r="G13" i="1"/>
  <c r="P28" i="2"/>
  <c r="P26" i="2" s="1"/>
  <c r="Q28" i="2"/>
  <c r="Q27" i="2"/>
  <c r="U27" i="2" s="1"/>
  <c r="V27" i="2" s="1"/>
  <c r="E159" i="3"/>
  <c r="S28" i="2" l="1"/>
  <c r="U28" i="2" s="1"/>
  <c r="V28" i="2" s="1"/>
  <c r="D8" i="1"/>
  <c r="D13" i="1"/>
  <c r="D14" i="1"/>
  <c r="C13" i="1"/>
  <c r="V29" i="2" l="1"/>
  <c r="V108" i="2" s="1"/>
  <c r="U29" i="2"/>
  <c r="U108" i="2" s="1"/>
  <c r="H14" i="1"/>
  <c r="C14" i="1"/>
  <c r="G14" i="1" s="1"/>
  <c r="M4" i="1"/>
  <c r="H15" i="1" l="1"/>
  <c r="G15" i="1"/>
</calcChain>
</file>

<file path=xl/sharedStrings.xml><?xml version="1.0" encoding="utf-8"?>
<sst xmlns="http://schemas.openxmlformats.org/spreadsheetml/2006/main" count="552" uniqueCount="76">
  <si>
    <t>Billed</t>
  </si>
  <si>
    <t>Total</t>
  </si>
  <si>
    <t>RPP</t>
  </si>
  <si>
    <t>Non-RPP</t>
  </si>
  <si>
    <t>Weighted Average price (cent/kWh)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</si>
  <si>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</si>
  <si>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</si>
  <si>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</si>
  <si>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</si>
  <si>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</si>
  <si>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</si>
  <si>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</si>
  <si>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</si>
  <si>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</si>
  <si>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</si>
  <si>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</si>
  <si>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</si>
  <si>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Line loss variance</t>
  </si>
  <si>
    <t>Total Metered KWH</t>
  </si>
  <si>
    <t>Cost of Power</t>
  </si>
  <si>
    <t>Average</t>
  </si>
  <si>
    <t xml:space="preserve">2023 HOEP (cent per Kwh) - from the IESO </t>
  </si>
  <si>
    <t>Average RPP Price (effective Nov 1, 2023)</t>
  </si>
  <si>
    <t>cents per kWh</t>
  </si>
  <si>
    <t>from RPP Price Report for RPP price from Nov 1 2023 to Oct 31, 2024</t>
  </si>
  <si>
    <t>Average RPP Price (effective Nov 1, 2022)</t>
  </si>
  <si>
    <t>from RPP Price Report for RPP price from Nov 1 2022 to Oct 31, 2023</t>
  </si>
  <si>
    <t>2023 average RPP Price</t>
  </si>
  <si>
    <t>Total line loss variance expected in Account 1588</t>
  </si>
  <si>
    <t>Combined Total Kwh withdrew from Hydro One &amp; IESO</t>
  </si>
  <si>
    <t>Combined Transmission charged (IESO and Hydro One)</t>
  </si>
  <si>
    <t>Table 40 - Account 1588 Balance Explanation</t>
  </si>
  <si>
    <t xml:space="preserve"> </t>
  </si>
  <si>
    <t>1588 - RSVA Power - Balance Explanation</t>
  </si>
  <si>
    <t>Account Balance - December 31, 2017</t>
  </si>
  <si>
    <t>Balance Per DVA Continuity</t>
  </si>
  <si>
    <t>Customer Group</t>
  </si>
  <si>
    <t>Variance - Type</t>
  </si>
  <si>
    <t>Quantity</t>
  </si>
  <si>
    <t>Price</t>
  </si>
  <si>
    <t>Explanation</t>
  </si>
  <si>
    <t>Class B - RPP</t>
  </si>
  <si>
    <t>Price Variance</t>
  </si>
  <si>
    <t>Retail vs Wholesale Price Variances</t>
  </si>
  <si>
    <t>Volume Variance</t>
  </si>
  <si>
    <t>Retail vs Wholesale Volume Variance - (UFE differences)</t>
  </si>
  <si>
    <t>Class B - Non-RPP</t>
  </si>
  <si>
    <t>Price Difference</t>
  </si>
  <si>
    <t>Balance Explained</t>
  </si>
  <si>
    <t>Wholesale volume purchased</t>
  </si>
  <si>
    <t>Class B  - RPP</t>
  </si>
  <si>
    <t>Sales Volumes (Billed kWh)</t>
  </si>
  <si>
    <t>Sales Prices (Billed)</t>
  </si>
  <si>
    <t>Includes Billed loss of</t>
  </si>
  <si>
    <t>Dec</t>
  </si>
  <si>
    <t>--&gt; for Secondary Metered Customers</t>
  </si>
  <si>
    <t>Wholesale price (Commodity only, excludes GA)</t>
  </si>
  <si>
    <t>REVISED EXPECTED billed KHW as per OEB requested</t>
  </si>
  <si>
    <r>
      <t>Actual Total Class B -</t>
    </r>
    <r>
      <rPr>
        <b/>
        <u/>
        <sz val="11"/>
        <color theme="1"/>
        <rFont val="Aptos Narrow"/>
        <family val="2"/>
        <scheme val="minor"/>
      </rPr>
      <t xml:space="preserve"> Billed</t>
    </r>
    <r>
      <rPr>
        <b/>
        <sz val="11"/>
        <color theme="1"/>
        <rFont val="Aptos Narrow"/>
        <family val="2"/>
        <scheme val="minor"/>
      </rPr>
      <t xml:space="preserve"> KWH</t>
    </r>
  </si>
  <si>
    <t>Class B - Total Kwh withdrew from Hydro One &amp; IESO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</si>
  <si>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</si>
  <si>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</si>
  <si>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</si>
  <si>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</si>
  <si>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</si>
  <si>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</si>
  <si>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</si>
  <si>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</si>
  <si>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</si>
  <si>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</si>
  <si>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</si>
  <si>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TOTALS</t>
  </si>
  <si>
    <t>CALCULATIONS BASED ON OEB SIMPLIFIED 4.6% LOSS</t>
  </si>
  <si>
    <t>Line loss variance between a 5.98% line loss and expected 4.6%</t>
  </si>
  <si>
    <t>Cost of Power variance between a 5.98% line loss and expected 4.6%</t>
  </si>
  <si>
    <t>GA Class B Non-RPP price transferred to power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</si>
</sst>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_);_(* \(#,##0\);_(* &quot;-&quot;??_);_(@_)"/>
    <numFmt numFmtId="168" formatCode="0.000"/>
    <numFmt numFmtId="169" formatCode="0.0%"/>
    <numFmt numFmtId="170" formatCode="0.00000"/>
    <numFmt numFmtId="171" formatCode="_(&quot;$&quot;* #,##0.0000_);_(&quot;$&quot;* \(#,##0.0000\);_(&quot;$&quot;* &quot;-&quot;??_);_(@_)"/>
    <numFmt numFmtId="172" formatCode="_(&quot;$&quot;* #,##0.00_);_(&quot;$&quot;* \(#,##0.00\);_(&quot;$&quot;* &quot;-&quot;??_);_(@_)"/>
    <numFmt numFmtId="173" formatCode="_(&quot;$&quot;* #,##0_);_(&quot;$&quot;* \(#,##0\);_(&quot;$&quot;* &quot;-&quot;??_);_(@_)"/>
    <numFmt numFmtId="174" formatCode="0.00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333333"/>
      <name val="Whitney SSm A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u/>
      <sz val="11"/>
      <color theme="1"/>
      <name val="Aptos Narrow"/>
      <family val="2"/>
      <scheme val="minor"/>
    </font>
    <font>
      <strike/>
      <sz val="11"/>
      <color rgb="FF333333"/>
      <name val="Whitney SSm A"/>
    </font>
    <font>
      <b/>
      <u/>
      <sz val="1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D7D7D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1" applyFont="1"/>
    <xf numFmtId="167" fontId="0" fillId="0" borderId="0" xfId="1" applyNumberFormat="1" applyFont="1"/>
    <xf numFmtId="167" fontId="0" fillId="0" borderId="0" xfId="0" applyNumberFormat="1"/>
    <xf numFmtId="9" fontId="0" fillId="0" borderId="0" xfId="0" applyNumberFormat="1"/>
    <xf numFmtId="16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170" fontId="0" fillId="0" borderId="0" xfId="0" applyNumberFormat="1"/>
    <xf numFmtId="0" fontId="2" fillId="3" borderId="0" xfId="0" applyFont="1" applyFill="1" applyAlignment="1">
      <alignment wrapText="1"/>
    </xf>
    <xf numFmtId="0" fontId="2" fillId="3" borderId="0" xfId="0" applyFont="1" applyFill="1"/>
    <xf numFmtId="166" fontId="0" fillId="3" borderId="0" xfId="1" applyNumberFormat="1" applyFont="1" applyFill="1"/>
    <xf numFmtId="165" fontId="0" fillId="3" borderId="0" xfId="1" applyNumberFormat="1" applyFont="1" applyFill="1"/>
    <xf numFmtId="169" fontId="2" fillId="0" borderId="0" xfId="2" applyNumberFormat="1" applyFont="1"/>
    <xf numFmtId="0" fontId="2" fillId="4" borderId="0" xfId="0" applyFont="1" applyFill="1" applyAlignment="1">
      <alignment wrapText="1"/>
    </xf>
    <xf numFmtId="167" fontId="2" fillId="4" borderId="0" xfId="0" applyNumberFormat="1" applyFont="1" applyFill="1"/>
    <xf numFmtId="171" fontId="0" fillId="0" borderId="0" xfId="0" applyNumberFormat="1"/>
    <xf numFmtId="0" fontId="0" fillId="0" borderId="2" xfId="0" applyBorder="1"/>
    <xf numFmtId="0" fontId="0" fillId="5" borderId="3" xfId="0" applyFill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6" borderId="10" xfId="0" applyNumberFormat="1" applyFill="1" applyBorder="1" applyAlignment="1">
      <alignment wrapText="1"/>
    </xf>
    <xf numFmtId="167" fontId="0" fillId="0" borderId="8" xfId="0" applyNumberFormat="1" applyBorder="1" applyAlignment="1">
      <alignment wrapText="1"/>
    </xf>
    <xf numFmtId="167" fontId="0" fillId="0" borderId="0" xfId="0" applyNumberFormat="1" applyAlignment="1">
      <alignment wrapText="1"/>
    </xf>
    <xf numFmtId="0" fontId="2" fillId="0" borderId="16" xfId="0" applyFont="1" applyBorder="1"/>
    <xf numFmtId="0" fontId="2" fillId="0" borderId="17" xfId="0" applyFont="1" applyBorder="1"/>
    <xf numFmtId="167" fontId="2" fillId="0" borderId="18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6" fillId="0" borderId="21" xfId="0" applyFont="1" applyBorder="1"/>
    <xf numFmtId="0" fontId="6" fillId="0" borderId="11" xfId="0" applyFont="1" applyBorder="1" applyAlignment="1">
      <alignment wrapText="1"/>
    </xf>
    <xf numFmtId="167" fontId="0" fillId="0" borderId="22" xfId="0" applyNumberFormat="1" applyBorder="1" applyAlignment="1">
      <alignment wrapText="1"/>
    </xf>
    <xf numFmtId="171" fontId="0" fillId="0" borderId="23" xfId="3" applyNumberFormat="1" applyFont="1" applyFill="1" applyBorder="1" applyAlignment="1">
      <alignment wrapText="1"/>
    </xf>
    <xf numFmtId="44" fontId="0" fillId="0" borderId="24" xfId="3" applyFont="1" applyBorder="1" applyAlignment="1">
      <alignment wrapText="1"/>
    </xf>
    <xf numFmtId="167" fontId="0" fillId="0" borderId="25" xfId="0" applyNumberFormat="1" applyBorder="1" applyAlignment="1">
      <alignment wrapText="1"/>
    </xf>
    <xf numFmtId="171" fontId="0" fillId="0" borderId="26" xfId="3" applyNumberFormat="1" applyFont="1" applyFill="1" applyBorder="1" applyAlignment="1">
      <alignment wrapText="1"/>
    </xf>
    <xf numFmtId="44" fontId="0" fillId="0" borderId="27" xfId="3" applyFont="1" applyBorder="1" applyAlignment="1">
      <alignment wrapText="1"/>
    </xf>
    <xf numFmtId="0" fontId="6" fillId="0" borderId="21" xfId="0" applyFont="1" applyBorder="1" applyAlignment="1">
      <alignment wrapText="1"/>
    </xf>
    <xf numFmtId="171" fontId="0" fillId="0" borderId="26" xfId="0" applyNumberFormat="1" applyBorder="1" applyAlignment="1">
      <alignment wrapText="1"/>
    </xf>
    <xf numFmtId="167" fontId="0" fillId="0" borderId="28" xfId="1" applyNumberFormat="1" applyFont="1" applyBorder="1" applyAlignment="1">
      <alignment wrapText="1"/>
    </xf>
    <xf numFmtId="171" fontId="0" fillId="0" borderId="29" xfId="3" applyNumberFormat="1" applyFont="1" applyBorder="1" applyAlignment="1">
      <alignment wrapText="1"/>
    </xf>
    <xf numFmtId="44" fontId="0" fillId="0" borderId="30" xfId="3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Border="1"/>
    <xf numFmtId="0" fontId="0" fillId="0" borderId="31" xfId="0" applyBorder="1" applyAlignment="1">
      <alignment horizontal="left"/>
    </xf>
    <xf numFmtId="0" fontId="0" fillId="0" borderId="31" xfId="0" applyBorder="1"/>
    <xf numFmtId="164" fontId="0" fillId="0" borderId="32" xfId="0" applyNumberFormat="1" applyBorder="1"/>
    <xf numFmtId="17" fontId="7" fillId="0" borderId="0" xfId="0" applyNumberFormat="1" applyFont="1"/>
    <xf numFmtId="43" fontId="0" fillId="0" borderId="0" xfId="0" applyNumberFormat="1"/>
    <xf numFmtId="0" fontId="8" fillId="0" borderId="0" xfId="0" applyFont="1"/>
    <xf numFmtId="44" fontId="0" fillId="0" borderId="0" xfId="3" applyFont="1"/>
    <xf numFmtId="3" fontId="0" fillId="0" borderId="0" xfId="1" applyNumberFormat="1" applyFont="1"/>
    <xf numFmtId="3" fontId="0" fillId="0" borderId="0" xfId="0" applyNumberFormat="1"/>
    <xf numFmtId="44" fontId="0" fillId="0" borderId="0" xfId="0" applyNumberFormat="1"/>
    <xf numFmtId="174" fontId="0" fillId="3" borderId="0" xfId="1" applyNumberFormat="1" applyFont="1" applyFill="1"/>
    <xf numFmtId="0" fontId="2" fillId="8" borderId="0" xfId="0" applyFont="1" applyFill="1" applyAlignment="1">
      <alignment wrapText="1"/>
    </xf>
    <xf numFmtId="10" fontId="2" fillId="8" borderId="0" xfId="2" applyNumberFormat="1" applyFont="1" applyFill="1"/>
    <xf numFmtId="0" fontId="8" fillId="0" borderId="0" xfId="0" applyFont="1" applyAlignment="1">
      <alignment wrapText="1"/>
    </xf>
    <xf numFmtId="10" fontId="2" fillId="9" borderId="0" xfId="2" applyNumberFormat="1" applyFont="1" applyFill="1"/>
    <xf numFmtId="0" fontId="0" fillId="9" borderId="0" xfId="0" quotePrefix="1" applyFill="1"/>
    <xf numFmtId="0" fontId="0" fillId="9" borderId="0" xfId="0" applyFill="1"/>
    <xf numFmtId="0" fontId="0" fillId="9" borderId="0" xfId="0" applyFill="1" applyAlignment="1">
      <alignment wrapText="1"/>
    </xf>
    <xf numFmtId="0" fontId="2" fillId="9" borderId="0" xfId="0" applyFont="1" applyFill="1" applyAlignment="1">
      <alignment wrapText="1"/>
    </xf>
    <xf numFmtId="0" fontId="10" fillId="0" borderId="2" xfId="0" applyFont="1" applyBorder="1"/>
    <xf numFmtId="0" fontId="11" fillId="0" borderId="7" xfId="0" applyFont="1" applyBorder="1"/>
    <xf numFmtId="0" fontId="11" fillId="0" borderId="3" xfId="0" applyFont="1" applyBorder="1"/>
    <xf numFmtId="0" fontId="11" fillId="0" borderId="8" xfId="0" applyFont="1" applyBorder="1"/>
    <xf numFmtId="0" fontId="12" fillId="0" borderId="0" xfId="0" applyFont="1"/>
    <xf numFmtId="0" fontId="12" fillId="0" borderId="9" xfId="0" applyFont="1" applyBorder="1"/>
    <xf numFmtId="0" fontId="11" fillId="0" borderId="0" xfId="0" applyFont="1"/>
    <xf numFmtId="0" fontId="11" fillId="0" borderId="33" xfId="0" applyFont="1" applyBorder="1"/>
    <xf numFmtId="0" fontId="9" fillId="9" borderId="0" xfId="0" applyFont="1" applyFill="1" applyAlignment="1">
      <alignment horizont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44" fontId="0" fillId="0" borderId="34" xfId="3" applyFont="1" applyBorder="1"/>
    <xf numFmtId="44" fontId="2" fillId="0" borderId="0" xfId="3" applyFont="1"/>
    <xf numFmtId="0" fontId="14" fillId="9" borderId="0" xfId="0" applyFont="1" applyFill="1" applyAlignment="1">
      <alignment horizontal="center"/>
    </xf>
    <xf numFmtId="0" fontId="0" fillId="0" borderId="35" xfId="0" applyBorder="1"/>
    <xf numFmtId="0" fontId="5" fillId="7" borderId="18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72" fontId="0" fillId="0" borderId="2" xfId="0" applyNumberFormat="1" applyBorder="1" applyAlignment="1">
      <alignment horizontal="center" wrapText="1"/>
    </xf>
    <xf numFmtId="172" fontId="0" fillId="0" borderId="7" xfId="0" applyNumberFormat="1" applyBorder="1" applyAlignment="1">
      <alignment horizontal="center" wrapText="1"/>
    </xf>
    <xf numFmtId="172" fontId="0" fillId="0" borderId="3" xfId="0" applyNumberForma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73" fontId="0" fillId="0" borderId="8" xfId="0" applyNumberFormat="1" applyBorder="1" applyAlignment="1">
      <alignment horizontal="center" wrapText="1"/>
    </xf>
    <xf numFmtId="173" fontId="0" fillId="0" borderId="0" xfId="0" applyNumberFormat="1" applyAlignment="1">
      <alignment horizontal="center" wrapText="1"/>
    </xf>
    <xf numFmtId="173" fontId="0" fillId="0" borderId="9" xfId="0" applyNumberFormat="1" applyBorder="1" applyAlignment="1">
      <alignment horizontal="center" wrapText="1"/>
    </xf>
    <xf numFmtId="0" fontId="15" fillId="4" borderId="0" xfId="0" applyFont="1" applyFill="1"/>
    <xf numFmtId="0" fontId="0" fillId="4" borderId="0" xfId="0" applyFill="1"/>
    <xf numFmtId="0" fontId="0" fillId="0" borderId="0" xfId="0" applyFill="1"/>
    <xf numFmtId="0" fontId="2" fillId="0" borderId="0" xfId="0" applyFont="1" applyFill="1" applyAlignment="1">
      <alignment horizontal="center" wrapText="1"/>
    </xf>
    <xf numFmtId="164" fontId="0" fillId="0" borderId="0" xfId="1" applyFont="1" applyFill="1"/>
    <xf numFmtId="167" fontId="0" fillId="0" borderId="0" xfId="1" applyNumberFormat="1" applyFont="1" applyFill="1"/>
    <xf numFmtId="167" fontId="0" fillId="0" borderId="34" xfId="1" applyNumberFormat="1" applyFont="1" applyFill="1" applyBorder="1"/>
    <xf numFmtId="167" fontId="2" fillId="0" borderId="0" xfId="0" applyNumberFormat="1" applyFont="1" applyFill="1"/>
    <xf numFmtId="0" fontId="0" fillId="0" borderId="35" xfId="0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1BC9-231D-409A-9EE4-9A619C5FFB64}">
  <dimension ref="A1:M15"/>
  <sheetViews>
    <sheetView workbookViewId="0">
      <selection activeCell="I12" sqref="I12"/>
    </sheetView>
  </sheetViews>
  <sheetFormatPr defaultRowHeight="14.4"/>
  <cols>
    <col min="2" max="2" width="14.88671875" bestFit="1" customWidth="1"/>
    <col min="3" max="4" width="14.88671875" customWidth="1"/>
    <col min="5" max="5" width="17.33203125" customWidth="1"/>
    <col min="6" max="6" width="13.88671875" bestFit="1" customWidth="1"/>
    <col min="7" max="7" width="15.44140625" bestFit="1" customWidth="1"/>
    <col min="8" max="8" width="16.33203125" customWidth="1"/>
  </cols>
  <sheetData>
    <row r="1" spans="1:13">
      <c r="A1" s="7" t="s">
        <v>21</v>
      </c>
    </row>
    <row r="2" spans="1:13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s="7" t="s">
        <v>20</v>
      </c>
    </row>
    <row r="3" spans="1:13">
      <c r="M3" s="7"/>
    </row>
    <row r="4" spans="1:13" ht="15" thickBot="1">
      <c r="A4" s="6">
        <v>3.4</v>
      </c>
      <c r="B4" s="6">
        <v>2.36</v>
      </c>
      <c r="C4" s="6">
        <v>2.52</v>
      </c>
      <c r="D4" s="6">
        <v>2.11</v>
      </c>
      <c r="E4" s="6">
        <v>1.75</v>
      </c>
      <c r="F4" s="6">
        <v>3.03</v>
      </c>
      <c r="G4" s="6">
        <v>4.04</v>
      </c>
      <c r="H4" s="6">
        <v>3.14</v>
      </c>
      <c r="I4" s="6">
        <v>3.96</v>
      </c>
      <c r="J4" s="6">
        <v>3.14</v>
      </c>
      <c r="K4" s="6">
        <v>3.04</v>
      </c>
      <c r="L4" s="6">
        <v>3.09</v>
      </c>
      <c r="M4" s="12">
        <f>AVERAGE(A4:L4)</f>
        <v>2.9649999999999999</v>
      </c>
    </row>
    <row r="6" spans="1:13">
      <c r="A6" t="s">
        <v>22</v>
      </c>
      <c r="D6">
        <v>11.1</v>
      </c>
      <c r="E6" t="s">
        <v>23</v>
      </c>
      <c r="F6" s="2" t="s">
        <v>24</v>
      </c>
      <c r="G6" s="2"/>
    </row>
    <row r="7" spans="1:13">
      <c r="A7" t="s">
        <v>25</v>
      </c>
      <c r="D7">
        <v>9.3000000000000007</v>
      </c>
      <c r="E7" t="s">
        <v>23</v>
      </c>
      <c r="F7" s="2" t="s">
        <v>26</v>
      </c>
    </row>
    <row r="8" spans="1:13" ht="28.8">
      <c r="C8" s="11" t="s">
        <v>27</v>
      </c>
      <c r="D8" s="12">
        <f>D7*10/12+D6*2/12</f>
        <v>9.6</v>
      </c>
      <c r="F8" s="2"/>
      <c r="G8" s="2"/>
      <c r="H8" s="3"/>
      <c r="I8" s="4"/>
      <c r="J8" s="3"/>
    </row>
    <row r="9" spans="1:13">
      <c r="F9" s="2"/>
      <c r="G9" s="2"/>
    </row>
    <row r="10" spans="1:13">
      <c r="A10">
        <v>2023</v>
      </c>
    </row>
    <row r="11" spans="1:13" ht="57.6">
      <c r="A11" s="7"/>
      <c r="B11" s="9" t="s">
        <v>18</v>
      </c>
      <c r="C11" s="9" t="s">
        <v>29</v>
      </c>
      <c r="D11" s="9" t="s">
        <v>4</v>
      </c>
      <c r="E11" s="9" t="s">
        <v>30</v>
      </c>
      <c r="F11" s="7" t="s">
        <v>0</v>
      </c>
      <c r="G11" s="7" t="s">
        <v>17</v>
      </c>
      <c r="H11" s="7" t="s">
        <v>19</v>
      </c>
    </row>
    <row r="12" spans="1:13">
      <c r="A12" t="s">
        <v>1</v>
      </c>
      <c r="B12" s="2">
        <v>74530557.959999993</v>
      </c>
      <c r="C12" s="2"/>
      <c r="E12" s="5"/>
      <c r="G12" s="1"/>
    </row>
    <row r="13" spans="1:13">
      <c r="A13" t="s">
        <v>2</v>
      </c>
      <c r="B13" s="2">
        <v>33364446.989999998</v>
      </c>
      <c r="C13" s="2">
        <f>B13*E13</f>
        <v>33517923.446153995</v>
      </c>
      <c r="D13" s="13">
        <f>D8</f>
        <v>9.6</v>
      </c>
      <c r="E13" s="10">
        <v>1.0045999999999999</v>
      </c>
      <c r="F13" s="10">
        <v>1.0059800000000001</v>
      </c>
      <c r="G13" s="2">
        <f>(B13*D13-C13*F13*D13)/100</f>
        <v>-33975.709282752272</v>
      </c>
      <c r="H13" s="2">
        <f>B13*E13*D13/100</f>
        <v>3217720.6508307834</v>
      </c>
    </row>
    <row r="14" spans="1:13">
      <c r="A14" t="s">
        <v>3</v>
      </c>
      <c r="B14" s="2">
        <v>41166110.969999999</v>
      </c>
      <c r="C14" s="2">
        <f>B14*E14</f>
        <v>41355475.080461994</v>
      </c>
      <c r="D14" s="14">
        <f>M4</f>
        <v>2.9649999999999999</v>
      </c>
      <c r="E14" s="10">
        <v>1.0045999999999999</v>
      </c>
      <c r="F14" s="10">
        <v>1.0059800000000001</v>
      </c>
      <c r="G14" s="2">
        <f>(B14*D14-C14*F14*D14)/100</f>
        <v>-12947.261095289887</v>
      </c>
      <c r="H14" s="2">
        <f>B14*E14*D14/100</f>
        <v>1226189.836135698</v>
      </c>
    </row>
    <row r="15" spans="1:13" ht="57.6">
      <c r="F15" s="16" t="s">
        <v>28</v>
      </c>
      <c r="G15" s="17">
        <f>G13+G14</f>
        <v>-46922.970378042155</v>
      </c>
      <c r="H15" s="8">
        <f>H13+H14</f>
        <v>4443910.4869664814</v>
      </c>
      <c r="I15" s="15">
        <f>G15/H15</f>
        <v>-1.0558936890304666E-2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C20E-5F35-4BF0-BEE1-98AC90BDF27E}">
  <dimension ref="A1:W108"/>
  <sheetViews>
    <sheetView tabSelected="1" topLeftCell="J16" workbookViewId="0">
      <selection activeCell="V19" sqref="K16:V19"/>
    </sheetView>
  </sheetViews>
  <sheetFormatPr defaultRowHeight="14.4"/>
  <cols>
    <col min="1" max="1" width="25.109375" customWidth="1"/>
    <col min="10" max="10" width="9.21875" customWidth="1"/>
    <col min="11" max="11" width="10.33203125" customWidth="1"/>
    <col min="12" max="12" width="9.5546875" customWidth="1"/>
    <col min="13" max="13" width="14.109375" bestFit="1" customWidth="1"/>
    <col min="14" max="14" width="4" customWidth="1"/>
    <col min="15" max="15" width="13.6640625" customWidth="1"/>
    <col min="16" max="16" width="11.21875" bestFit="1" customWidth="1"/>
    <col min="17" max="17" width="14" customWidth="1"/>
    <col min="18" max="18" width="12.77734375" customWidth="1"/>
    <col min="19" max="19" width="14.88671875" customWidth="1"/>
    <col min="20" max="20" width="8.6640625" customWidth="1"/>
    <col min="21" max="21" width="23" style="106" customWidth="1"/>
    <col min="22" max="22" width="24.109375" customWidth="1"/>
    <col min="23" max="23" width="10.6640625" customWidth="1"/>
  </cols>
  <sheetData>
    <row r="1" spans="1:23">
      <c r="A1" s="66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23">
      <c r="A2" s="69"/>
      <c r="B2" s="70" t="s">
        <v>5</v>
      </c>
      <c r="C2" s="70" t="s">
        <v>6</v>
      </c>
      <c r="D2" s="70" t="s">
        <v>7</v>
      </c>
      <c r="E2" s="70" t="s">
        <v>8</v>
      </c>
      <c r="F2" s="70" t="s">
        <v>9</v>
      </c>
      <c r="G2" s="70" t="s">
        <v>10</v>
      </c>
      <c r="H2" s="70" t="s">
        <v>11</v>
      </c>
      <c r="I2" s="70" t="s">
        <v>12</v>
      </c>
      <c r="J2" s="70" t="s">
        <v>13</v>
      </c>
      <c r="K2" s="70" t="s">
        <v>14</v>
      </c>
      <c r="L2" s="70" t="s">
        <v>15</v>
      </c>
      <c r="M2" s="71" t="s">
        <v>16</v>
      </c>
    </row>
    <row r="3" spans="1:23">
      <c r="A3" s="73"/>
      <c r="B3" s="75">
        <v>3.4</v>
      </c>
      <c r="C3" s="75">
        <v>2.36</v>
      </c>
      <c r="D3" s="75">
        <v>2.52</v>
      </c>
      <c r="E3" s="75">
        <v>2.11</v>
      </c>
      <c r="F3" s="75">
        <v>1.75</v>
      </c>
      <c r="G3" s="75">
        <v>3.03</v>
      </c>
      <c r="H3" s="75">
        <v>4.04</v>
      </c>
      <c r="I3" s="75">
        <v>3.14</v>
      </c>
      <c r="J3" s="75">
        <v>3.96</v>
      </c>
      <c r="K3" s="75">
        <v>3.14</v>
      </c>
      <c r="L3" s="75">
        <v>3.04</v>
      </c>
      <c r="M3" s="76">
        <v>3.09</v>
      </c>
    </row>
    <row r="4" spans="1:2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23">
      <c r="A5" s="52" t="s">
        <v>49</v>
      </c>
      <c r="B5" s="52" t="s">
        <v>5</v>
      </c>
      <c r="C5" s="52" t="s">
        <v>6</v>
      </c>
      <c r="D5" s="52" t="s">
        <v>7</v>
      </c>
      <c r="E5" s="52" t="s">
        <v>8</v>
      </c>
      <c r="F5" s="52" t="s">
        <v>9</v>
      </c>
      <c r="G5" s="52" t="s">
        <v>10</v>
      </c>
      <c r="H5" s="52" t="s">
        <v>11</v>
      </c>
      <c r="I5" s="52" t="s">
        <v>12</v>
      </c>
      <c r="J5" s="52" t="s">
        <v>13</v>
      </c>
      <c r="K5" s="52" t="s">
        <v>14</v>
      </c>
      <c r="L5" s="52" t="s">
        <v>15</v>
      </c>
      <c r="M5" s="52" t="s">
        <v>16</v>
      </c>
    </row>
    <row r="6" spans="1:23">
      <c r="A6" t="s">
        <v>50</v>
      </c>
      <c r="B6" s="55">
        <v>3855249.616464281</v>
      </c>
      <c r="C6" s="55">
        <v>3547246.9915161394</v>
      </c>
      <c r="D6" s="55">
        <v>3414388.3867631545</v>
      </c>
      <c r="E6" s="55">
        <v>2838704.544773865</v>
      </c>
      <c r="F6" s="55">
        <v>2448907.9359742939</v>
      </c>
      <c r="G6" s="55">
        <v>2306454.2866411079</v>
      </c>
      <c r="H6" s="55">
        <v>2286184.2623111419</v>
      </c>
      <c r="I6" s="55">
        <v>2209951.3141444121</v>
      </c>
      <c r="J6" s="55">
        <v>2133787.7312695715</v>
      </c>
      <c r="K6" s="55">
        <v>2550492.7046408881</v>
      </c>
      <c r="L6" s="55">
        <v>3134173.8269529743</v>
      </c>
      <c r="M6" s="3">
        <v>3502718.7027017986</v>
      </c>
    </row>
    <row r="7" spans="1:23">
      <c r="A7" t="s">
        <v>46</v>
      </c>
      <c r="B7" s="55">
        <v>1411865.7317357187</v>
      </c>
      <c r="C7" s="55">
        <v>1305900.1473838608</v>
      </c>
      <c r="D7" s="55">
        <v>1388443.3430368465</v>
      </c>
      <c r="E7" s="55">
        <v>1295349.5930261351</v>
      </c>
      <c r="F7" s="55">
        <v>1144635.5311257066</v>
      </c>
      <c r="G7" s="55">
        <v>984702.75365889235</v>
      </c>
      <c r="H7" s="55">
        <v>891517.44908885856</v>
      </c>
      <c r="I7" s="55">
        <v>1025122.9706555882</v>
      </c>
      <c r="J7" s="55">
        <v>1082529.4261304284</v>
      </c>
      <c r="K7" s="55">
        <v>1163434.6197591119</v>
      </c>
      <c r="L7" s="55">
        <v>1365748.3524470264</v>
      </c>
      <c r="M7" s="3">
        <v>1498541.7756982008</v>
      </c>
    </row>
    <row r="8" spans="1:23">
      <c r="M8" s="3"/>
      <c r="W8" s="15"/>
    </row>
    <row r="9" spans="1:23" ht="28.8">
      <c r="A9" s="60" t="s">
        <v>56</v>
      </c>
      <c r="B9" s="52" t="s">
        <v>5</v>
      </c>
      <c r="C9" s="52" t="s">
        <v>6</v>
      </c>
      <c r="D9" s="52" t="s">
        <v>7</v>
      </c>
      <c r="E9" s="52" t="s">
        <v>8</v>
      </c>
      <c r="F9" s="52" t="s">
        <v>9</v>
      </c>
      <c r="G9" s="52" t="s">
        <v>10</v>
      </c>
      <c r="H9" s="52" t="s">
        <v>11</v>
      </c>
      <c r="I9" s="52" t="s">
        <v>12</v>
      </c>
      <c r="J9" s="52" t="s">
        <v>13</v>
      </c>
      <c r="K9" s="52" t="s">
        <v>14</v>
      </c>
      <c r="L9" s="52" t="s">
        <v>15</v>
      </c>
      <c r="M9" s="52" t="s">
        <v>16</v>
      </c>
    </row>
    <row r="10" spans="1:23">
      <c r="A10" t="s">
        <v>50</v>
      </c>
      <c r="B10">
        <v>3.3983124892693416E-2</v>
      </c>
      <c r="C10">
        <v>2.3590721160209119E-2</v>
      </c>
      <c r="D10">
        <v>2.4859956484305199E-2</v>
      </c>
      <c r="E10">
        <v>2.1192666917436081E-2</v>
      </c>
      <c r="F10">
        <v>1.694550579708512E-2</v>
      </c>
      <c r="G10">
        <v>3.0293535016240439E-2</v>
      </c>
      <c r="H10">
        <v>4.0002575284847144E-2</v>
      </c>
      <c r="I10">
        <v>3.1722590997957857E-2</v>
      </c>
      <c r="J10">
        <v>3.9751737074181837E-2</v>
      </c>
      <c r="K10">
        <v>3.1428720412749668E-2</v>
      </c>
      <c r="L10">
        <v>3.0487422962115082E-2</v>
      </c>
      <c r="M10">
        <v>3.0937852884926349E-2</v>
      </c>
    </row>
    <row r="11" spans="1:23">
      <c r="A11" t="s">
        <v>46</v>
      </c>
      <c r="B11">
        <v>3.3821083668632561E-2</v>
      </c>
      <c r="C11">
        <v>2.3179116484228043E-2</v>
      </c>
      <c r="D11">
        <v>2.5157077756704612E-2</v>
      </c>
      <c r="E11">
        <v>2.0981965122128011E-2</v>
      </c>
      <c r="F11">
        <v>1.7861520826051989E-2</v>
      </c>
      <c r="G11">
        <v>2.9113773524267566E-2</v>
      </c>
      <c r="H11">
        <v>3.9558230360999716E-2</v>
      </c>
      <c r="I11">
        <v>3.0655015025380903E-2</v>
      </c>
      <c r="J11">
        <v>3.6405156253394994E-2</v>
      </c>
      <c r="K11">
        <v>3.0933175333886946E-2</v>
      </c>
      <c r="L11">
        <v>3.0040957530972918E-2</v>
      </c>
      <c r="M11">
        <v>3.115166415992706E-2</v>
      </c>
    </row>
    <row r="14" spans="1:23">
      <c r="A14" s="52" t="s">
        <v>51</v>
      </c>
      <c r="B14" s="52" t="s">
        <v>5</v>
      </c>
      <c r="C14" s="52" t="s">
        <v>6</v>
      </c>
      <c r="D14" s="52" t="s">
        <v>7</v>
      </c>
      <c r="E14" s="52" t="s">
        <v>8</v>
      </c>
      <c r="F14" s="52" t="s">
        <v>9</v>
      </c>
      <c r="G14" s="52" t="s">
        <v>10</v>
      </c>
      <c r="H14" s="52" t="s">
        <v>11</v>
      </c>
      <c r="I14" s="52" t="s">
        <v>12</v>
      </c>
      <c r="J14" s="52" t="s">
        <v>13</v>
      </c>
      <c r="K14" s="52" t="s">
        <v>14</v>
      </c>
      <c r="L14" s="52" t="s">
        <v>15</v>
      </c>
      <c r="M14" s="52" t="s">
        <v>16</v>
      </c>
    </row>
    <row r="15" spans="1:23">
      <c r="A15" t="s">
        <v>41</v>
      </c>
      <c r="B15" s="55">
        <v>3974627</v>
      </c>
      <c r="C15" s="55">
        <v>3659773</v>
      </c>
      <c r="D15" s="55">
        <v>3535176</v>
      </c>
      <c r="E15" s="55">
        <v>2935386</v>
      </c>
      <c r="F15" s="55">
        <v>2534203</v>
      </c>
      <c r="G15" s="55">
        <v>2378274</v>
      </c>
      <c r="H15" s="55">
        <v>2356329</v>
      </c>
      <c r="I15" s="55">
        <v>2285915</v>
      </c>
      <c r="J15" s="55">
        <v>2213751</v>
      </c>
      <c r="K15" s="55">
        <v>2643452</v>
      </c>
      <c r="L15" s="55">
        <v>3242517</v>
      </c>
      <c r="M15" s="54">
        <v>3607688</v>
      </c>
    </row>
    <row r="16" spans="1:23">
      <c r="A16" t="s">
        <v>46</v>
      </c>
      <c r="B16" s="55">
        <v>1455584</v>
      </c>
      <c r="C16" s="55">
        <v>1347326</v>
      </c>
      <c r="D16" s="55">
        <v>1437561</v>
      </c>
      <c r="E16" s="55">
        <v>1339467</v>
      </c>
      <c r="F16" s="55">
        <v>1184503</v>
      </c>
      <c r="G16" s="55">
        <v>1015365</v>
      </c>
      <c r="H16" s="55">
        <v>918871</v>
      </c>
      <c r="I16" s="55">
        <v>1060360</v>
      </c>
      <c r="J16" s="55">
        <v>1123097</v>
      </c>
      <c r="K16" s="55">
        <v>1205839</v>
      </c>
      <c r="L16" s="55">
        <v>1412960</v>
      </c>
      <c r="M16" s="54">
        <v>1543450</v>
      </c>
    </row>
    <row r="18" spans="1:22">
      <c r="A18" s="52" t="s">
        <v>52</v>
      </c>
      <c r="B18" s="52" t="s">
        <v>5</v>
      </c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10</v>
      </c>
      <c r="H18" s="52" t="s">
        <v>11</v>
      </c>
      <c r="I18" s="52" t="s">
        <v>12</v>
      </c>
      <c r="J18" s="52" t="s">
        <v>13</v>
      </c>
      <c r="K18" s="52" t="s">
        <v>14</v>
      </c>
      <c r="L18" s="52" t="s">
        <v>15</v>
      </c>
      <c r="M18" s="52" t="s">
        <v>16</v>
      </c>
    </row>
    <row r="19" spans="1:22">
      <c r="A19" t="s">
        <v>41</v>
      </c>
      <c r="B19">
        <v>9.3354564763584752E-2</v>
      </c>
      <c r="C19">
        <v>9.3224686860234218E-2</v>
      </c>
      <c r="D19">
        <v>9.4759647512368192E-2</v>
      </c>
      <c r="E19">
        <v>9.2339028548277829E-2</v>
      </c>
      <c r="F19">
        <v>9.520072052330808E-2</v>
      </c>
      <c r="G19">
        <v>9.622989767693417E-2</v>
      </c>
      <c r="H19">
        <v>9.3512777392614321E-2</v>
      </c>
      <c r="I19">
        <v>9.5839586439938909E-2</v>
      </c>
      <c r="J19">
        <v>9.4037470109837359E-2</v>
      </c>
      <c r="K19">
        <v>9.361444146283808E-2</v>
      </c>
      <c r="L19">
        <v>0.11315659870237352</v>
      </c>
      <c r="M19">
        <v>0.10961403486493076</v>
      </c>
    </row>
    <row r="20" spans="1:22">
      <c r="A20" t="s">
        <v>46</v>
      </c>
      <c r="B20">
        <v>3.3821083668632561E-2</v>
      </c>
      <c r="C20">
        <v>2.3179116484228043E-2</v>
      </c>
      <c r="D20">
        <v>2.5157077756704612E-2</v>
      </c>
      <c r="E20">
        <v>2.0981965122128011E-2</v>
      </c>
      <c r="F20">
        <v>1.7861520826051989E-2</v>
      </c>
      <c r="G20">
        <v>2.9113773524267566E-2</v>
      </c>
      <c r="H20">
        <v>3.9558230360999716E-2</v>
      </c>
      <c r="I20">
        <v>3.0655015025380903E-2</v>
      </c>
      <c r="J20">
        <v>3.6405156253394994E-2</v>
      </c>
      <c r="K20">
        <v>3.0933175333886946E-2</v>
      </c>
      <c r="L20">
        <v>3.0040957530972918E-2</v>
      </c>
      <c r="M20">
        <v>3.115166415992706E-2</v>
      </c>
    </row>
    <row r="22" spans="1:22">
      <c r="B22" s="52" t="s">
        <v>5</v>
      </c>
      <c r="C22" s="52" t="s">
        <v>6</v>
      </c>
      <c r="D22" s="52" t="s">
        <v>7</v>
      </c>
      <c r="E22" s="52" t="s">
        <v>8</v>
      </c>
      <c r="F22" s="52" t="s">
        <v>9</v>
      </c>
      <c r="G22" s="52" t="s">
        <v>10</v>
      </c>
      <c r="H22" s="52" t="s">
        <v>11</v>
      </c>
      <c r="I22" s="52" t="s">
        <v>12</v>
      </c>
      <c r="J22" s="52" t="s">
        <v>13</v>
      </c>
      <c r="K22" s="52" t="s">
        <v>14</v>
      </c>
      <c r="L22" s="52" t="s">
        <v>15</v>
      </c>
      <c r="M22" s="52" t="s">
        <v>16</v>
      </c>
    </row>
    <row r="23" spans="1:22" ht="29.4">
      <c r="A23" s="23" t="s">
        <v>75</v>
      </c>
      <c r="B23">
        <v>5.3649487683342469E-2</v>
      </c>
      <c r="C23">
        <v>8.2291873411141012E-2</v>
      </c>
      <c r="D23">
        <v>8.0102983332297706E-2</v>
      </c>
      <c r="E23">
        <v>9.8267818093013437E-2</v>
      </c>
      <c r="F23">
        <v>9.9586217135366958E-2</v>
      </c>
      <c r="G23">
        <v>8.24425746561359E-2</v>
      </c>
      <c r="H23">
        <v>4.9742101164794675E-2</v>
      </c>
      <c r="I23">
        <v>7.4793373721543058E-2</v>
      </c>
      <c r="J23">
        <v>5.304735871816918E-2</v>
      </c>
      <c r="K23">
        <v>8.4268334478128482E-2</v>
      </c>
      <c r="L23">
        <v>7.085688536118509E-2</v>
      </c>
      <c r="M23">
        <v>6.5963748823884907E-2</v>
      </c>
      <c r="O23" s="104" t="s">
        <v>72</v>
      </c>
      <c r="P23" s="105"/>
      <c r="Q23" s="105"/>
      <c r="R23" s="105"/>
      <c r="S23" s="105"/>
    </row>
    <row r="24" spans="1:22" ht="15.6">
      <c r="O24" s="7">
        <v>2023</v>
      </c>
      <c r="P24" s="79" t="s">
        <v>54</v>
      </c>
    </row>
    <row r="25" spans="1:22" ht="57.6">
      <c r="M25" s="53"/>
      <c r="O25" s="7"/>
      <c r="P25" s="65" t="s">
        <v>58</v>
      </c>
      <c r="Q25" s="22" t="s">
        <v>59</v>
      </c>
      <c r="R25" s="22" t="s">
        <v>4</v>
      </c>
      <c r="S25" s="58" t="s">
        <v>57</v>
      </c>
      <c r="T25" s="7"/>
      <c r="U25" s="107" t="s">
        <v>73</v>
      </c>
      <c r="V25" s="22" t="s">
        <v>74</v>
      </c>
    </row>
    <row r="26" spans="1:22">
      <c r="M26" s="53"/>
      <c r="O26" t="s">
        <v>1</v>
      </c>
      <c r="P26" s="2">
        <f>P27+P28</f>
        <v>5151138</v>
      </c>
      <c r="Q26" s="2"/>
      <c r="S26" s="59">
        <v>4.5999999999999999E-2</v>
      </c>
      <c r="U26" s="108"/>
    </row>
    <row r="27" spans="1:22">
      <c r="M27" s="53"/>
      <c r="O27" t="s">
        <v>2</v>
      </c>
      <c r="P27" s="2">
        <f>M15</f>
        <v>3607688</v>
      </c>
      <c r="Q27" s="2">
        <f>M6</f>
        <v>3502718.7027017986</v>
      </c>
      <c r="R27" s="57">
        <f>M10</f>
        <v>3.0937852884926349E-2</v>
      </c>
      <c r="S27" s="55">
        <f>P27/(1+P29)*(1+S26)</f>
        <v>3560711.1228533685</v>
      </c>
      <c r="T27" s="10"/>
      <c r="U27" s="109">
        <f>S27-Q27</f>
        <v>57992.420151569881</v>
      </c>
      <c r="V27" s="53">
        <f>U27*R27</f>
        <v>1794.1609630901071</v>
      </c>
    </row>
    <row r="28" spans="1:22">
      <c r="M28" s="53"/>
      <c r="O28" t="s">
        <v>3</v>
      </c>
      <c r="P28" s="2">
        <f>M16</f>
        <v>1543450</v>
      </c>
      <c r="Q28" s="2">
        <f>M7</f>
        <v>1498541.7756982008</v>
      </c>
      <c r="R28" s="57">
        <f>M11+M23</f>
        <v>9.7115412983811961E-2</v>
      </c>
      <c r="S28" s="55">
        <f>P28/(1+P29)*(1+S26)</f>
        <v>1523352.2362709946</v>
      </c>
      <c r="T28" s="10"/>
      <c r="U28" s="110">
        <f>S28-Q28</f>
        <v>24810.460572793847</v>
      </c>
      <c r="V28" s="77">
        <f>U28*R28</f>
        <v>2409.4781248454583</v>
      </c>
    </row>
    <row r="29" spans="1:22" ht="28.8">
      <c r="M29" s="53"/>
      <c r="O29" s="64" t="s">
        <v>53</v>
      </c>
      <c r="P29" s="61">
        <v>5.9799999999999999E-2</v>
      </c>
      <c r="Q29" s="62" t="s">
        <v>55</v>
      </c>
      <c r="R29" s="63"/>
      <c r="S29" s="63"/>
      <c r="T29" s="9"/>
      <c r="U29" s="111">
        <f>U27+U28</f>
        <v>82802.880724363727</v>
      </c>
      <c r="V29" s="78">
        <f>V27+V28</f>
        <v>4203.6390879355658</v>
      </c>
    </row>
    <row r="30" spans="1:22">
      <c r="M30" s="53"/>
    </row>
    <row r="31" spans="1:22" ht="15.6">
      <c r="O31" s="7">
        <v>2023</v>
      </c>
      <c r="P31" s="79" t="s">
        <v>60</v>
      </c>
    </row>
    <row r="32" spans="1:22" ht="57.6">
      <c r="M32" s="56"/>
      <c r="O32" s="7"/>
      <c r="P32" s="65" t="s">
        <v>58</v>
      </c>
      <c r="Q32" s="22" t="s">
        <v>59</v>
      </c>
      <c r="R32" s="22" t="s">
        <v>4</v>
      </c>
      <c r="S32" s="58" t="s">
        <v>57</v>
      </c>
      <c r="T32" s="7"/>
      <c r="U32" s="107" t="s">
        <v>73</v>
      </c>
      <c r="V32" s="22" t="s">
        <v>74</v>
      </c>
    </row>
    <row r="33" spans="15:22">
      <c r="O33" t="s">
        <v>1</v>
      </c>
      <c r="P33" s="2">
        <f>P34+P35</f>
        <v>4655477</v>
      </c>
      <c r="Q33" s="2"/>
      <c r="S33" s="59">
        <v>4.5999999999999999E-2</v>
      </c>
      <c r="U33" s="108"/>
    </row>
    <row r="34" spans="15:22">
      <c r="O34" t="s">
        <v>2</v>
      </c>
      <c r="P34" s="2">
        <f>L15</f>
        <v>3242517</v>
      </c>
      <c r="Q34" s="2">
        <f>L6</f>
        <v>3134173.8269529743</v>
      </c>
      <c r="R34" s="57">
        <f>L10</f>
        <v>3.0487422962115082E-2</v>
      </c>
      <c r="S34" s="55">
        <f>P34/(1+P36)*(1+S33)</f>
        <v>3200295.1330439704</v>
      </c>
      <c r="T34" s="10"/>
      <c r="U34" s="109">
        <f>S34-Q34</f>
        <v>66121.306090996135</v>
      </c>
      <c r="V34" s="53">
        <f>U34*R34</f>
        <v>2015.8682256036755</v>
      </c>
    </row>
    <row r="35" spans="15:22">
      <c r="O35" t="s">
        <v>3</v>
      </c>
      <c r="P35" s="2">
        <f>L16</f>
        <v>1412960</v>
      </c>
      <c r="Q35" s="2">
        <f>L7</f>
        <v>1365748.3524470264</v>
      </c>
      <c r="R35" s="57">
        <f>L11+L23</f>
        <v>0.100897842892158</v>
      </c>
      <c r="S35" s="55">
        <f>P35/(1+P36)*(1+S33)</f>
        <v>1394561.3889413096</v>
      </c>
      <c r="T35" s="10"/>
      <c r="U35" s="110">
        <f>S35-Q35</f>
        <v>28813.036494283238</v>
      </c>
      <c r="V35" s="77">
        <f>U35*R35</f>
        <v>2907.1732294462054</v>
      </c>
    </row>
    <row r="36" spans="15:22" ht="28.8">
      <c r="O36" s="64" t="s">
        <v>53</v>
      </c>
      <c r="P36" s="61">
        <v>5.9799999999999999E-2</v>
      </c>
      <c r="Q36" s="62" t="s">
        <v>55</v>
      </c>
      <c r="R36" s="63"/>
      <c r="S36" s="63"/>
      <c r="T36" s="9"/>
      <c r="U36" s="111">
        <f>U34+U35</f>
        <v>94934.342585279373</v>
      </c>
      <c r="V36" s="78">
        <f>V34+V35</f>
        <v>4923.0414550498808</v>
      </c>
    </row>
    <row r="38" spans="15:22" ht="15.6">
      <c r="O38" s="7">
        <v>2023</v>
      </c>
      <c r="P38" s="79" t="s">
        <v>61</v>
      </c>
    </row>
    <row r="39" spans="15:22" ht="57.6">
      <c r="O39" s="7"/>
      <c r="P39" s="65" t="s">
        <v>58</v>
      </c>
      <c r="Q39" s="22" t="s">
        <v>59</v>
      </c>
      <c r="R39" s="22" t="s">
        <v>4</v>
      </c>
      <c r="S39" s="58" t="s">
        <v>57</v>
      </c>
      <c r="T39" s="7"/>
      <c r="U39" s="107" t="s">
        <v>73</v>
      </c>
      <c r="V39" s="22" t="s">
        <v>74</v>
      </c>
    </row>
    <row r="40" spans="15:22">
      <c r="O40" t="s">
        <v>1</v>
      </c>
      <c r="P40" s="2">
        <f>P41+P42</f>
        <v>3849291</v>
      </c>
      <c r="Q40" s="2"/>
      <c r="S40" s="59">
        <v>4.5999999999999999E-2</v>
      </c>
      <c r="U40" s="108"/>
    </row>
    <row r="41" spans="15:22">
      <c r="O41" t="s">
        <v>2</v>
      </c>
      <c r="P41" s="2">
        <f>K15</f>
        <v>2643452</v>
      </c>
      <c r="Q41" s="2">
        <f>K6</f>
        <v>2550492.7046408881</v>
      </c>
      <c r="R41" s="57">
        <f>K10</f>
        <v>3.1428720412749668E-2</v>
      </c>
      <c r="S41" s="55">
        <f>P41/(1+P43)*(1+S40)</f>
        <v>2609030.7529722587</v>
      </c>
      <c r="T41" s="10"/>
      <c r="U41" s="109">
        <f>S41-Q41</f>
        <v>58538.048331370577</v>
      </c>
      <c r="V41" s="53">
        <f>U41*R41</f>
        <v>1839.775954514673</v>
      </c>
    </row>
    <row r="42" spans="15:22">
      <c r="O42" t="s">
        <v>3</v>
      </c>
      <c r="P42" s="2">
        <f>K16</f>
        <v>1205839</v>
      </c>
      <c r="Q42" s="2">
        <f>K7</f>
        <v>1163434.6197591119</v>
      </c>
      <c r="R42" s="57">
        <f>K11+K23</f>
        <v>0.11520150981201543</v>
      </c>
      <c r="S42" s="55">
        <f>P42/(1+P43)*(1+S40)</f>
        <v>1190137.3787507075</v>
      </c>
      <c r="T42" s="10"/>
      <c r="U42" s="110">
        <f>S42-Q42</f>
        <v>26702.75899159559</v>
      </c>
      <c r="V42" s="77">
        <f>U42*R42</f>
        <v>3076.198151978183</v>
      </c>
    </row>
    <row r="43" spans="15:22" ht="28.8">
      <c r="O43" s="64" t="s">
        <v>53</v>
      </c>
      <c r="P43" s="61">
        <v>5.9799999999999999E-2</v>
      </c>
      <c r="Q43" s="62" t="s">
        <v>55</v>
      </c>
      <c r="R43" s="63"/>
      <c r="S43" s="63"/>
      <c r="T43" s="9"/>
      <c r="U43" s="111">
        <f>U41+U42</f>
        <v>85240.807322966168</v>
      </c>
      <c r="V43" s="78">
        <f>V41+V42</f>
        <v>4915.9741064928558</v>
      </c>
    </row>
    <row r="45" spans="15:22">
      <c r="O45" s="7">
        <v>2023</v>
      </c>
      <c r="P45" s="74" t="s">
        <v>62</v>
      </c>
    </row>
    <row r="46" spans="15:22" ht="57.6">
      <c r="O46" s="7"/>
      <c r="P46" s="65" t="s">
        <v>58</v>
      </c>
      <c r="Q46" s="22" t="s">
        <v>59</v>
      </c>
      <c r="R46" s="22" t="s">
        <v>4</v>
      </c>
      <c r="S46" s="58" t="s">
        <v>57</v>
      </c>
      <c r="T46" s="7"/>
      <c r="U46" s="107" t="s">
        <v>73</v>
      </c>
      <c r="V46" s="22" t="s">
        <v>74</v>
      </c>
    </row>
    <row r="47" spans="15:22">
      <c r="O47" t="s">
        <v>1</v>
      </c>
      <c r="P47" s="2">
        <f>P48+P49</f>
        <v>3336848</v>
      </c>
      <c r="Q47" s="2"/>
      <c r="S47" s="59">
        <v>4.5999999999999999E-2</v>
      </c>
      <c r="U47" s="108"/>
    </row>
    <row r="48" spans="15:22">
      <c r="O48" t="s">
        <v>2</v>
      </c>
      <c r="P48" s="2">
        <f>J15</f>
        <v>2213751</v>
      </c>
      <c r="Q48" s="2">
        <f>J6</f>
        <v>2133787.7312695715</v>
      </c>
      <c r="R48" s="57">
        <f>J10</f>
        <v>3.9751737074181837E-2</v>
      </c>
      <c r="S48" s="55">
        <f>P48/(1+P50)*(1+S47)</f>
        <v>2184925.029250802</v>
      </c>
      <c r="T48" s="10"/>
      <c r="U48" s="109">
        <f>S48-Q48</f>
        <v>51137.297981230542</v>
      </c>
      <c r="V48" s="53">
        <f>U48*R48</f>
        <v>2032.7964240339661</v>
      </c>
    </row>
    <row r="49" spans="15:22">
      <c r="O49" t="s">
        <v>3</v>
      </c>
      <c r="P49" s="2">
        <f>J16</f>
        <v>1123097</v>
      </c>
      <c r="Q49" s="2">
        <f>J7</f>
        <v>1082529.4261304284</v>
      </c>
      <c r="R49" s="57">
        <f>J11+J23</f>
        <v>8.9452514971564173E-2</v>
      </c>
      <c r="S49" s="55">
        <f>P49/(1+P50)*(1+S47)</f>
        <v>1108472.7892055104</v>
      </c>
      <c r="T49" s="10"/>
      <c r="U49" s="110">
        <f>S49-Q49</f>
        <v>25943.363075081958</v>
      </c>
      <c r="V49" s="77">
        <f>U49*R49</f>
        <v>2320.6990738864938</v>
      </c>
    </row>
    <row r="50" spans="15:22" ht="28.8">
      <c r="O50" s="64" t="s">
        <v>53</v>
      </c>
      <c r="P50" s="61">
        <v>5.9799999999999999E-2</v>
      </c>
      <c r="Q50" s="62" t="s">
        <v>55</v>
      </c>
      <c r="R50" s="63"/>
      <c r="S50" s="63"/>
      <c r="T50" s="9"/>
      <c r="U50" s="111">
        <f>U48+U49</f>
        <v>77080.6610563125</v>
      </c>
      <c r="V50" s="78">
        <f>V48+V49</f>
        <v>4353.4954979204595</v>
      </c>
    </row>
    <row r="52" spans="15:22">
      <c r="O52" s="7">
        <v>2023</v>
      </c>
      <c r="P52" s="74" t="s">
        <v>63</v>
      </c>
    </row>
    <row r="53" spans="15:22" ht="57.6">
      <c r="O53" s="7"/>
      <c r="P53" s="65" t="s">
        <v>58</v>
      </c>
      <c r="Q53" s="22" t="s">
        <v>59</v>
      </c>
      <c r="R53" s="22" t="s">
        <v>4</v>
      </c>
      <c r="S53" s="58" t="s">
        <v>57</v>
      </c>
      <c r="T53" s="7"/>
      <c r="U53" s="107" t="s">
        <v>73</v>
      </c>
      <c r="V53" s="22" t="s">
        <v>74</v>
      </c>
    </row>
    <row r="54" spans="15:22">
      <c r="O54" t="s">
        <v>1</v>
      </c>
      <c r="P54" s="2">
        <f>P55+P56</f>
        <v>3346275</v>
      </c>
      <c r="Q54" s="2"/>
      <c r="S54" s="59">
        <v>4.5999999999999999E-2</v>
      </c>
      <c r="U54" s="108"/>
    </row>
    <row r="55" spans="15:22">
      <c r="O55" t="s">
        <v>2</v>
      </c>
      <c r="P55" s="2">
        <f>I15</f>
        <v>2285915</v>
      </c>
      <c r="Q55" s="2">
        <f>I6</f>
        <v>2209951.3141444121</v>
      </c>
      <c r="R55" s="57">
        <f>J10</f>
        <v>3.9751737074181837E-2</v>
      </c>
      <c r="S55" s="55">
        <f>P55/(1+P57)*(1+S54)</f>
        <v>2256149.3583695036</v>
      </c>
      <c r="T55" s="10"/>
      <c r="U55" s="109">
        <f>S55-Q55</f>
        <v>46198.04422509158</v>
      </c>
      <c r="V55" s="53">
        <f>U55*R55</f>
        <v>1836.452507377265</v>
      </c>
    </row>
    <row r="56" spans="15:22">
      <c r="O56" t="s">
        <v>3</v>
      </c>
      <c r="P56" s="2">
        <f>I16</f>
        <v>1060360</v>
      </c>
      <c r="Q56" s="2">
        <f>I7</f>
        <v>1025122.9706555882</v>
      </c>
      <c r="R56" s="57">
        <f>J11+I23</f>
        <v>0.11119852997493805</v>
      </c>
      <c r="S56" s="55">
        <f>P56/(1+P57)*(1+S54)</f>
        <v>1046552.7080581241</v>
      </c>
      <c r="T56" s="10"/>
      <c r="U56" s="110">
        <f>S56-Q56</f>
        <v>21429.737402535859</v>
      </c>
      <c r="V56" s="77">
        <f>U56*R56</f>
        <v>2382.955296910935</v>
      </c>
    </row>
    <row r="57" spans="15:22" ht="28.8">
      <c r="O57" s="64" t="s">
        <v>53</v>
      </c>
      <c r="P57" s="61">
        <v>5.9799999999999999E-2</v>
      </c>
      <c r="Q57" s="62" t="s">
        <v>55</v>
      </c>
      <c r="R57" s="63"/>
      <c r="S57" s="63"/>
      <c r="T57" s="9"/>
      <c r="U57" s="111">
        <f>U55+U56</f>
        <v>67627.781627627439</v>
      </c>
      <c r="V57" s="78">
        <f>V55+V56</f>
        <v>4219.4078042882002</v>
      </c>
    </row>
    <row r="59" spans="15:22">
      <c r="O59" s="7">
        <v>2023</v>
      </c>
      <c r="P59" s="74" t="s">
        <v>64</v>
      </c>
    </row>
    <row r="60" spans="15:22" ht="57.6">
      <c r="O60" s="7"/>
      <c r="P60" s="65" t="s">
        <v>58</v>
      </c>
      <c r="Q60" s="22" t="s">
        <v>59</v>
      </c>
      <c r="R60" s="22" t="s">
        <v>4</v>
      </c>
      <c r="S60" s="58" t="s">
        <v>57</v>
      </c>
      <c r="T60" s="7"/>
      <c r="U60" s="107" t="s">
        <v>73</v>
      </c>
      <c r="V60" s="22" t="s">
        <v>74</v>
      </c>
    </row>
    <row r="61" spans="15:22">
      <c r="O61" t="s">
        <v>1</v>
      </c>
      <c r="P61" s="2">
        <f>P62+P63</f>
        <v>3275200</v>
      </c>
      <c r="Q61" s="2"/>
      <c r="S61" s="59">
        <v>4.5999999999999999E-2</v>
      </c>
      <c r="U61" s="108"/>
    </row>
    <row r="62" spans="15:22">
      <c r="O62" t="s">
        <v>2</v>
      </c>
      <c r="P62" s="2">
        <f>H15</f>
        <v>2356329</v>
      </c>
      <c r="Q62" s="2">
        <f>H6</f>
        <v>2286184.2623111419</v>
      </c>
      <c r="R62" s="57">
        <f>H10</f>
        <v>4.0002575284847144E-2</v>
      </c>
      <c r="S62" s="55">
        <f>P62/(1+P64)*(1+S61)</f>
        <v>2325646.4748065672</v>
      </c>
      <c r="T62" s="10"/>
      <c r="U62" s="109">
        <f>S62-Q62</f>
        <v>39462.21249542525</v>
      </c>
      <c r="V62" s="53">
        <f>U62*R62</f>
        <v>1578.5901262548844</v>
      </c>
    </row>
    <row r="63" spans="15:22">
      <c r="O63" t="s">
        <v>3</v>
      </c>
      <c r="P63" s="2">
        <f>H16</f>
        <v>918871</v>
      </c>
      <c r="Q63" s="2">
        <f>H7</f>
        <v>891517.44908885856</v>
      </c>
      <c r="R63" s="57">
        <f>H11+H23</f>
        <v>8.9300331525794391E-2</v>
      </c>
      <c r="S63" s="55">
        <f>P63/(1+P64)*(1+S61)</f>
        <v>906906.08227967541</v>
      </c>
      <c r="T63" s="10"/>
      <c r="U63" s="110">
        <f>S63-Q63</f>
        <v>15388.63319081685</v>
      </c>
      <c r="V63" s="77">
        <f>U63*R63</f>
        <v>1374.2100456687879</v>
      </c>
    </row>
    <row r="64" spans="15:22" ht="28.8">
      <c r="O64" s="64" t="s">
        <v>53</v>
      </c>
      <c r="P64" s="61">
        <v>5.9799999999999999E-2</v>
      </c>
      <c r="Q64" s="62" t="s">
        <v>55</v>
      </c>
      <c r="R64" s="63"/>
      <c r="S64" s="63"/>
      <c r="T64" s="9"/>
      <c r="U64" s="111">
        <f>U62+U63</f>
        <v>54850.845686242101</v>
      </c>
      <c r="V64" s="78">
        <f>V62+V63</f>
        <v>2952.8001719236722</v>
      </c>
    </row>
    <row r="66" spans="15:22">
      <c r="O66" s="7">
        <v>2023</v>
      </c>
      <c r="P66" s="74" t="s">
        <v>65</v>
      </c>
    </row>
    <row r="67" spans="15:22" ht="57.6">
      <c r="O67" s="7"/>
      <c r="P67" s="65" t="s">
        <v>58</v>
      </c>
      <c r="Q67" s="22" t="s">
        <v>59</v>
      </c>
      <c r="R67" s="22" t="s">
        <v>4</v>
      </c>
      <c r="S67" s="58" t="s">
        <v>57</v>
      </c>
      <c r="T67" s="7"/>
      <c r="U67" s="107" t="s">
        <v>73</v>
      </c>
      <c r="V67" s="22" t="s">
        <v>74</v>
      </c>
    </row>
    <row r="68" spans="15:22">
      <c r="O68" t="s">
        <v>1</v>
      </c>
      <c r="P68" s="2">
        <f>P69+P70</f>
        <v>3393639</v>
      </c>
      <c r="Q68" s="2"/>
      <c r="S68" s="59">
        <v>4.5999999999999999E-2</v>
      </c>
      <c r="U68" s="108"/>
    </row>
    <row r="69" spans="15:22">
      <c r="O69" t="s">
        <v>2</v>
      </c>
      <c r="P69" s="2">
        <f>G15</f>
        <v>2378274</v>
      </c>
      <c r="Q69" s="2">
        <f>G6</f>
        <v>2306454.2866411079</v>
      </c>
      <c r="R69" s="57">
        <f>G10</f>
        <v>3.0293535016240439E-2</v>
      </c>
      <c r="S69" s="55">
        <f>P69/(1+P71)*(1+S68)</f>
        <v>2347305.721834308</v>
      </c>
      <c r="T69" s="10"/>
      <c r="U69" s="109">
        <f>S69-Q69</f>
        <v>40851.43519320013</v>
      </c>
      <c r="V69" s="53">
        <f>U69*R69</f>
        <v>1237.5343824888851</v>
      </c>
    </row>
    <row r="70" spans="15:22">
      <c r="O70" t="s">
        <v>3</v>
      </c>
      <c r="P70" s="2">
        <f>G16</f>
        <v>1015365</v>
      </c>
      <c r="Q70" s="2">
        <f>G7</f>
        <v>984702.75365889235</v>
      </c>
      <c r="R70" s="57">
        <f>G11+G23</f>
        <v>0.11155634818040347</v>
      </c>
      <c r="S70" s="55">
        <f>P70/(1+P71)*(1+S68)</f>
        <v>1002143.602566522</v>
      </c>
      <c r="T70" s="10"/>
      <c r="U70" s="110">
        <f>S70-Q70</f>
        <v>17440.84890762961</v>
      </c>
      <c r="V70" s="77">
        <f>U70*R70</f>
        <v>1945.6374133013383</v>
      </c>
    </row>
    <row r="71" spans="15:22" ht="28.8">
      <c r="O71" s="64" t="s">
        <v>53</v>
      </c>
      <c r="P71" s="61">
        <v>5.9799999999999999E-2</v>
      </c>
      <c r="Q71" s="62" t="s">
        <v>55</v>
      </c>
      <c r="R71" s="63"/>
      <c r="S71" s="63"/>
      <c r="T71" s="9"/>
      <c r="U71" s="111">
        <f>U69+U70</f>
        <v>58292.28410082974</v>
      </c>
      <c r="V71" s="78">
        <f>V69+V70</f>
        <v>3183.1717957902233</v>
      </c>
    </row>
    <row r="73" spans="15:22">
      <c r="O73" s="7">
        <v>2023</v>
      </c>
      <c r="P73" s="74" t="s">
        <v>66</v>
      </c>
    </row>
    <row r="74" spans="15:22" ht="57.6">
      <c r="O74" s="7"/>
      <c r="P74" s="65" t="s">
        <v>58</v>
      </c>
      <c r="Q74" s="22" t="s">
        <v>59</v>
      </c>
      <c r="R74" s="22" t="s">
        <v>4</v>
      </c>
      <c r="S74" s="58" t="s">
        <v>57</v>
      </c>
      <c r="T74" s="7"/>
      <c r="U74" s="107" t="s">
        <v>73</v>
      </c>
      <c r="V74" s="22" t="s">
        <v>74</v>
      </c>
    </row>
    <row r="75" spans="15:22">
      <c r="O75" t="s">
        <v>1</v>
      </c>
      <c r="P75" s="2">
        <f>P76+P77</f>
        <v>3718706</v>
      </c>
      <c r="Q75" s="2"/>
      <c r="S75" s="59">
        <v>4.5999999999999999E-2</v>
      </c>
      <c r="U75" s="108"/>
    </row>
    <row r="76" spans="15:22">
      <c r="O76" t="s">
        <v>2</v>
      </c>
      <c r="P76" s="2">
        <f>F15</f>
        <v>2534203</v>
      </c>
      <c r="Q76" s="2">
        <f>F6</f>
        <v>2448907.9359742939</v>
      </c>
      <c r="R76" s="57">
        <f>F10</f>
        <v>1.694550579708512E-2</v>
      </c>
      <c r="S76" s="55">
        <f>P76/(1+P78)*(1+S75)</f>
        <v>2501204.319682959</v>
      </c>
      <c r="T76" s="10"/>
      <c r="U76" s="109">
        <f>S76-Q76</f>
        <v>52296.383708665147</v>
      </c>
      <c r="V76" s="53">
        <f>U76*R76</f>
        <v>886.18867330177306</v>
      </c>
    </row>
    <row r="77" spans="15:22">
      <c r="O77" t="s">
        <v>3</v>
      </c>
      <c r="P77" s="2">
        <f>F16</f>
        <v>1184503</v>
      </c>
      <c r="Q77" s="2">
        <f>F7</f>
        <v>1144635.5311257066</v>
      </c>
      <c r="R77" s="57">
        <f>F11+F23</f>
        <v>0.11744773796141894</v>
      </c>
      <c r="S77" s="55">
        <f>P77/(1+P78)*(1+S75)</f>
        <v>1169079.2017361766</v>
      </c>
      <c r="T77" s="10"/>
      <c r="U77" s="110">
        <f>S77-Q77</f>
        <v>24443.670610469999</v>
      </c>
      <c r="V77" s="77">
        <f>U77*R77</f>
        <v>2870.8538206737176</v>
      </c>
    </row>
    <row r="78" spans="15:22" ht="28.8">
      <c r="O78" s="64" t="s">
        <v>53</v>
      </c>
      <c r="P78" s="61">
        <v>5.9799999999999999E-2</v>
      </c>
      <c r="Q78" s="62" t="s">
        <v>55</v>
      </c>
      <c r="R78" s="63"/>
      <c r="S78" s="63"/>
      <c r="T78" s="9"/>
      <c r="U78" s="111">
        <f>U76+U77</f>
        <v>76740.054319135146</v>
      </c>
      <c r="V78" s="78">
        <f>V76+V77</f>
        <v>3757.0424939754907</v>
      </c>
    </row>
    <row r="80" spans="15:22">
      <c r="O80" s="7">
        <v>2023</v>
      </c>
      <c r="P80" s="74" t="s">
        <v>67</v>
      </c>
    </row>
    <row r="81" spans="15:22" ht="57.6">
      <c r="O81" s="7"/>
      <c r="P81" s="65" t="s">
        <v>58</v>
      </c>
      <c r="Q81" s="22" t="s">
        <v>59</v>
      </c>
      <c r="R81" s="22" t="s">
        <v>4</v>
      </c>
      <c r="S81" s="58" t="s">
        <v>57</v>
      </c>
      <c r="T81" s="7"/>
      <c r="U81" s="107" t="s">
        <v>73</v>
      </c>
      <c r="V81" s="22" t="s">
        <v>74</v>
      </c>
    </row>
    <row r="82" spans="15:22">
      <c r="O82" t="s">
        <v>1</v>
      </c>
      <c r="P82" s="2">
        <f>P83+P84</f>
        <v>4274853</v>
      </c>
      <c r="Q82" s="2"/>
      <c r="S82" s="59">
        <v>4.5999999999999999E-2</v>
      </c>
      <c r="U82" s="108"/>
    </row>
    <row r="83" spans="15:22">
      <c r="O83" t="s">
        <v>2</v>
      </c>
      <c r="P83" s="2">
        <f>E15</f>
        <v>2935386</v>
      </c>
      <c r="Q83" s="2">
        <f>E6</f>
        <v>2838704.544773865</v>
      </c>
      <c r="R83" s="57">
        <f>E10</f>
        <v>2.1192666917436081E-2</v>
      </c>
      <c r="S83" s="55">
        <f>P83/(1+P85)*(1+S82)</f>
        <v>2897163.3855444421</v>
      </c>
      <c r="T83" s="10"/>
      <c r="U83" s="109">
        <f>S83-Q83</f>
        <v>58458.840770577081</v>
      </c>
      <c r="V83" s="53">
        <f>U83*R83</f>
        <v>1238.8987408302726</v>
      </c>
    </row>
    <row r="84" spans="15:22">
      <c r="O84" t="s">
        <v>3</v>
      </c>
      <c r="P84" s="2">
        <f>E16</f>
        <v>1339467</v>
      </c>
      <c r="Q84" s="2">
        <f>E7</f>
        <v>1295349.5930261351</v>
      </c>
      <c r="R84" s="57">
        <f>E11+E23</f>
        <v>0.11924978321514144</v>
      </c>
      <c r="S84" s="55">
        <f>P84/(1+P85)*(1+S82)</f>
        <v>1322025.3651632385</v>
      </c>
      <c r="T84" s="10"/>
      <c r="U84" s="110">
        <f>S84-Q84</f>
        <v>26675.772137103369</v>
      </c>
      <c r="V84" s="77">
        <f>U84*R84</f>
        <v>3181.0800444460874</v>
      </c>
    </row>
    <row r="85" spans="15:22" ht="28.8">
      <c r="O85" s="64" t="s">
        <v>53</v>
      </c>
      <c r="P85" s="61">
        <v>5.9799999999999999E-2</v>
      </c>
      <c r="Q85" s="62" t="s">
        <v>55</v>
      </c>
      <c r="R85" s="63"/>
      <c r="S85" s="63"/>
      <c r="T85" s="9"/>
      <c r="U85" s="111">
        <f>U83+U84</f>
        <v>85134.61290768045</v>
      </c>
      <c r="V85" s="78">
        <f>V83+V84</f>
        <v>4419.9787852763602</v>
      </c>
    </row>
    <row r="87" spans="15:22">
      <c r="O87" s="7">
        <v>2023</v>
      </c>
      <c r="P87" s="74" t="s">
        <v>68</v>
      </c>
    </row>
    <row r="88" spans="15:22" ht="57.6">
      <c r="O88" s="7"/>
      <c r="P88" s="65" t="s">
        <v>58</v>
      </c>
      <c r="Q88" s="22" t="s">
        <v>59</v>
      </c>
      <c r="R88" s="22" t="s">
        <v>4</v>
      </c>
      <c r="S88" s="58" t="s">
        <v>57</v>
      </c>
      <c r="T88" s="7"/>
      <c r="U88" s="107" t="s">
        <v>73</v>
      </c>
      <c r="V88" s="22" t="s">
        <v>74</v>
      </c>
    </row>
    <row r="89" spans="15:22">
      <c r="O89" t="s">
        <v>1</v>
      </c>
      <c r="P89" s="2">
        <f>P90+P91</f>
        <v>4972737</v>
      </c>
      <c r="Q89" s="2"/>
      <c r="S89" s="59">
        <v>4.5999999999999999E-2</v>
      </c>
      <c r="U89" s="108"/>
    </row>
    <row r="90" spans="15:22">
      <c r="O90" t="s">
        <v>2</v>
      </c>
      <c r="P90" s="2">
        <f>D15</f>
        <v>3535176</v>
      </c>
      <c r="Q90" s="2">
        <f>D6</f>
        <v>3414388.3867631545</v>
      </c>
      <c r="R90" s="57">
        <f>D10</f>
        <v>2.4859956484305199E-2</v>
      </c>
      <c r="S90" s="55">
        <f>P90/(1+P92)*(1+S89)</f>
        <v>3489143.3251556898</v>
      </c>
      <c r="T90" s="10"/>
      <c r="U90" s="109">
        <f>S90-Q90</f>
        <v>74754.938392535318</v>
      </c>
      <c r="V90" s="53">
        <f>U90*R90</f>
        <v>1858.404515425344</v>
      </c>
    </row>
    <row r="91" spans="15:22">
      <c r="O91" t="s">
        <v>3</v>
      </c>
      <c r="P91" s="2">
        <f>D16</f>
        <v>1437561</v>
      </c>
      <c r="Q91" s="2">
        <f>D7</f>
        <v>1388443.3430368465</v>
      </c>
      <c r="R91" s="57">
        <f>D11+D23</f>
        <v>0.10526006108900232</v>
      </c>
      <c r="S91" s="55">
        <f>P91/(1+P92)*(1+S89)</f>
        <v>1418842.0513304395</v>
      </c>
      <c r="T91" s="10"/>
      <c r="U91" s="110">
        <f>S91-Q91</f>
        <v>30398.708293593023</v>
      </c>
      <c r="V91" s="77">
        <f>U91*R91</f>
        <v>3199.769892010363</v>
      </c>
    </row>
    <row r="92" spans="15:22" ht="28.8">
      <c r="O92" s="64" t="s">
        <v>53</v>
      </c>
      <c r="P92" s="61">
        <v>5.9799999999999999E-2</v>
      </c>
      <c r="Q92" s="62" t="s">
        <v>55</v>
      </c>
      <c r="R92" s="63"/>
      <c r="S92" s="63"/>
      <c r="T92" s="9"/>
      <c r="U92" s="111">
        <f>U90+U91</f>
        <v>105153.64668612834</v>
      </c>
      <c r="V92" s="78">
        <f>V90+V91</f>
        <v>5058.1744074357066</v>
      </c>
    </row>
    <row r="94" spans="15:22">
      <c r="O94" s="7">
        <v>2023</v>
      </c>
      <c r="P94" s="74" t="s">
        <v>69</v>
      </c>
    </row>
    <row r="95" spans="15:22" ht="57.6">
      <c r="O95" s="7"/>
      <c r="P95" s="65" t="s">
        <v>58</v>
      </c>
      <c r="Q95" s="22" t="s">
        <v>59</v>
      </c>
      <c r="R95" s="22" t="s">
        <v>4</v>
      </c>
      <c r="S95" s="58" t="s">
        <v>57</v>
      </c>
      <c r="T95" s="7"/>
      <c r="U95" s="107" t="s">
        <v>73</v>
      </c>
      <c r="V95" s="22" t="s">
        <v>74</v>
      </c>
    </row>
    <row r="96" spans="15:22">
      <c r="O96" t="s">
        <v>1</v>
      </c>
      <c r="P96" s="2">
        <f>P97+P98</f>
        <v>5007099</v>
      </c>
      <c r="Q96" s="2"/>
      <c r="S96" s="59">
        <v>4.5999999999999999E-2</v>
      </c>
      <c r="U96" s="108"/>
    </row>
    <row r="97" spans="15:22">
      <c r="O97" t="s">
        <v>2</v>
      </c>
      <c r="P97" s="2">
        <f>C15</f>
        <v>3659773</v>
      </c>
      <c r="Q97" s="2">
        <f>C6</f>
        <v>3547246.9915161394</v>
      </c>
      <c r="R97" s="57">
        <f>C10</f>
        <v>2.3590721160209119E-2</v>
      </c>
      <c r="S97" s="55">
        <f>P97/(1+P99)*(1+S96)</f>
        <v>3612117.9071522928</v>
      </c>
      <c r="T97" s="10"/>
      <c r="U97" s="109">
        <f>S97-Q97</f>
        <v>64870.915636153426</v>
      </c>
      <c r="V97" s="53">
        <f>U97*R97</f>
        <v>1530.3516821799453</v>
      </c>
    </row>
    <row r="98" spans="15:22">
      <c r="O98" t="s">
        <v>3</v>
      </c>
      <c r="P98" s="2">
        <f>C16</f>
        <v>1347326</v>
      </c>
      <c r="Q98" s="2">
        <f>C7</f>
        <v>1305900.1473838608</v>
      </c>
      <c r="R98" s="57">
        <f>C11+C23</f>
        <v>0.10547098989536906</v>
      </c>
      <c r="S98" s="55">
        <f>P98/(1+P99)*(1+S96)</f>
        <v>1329782.030571806</v>
      </c>
      <c r="T98" s="10"/>
      <c r="U98" s="110">
        <f>S98-Q98</f>
        <v>23881.883187945234</v>
      </c>
      <c r="V98" s="77">
        <f>U98*R98</f>
        <v>2518.8458603981558</v>
      </c>
    </row>
    <row r="99" spans="15:22" ht="28.8">
      <c r="O99" s="64" t="s">
        <v>53</v>
      </c>
      <c r="P99" s="61">
        <v>5.9799999999999999E-2</v>
      </c>
      <c r="Q99" s="62" t="s">
        <v>55</v>
      </c>
      <c r="R99" s="63"/>
      <c r="S99" s="63"/>
      <c r="T99" s="9"/>
      <c r="U99" s="111">
        <f>U97+U98</f>
        <v>88752.79882409866</v>
      </c>
      <c r="V99" s="78">
        <f>V97+V98</f>
        <v>4049.1975425781011</v>
      </c>
    </row>
    <row r="101" spans="15:22">
      <c r="O101" s="7">
        <v>2023</v>
      </c>
      <c r="P101" s="74" t="s">
        <v>70</v>
      </c>
    </row>
    <row r="102" spans="15:22" ht="57.6">
      <c r="O102" s="7"/>
      <c r="P102" s="65" t="s">
        <v>58</v>
      </c>
      <c r="Q102" s="22" t="s">
        <v>59</v>
      </c>
      <c r="R102" s="22" t="s">
        <v>4</v>
      </c>
      <c r="S102" s="58" t="s">
        <v>57</v>
      </c>
      <c r="T102" s="7"/>
      <c r="U102" s="107" t="s">
        <v>73</v>
      </c>
      <c r="V102" s="22" t="s">
        <v>74</v>
      </c>
    </row>
    <row r="103" spans="15:22">
      <c r="O103" t="s">
        <v>1</v>
      </c>
      <c r="P103" s="2">
        <f>P104+P105</f>
        <v>5430211</v>
      </c>
      <c r="Q103" s="2"/>
      <c r="S103" s="59">
        <v>4.5999999999999999E-2</v>
      </c>
      <c r="U103" s="108"/>
    </row>
    <row r="104" spans="15:22">
      <c r="O104" t="s">
        <v>2</v>
      </c>
      <c r="P104" s="2">
        <f>B15</f>
        <v>3974627</v>
      </c>
      <c r="Q104" s="2">
        <f>B6</f>
        <v>3855249.616464281</v>
      </c>
      <c r="R104" s="57">
        <f>B10</f>
        <v>3.3983124892693416E-2</v>
      </c>
      <c r="S104" s="55">
        <f>P104/(1+P106)*(1+S103)</f>
        <v>3922872.0909605585</v>
      </c>
      <c r="T104" s="10"/>
      <c r="U104" s="109">
        <f>S104-Q104</f>
        <v>67622.474496277515</v>
      </c>
      <c r="V104" s="53">
        <f>U104*R104</f>
        <v>2298.0229963599741</v>
      </c>
    </row>
    <row r="105" spans="15:22">
      <c r="O105" t="s">
        <v>3</v>
      </c>
      <c r="P105" s="2">
        <f>B16</f>
        <v>1455584</v>
      </c>
      <c r="Q105" s="2">
        <f>B7</f>
        <v>1411865.7317357187</v>
      </c>
      <c r="R105" s="57">
        <f>B11+B23</f>
        <v>8.7470571351975029E-2</v>
      </c>
      <c r="S105" s="55">
        <f>P105/(1+P106)*(1+S103)</f>
        <v>1436630.3679939611</v>
      </c>
      <c r="T105" s="10"/>
      <c r="U105" s="110">
        <f>S105-Q105</f>
        <v>24764.636258242419</v>
      </c>
      <c r="V105" s="77">
        <f>U105*R105</f>
        <v>2166.1768828323015</v>
      </c>
    </row>
    <row r="106" spans="15:22" ht="28.8">
      <c r="O106" s="64" t="s">
        <v>53</v>
      </c>
      <c r="P106" s="61">
        <v>5.9799999999999999E-2</v>
      </c>
      <c r="Q106" s="62" t="s">
        <v>55</v>
      </c>
      <c r="R106" s="63"/>
      <c r="S106" s="63"/>
      <c r="T106" s="9"/>
      <c r="U106" s="111">
        <f>U104+U105</f>
        <v>92387.110754519934</v>
      </c>
      <c r="V106" s="78">
        <f>V104+V105</f>
        <v>4464.1998791922761</v>
      </c>
    </row>
    <row r="107" spans="15:22" ht="15" thickBot="1">
      <c r="U107" s="112"/>
      <c r="V107" s="80"/>
    </row>
    <row r="108" spans="15:22" ht="15" thickTop="1">
      <c r="T108" s="7" t="s">
        <v>71</v>
      </c>
      <c r="U108" s="111">
        <f>U106+U99+U92+U85+U78+U71+U64+U57+U50+U43+U36+U29</f>
        <v>968997.82659518358</v>
      </c>
      <c r="V108" s="78">
        <f>V106+V99+V92+V85+V78+V71+V64+V57+V50+V43+V36+V29</f>
        <v>50500.12302785879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11FE-FACE-488E-B396-0D7D577F8078}">
  <dimension ref="A2:K159"/>
  <sheetViews>
    <sheetView workbookViewId="0">
      <selection activeCell="C90" sqref="C90"/>
    </sheetView>
  </sheetViews>
  <sheetFormatPr defaultRowHeight="14.4"/>
  <cols>
    <col min="1" max="1" width="20" customWidth="1"/>
    <col min="2" max="2" width="13.6640625" bestFit="1" customWidth="1"/>
    <col min="3" max="3" width="15.6640625" bestFit="1" customWidth="1"/>
    <col min="4" max="4" width="9" bestFit="1" customWidth="1"/>
    <col min="5" max="5" width="16" customWidth="1"/>
    <col min="9" max="9" width="33.33203125" customWidth="1"/>
    <col min="11" max="11" width="10.44140625" bestFit="1" customWidth="1"/>
  </cols>
  <sheetData>
    <row r="2" spans="1:11" ht="21">
      <c r="A2" s="50">
        <v>44927</v>
      </c>
    </row>
    <row r="3" spans="1:11" ht="15" thickBot="1">
      <c r="A3" s="7" t="s">
        <v>31</v>
      </c>
      <c r="B3" s="18"/>
      <c r="C3" s="3"/>
      <c r="H3" s="3" t="s">
        <v>32</v>
      </c>
    </row>
    <row r="4" spans="1:11" ht="16.2" thickBot="1">
      <c r="A4" s="19"/>
      <c r="B4" s="20"/>
      <c r="C4" s="87" t="s">
        <v>33</v>
      </c>
      <c r="D4" s="88"/>
      <c r="E4" s="88"/>
      <c r="F4" s="88"/>
      <c r="G4" s="88"/>
      <c r="H4" s="88"/>
      <c r="I4" s="89"/>
    </row>
    <row r="5" spans="1:11" ht="15" thickBot="1">
      <c r="A5" s="90"/>
      <c r="B5" s="91"/>
      <c r="C5" s="21"/>
      <c r="D5" s="22"/>
      <c r="E5" s="23"/>
      <c r="F5" s="96"/>
      <c r="G5" s="97"/>
      <c r="H5" s="97"/>
      <c r="I5" s="98"/>
    </row>
    <row r="6" spans="1:11" ht="15" customHeight="1" thickBot="1">
      <c r="A6" s="92"/>
      <c r="B6" s="93"/>
      <c r="C6" s="99" t="s">
        <v>34</v>
      </c>
      <c r="D6" s="100"/>
      <c r="E6" s="24">
        <v>-12623.036867881368</v>
      </c>
      <c r="F6" s="86" t="s">
        <v>35</v>
      </c>
      <c r="G6" s="84"/>
      <c r="H6" s="84"/>
      <c r="I6" s="85"/>
    </row>
    <row r="7" spans="1:11" ht="15.6" thickTop="1" thickBot="1">
      <c r="A7" s="94"/>
      <c r="B7" s="95"/>
      <c r="C7" s="25"/>
      <c r="D7" s="23"/>
      <c r="E7" s="26"/>
      <c r="F7" s="101"/>
      <c r="G7" s="102"/>
      <c r="H7" s="102"/>
      <c r="I7" s="103"/>
    </row>
    <row r="8" spans="1:11" ht="16.2" thickBot="1">
      <c r="A8" s="27" t="s">
        <v>36</v>
      </c>
      <c r="B8" s="28" t="s">
        <v>37</v>
      </c>
      <c r="C8" s="29" t="s">
        <v>38</v>
      </c>
      <c r="D8" s="30" t="s">
        <v>39</v>
      </c>
      <c r="E8" s="31" t="s">
        <v>1</v>
      </c>
      <c r="F8" s="81" t="s">
        <v>40</v>
      </c>
      <c r="G8" s="82"/>
      <c r="H8" s="82"/>
      <c r="I8" s="83"/>
    </row>
    <row r="9" spans="1:11">
      <c r="A9" s="32" t="s">
        <v>41</v>
      </c>
      <c r="B9" s="33" t="s">
        <v>42</v>
      </c>
      <c r="C9" s="34">
        <v>3855249.616464281</v>
      </c>
      <c r="D9" s="35">
        <v>-3.625309927257625E-9</v>
      </c>
      <c r="E9" s="36">
        <v>-1.3976474706624109E-2</v>
      </c>
      <c r="F9" s="84" t="s">
        <v>43</v>
      </c>
      <c r="G9" s="84"/>
      <c r="H9" s="84"/>
      <c r="I9" s="85"/>
    </row>
    <row r="10" spans="1:11" ht="14.4" customHeight="1">
      <c r="A10" s="32" t="s">
        <v>41</v>
      </c>
      <c r="B10" s="33" t="s">
        <v>44</v>
      </c>
      <c r="C10" s="37">
        <v>-119377.38353571901</v>
      </c>
      <c r="D10" s="38">
        <v>9.3354564763584752E-2</v>
      </c>
      <c r="E10" s="39">
        <v>-11144.4236825926</v>
      </c>
      <c r="F10" s="84" t="s">
        <v>45</v>
      </c>
      <c r="G10" s="84"/>
      <c r="H10" s="84"/>
      <c r="I10" s="85"/>
      <c r="K10" s="51"/>
    </row>
    <row r="11" spans="1:11">
      <c r="A11" s="40" t="s">
        <v>46</v>
      </c>
      <c r="B11" s="33" t="s">
        <v>47</v>
      </c>
      <c r="C11" s="37">
        <v>3982064.0317357183</v>
      </c>
      <c r="D11" s="41">
        <v>0</v>
      </c>
      <c r="E11" s="39">
        <v>0</v>
      </c>
      <c r="F11" s="84" t="s">
        <v>43</v>
      </c>
      <c r="G11" s="84"/>
      <c r="H11" s="84"/>
      <c r="I11" s="85"/>
    </row>
    <row r="12" spans="1:11" ht="14.4" customHeight="1" thickBot="1">
      <c r="A12" s="32" t="s">
        <v>46</v>
      </c>
      <c r="B12" s="33" t="s">
        <v>44</v>
      </c>
      <c r="C12" s="42">
        <v>-43718.268264281563</v>
      </c>
      <c r="D12" s="43">
        <v>3.3821083668632561E-2</v>
      </c>
      <c r="E12" s="44">
        <v>-1478.5992088139903</v>
      </c>
      <c r="F12" s="84" t="s">
        <v>45</v>
      </c>
      <c r="G12" s="84"/>
      <c r="H12" s="84"/>
      <c r="I12" s="85"/>
      <c r="K12" s="51"/>
    </row>
    <row r="13" spans="1:11" ht="15" thickBot="1">
      <c r="A13" s="45"/>
      <c r="B13" s="46"/>
      <c r="C13" s="47" t="s">
        <v>48</v>
      </c>
      <c r="D13" s="48"/>
      <c r="E13" s="49">
        <v>-12623.036867881274</v>
      </c>
      <c r="F13" s="86"/>
      <c r="G13" s="84"/>
      <c r="H13" s="84"/>
      <c r="I13" s="85"/>
    </row>
    <row r="14" spans="1:11" ht="15" thickTop="1"/>
    <row r="15" spans="1:11" ht="21">
      <c r="A15" s="50">
        <v>44958</v>
      </c>
    </row>
    <row r="16" spans="1:11" ht="15" thickBot="1">
      <c r="A16" s="7" t="s">
        <v>31</v>
      </c>
      <c r="B16" s="18"/>
      <c r="C16" s="3"/>
      <c r="H16" s="3" t="s">
        <v>32</v>
      </c>
    </row>
    <row r="17" spans="1:9" ht="16.2" thickBot="1">
      <c r="A17" s="19"/>
      <c r="B17" s="20"/>
      <c r="C17" s="87" t="s">
        <v>33</v>
      </c>
      <c r="D17" s="88"/>
      <c r="E17" s="88"/>
      <c r="F17" s="88"/>
      <c r="G17" s="88"/>
      <c r="H17" s="88"/>
      <c r="I17" s="89"/>
    </row>
    <row r="18" spans="1:9" ht="15" thickBot="1">
      <c r="A18" s="90"/>
      <c r="B18" s="91"/>
      <c r="C18" s="21"/>
      <c r="D18" s="22"/>
      <c r="E18" s="23"/>
      <c r="F18" s="96"/>
      <c r="G18" s="97"/>
      <c r="H18" s="97"/>
      <c r="I18" s="98"/>
    </row>
    <row r="19" spans="1:9" ht="15" customHeight="1" thickBot="1">
      <c r="A19" s="92"/>
      <c r="B19" s="93"/>
      <c r="C19" s="99" t="s">
        <v>34</v>
      </c>
      <c r="D19" s="100"/>
      <c r="E19" s="24">
        <v>-11450.411520642927</v>
      </c>
      <c r="F19" s="86" t="s">
        <v>35</v>
      </c>
      <c r="G19" s="84"/>
      <c r="H19" s="84"/>
      <c r="I19" s="85"/>
    </row>
    <row r="20" spans="1:9" ht="15.6" thickTop="1" thickBot="1">
      <c r="A20" s="94"/>
      <c r="B20" s="95"/>
      <c r="C20" s="25"/>
      <c r="D20" s="23"/>
      <c r="E20" s="26"/>
      <c r="F20" s="101"/>
      <c r="G20" s="102"/>
      <c r="H20" s="102"/>
      <c r="I20" s="103"/>
    </row>
    <row r="21" spans="1:9" ht="16.2" thickBot="1">
      <c r="A21" s="27" t="s">
        <v>36</v>
      </c>
      <c r="B21" s="28" t="s">
        <v>37</v>
      </c>
      <c r="C21" s="29" t="s">
        <v>38</v>
      </c>
      <c r="D21" s="30" t="s">
        <v>39</v>
      </c>
      <c r="E21" s="31" t="s">
        <v>1</v>
      </c>
      <c r="F21" s="81" t="s">
        <v>40</v>
      </c>
      <c r="G21" s="82"/>
      <c r="H21" s="82"/>
      <c r="I21" s="83"/>
    </row>
    <row r="22" spans="1:9">
      <c r="A22" s="32" t="s">
        <v>41</v>
      </c>
      <c r="B22" s="33" t="s">
        <v>42</v>
      </c>
      <c r="C22" s="34">
        <v>3547246.9915161394</v>
      </c>
      <c r="D22" s="35">
        <v>1.4228343780953168E-9</v>
      </c>
      <c r="E22" s="36">
        <v>5.0471449671243493E-3</v>
      </c>
      <c r="F22" s="84" t="s">
        <v>43</v>
      </c>
      <c r="G22" s="84"/>
      <c r="H22" s="84"/>
      <c r="I22" s="85"/>
    </row>
    <row r="23" spans="1:9" ht="14.4" customHeight="1">
      <c r="A23" s="32" t="s">
        <v>41</v>
      </c>
      <c r="B23" s="33" t="s">
        <v>44</v>
      </c>
      <c r="C23" s="37">
        <v>-112526.00848386064</v>
      </c>
      <c r="D23" s="38">
        <v>9.3224686860234218E-2</v>
      </c>
      <c r="E23" s="39">
        <v>-10490.201904539967</v>
      </c>
      <c r="F23" s="84" t="s">
        <v>45</v>
      </c>
      <c r="G23" s="84"/>
      <c r="H23" s="84"/>
      <c r="I23" s="85"/>
    </row>
    <row r="24" spans="1:9">
      <c r="A24" s="40" t="s">
        <v>46</v>
      </c>
      <c r="B24" s="33" t="s">
        <v>47</v>
      </c>
      <c r="C24" s="37">
        <v>3662228.6873838608</v>
      </c>
      <c r="D24" s="41">
        <v>0</v>
      </c>
      <c r="E24" s="39">
        <v>0</v>
      </c>
      <c r="F24" s="84" t="s">
        <v>43</v>
      </c>
      <c r="G24" s="84"/>
      <c r="H24" s="84"/>
      <c r="I24" s="85"/>
    </row>
    <row r="25" spans="1:9" ht="14.4" customHeight="1" thickBot="1">
      <c r="A25" s="32" t="s">
        <v>46</v>
      </c>
      <c r="B25" s="33" t="s">
        <v>44</v>
      </c>
      <c r="C25" s="42">
        <v>-41425.852616139222</v>
      </c>
      <c r="D25" s="43">
        <v>2.3179116484228043E-2</v>
      </c>
      <c r="E25" s="44">
        <v>-960.21466324795404</v>
      </c>
      <c r="F25" s="84" t="s">
        <v>45</v>
      </c>
      <c r="G25" s="84"/>
      <c r="H25" s="84"/>
      <c r="I25" s="85"/>
    </row>
    <row r="26" spans="1:9" ht="15" thickBot="1">
      <c r="A26" s="45"/>
      <c r="B26" s="46"/>
      <c r="C26" s="47" t="s">
        <v>48</v>
      </c>
      <c r="D26" s="48"/>
      <c r="E26" s="49">
        <v>-11450.411520642954</v>
      </c>
      <c r="F26" s="86"/>
      <c r="G26" s="84"/>
      <c r="H26" s="84"/>
      <c r="I26" s="85"/>
    </row>
    <row r="27" spans="1:9" ht="15" thickTop="1"/>
    <row r="28" spans="1:9" ht="21">
      <c r="A28" s="50">
        <v>44986</v>
      </c>
    </row>
    <row r="29" spans="1:9" ht="15" thickBot="1">
      <c r="A29" s="7" t="s">
        <v>31</v>
      </c>
      <c r="B29" s="18"/>
      <c r="C29" s="3"/>
      <c r="H29" s="3" t="s">
        <v>32</v>
      </c>
    </row>
    <row r="30" spans="1:9" ht="16.2" thickBot="1">
      <c r="A30" s="19"/>
      <c r="B30" s="20"/>
      <c r="C30" s="87" t="s">
        <v>33</v>
      </c>
      <c r="D30" s="88"/>
      <c r="E30" s="88"/>
      <c r="F30" s="88"/>
      <c r="G30" s="88"/>
      <c r="H30" s="88"/>
      <c r="I30" s="89"/>
    </row>
    <row r="31" spans="1:9" ht="15" thickBot="1">
      <c r="A31" s="90"/>
      <c r="B31" s="91"/>
      <c r="C31" s="21"/>
      <c r="D31" s="22"/>
      <c r="E31" s="23"/>
      <c r="F31" s="96"/>
      <c r="G31" s="97"/>
      <c r="H31" s="97"/>
      <c r="I31" s="98"/>
    </row>
    <row r="32" spans="1:9" ht="15" thickBot="1">
      <c r="A32" s="92"/>
      <c r="B32" s="93"/>
      <c r="C32" s="99" t="s">
        <v>34</v>
      </c>
      <c r="D32" s="100"/>
      <c r="E32" s="24">
        <v>-12681.445619304082</v>
      </c>
      <c r="F32" s="86" t="s">
        <v>35</v>
      </c>
      <c r="G32" s="84"/>
      <c r="H32" s="84"/>
      <c r="I32" s="85"/>
    </row>
    <row r="33" spans="1:9" ht="15.6" thickTop="1" thickBot="1">
      <c r="A33" s="94"/>
      <c r="B33" s="95"/>
      <c r="C33" s="25"/>
      <c r="D33" s="23"/>
      <c r="E33" s="26"/>
      <c r="F33" s="101"/>
      <c r="G33" s="102"/>
      <c r="H33" s="102"/>
      <c r="I33" s="103"/>
    </row>
    <row r="34" spans="1:9" ht="16.2" thickBot="1">
      <c r="A34" s="27" t="s">
        <v>36</v>
      </c>
      <c r="B34" s="28" t="s">
        <v>37</v>
      </c>
      <c r="C34" s="29" t="s">
        <v>38</v>
      </c>
      <c r="D34" s="30" t="s">
        <v>39</v>
      </c>
      <c r="E34" s="31" t="s">
        <v>1</v>
      </c>
      <c r="F34" s="81" t="s">
        <v>40</v>
      </c>
      <c r="G34" s="82"/>
      <c r="H34" s="82"/>
      <c r="I34" s="83"/>
    </row>
    <row r="35" spans="1:9">
      <c r="A35" s="32" t="s">
        <v>41</v>
      </c>
      <c r="B35" s="33" t="s">
        <v>42</v>
      </c>
      <c r="C35" s="34">
        <v>3414388.3867631545</v>
      </c>
      <c r="D35" s="35">
        <v>8.0551142145335319E-10</v>
      </c>
      <c r="E35" s="36">
        <v>2.7503288428154101E-3</v>
      </c>
      <c r="F35" s="84" t="s">
        <v>43</v>
      </c>
      <c r="G35" s="84"/>
      <c r="H35" s="84"/>
      <c r="I35" s="85"/>
    </row>
    <row r="36" spans="1:9" ht="14.4" customHeight="1">
      <c r="A36" s="32" t="s">
        <v>41</v>
      </c>
      <c r="B36" s="33" t="s">
        <v>44</v>
      </c>
      <c r="C36" s="37">
        <v>-120787.61323684547</v>
      </c>
      <c r="D36" s="38">
        <v>9.4759647512368192E-2</v>
      </c>
      <c r="E36" s="39">
        <v>-11445.791654183735</v>
      </c>
      <c r="F36" s="84" t="s">
        <v>45</v>
      </c>
      <c r="G36" s="84"/>
      <c r="H36" s="84"/>
      <c r="I36" s="85"/>
    </row>
    <row r="37" spans="1:9">
      <c r="A37" s="40" t="s">
        <v>46</v>
      </c>
      <c r="B37" s="33" t="s">
        <v>47</v>
      </c>
      <c r="C37" s="37">
        <v>4224184.7130368464</v>
      </c>
      <c r="D37" s="41">
        <v>0</v>
      </c>
      <c r="E37" s="39">
        <v>0</v>
      </c>
      <c r="F37" s="84" t="s">
        <v>43</v>
      </c>
      <c r="G37" s="84"/>
      <c r="H37" s="84"/>
      <c r="I37" s="85"/>
    </row>
    <row r="38" spans="1:9" ht="14.4" customHeight="1" thickBot="1">
      <c r="A38" s="32" t="s">
        <v>46</v>
      </c>
      <c r="B38" s="33" t="s">
        <v>44</v>
      </c>
      <c r="C38" s="42">
        <v>-49117.656963153742</v>
      </c>
      <c r="D38" s="43">
        <v>2.5157077756704612E-2</v>
      </c>
      <c r="E38" s="44">
        <v>-1235.6567154492025</v>
      </c>
      <c r="F38" s="84" t="s">
        <v>45</v>
      </c>
      <c r="G38" s="84"/>
      <c r="H38" s="84"/>
      <c r="I38" s="85"/>
    </row>
    <row r="39" spans="1:9" ht="15" thickBot="1">
      <c r="A39" s="45"/>
      <c r="B39" s="46"/>
      <c r="C39" s="47" t="s">
        <v>48</v>
      </c>
      <c r="D39" s="48"/>
      <c r="E39" s="49">
        <v>-12681.445619304095</v>
      </c>
      <c r="F39" s="86"/>
      <c r="G39" s="84"/>
      <c r="H39" s="84"/>
      <c r="I39" s="85"/>
    </row>
    <row r="40" spans="1:9" ht="15" thickTop="1"/>
    <row r="41" spans="1:9" ht="21">
      <c r="A41" s="50">
        <v>45017</v>
      </c>
    </row>
    <row r="42" spans="1:9" ht="15" thickBot="1">
      <c r="A42" s="7" t="s">
        <v>31</v>
      </c>
      <c r="B42" s="18"/>
      <c r="C42" s="3"/>
      <c r="H42" s="3" t="s">
        <v>32</v>
      </c>
    </row>
    <row r="43" spans="1:9" ht="16.2" thickBot="1">
      <c r="A43" s="19"/>
      <c r="B43" s="20"/>
      <c r="C43" s="87" t="s">
        <v>33</v>
      </c>
      <c r="D43" s="88"/>
      <c r="E43" s="88"/>
      <c r="F43" s="88"/>
      <c r="G43" s="88"/>
      <c r="H43" s="88"/>
      <c r="I43" s="89"/>
    </row>
    <row r="44" spans="1:9" ht="15" thickBot="1">
      <c r="A44" s="90"/>
      <c r="B44" s="91"/>
      <c r="C44" s="21"/>
      <c r="D44" s="22"/>
      <c r="E44" s="23"/>
      <c r="F44" s="96"/>
      <c r="G44" s="97"/>
      <c r="H44" s="97"/>
      <c r="I44" s="98"/>
    </row>
    <row r="45" spans="1:9" ht="15" thickBot="1">
      <c r="A45" s="92"/>
      <c r="B45" s="93"/>
      <c r="C45" s="99" t="s">
        <v>34</v>
      </c>
      <c r="D45" s="100"/>
      <c r="E45" s="24">
        <v>-9853.1298285662197</v>
      </c>
      <c r="F45" s="86" t="s">
        <v>35</v>
      </c>
      <c r="G45" s="84"/>
      <c r="H45" s="84"/>
      <c r="I45" s="85"/>
    </row>
    <row r="46" spans="1:9" ht="15.6" thickTop="1" thickBot="1">
      <c r="A46" s="94"/>
      <c r="B46" s="95"/>
      <c r="C46" s="25"/>
      <c r="D46" s="23"/>
      <c r="E46" s="26"/>
      <c r="F46" s="101"/>
      <c r="G46" s="102"/>
      <c r="H46" s="102"/>
      <c r="I46" s="103"/>
    </row>
    <row r="47" spans="1:9" ht="16.2" thickBot="1">
      <c r="A47" s="27" t="s">
        <v>36</v>
      </c>
      <c r="B47" s="28" t="s">
        <v>37</v>
      </c>
      <c r="C47" s="29" t="s">
        <v>38</v>
      </c>
      <c r="D47" s="30" t="s">
        <v>39</v>
      </c>
      <c r="E47" s="31" t="s">
        <v>1</v>
      </c>
      <c r="F47" s="81" t="s">
        <v>40</v>
      </c>
      <c r="G47" s="82"/>
      <c r="H47" s="82"/>
      <c r="I47" s="83"/>
    </row>
    <row r="48" spans="1:9">
      <c r="A48" s="32" t="s">
        <v>41</v>
      </c>
      <c r="B48" s="33" t="s">
        <v>42</v>
      </c>
      <c r="C48" s="34">
        <v>2838704.544773865</v>
      </c>
      <c r="D48" s="35">
        <v>4.128662592361998E-9</v>
      </c>
      <c r="E48" s="36">
        <v>1.1720053264775852E-2</v>
      </c>
      <c r="F48" s="84" t="s">
        <v>43</v>
      </c>
      <c r="G48" s="84"/>
      <c r="H48" s="84"/>
      <c r="I48" s="85"/>
    </row>
    <row r="49" spans="1:9" ht="14.4" customHeight="1">
      <c r="A49" s="32" t="s">
        <v>41</v>
      </c>
      <c r="B49" s="33" t="s">
        <v>44</v>
      </c>
      <c r="C49" s="37">
        <v>-96681.455226134975</v>
      </c>
      <c r="D49" s="38">
        <v>9.2339028548277829E-2</v>
      </c>
      <c r="E49" s="39">
        <v>-8927.4716542151218</v>
      </c>
      <c r="F49" s="84" t="s">
        <v>45</v>
      </c>
      <c r="G49" s="84"/>
      <c r="H49" s="84"/>
      <c r="I49" s="85"/>
    </row>
    <row r="50" spans="1:9" ht="14.4" customHeight="1">
      <c r="A50" s="40" t="s">
        <v>46</v>
      </c>
      <c r="B50" s="33" t="s">
        <v>47</v>
      </c>
      <c r="C50" s="37">
        <v>3778738.5330261351</v>
      </c>
      <c r="D50" s="41">
        <v>0</v>
      </c>
      <c r="E50" s="39">
        <v>0</v>
      </c>
      <c r="F50" s="84" t="s">
        <v>43</v>
      </c>
      <c r="G50" s="84"/>
      <c r="H50" s="84"/>
      <c r="I50" s="85"/>
    </row>
    <row r="51" spans="1:9" ht="14.4" customHeight="1" thickBot="1">
      <c r="A51" s="32" t="s">
        <v>46</v>
      </c>
      <c r="B51" s="33" t="s">
        <v>44</v>
      </c>
      <c r="C51" s="42">
        <v>-44117.406973864883</v>
      </c>
      <c r="D51" s="43">
        <v>2.0981965122128011E-2</v>
      </c>
      <c r="E51" s="44">
        <v>-925.66989440436009</v>
      </c>
      <c r="F51" s="84" t="s">
        <v>45</v>
      </c>
      <c r="G51" s="84"/>
      <c r="H51" s="84"/>
      <c r="I51" s="85"/>
    </row>
    <row r="52" spans="1:9" ht="15" thickBot="1">
      <c r="A52" s="45"/>
      <c r="B52" s="46"/>
      <c r="C52" s="47" t="s">
        <v>48</v>
      </c>
      <c r="D52" s="48"/>
      <c r="E52" s="49">
        <v>-9853.1298285662178</v>
      </c>
      <c r="F52" s="86"/>
      <c r="G52" s="84"/>
      <c r="H52" s="84"/>
      <c r="I52" s="85"/>
    </row>
    <row r="53" spans="1:9" ht="15" thickTop="1"/>
    <row r="54" spans="1:9" ht="21">
      <c r="A54" s="50">
        <v>45047</v>
      </c>
    </row>
    <row r="55" spans="1:9" ht="15" thickBot="1">
      <c r="A55" s="7" t="s">
        <v>31</v>
      </c>
      <c r="B55" s="18"/>
      <c r="C55" s="3"/>
      <c r="H55" s="3" t="s">
        <v>32</v>
      </c>
    </row>
    <row r="56" spans="1:9" ht="16.2" thickBot="1">
      <c r="A56" s="19"/>
      <c r="B56" s="20"/>
      <c r="C56" s="87" t="s">
        <v>33</v>
      </c>
      <c r="D56" s="88"/>
      <c r="E56" s="88"/>
      <c r="F56" s="88"/>
      <c r="G56" s="88"/>
      <c r="H56" s="88"/>
      <c r="I56" s="89"/>
    </row>
    <row r="57" spans="1:9" ht="15" thickBot="1">
      <c r="A57" s="90"/>
      <c r="B57" s="91"/>
      <c r="C57" s="21"/>
      <c r="D57" s="22"/>
      <c r="E57" s="23"/>
      <c r="F57" s="96"/>
      <c r="G57" s="97"/>
      <c r="H57" s="97"/>
      <c r="I57" s="98"/>
    </row>
    <row r="58" spans="1:9" ht="15" thickBot="1">
      <c r="A58" s="92"/>
      <c r="B58" s="93"/>
      <c r="C58" s="99" t="s">
        <v>34</v>
      </c>
      <c r="D58" s="100"/>
      <c r="E58" s="24">
        <v>-8832.2440958695952</v>
      </c>
      <c r="F58" s="86" t="s">
        <v>35</v>
      </c>
      <c r="G58" s="84"/>
      <c r="H58" s="84"/>
      <c r="I58" s="85"/>
    </row>
    <row r="59" spans="1:9" ht="15.6" thickTop="1" thickBot="1">
      <c r="A59" s="94"/>
      <c r="B59" s="95"/>
      <c r="C59" s="25"/>
      <c r="D59" s="23"/>
      <c r="E59" s="26"/>
      <c r="F59" s="101"/>
      <c r="G59" s="102"/>
      <c r="H59" s="102"/>
      <c r="I59" s="103"/>
    </row>
    <row r="60" spans="1:9" ht="16.2" thickBot="1">
      <c r="A60" s="27" t="s">
        <v>36</v>
      </c>
      <c r="B60" s="28" t="s">
        <v>37</v>
      </c>
      <c r="C60" s="29" t="s">
        <v>38</v>
      </c>
      <c r="D60" s="30" t="s">
        <v>39</v>
      </c>
      <c r="E60" s="31" t="s">
        <v>1</v>
      </c>
      <c r="F60" s="81" t="s">
        <v>40</v>
      </c>
      <c r="G60" s="82"/>
      <c r="H60" s="82"/>
      <c r="I60" s="83"/>
    </row>
    <row r="61" spans="1:9" ht="14.4" customHeight="1">
      <c r="A61" s="32" t="s">
        <v>41</v>
      </c>
      <c r="B61" s="33" t="s">
        <v>42</v>
      </c>
      <c r="C61" s="34">
        <v>2448907.9359742939</v>
      </c>
      <c r="D61" s="35">
        <v>4.4184574055083914E-10</v>
      </c>
      <c r="E61" s="36">
        <v>1.0820395405113888E-3</v>
      </c>
      <c r="F61" s="84" t="s">
        <v>43</v>
      </c>
      <c r="G61" s="84"/>
      <c r="H61" s="84"/>
      <c r="I61" s="85"/>
    </row>
    <row r="62" spans="1:9" ht="14.4" customHeight="1">
      <c r="A62" s="32" t="s">
        <v>41</v>
      </c>
      <c r="B62" s="33" t="s">
        <v>44</v>
      </c>
      <c r="C62" s="37">
        <v>-85295.064025706146</v>
      </c>
      <c r="D62" s="38">
        <v>9.520072052330808E-2</v>
      </c>
      <c r="E62" s="39">
        <v>-8120.1515523289199</v>
      </c>
      <c r="F62" s="84" t="s">
        <v>45</v>
      </c>
      <c r="G62" s="84"/>
      <c r="H62" s="84"/>
      <c r="I62" s="85"/>
    </row>
    <row r="63" spans="1:9" ht="14.4" customHeight="1">
      <c r="A63" s="40" t="s">
        <v>46</v>
      </c>
      <c r="B63" s="33" t="s">
        <v>47</v>
      </c>
      <c r="C63" s="37">
        <v>3741851.9411257068</v>
      </c>
      <c r="D63" s="41">
        <v>0</v>
      </c>
      <c r="E63" s="39">
        <v>0</v>
      </c>
      <c r="F63" s="84" t="s">
        <v>43</v>
      </c>
      <c r="G63" s="84"/>
      <c r="H63" s="84"/>
      <c r="I63" s="85"/>
    </row>
    <row r="64" spans="1:9" ht="14.4" customHeight="1" thickBot="1">
      <c r="A64" s="32" t="s">
        <v>46</v>
      </c>
      <c r="B64" s="33" t="s">
        <v>44</v>
      </c>
      <c r="C64" s="42">
        <v>-39867.468874293379</v>
      </c>
      <c r="D64" s="43">
        <v>1.7861520826051989E-2</v>
      </c>
      <c r="E64" s="44">
        <v>-712.09362558017062</v>
      </c>
      <c r="F64" s="84" t="s">
        <v>45</v>
      </c>
      <c r="G64" s="84"/>
      <c r="H64" s="84"/>
      <c r="I64" s="85"/>
    </row>
    <row r="65" spans="1:9" ht="15" thickBot="1">
      <c r="A65" s="45"/>
      <c r="B65" s="46"/>
      <c r="C65" s="47" t="s">
        <v>48</v>
      </c>
      <c r="D65" s="48"/>
      <c r="E65" s="49">
        <v>-8832.2440958695497</v>
      </c>
      <c r="F65" s="86"/>
      <c r="G65" s="84"/>
      <c r="H65" s="84"/>
      <c r="I65" s="85"/>
    </row>
    <row r="66" spans="1:9" ht="15" thickTop="1"/>
    <row r="67" spans="1:9" ht="21">
      <c r="A67" s="50">
        <v>45078</v>
      </c>
    </row>
    <row r="68" spans="1:9" ht="15" thickBot="1">
      <c r="A68" s="7" t="s">
        <v>31</v>
      </c>
      <c r="B68" s="18"/>
      <c r="C68" s="3"/>
      <c r="H68" s="3" t="s">
        <v>32</v>
      </c>
    </row>
    <row r="69" spans="1:9" ht="16.2" thickBot="1">
      <c r="A69" s="19"/>
      <c r="B69" s="20"/>
      <c r="C69" s="87" t="s">
        <v>33</v>
      </c>
      <c r="D69" s="88"/>
      <c r="E69" s="88"/>
      <c r="F69" s="88"/>
      <c r="G69" s="88"/>
      <c r="H69" s="88"/>
      <c r="I69" s="89"/>
    </row>
    <row r="70" spans="1:9" ht="15" thickBot="1">
      <c r="A70" s="90"/>
      <c r="B70" s="91"/>
      <c r="C70" s="21"/>
      <c r="D70" s="22"/>
      <c r="E70" s="23"/>
      <c r="F70" s="96"/>
      <c r="G70" s="97"/>
      <c r="H70" s="97"/>
      <c r="I70" s="98"/>
    </row>
    <row r="71" spans="1:9" ht="15" customHeight="1" thickBot="1">
      <c r="A71" s="92"/>
      <c r="B71" s="93"/>
      <c r="C71" s="99" t="s">
        <v>34</v>
      </c>
      <c r="D71" s="100"/>
      <c r="E71" s="24">
        <v>-7803.8839503387571</v>
      </c>
      <c r="F71" s="86" t="s">
        <v>35</v>
      </c>
      <c r="G71" s="84"/>
      <c r="H71" s="84"/>
      <c r="I71" s="85"/>
    </row>
    <row r="72" spans="1:9" ht="15.6" thickTop="1" thickBot="1">
      <c r="A72" s="94"/>
      <c r="B72" s="95"/>
      <c r="C72" s="25"/>
      <c r="D72" s="23"/>
      <c r="E72" s="26"/>
      <c r="F72" s="101"/>
      <c r="G72" s="102"/>
      <c r="H72" s="102"/>
      <c r="I72" s="103"/>
    </row>
    <row r="73" spans="1:9" ht="16.2" thickBot="1">
      <c r="A73" s="27" t="s">
        <v>36</v>
      </c>
      <c r="B73" s="28" t="s">
        <v>37</v>
      </c>
      <c r="C73" s="29" t="s">
        <v>38</v>
      </c>
      <c r="D73" s="30" t="s">
        <v>39</v>
      </c>
      <c r="E73" s="31" t="s">
        <v>1</v>
      </c>
      <c r="F73" s="81" t="s">
        <v>40</v>
      </c>
      <c r="G73" s="82"/>
      <c r="H73" s="82"/>
      <c r="I73" s="83"/>
    </row>
    <row r="74" spans="1:9" ht="14.4" customHeight="1">
      <c r="A74" s="32" t="s">
        <v>41</v>
      </c>
      <c r="B74" s="33" t="s">
        <v>42</v>
      </c>
      <c r="C74" s="34">
        <v>2306454.2866411079</v>
      </c>
      <c r="D74" s="35">
        <v>5.8154607934790548E-9</v>
      </c>
      <c r="E74" s="36">
        <v>1.3413094475913065E-2</v>
      </c>
      <c r="F74" s="84" t="s">
        <v>43</v>
      </c>
      <c r="G74" s="84"/>
      <c r="H74" s="84"/>
      <c r="I74" s="85"/>
    </row>
    <row r="75" spans="1:9" ht="14.4" customHeight="1">
      <c r="A75" s="32" t="s">
        <v>41</v>
      </c>
      <c r="B75" s="33" t="s">
        <v>44</v>
      </c>
      <c r="C75" s="37">
        <v>-71819.713358892128</v>
      </c>
      <c r="D75" s="38">
        <v>9.622989767693417E-2</v>
      </c>
      <c r="E75" s="39">
        <v>-6911.2036677129317</v>
      </c>
      <c r="F75" s="84" t="s">
        <v>45</v>
      </c>
      <c r="G75" s="84"/>
      <c r="H75" s="84"/>
      <c r="I75" s="85"/>
    </row>
    <row r="76" spans="1:9" ht="14.4" customHeight="1">
      <c r="A76" s="40" t="s">
        <v>46</v>
      </c>
      <c r="B76" s="33" t="s">
        <v>47</v>
      </c>
      <c r="C76" s="37">
        <v>3042940.3536588922</v>
      </c>
      <c r="D76" s="41">
        <v>0</v>
      </c>
      <c r="E76" s="39">
        <v>0</v>
      </c>
      <c r="F76" s="84" t="s">
        <v>43</v>
      </c>
      <c r="G76" s="84"/>
      <c r="H76" s="84"/>
      <c r="I76" s="85"/>
    </row>
    <row r="77" spans="1:9" ht="14.4" customHeight="1" thickBot="1">
      <c r="A77" s="32" t="s">
        <v>46</v>
      </c>
      <c r="B77" s="33" t="s">
        <v>44</v>
      </c>
      <c r="C77" s="42">
        <v>-30662.246341107879</v>
      </c>
      <c r="D77" s="43">
        <v>2.9113773524267566E-2</v>
      </c>
      <c r="E77" s="44">
        <v>-892.69369572031655</v>
      </c>
      <c r="F77" s="84" t="s">
        <v>45</v>
      </c>
      <c r="G77" s="84"/>
      <c r="H77" s="84"/>
      <c r="I77" s="85"/>
    </row>
    <row r="78" spans="1:9" ht="15" thickBot="1">
      <c r="A78" s="45"/>
      <c r="B78" s="46"/>
      <c r="C78" s="47" t="s">
        <v>48</v>
      </c>
      <c r="D78" s="48"/>
      <c r="E78" s="49">
        <v>-7803.8839503387717</v>
      </c>
      <c r="F78" s="86"/>
      <c r="G78" s="84"/>
      <c r="H78" s="84"/>
      <c r="I78" s="85"/>
    </row>
    <row r="79" spans="1:9" ht="15" thickTop="1"/>
    <row r="80" spans="1:9" ht="21">
      <c r="A80" s="50">
        <v>45108</v>
      </c>
    </row>
    <row r="81" spans="1:9" ht="15" thickBot="1">
      <c r="A81" s="7" t="s">
        <v>31</v>
      </c>
      <c r="B81" s="18"/>
      <c r="C81" s="3"/>
      <c r="H81" s="3" t="s">
        <v>32</v>
      </c>
    </row>
    <row r="82" spans="1:9" ht="16.2" thickBot="1">
      <c r="A82" s="19"/>
      <c r="B82" s="20"/>
      <c r="C82" s="87" t="s">
        <v>33</v>
      </c>
      <c r="D82" s="88"/>
      <c r="E82" s="88"/>
      <c r="F82" s="88"/>
      <c r="G82" s="88"/>
      <c r="H82" s="88"/>
      <c r="I82" s="89"/>
    </row>
    <row r="83" spans="1:9" ht="15" thickBot="1">
      <c r="A83" s="90"/>
      <c r="B83" s="91"/>
      <c r="C83" s="21"/>
      <c r="D83" s="22"/>
      <c r="E83" s="23"/>
      <c r="F83" s="96"/>
      <c r="G83" s="97"/>
      <c r="H83" s="97"/>
      <c r="I83" s="98"/>
    </row>
    <row r="84" spans="1:9" ht="15" thickBot="1">
      <c r="A84" s="92"/>
      <c r="B84" s="93"/>
      <c r="C84" s="99" t="s">
        <v>34</v>
      </c>
      <c r="D84" s="100"/>
      <c r="E84" s="24">
        <v>-7641.4803835193161</v>
      </c>
      <c r="F84" s="86" t="s">
        <v>35</v>
      </c>
      <c r="G84" s="84"/>
      <c r="H84" s="84"/>
      <c r="I84" s="85"/>
    </row>
    <row r="85" spans="1:9" ht="15.6" thickTop="1" thickBot="1">
      <c r="A85" s="94"/>
      <c r="B85" s="95"/>
      <c r="C85" s="25"/>
      <c r="D85" s="23"/>
      <c r="E85" s="26"/>
      <c r="F85" s="101"/>
      <c r="G85" s="102"/>
      <c r="H85" s="102"/>
      <c r="I85" s="103"/>
    </row>
    <row r="86" spans="1:9" ht="16.2" thickBot="1">
      <c r="A86" s="27" t="s">
        <v>36</v>
      </c>
      <c r="B86" s="28" t="s">
        <v>37</v>
      </c>
      <c r="C86" s="29" t="s">
        <v>38</v>
      </c>
      <c r="D86" s="30" t="s">
        <v>39</v>
      </c>
      <c r="E86" s="31" t="s">
        <v>1</v>
      </c>
      <c r="F86" s="81" t="s">
        <v>40</v>
      </c>
      <c r="G86" s="82"/>
      <c r="H86" s="82"/>
      <c r="I86" s="83"/>
    </row>
    <row r="87" spans="1:9" ht="14.4" customHeight="1">
      <c r="A87" s="32" t="s">
        <v>41</v>
      </c>
      <c r="B87" s="33" t="s">
        <v>42</v>
      </c>
      <c r="C87" s="34">
        <v>2286184.2623111419</v>
      </c>
      <c r="D87" s="35">
        <v>3.0292293673461756E-9</v>
      </c>
      <c r="E87" s="36">
        <v>6.9253765065575637E-3</v>
      </c>
      <c r="F87" s="84" t="s">
        <v>43</v>
      </c>
      <c r="G87" s="84"/>
      <c r="H87" s="84"/>
      <c r="I87" s="85"/>
    </row>
    <row r="88" spans="1:9" ht="14.4" customHeight="1">
      <c r="A88" s="32" t="s">
        <v>41</v>
      </c>
      <c r="B88" s="33" t="s">
        <v>44</v>
      </c>
      <c r="C88" s="37">
        <v>-70144.737688858062</v>
      </c>
      <c r="D88" s="38">
        <v>9.3512777392614321E-2</v>
      </c>
      <c r="E88" s="39">
        <v>-6559.4292407615076</v>
      </c>
      <c r="F88" s="84" t="s">
        <v>45</v>
      </c>
      <c r="G88" s="84"/>
      <c r="H88" s="84"/>
      <c r="I88" s="85"/>
    </row>
    <row r="89" spans="1:9" ht="14.4" customHeight="1">
      <c r="A89" s="40" t="s">
        <v>46</v>
      </c>
      <c r="B89" s="33" t="s">
        <v>47</v>
      </c>
      <c r="C89" s="37">
        <v>2953379.1290888586</v>
      </c>
      <c r="D89" s="41">
        <v>0</v>
      </c>
      <c r="E89" s="39">
        <v>0</v>
      </c>
      <c r="F89" s="84" t="s">
        <v>43</v>
      </c>
      <c r="G89" s="84"/>
      <c r="H89" s="84"/>
      <c r="I89" s="85"/>
    </row>
    <row r="90" spans="1:9" ht="14.4" customHeight="1" thickBot="1">
      <c r="A90" s="32" t="s">
        <v>46</v>
      </c>
      <c r="B90" s="33" t="s">
        <v>44</v>
      </c>
      <c r="C90" s="42">
        <v>-27353.550911141094</v>
      </c>
      <c r="D90" s="43">
        <v>3.9558230360999716E-2</v>
      </c>
      <c r="E90" s="44">
        <v>-1082.0580681342531</v>
      </c>
      <c r="F90" s="84" t="s">
        <v>45</v>
      </c>
      <c r="G90" s="84"/>
      <c r="H90" s="84"/>
      <c r="I90" s="85"/>
    </row>
    <row r="91" spans="1:9" ht="15" thickBot="1">
      <c r="A91" s="45"/>
      <c r="B91" s="46"/>
      <c r="C91" s="47" t="s">
        <v>48</v>
      </c>
      <c r="D91" s="48"/>
      <c r="E91" s="49">
        <v>-7641.4803835192542</v>
      </c>
      <c r="F91" s="86"/>
      <c r="G91" s="84"/>
      <c r="H91" s="84"/>
      <c r="I91" s="85"/>
    </row>
    <row r="92" spans="1:9" ht="15" thickTop="1"/>
    <row r="93" spans="1:9" ht="21">
      <c r="A93" s="50">
        <v>45139</v>
      </c>
    </row>
    <row r="94" spans="1:9" ht="15" thickBot="1">
      <c r="A94" s="7" t="s">
        <v>31</v>
      </c>
      <c r="B94" s="18"/>
      <c r="C94" s="3"/>
      <c r="H94" s="3" t="s">
        <v>32</v>
      </c>
    </row>
    <row r="95" spans="1:9" ht="16.2" thickBot="1">
      <c r="A95" s="19"/>
      <c r="B95" s="20"/>
      <c r="C95" s="87" t="s">
        <v>33</v>
      </c>
      <c r="D95" s="88"/>
      <c r="E95" s="88"/>
      <c r="F95" s="88"/>
      <c r="G95" s="88"/>
      <c r="H95" s="88"/>
      <c r="I95" s="89"/>
    </row>
    <row r="96" spans="1:9" ht="15" thickBot="1">
      <c r="A96" s="90"/>
      <c r="B96" s="91"/>
      <c r="C96" s="21"/>
      <c r="D96" s="22"/>
      <c r="E96" s="23"/>
      <c r="F96" s="96"/>
      <c r="G96" s="97"/>
      <c r="H96" s="97"/>
      <c r="I96" s="98"/>
    </row>
    <row r="97" spans="1:9" ht="15" thickBot="1">
      <c r="A97" s="92"/>
      <c r="B97" s="93"/>
      <c r="C97" s="99" t="s">
        <v>34</v>
      </c>
      <c r="D97" s="100"/>
      <c r="E97" s="24">
        <v>-8360.5136916348129</v>
      </c>
      <c r="F97" s="86" t="s">
        <v>35</v>
      </c>
      <c r="G97" s="84"/>
      <c r="H97" s="84"/>
      <c r="I97" s="85"/>
    </row>
    <row r="98" spans="1:9" ht="15.6" thickTop="1" thickBot="1">
      <c r="A98" s="94"/>
      <c r="B98" s="95"/>
      <c r="C98" s="25"/>
      <c r="D98" s="23"/>
      <c r="E98" s="26"/>
      <c r="F98" s="101"/>
      <c r="G98" s="102"/>
      <c r="H98" s="102"/>
      <c r="I98" s="103"/>
    </row>
    <row r="99" spans="1:9" ht="16.2" thickBot="1">
      <c r="A99" s="27" t="s">
        <v>36</v>
      </c>
      <c r="B99" s="28" t="s">
        <v>37</v>
      </c>
      <c r="C99" s="29" t="s">
        <v>38</v>
      </c>
      <c r="D99" s="30" t="s">
        <v>39</v>
      </c>
      <c r="E99" s="31" t="s">
        <v>1</v>
      </c>
      <c r="F99" s="81" t="s">
        <v>40</v>
      </c>
      <c r="G99" s="82"/>
      <c r="H99" s="82"/>
      <c r="I99" s="83"/>
    </row>
    <row r="100" spans="1:9">
      <c r="A100" s="32" t="s">
        <v>41</v>
      </c>
      <c r="B100" s="33" t="s">
        <v>42</v>
      </c>
      <c r="C100" s="34">
        <v>2209951.3141444121</v>
      </c>
      <c r="D100" s="35">
        <v>2.809664126357525E-9</v>
      </c>
      <c r="E100" s="36">
        <v>6.2092209283482235E-3</v>
      </c>
      <c r="F100" s="84" t="s">
        <v>43</v>
      </c>
      <c r="G100" s="84"/>
      <c r="H100" s="84"/>
      <c r="I100" s="85"/>
    </row>
    <row r="101" spans="1:9" ht="14.4" customHeight="1">
      <c r="A101" s="32" t="s">
        <v>41</v>
      </c>
      <c r="B101" s="33" t="s">
        <v>44</v>
      </c>
      <c r="C101" s="37">
        <v>-75963.685855587944</v>
      </c>
      <c r="D101" s="38">
        <v>9.5839586439938909E-2</v>
      </c>
      <c r="E101" s="39">
        <v>-7280.3282368529854</v>
      </c>
      <c r="F101" s="84" t="s">
        <v>45</v>
      </c>
      <c r="G101" s="84"/>
      <c r="H101" s="84"/>
      <c r="I101" s="85"/>
    </row>
    <row r="102" spans="1:9" ht="14.4" customHeight="1">
      <c r="A102" s="40" t="s">
        <v>46</v>
      </c>
      <c r="B102" s="33" t="s">
        <v>47</v>
      </c>
      <c r="C102" s="37">
        <v>3275461.0706555881</v>
      </c>
      <c r="D102" s="41">
        <v>0</v>
      </c>
      <c r="E102" s="39">
        <v>0</v>
      </c>
      <c r="F102" s="84" t="s">
        <v>43</v>
      </c>
      <c r="G102" s="84"/>
      <c r="H102" s="84"/>
      <c r="I102" s="85"/>
    </row>
    <row r="103" spans="1:9" ht="14.4" customHeight="1" thickBot="1">
      <c r="A103" s="32" t="s">
        <v>46</v>
      </c>
      <c r="B103" s="33" t="s">
        <v>44</v>
      </c>
      <c r="C103" s="42">
        <v>-35237.029344412033</v>
      </c>
      <c r="D103" s="43">
        <v>3.0655015025380903E-2</v>
      </c>
      <c r="E103" s="44">
        <v>-1080.1916640027387</v>
      </c>
      <c r="F103" s="84" t="s">
        <v>45</v>
      </c>
      <c r="G103" s="84"/>
      <c r="H103" s="84"/>
      <c r="I103" s="85"/>
    </row>
    <row r="104" spans="1:9" ht="15" thickBot="1">
      <c r="A104" s="45"/>
      <c r="B104" s="46"/>
      <c r="C104" s="47" t="s">
        <v>48</v>
      </c>
      <c r="D104" s="48"/>
      <c r="E104" s="49">
        <v>-8360.5136916347965</v>
      </c>
      <c r="F104" s="86"/>
      <c r="G104" s="84"/>
      <c r="H104" s="84"/>
      <c r="I104" s="85"/>
    </row>
    <row r="105" spans="1:9" ht="15" thickTop="1"/>
    <row r="106" spans="1:9" ht="21">
      <c r="A106" s="50">
        <v>45170</v>
      </c>
    </row>
    <row r="107" spans="1:9" ht="15" thickBot="1">
      <c r="A107" s="7" t="s">
        <v>31</v>
      </c>
      <c r="B107" s="18"/>
      <c r="C107" s="3"/>
      <c r="H107" s="3" t="s">
        <v>32</v>
      </c>
    </row>
    <row r="108" spans="1:9" ht="16.2" thickBot="1">
      <c r="A108" s="19"/>
      <c r="B108" s="20"/>
      <c r="C108" s="87" t="s">
        <v>33</v>
      </c>
      <c r="D108" s="88"/>
      <c r="E108" s="88"/>
      <c r="F108" s="88"/>
      <c r="G108" s="88"/>
      <c r="H108" s="88"/>
      <c r="I108" s="89"/>
    </row>
    <row r="109" spans="1:9" ht="15" thickBot="1">
      <c r="A109" s="90"/>
      <c r="B109" s="91"/>
      <c r="C109" s="21"/>
      <c r="D109" s="22"/>
      <c r="E109" s="23"/>
      <c r="F109" s="96"/>
      <c r="G109" s="97"/>
      <c r="H109" s="97"/>
      <c r="I109" s="98"/>
    </row>
    <row r="110" spans="1:9" ht="15" thickBot="1">
      <c r="A110" s="92"/>
      <c r="B110" s="93"/>
      <c r="C110" s="99" t="s">
        <v>34</v>
      </c>
      <c r="D110" s="100"/>
      <c r="E110" s="24">
        <v>-8996.4102840371779</v>
      </c>
      <c r="F110" s="86" t="s">
        <v>35</v>
      </c>
      <c r="G110" s="84"/>
      <c r="H110" s="84"/>
      <c r="I110" s="85"/>
    </row>
    <row r="111" spans="1:9" ht="15.6" thickTop="1" thickBot="1">
      <c r="A111" s="94"/>
      <c r="B111" s="95"/>
      <c r="C111" s="25"/>
      <c r="D111" s="23"/>
      <c r="E111" s="26"/>
      <c r="F111" s="101"/>
      <c r="G111" s="102"/>
      <c r="H111" s="102"/>
      <c r="I111" s="103"/>
    </row>
    <row r="112" spans="1:9" ht="16.2" thickBot="1">
      <c r="A112" s="27" t="s">
        <v>36</v>
      </c>
      <c r="B112" s="28" t="s">
        <v>37</v>
      </c>
      <c r="C112" s="29" t="s">
        <v>38</v>
      </c>
      <c r="D112" s="30" t="s">
        <v>39</v>
      </c>
      <c r="E112" s="31" t="s">
        <v>1</v>
      </c>
      <c r="F112" s="81" t="s">
        <v>40</v>
      </c>
      <c r="G112" s="82"/>
      <c r="H112" s="82"/>
      <c r="I112" s="83"/>
    </row>
    <row r="113" spans="1:9" ht="14.4" customHeight="1">
      <c r="A113" s="32" t="s">
        <v>41</v>
      </c>
      <c r="B113" s="33" t="s">
        <v>42</v>
      </c>
      <c r="C113" s="34">
        <v>2133787.7312695715</v>
      </c>
      <c r="D113" s="35">
        <v>9.7227492723561681E-10</v>
      </c>
      <c r="E113" s="36">
        <v>2.0746283111563743E-3</v>
      </c>
      <c r="F113" s="84" t="s">
        <v>43</v>
      </c>
      <c r="G113" s="84"/>
      <c r="H113" s="84"/>
      <c r="I113" s="85"/>
    </row>
    <row r="114" spans="1:9" ht="14.4" customHeight="1">
      <c r="A114" s="32" t="s">
        <v>41</v>
      </c>
      <c r="B114" s="33" t="s">
        <v>44</v>
      </c>
      <c r="C114" s="37">
        <v>-79963.268730428535</v>
      </c>
      <c r="D114" s="38">
        <v>9.4037470109837359E-2</v>
      </c>
      <c r="E114" s="39">
        <v>-7519.5434931225655</v>
      </c>
      <c r="F114" s="84" t="s">
        <v>45</v>
      </c>
      <c r="G114" s="84"/>
      <c r="H114" s="84"/>
      <c r="I114" s="85"/>
    </row>
    <row r="115" spans="1:9" ht="14.4" customHeight="1">
      <c r="A115" s="40" t="s">
        <v>46</v>
      </c>
      <c r="B115" s="33" t="s">
        <v>47</v>
      </c>
      <c r="C115" s="37">
        <v>3304887.0961304284</v>
      </c>
      <c r="D115" s="41">
        <v>0</v>
      </c>
      <c r="E115" s="39">
        <v>0</v>
      </c>
      <c r="F115" s="84" t="s">
        <v>43</v>
      </c>
      <c r="G115" s="84"/>
      <c r="H115" s="84"/>
      <c r="I115" s="85"/>
    </row>
    <row r="116" spans="1:9" ht="14.4" customHeight="1" thickBot="1">
      <c r="A116" s="32" t="s">
        <v>46</v>
      </c>
      <c r="B116" s="33" t="s">
        <v>44</v>
      </c>
      <c r="C116" s="42">
        <v>-40567.573869571555</v>
      </c>
      <c r="D116" s="43">
        <v>3.6405156253394994E-2</v>
      </c>
      <c r="E116" s="44">
        <v>-1476.8688655428962</v>
      </c>
      <c r="F116" s="84" t="s">
        <v>45</v>
      </c>
      <c r="G116" s="84"/>
      <c r="H116" s="84"/>
      <c r="I116" s="85"/>
    </row>
    <row r="117" spans="1:9" ht="15" thickBot="1">
      <c r="A117" s="45"/>
      <c r="B117" s="46"/>
      <c r="C117" s="47" t="s">
        <v>48</v>
      </c>
      <c r="D117" s="48"/>
      <c r="E117" s="49">
        <v>-8996.4102840371506</v>
      </c>
      <c r="F117" s="86"/>
      <c r="G117" s="84"/>
      <c r="H117" s="84"/>
      <c r="I117" s="85"/>
    </row>
    <row r="118" spans="1:9" ht="15" thickTop="1"/>
    <row r="119" spans="1:9" ht="21">
      <c r="A119" s="50">
        <v>45200</v>
      </c>
    </row>
    <row r="120" spans="1:9" ht="15" thickBot="1">
      <c r="A120" s="7" t="s">
        <v>31</v>
      </c>
      <c r="B120" s="18"/>
      <c r="C120" s="3"/>
      <c r="H120" s="3" t="s">
        <v>32</v>
      </c>
    </row>
    <row r="121" spans="1:9" ht="16.2" thickBot="1">
      <c r="A121" s="19"/>
      <c r="B121" s="20"/>
      <c r="C121" s="87" t="s">
        <v>33</v>
      </c>
      <c r="D121" s="88"/>
      <c r="E121" s="88"/>
      <c r="F121" s="88"/>
      <c r="G121" s="88"/>
      <c r="H121" s="88"/>
      <c r="I121" s="89"/>
    </row>
    <row r="122" spans="1:9" ht="15" customHeight="1" thickBot="1">
      <c r="A122" s="90"/>
      <c r="B122" s="91"/>
      <c r="C122" s="21"/>
      <c r="D122" s="22"/>
      <c r="E122" s="23"/>
      <c r="F122" s="96"/>
      <c r="G122" s="97"/>
      <c r="H122" s="97"/>
      <c r="I122" s="98"/>
    </row>
    <row r="123" spans="1:9" ht="15" customHeight="1" thickBot="1">
      <c r="A123" s="92"/>
      <c r="B123" s="93"/>
      <c r="C123" s="99" t="s">
        <v>34</v>
      </c>
      <c r="D123" s="100"/>
      <c r="E123" s="24">
        <v>-10014.030195117346</v>
      </c>
      <c r="F123" s="86" t="s">
        <v>35</v>
      </c>
      <c r="G123" s="84"/>
      <c r="H123" s="84"/>
      <c r="I123" s="85"/>
    </row>
    <row r="124" spans="1:9" ht="15" customHeight="1" thickTop="1" thickBot="1">
      <c r="A124" s="94"/>
      <c r="B124" s="95"/>
      <c r="C124" s="25"/>
      <c r="D124" s="23"/>
      <c r="E124" s="26"/>
      <c r="F124" s="101"/>
      <c r="G124" s="102"/>
      <c r="H124" s="102"/>
      <c r="I124" s="103"/>
    </row>
    <row r="125" spans="1:9" ht="15" customHeight="1" thickBot="1">
      <c r="A125" s="27" t="s">
        <v>36</v>
      </c>
      <c r="B125" s="28" t="s">
        <v>37</v>
      </c>
      <c r="C125" s="29" t="s">
        <v>38</v>
      </c>
      <c r="D125" s="30" t="s">
        <v>39</v>
      </c>
      <c r="E125" s="31" t="s">
        <v>1</v>
      </c>
      <c r="F125" s="81" t="s">
        <v>40</v>
      </c>
      <c r="G125" s="82"/>
      <c r="H125" s="82"/>
      <c r="I125" s="83"/>
    </row>
    <row r="126" spans="1:9" ht="15" customHeight="1">
      <c r="A126" s="32" t="s">
        <v>41</v>
      </c>
      <c r="B126" s="33" t="s">
        <v>42</v>
      </c>
      <c r="C126" s="34">
        <v>2550492.7046408881</v>
      </c>
      <c r="D126" s="35">
        <v>1.7438282068349409E-9</v>
      </c>
      <c r="E126" s="36">
        <v>4.4476211196795186E-3</v>
      </c>
      <c r="F126" s="84" t="s">
        <v>43</v>
      </c>
      <c r="G126" s="84"/>
      <c r="H126" s="84"/>
      <c r="I126" s="85"/>
    </row>
    <row r="127" spans="1:9" ht="15" customHeight="1">
      <c r="A127" s="32" t="s">
        <v>41</v>
      </c>
      <c r="B127" s="33" t="s">
        <v>44</v>
      </c>
      <c r="C127" s="37">
        <v>-92959.295359111857</v>
      </c>
      <c r="D127" s="38">
        <v>9.361444146283808E-2</v>
      </c>
      <c r="E127" s="39">
        <v>-8702.3325138222517</v>
      </c>
      <c r="F127" s="84" t="s">
        <v>45</v>
      </c>
      <c r="G127" s="84"/>
      <c r="H127" s="84"/>
      <c r="I127" s="85"/>
    </row>
    <row r="128" spans="1:9" ht="15" customHeight="1">
      <c r="A128" s="40" t="s">
        <v>46</v>
      </c>
      <c r="B128" s="33" t="s">
        <v>47</v>
      </c>
      <c r="C128" s="37">
        <v>3588258.1297591114</v>
      </c>
      <c r="D128" s="41">
        <v>0</v>
      </c>
      <c r="E128" s="39">
        <v>0</v>
      </c>
      <c r="F128" s="84" t="s">
        <v>43</v>
      </c>
      <c r="G128" s="84"/>
      <c r="H128" s="84"/>
      <c r="I128" s="85"/>
    </row>
    <row r="129" spans="1:9" ht="14.4" customHeight="1" thickBot="1">
      <c r="A129" s="32" t="s">
        <v>46</v>
      </c>
      <c r="B129" s="33" t="s">
        <v>44</v>
      </c>
      <c r="C129" s="42">
        <v>-42404.380240888335</v>
      </c>
      <c r="D129" s="43">
        <v>3.0933175333886946E-2</v>
      </c>
      <c r="E129" s="44">
        <v>-1311.7021289162101</v>
      </c>
      <c r="F129" s="84" t="s">
        <v>45</v>
      </c>
      <c r="G129" s="84"/>
      <c r="H129" s="84"/>
      <c r="I129" s="85"/>
    </row>
    <row r="130" spans="1:9" ht="15" thickBot="1">
      <c r="A130" s="45"/>
      <c r="B130" s="46"/>
      <c r="C130" s="47" t="s">
        <v>48</v>
      </c>
      <c r="D130" s="48"/>
      <c r="E130" s="49">
        <v>-10014.030195117341</v>
      </c>
      <c r="F130" s="86"/>
      <c r="G130" s="84"/>
      <c r="H130" s="84"/>
      <c r="I130" s="85"/>
    </row>
    <row r="131" spans="1:9" ht="15" thickTop="1"/>
    <row r="132" spans="1:9" ht="21">
      <c r="A132" s="50">
        <v>45231</v>
      </c>
    </row>
    <row r="133" spans="1:9" ht="15" thickBot="1">
      <c r="A133" s="7" t="s">
        <v>31</v>
      </c>
      <c r="B133" s="18"/>
      <c r="C133" s="3"/>
      <c r="H133" s="3" t="s">
        <v>32</v>
      </c>
    </row>
    <row r="134" spans="1:9" ht="16.2" thickBot="1">
      <c r="A134" s="19"/>
      <c r="B134" s="20"/>
      <c r="C134" s="87" t="s">
        <v>33</v>
      </c>
      <c r="D134" s="88"/>
      <c r="E134" s="88"/>
      <c r="F134" s="88"/>
      <c r="G134" s="88"/>
      <c r="H134" s="88"/>
      <c r="I134" s="89"/>
    </row>
    <row r="135" spans="1:9" ht="15" thickBot="1">
      <c r="A135" s="90"/>
      <c r="B135" s="91"/>
      <c r="C135" s="21"/>
      <c r="D135" s="22"/>
      <c r="E135" s="23"/>
      <c r="F135" s="96"/>
      <c r="G135" s="97"/>
      <c r="H135" s="97"/>
      <c r="I135" s="98"/>
    </row>
    <row r="136" spans="1:9" ht="15" thickBot="1">
      <c r="A136" s="92"/>
      <c r="B136" s="93"/>
      <c r="C136" s="99" t="s">
        <v>34</v>
      </c>
      <c r="D136" s="100"/>
      <c r="E136" s="24">
        <v>-13678.02939619025</v>
      </c>
      <c r="F136" s="86" t="s">
        <v>35</v>
      </c>
      <c r="G136" s="84"/>
      <c r="H136" s="84"/>
      <c r="I136" s="85"/>
    </row>
    <row r="137" spans="1:9" ht="15.6" thickTop="1" thickBot="1">
      <c r="A137" s="94"/>
      <c r="B137" s="95"/>
      <c r="C137" s="25"/>
      <c r="D137" s="23"/>
      <c r="E137" s="26"/>
      <c r="F137" s="101"/>
      <c r="G137" s="102"/>
      <c r="H137" s="102"/>
      <c r="I137" s="103"/>
    </row>
    <row r="138" spans="1:9" ht="16.2" thickBot="1">
      <c r="A138" s="27" t="s">
        <v>36</v>
      </c>
      <c r="B138" s="28" t="s">
        <v>37</v>
      </c>
      <c r="C138" s="29" t="s">
        <v>38</v>
      </c>
      <c r="D138" s="30" t="s">
        <v>39</v>
      </c>
      <c r="E138" s="31" t="s">
        <v>1</v>
      </c>
      <c r="F138" s="81" t="s">
        <v>40</v>
      </c>
      <c r="G138" s="82"/>
      <c r="H138" s="82"/>
      <c r="I138" s="83"/>
    </row>
    <row r="139" spans="1:9" ht="14.4" customHeight="1">
      <c r="A139" s="32" t="s">
        <v>41</v>
      </c>
      <c r="B139" s="33" t="s">
        <v>42</v>
      </c>
      <c r="C139" s="34">
        <v>3134173.8269529743</v>
      </c>
      <c r="D139" s="35">
        <v>-4.2832980218232564E-10</v>
      </c>
      <c r="E139" s="36">
        <v>-1.3424600553037899E-3</v>
      </c>
      <c r="F139" s="84" t="s">
        <v>43</v>
      </c>
      <c r="G139" s="84"/>
      <c r="H139" s="84"/>
      <c r="I139" s="85"/>
    </row>
    <row r="140" spans="1:9" ht="14.4" customHeight="1">
      <c r="A140" s="32" t="s">
        <v>41</v>
      </c>
      <c r="B140" s="33" t="s">
        <v>44</v>
      </c>
      <c r="C140" s="37">
        <v>-108343.17304702569</v>
      </c>
      <c r="D140" s="38">
        <v>0.11315659870237352</v>
      </c>
      <c r="E140" s="39">
        <v>-12259.744954624097</v>
      </c>
      <c r="F140" s="84" t="s">
        <v>45</v>
      </c>
      <c r="G140" s="84"/>
      <c r="H140" s="84"/>
      <c r="I140" s="85"/>
    </row>
    <row r="141" spans="1:9" ht="14.4" customHeight="1">
      <c r="A141" s="40" t="s">
        <v>46</v>
      </c>
      <c r="B141" s="33" t="s">
        <v>47</v>
      </c>
      <c r="C141" s="37">
        <v>3838230.0824470264</v>
      </c>
      <c r="D141" s="41">
        <v>0</v>
      </c>
      <c r="E141" s="39">
        <v>0</v>
      </c>
      <c r="F141" s="84" t="s">
        <v>43</v>
      </c>
      <c r="G141" s="84"/>
      <c r="H141" s="84"/>
      <c r="I141" s="85"/>
    </row>
    <row r="142" spans="1:9" ht="14.4" customHeight="1" thickBot="1">
      <c r="A142" s="32" t="s">
        <v>46</v>
      </c>
      <c r="B142" s="33" t="s">
        <v>44</v>
      </c>
      <c r="C142" s="42">
        <v>-47211.647552973591</v>
      </c>
      <c r="D142" s="43">
        <v>3.0040957530972918E-2</v>
      </c>
      <c r="E142" s="44">
        <v>-1418.2830991061412</v>
      </c>
      <c r="F142" s="84" t="s">
        <v>45</v>
      </c>
      <c r="G142" s="84"/>
      <c r="H142" s="84"/>
      <c r="I142" s="85"/>
    </row>
    <row r="143" spans="1:9" ht="15" thickBot="1">
      <c r="A143" s="45"/>
      <c r="B143" s="46"/>
      <c r="C143" s="47" t="s">
        <v>48</v>
      </c>
      <c r="D143" s="48"/>
      <c r="E143" s="49">
        <v>-13678.029396190293</v>
      </c>
      <c r="F143" s="86"/>
      <c r="G143" s="84"/>
      <c r="H143" s="84"/>
      <c r="I143" s="85"/>
    </row>
    <row r="144" spans="1:9" ht="15" thickTop="1"/>
    <row r="145" spans="1:9" ht="21">
      <c r="A145" s="50">
        <v>45261</v>
      </c>
    </row>
    <row r="146" spans="1:9" ht="15" thickBot="1">
      <c r="A146" s="7" t="s">
        <v>31</v>
      </c>
      <c r="B146" s="18"/>
      <c r="C146" s="3"/>
      <c r="H146" s="3" t="s">
        <v>32</v>
      </c>
    </row>
    <row r="147" spans="1:9" ht="16.2" thickBot="1">
      <c r="A147" s="19"/>
      <c r="B147" s="20"/>
      <c r="C147" s="87" t="s">
        <v>33</v>
      </c>
      <c r="D147" s="88"/>
      <c r="E147" s="88"/>
      <c r="F147" s="88"/>
      <c r="G147" s="88"/>
      <c r="H147" s="88"/>
      <c r="I147" s="89"/>
    </row>
    <row r="148" spans="1:9" ht="15" thickBot="1">
      <c r="A148" s="90"/>
      <c r="B148" s="91"/>
      <c r="C148" s="21"/>
      <c r="D148" s="22"/>
      <c r="E148" s="23"/>
      <c r="F148" s="96"/>
      <c r="G148" s="97"/>
      <c r="H148" s="97"/>
      <c r="I148" s="98"/>
    </row>
    <row r="149" spans="1:9" ht="15" thickBot="1">
      <c r="A149" s="92"/>
      <c r="B149" s="93"/>
      <c r="C149" s="99" t="s">
        <v>34</v>
      </c>
      <c r="D149" s="100"/>
      <c r="E149" s="24">
        <v>-12905.071508046938</v>
      </c>
      <c r="F149" s="86" t="s">
        <v>35</v>
      </c>
      <c r="G149" s="84"/>
      <c r="H149" s="84"/>
      <c r="I149" s="85"/>
    </row>
    <row r="150" spans="1:9" ht="15.6" thickTop="1" thickBot="1">
      <c r="A150" s="94"/>
      <c r="B150" s="95"/>
      <c r="C150" s="25"/>
      <c r="D150" s="23"/>
      <c r="E150" s="26"/>
      <c r="F150" s="101"/>
      <c r="G150" s="102"/>
      <c r="H150" s="102"/>
      <c r="I150" s="103"/>
    </row>
    <row r="151" spans="1:9" ht="16.2" thickBot="1">
      <c r="A151" s="27" t="s">
        <v>36</v>
      </c>
      <c r="B151" s="28" t="s">
        <v>37</v>
      </c>
      <c r="C151" s="29" t="s">
        <v>38</v>
      </c>
      <c r="D151" s="30" t="s">
        <v>39</v>
      </c>
      <c r="E151" s="31" t="s">
        <v>1</v>
      </c>
      <c r="F151" s="81" t="s">
        <v>40</v>
      </c>
      <c r="G151" s="82"/>
      <c r="H151" s="82"/>
      <c r="I151" s="83"/>
    </row>
    <row r="152" spans="1:9">
      <c r="A152" s="32" t="s">
        <v>41</v>
      </c>
      <c r="B152" s="33" t="s">
        <v>42</v>
      </c>
      <c r="C152" s="34">
        <v>3502718.7027017986</v>
      </c>
      <c r="D152" s="35">
        <v>7.500498694357205E-10</v>
      </c>
      <c r="E152" s="36">
        <v>2.6272137056315404E-3</v>
      </c>
      <c r="F152" s="84" t="s">
        <v>43</v>
      </c>
      <c r="G152" s="84"/>
      <c r="H152" s="84"/>
      <c r="I152" s="85"/>
    </row>
    <row r="153" spans="1:9" ht="14.4" customHeight="1">
      <c r="A153" s="32" t="s">
        <v>41</v>
      </c>
      <c r="B153" s="33" t="s">
        <v>44</v>
      </c>
      <c r="C153" s="37">
        <v>-104969.29729820136</v>
      </c>
      <c r="D153" s="38">
        <v>0.10961403486493076</v>
      </c>
      <c r="E153" s="39">
        <v>-11506.108213792326</v>
      </c>
      <c r="F153" s="84" t="s">
        <v>45</v>
      </c>
      <c r="G153" s="84"/>
      <c r="H153" s="84"/>
      <c r="I153" s="85"/>
    </row>
    <row r="154" spans="1:9" ht="14.4" customHeight="1">
      <c r="A154" s="40" t="s">
        <v>46</v>
      </c>
      <c r="B154" s="33" t="s">
        <v>47</v>
      </c>
      <c r="C154" s="37">
        <v>3609154.3456982006</v>
      </c>
      <c r="D154" s="41">
        <v>0</v>
      </c>
      <c r="E154" s="39">
        <v>0</v>
      </c>
      <c r="F154" s="84" t="s">
        <v>43</v>
      </c>
      <c r="G154" s="84"/>
      <c r="H154" s="84"/>
      <c r="I154" s="85"/>
    </row>
    <row r="155" spans="1:9" ht="14.4" customHeight="1" thickBot="1">
      <c r="A155" s="32" t="s">
        <v>46</v>
      </c>
      <c r="B155" s="33" t="s">
        <v>44</v>
      </c>
      <c r="C155" s="42">
        <v>-44908.2243017992</v>
      </c>
      <c r="D155" s="43">
        <v>3.115166415992706E-2</v>
      </c>
      <c r="E155" s="44">
        <v>-1398.9659214683236</v>
      </c>
      <c r="F155" s="84" t="s">
        <v>45</v>
      </c>
      <c r="G155" s="84"/>
      <c r="H155" s="84"/>
      <c r="I155" s="85"/>
    </row>
    <row r="156" spans="1:9" ht="15" thickBot="1">
      <c r="A156" s="45"/>
      <c r="B156" s="46"/>
      <c r="C156" s="47" t="s">
        <v>48</v>
      </c>
      <c r="D156" s="48"/>
      <c r="E156" s="49">
        <v>-12905.071508046944</v>
      </c>
      <c r="F156" s="86"/>
      <c r="G156" s="84"/>
      <c r="H156" s="84"/>
      <c r="I156" s="85"/>
    </row>
    <row r="157" spans="1:9" ht="15" thickTop="1"/>
    <row r="159" spans="1:9">
      <c r="E159" s="51">
        <f>E149+E136+E123+E110+E97+E84+E71+E58+E45+E32+E19+E6</f>
        <v>-124839.68734114879</v>
      </c>
    </row>
  </sheetData>
  <mergeCells count="144">
    <mergeCell ref="C4:I4"/>
    <mergeCell ref="A5:B7"/>
    <mergeCell ref="F5:I5"/>
    <mergeCell ref="C6:D6"/>
    <mergeCell ref="F6:I6"/>
    <mergeCell ref="F7:I7"/>
    <mergeCell ref="C17:I17"/>
    <mergeCell ref="A18:B20"/>
    <mergeCell ref="F18:I18"/>
    <mergeCell ref="C19:D19"/>
    <mergeCell ref="F19:I19"/>
    <mergeCell ref="F20:I20"/>
    <mergeCell ref="F8:I8"/>
    <mergeCell ref="F9:I9"/>
    <mergeCell ref="F10:I10"/>
    <mergeCell ref="F11:I11"/>
    <mergeCell ref="F12:I12"/>
    <mergeCell ref="F13:I13"/>
    <mergeCell ref="C30:I30"/>
    <mergeCell ref="A31:B33"/>
    <mergeCell ref="F31:I31"/>
    <mergeCell ref="C32:D32"/>
    <mergeCell ref="F32:I32"/>
    <mergeCell ref="F33:I33"/>
    <mergeCell ref="F21:I21"/>
    <mergeCell ref="F22:I22"/>
    <mergeCell ref="F23:I23"/>
    <mergeCell ref="F24:I24"/>
    <mergeCell ref="F25:I25"/>
    <mergeCell ref="F26:I26"/>
    <mergeCell ref="C43:I43"/>
    <mergeCell ref="A44:B46"/>
    <mergeCell ref="F44:I44"/>
    <mergeCell ref="C45:D45"/>
    <mergeCell ref="F45:I45"/>
    <mergeCell ref="F46:I46"/>
    <mergeCell ref="F34:I34"/>
    <mergeCell ref="F35:I35"/>
    <mergeCell ref="F36:I36"/>
    <mergeCell ref="F37:I37"/>
    <mergeCell ref="F38:I38"/>
    <mergeCell ref="F39:I39"/>
    <mergeCell ref="C56:I56"/>
    <mergeCell ref="A57:B59"/>
    <mergeCell ref="F57:I57"/>
    <mergeCell ref="C58:D58"/>
    <mergeCell ref="F58:I58"/>
    <mergeCell ref="F59:I59"/>
    <mergeCell ref="F47:I47"/>
    <mergeCell ref="F48:I48"/>
    <mergeCell ref="F49:I49"/>
    <mergeCell ref="F50:I50"/>
    <mergeCell ref="F51:I51"/>
    <mergeCell ref="F52:I52"/>
    <mergeCell ref="C69:I69"/>
    <mergeCell ref="A70:B72"/>
    <mergeCell ref="F70:I70"/>
    <mergeCell ref="C71:D71"/>
    <mergeCell ref="F71:I71"/>
    <mergeCell ref="F72:I72"/>
    <mergeCell ref="F60:I60"/>
    <mergeCell ref="F61:I61"/>
    <mergeCell ref="F62:I62"/>
    <mergeCell ref="F63:I63"/>
    <mergeCell ref="F64:I64"/>
    <mergeCell ref="F65:I65"/>
    <mergeCell ref="C82:I82"/>
    <mergeCell ref="A83:B85"/>
    <mergeCell ref="F83:I83"/>
    <mergeCell ref="C84:D84"/>
    <mergeCell ref="F84:I84"/>
    <mergeCell ref="F85:I85"/>
    <mergeCell ref="F73:I73"/>
    <mergeCell ref="F74:I74"/>
    <mergeCell ref="F75:I75"/>
    <mergeCell ref="F76:I76"/>
    <mergeCell ref="F77:I77"/>
    <mergeCell ref="F78:I78"/>
    <mergeCell ref="C95:I95"/>
    <mergeCell ref="A96:B98"/>
    <mergeCell ref="F96:I96"/>
    <mergeCell ref="C97:D97"/>
    <mergeCell ref="F97:I97"/>
    <mergeCell ref="F98:I98"/>
    <mergeCell ref="F86:I86"/>
    <mergeCell ref="F87:I87"/>
    <mergeCell ref="F88:I88"/>
    <mergeCell ref="F89:I89"/>
    <mergeCell ref="F90:I90"/>
    <mergeCell ref="F91:I91"/>
    <mergeCell ref="C108:I108"/>
    <mergeCell ref="A109:B111"/>
    <mergeCell ref="F109:I109"/>
    <mergeCell ref="C110:D110"/>
    <mergeCell ref="F110:I110"/>
    <mergeCell ref="F111:I111"/>
    <mergeCell ref="F99:I99"/>
    <mergeCell ref="F100:I100"/>
    <mergeCell ref="F101:I101"/>
    <mergeCell ref="F102:I102"/>
    <mergeCell ref="F103:I103"/>
    <mergeCell ref="F104:I104"/>
    <mergeCell ref="C121:I121"/>
    <mergeCell ref="A122:B124"/>
    <mergeCell ref="F122:I122"/>
    <mergeCell ref="C123:D123"/>
    <mergeCell ref="F112:I112"/>
    <mergeCell ref="F113:I113"/>
    <mergeCell ref="F114:I114"/>
    <mergeCell ref="F115:I115"/>
    <mergeCell ref="F116:I116"/>
    <mergeCell ref="F117:I117"/>
    <mergeCell ref="A135:B137"/>
    <mergeCell ref="F135:I135"/>
    <mergeCell ref="C136:D136"/>
    <mergeCell ref="F136:I136"/>
    <mergeCell ref="F137:I137"/>
    <mergeCell ref="F123:I123"/>
    <mergeCell ref="F124:I124"/>
    <mergeCell ref="F125:I125"/>
    <mergeCell ref="F126:I126"/>
    <mergeCell ref="F127:I127"/>
    <mergeCell ref="F128:I128"/>
    <mergeCell ref="F138:I138"/>
    <mergeCell ref="F139:I139"/>
    <mergeCell ref="F140:I140"/>
    <mergeCell ref="F141:I141"/>
    <mergeCell ref="F142:I142"/>
    <mergeCell ref="F143:I143"/>
    <mergeCell ref="F129:I129"/>
    <mergeCell ref="F130:I130"/>
    <mergeCell ref="C134:I134"/>
    <mergeCell ref="F151:I151"/>
    <mergeCell ref="F152:I152"/>
    <mergeCell ref="F153:I153"/>
    <mergeCell ref="F154:I154"/>
    <mergeCell ref="F155:I155"/>
    <mergeCell ref="F156:I156"/>
    <mergeCell ref="C147:I147"/>
    <mergeCell ref="A148:B150"/>
    <mergeCell ref="F148:I148"/>
    <mergeCell ref="C149:D149"/>
    <mergeCell ref="F149:I149"/>
    <mergeCell ref="F150:I1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OEB template</vt:lpstr>
      <vt:lpstr>Hearst Power copy OEB template</vt:lpstr>
      <vt:lpstr>Monthly RSVA variance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Jessy Richard</cp:lastModifiedBy>
  <dcterms:created xsi:type="dcterms:W3CDTF">2024-12-04T15:27:09Z</dcterms:created>
  <dcterms:modified xsi:type="dcterms:W3CDTF">2025-01-08T18:53:17Z</dcterms:modified>
</cp:coreProperties>
</file>