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"/>
    </mc:Choice>
  </mc:AlternateContent>
  <xr:revisionPtr revIDLastSave="0" documentId="8_{59755712-D635-4211-B7DC-F66F73646BA7}" xr6:coauthVersionLast="47" xr6:coauthVersionMax="47" xr10:uidLastSave="{00000000-0000-0000-0000-000000000000}"/>
  <bookViews>
    <workbookView xWindow="-108" yWindow="-108" windowWidth="23256" windowHeight="12456" xr2:uid="{85C0F7B7-44B0-4E0A-8703-601D26CAB712}"/>
  </bookViews>
  <sheets>
    <sheet name="2017 - 2023 EMB GEN ADJS REQ'D" sheetId="1" r:id="rId1"/>
  </sheets>
  <definedNames>
    <definedName name="JUL_ACT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N27" i="1" s="1"/>
  <c r="M99" i="1"/>
  <c r="M101" i="1" s="1"/>
  <c r="L99" i="1"/>
  <c r="L101" i="1" s="1"/>
  <c r="K99" i="1"/>
  <c r="K101" i="1" s="1"/>
  <c r="J99" i="1"/>
  <c r="J101" i="1" s="1"/>
  <c r="I99" i="1"/>
  <c r="I101" i="1" s="1"/>
  <c r="H99" i="1"/>
  <c r="H101" i="1" s="1"/>
  <c r="G99" i="1"/>
  <c r="G101" i="1" s="1"/>
  <c r="F99" i="1"/>
  <c r="F101" i="1" s="1"/>
  <c r="E99" i="1"/>
  <c r="E101" i="1" s="1"/>
  <c r="D99" i="1"/>
  <c r="D101" i="1" s="1"/>
  <c r="C99" i="1"/>
  <c r="C101" i="1" s="1"/>
  <c r="B99" i="1"/>
  <c r="B101" i="1" s="1"/>
  <c r="N98" i="1"/>
  <c r="N97" i="1"/>
  <c r="N95" i="1"/>
  <c r="M88" i="1"/>
  <c r="M90" i="1" s="1"/>
  <c r="L88" i="1"/>
  <c r="L90" i="1" s="1"/>
  <c r="K88" i="1"/>
  <c r="K90" i="1" s="1"/>
  <c r="J88" i="1"/>
  <c r="J90" i="1" s="1"/>
  <c r="I88" i="1"/>
  <c r="I90" i="1" s="1"/>
  <c r="H88" i="1"/>
  <c r="H90" i="1" s="1"/>
  <c r="G88" i="1"/>
  <c r="G90" i="1" s="1"/>
  <c r="F88" i="1"/>
  <c r="F90" i="1" s="1"/>
  <c r="E88" i="1"/>
  <c r="E90" i="1" s="1"/>
  <c r="D88" i="1"/>
  <c r="D90" i="1" s="1"/>
  <c r="C88" i="1"/>
  <c r="C90" i="1" s="1"/>
  <c r="B88" i="1"/>
  <c r="B90" i="1" s="1"/>
  <c r="N87" i="1"/>
  <c r="N86" i="1"/>
  <c r="N84" i="1"/>
  <c r="M77" i="1"/>
  <c r="M79" i="1" s="1"/>
  <c r="L77" i="1"/>
  <c r="L79" i="1" s="1"/>
  <c r="K77" i="1"/>
  <c r="K79" i="1" s="1"/>
  <c r="J77" i="1"/>
  <c r="J79" i="1" s="1"/>
  <c r="I77" i="1"/>
  <c r="I79" i="1" s="1"/>
  <c r="H77" i="1"/>
  <c r="H79" i="1" s="1"/>
  <c r="G77" i="1"/>
  <c r="G79" i="1" s="1"/>
  <c r="F77" i="1"/>
  <c r="F79" i="1" s="1"/>
  <c r="E77" i="1"/>
  <c r="E79" i="1" s="1"/>
  <c r="D77" i="1"/>
  <c r="D79" i="1" s="1"/>
  <c r="C77" i="1"/>
  <c r="C79" i="1" s="1"/>
  <c r="B77" i="1"/>
  <c r="B79" i="1" s="1"/>
  <c r="N76" i="1"/>
  <c r="N75" i="1"/>
  <c r="N73" i="1"/>
  <c r="M66" i="1"/>
  <c r="M68" i="1" s="1"/>
  <c r="L66" i="1"/>
  <c r="L68" i="1" s="1"/>
  <c r="K66" i="1"/>
  <c r="K68" i="1" s="1"/>
  <c r="J66" i="1"/>
  <c r="J68" i="1" s="1"/>
  <c r="I66" i="1"/>
  <c r="I68" i="1" s="1"/>
  <c r="H66" i="1"/>
  <c r="H68" i="1" s="1"/>
  <c r="G66" i="1"/>
  <c r="G68" i="1" s="1"/>
  <c r="F66" i="1"/>
  <c r="F68" i="1" s="1"/>
  <c r="E66" i="1"/>
  <c r="E68" i="1" s="1"/>
  <c r="D66" i="1"/>
  <c r="D68" i="1" s="1"/>
  <c r="C66" i="1"/>
  <c r="C68" i="1" s="1"/>
  <c r="B66" i="1"/>
  <c r="B68" i="1" s="1"/>
  <c r="N65" i="1"/>
  <c r="N64" i="1"/>
  <c r="N62" i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D57" i="1" s="1"/>
  <c r="C55" i="1"/>
  <c r="C57" i="1" s="1"/>
  <c r="B55" i="1"/>
  <c r="B57" i="1" s="1"/>
  <c r="N54" i="1"/>
  <c r="N53" i="1"/>
  <c r="N51" i="1"/>
  <c r="M44" i="1"/>
  <c r="M46" i="1" s="1"/>
  <c r="L44" i="1"/>
  <c r="L46" i="1" s="1"/>
  <c r="K44" i="1"/>
  <c r="K46" i="1" s="1"/>
  <c r="J44" i="1"/>
  <c r="J46" i="1" s="1"/>
  <c r="I44" i="1"/>
  <c r="I46" i="1" s="1"/>
  <c r="H44" i="1"/>
  <c r="H46" i="1" s="1"/>
  <c r="G44" i="1"/>
  <c r="G46" i="1" s="1"/>
  <c r="F44" i="1"/>
  <c r="F46" i="1" s="1"/>
  <c r="E44" i="1"/>
  <c r="E46" i="1" s="1"/>
  <c r="D44" i="1"/>
  <c r="D46" i="1" s="1"/>
  <c r="C44" i="1"/>
  <c r="C46" i="1" s="1"/>
  <c r="B44" i="1"/>
  <c r="B46" i="1" s="1"/>
  <c r="N43" i="1"/>
  <c r="N42" i="1"/>
  <c r="N40" i="1"/>
  <c r="M24" i="1"/>
  <c r="M26" i="1" s="1"/>
  <c r="L24" i="1"/>
  <c r="L26" i="1" s="1"/>
  <c r="K24" i="1"/>
  <c r="K26" i="1" s="1"/>
  <c r="J24" i="1"/>
  <c r="J26" i="1" s="1"/>
  <c r="I24" i="1"/>
  <c r="I26" i="1" s="1"/>
  <c r="H24" i="1"/>
  <c r="H26" i="1" s="1"/>
  <c r="G24" i="1"/>
  <c r="G26" i="1" s="1"/>
  <c r="F24" i="1"/>
  <c r="F26" i="1" s="1"/>
  <c r="E24" i="1"/>
  <c r="E26" i="1" s="1"/>
  <c r="D24" i="1"/>
  <c r="D26" i="1" s="1"/>
  <c r="C24" i="1"/>
  <c r="C26" i="1" s="1"/>
  <c r="B24" i="1"/>
  <c r="B26" i="1" s="1"/>
  <c r="N23" i="1"/>
  <c r="N22" i="1"/>
  <c r="N20" i="1"/>
  <c r="N12" i="1"/>
  <c r="C13" i="1"/>
  <c r="C15" i="1" s="1"/>
  <c r="D13" i="1"/>
  <c r="D15" i="1" s="1"/>
  <c r="E13" i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B13" i="1"/>
  <c r="B15" i="1" s="1"/>
  <c r="N90" i="1" l="1"/>
  <c r="N101" i="1"/>
  <c r="N26" i="1"/>
  <c r="N79" i="1"/>
  <c r="N68" i="1"/>
  <c r="N57" i="1"/>
  <c r="N46" i="1"/>
  <c r="N15" i="1"/>
  <c r="N11" i="1"/>
  <c r="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Analyst E.L.K. Energy Inc</author>
  </authors>
  <commentList>
    <comment ref="A27" authorId="0" shapeId="0" xr:uid="{37E35B67-0931-42B4-8A2D-EE4326D34CEC}">
      <text>
        <r>
          <rPr>
            <b/>
            <sz val="9"/>
            <color indexed="81"/>
            <rFont val="Tahoma"/>
            <family val="2"/>
          </rPr>
          <t>Analyst E.L.K. Energy Inc:</t>
        </r>
        <r>
          <rPr>
            <sz val="9"/>
            <color indexed="81"/>
            <rFont val="Tahoma"/>
            <family val="2"/>
          </rPr>
          <t xml:space="preserve">
MISSED SUMBITTING EMB GEN NUMBER, BUT FIT REVENUE WAS SUBMITTED</t>
        </r>
      </text>
    </comment>
    <comment ref="F27" authorId="0" shapeId="0" xr:uid="{78453C15-6282-4433-85C4-C11BF020DC90}">
      <text>
        <r>
          <rPr>
            <b/>
            <sz val="9"/>
            <color indexed="81"/>
            <rFont val="Tahoma"/>
            <family val="2"/>
          </rPr>
          <t>Analyst E.L.K. Energy Inc:</t>
        </r>
        <r>
          <rPr>
            <sz val="9"/>
            <color indexed="81"/>
            <rFont val="Tahoma"/>
            <family val="2"/>
          </rPr>
          <t xml:space="preserve">
KWHS FROM BILLING SYSTEM FOR May 2017 CONSUMPTION MONTH x MAY 2017 GA ACTUAL PRICE</t>
        </r>
      </text>
    </comment>
  </commentList>
</comments>
</file>

<file path=xl/sharedStrings.xml><?xml version="1.0" encoding="utf-8"?>
<sst xmlns="http://schemas.openxmlformats.org/spreadsheetml/2006/main" count="57" uniqueCount="8">
  <si>
    <t>TOTAL</t>
  </si>
  <si>
    <t xml:space="preserve"> ADJ REQ'D ($$)</t>
  </si>
  <si>
    <t>EMBEDDED GENERATION</t>
  </si>
  <si>
    <t>CALCULATED COMMODITY COST</t>
  </si>
  <si>
    <t>PRIOR MONTH'S CLASS B AQEW FIGURE PER IESO SETTLEMENT DATA (KWHS)</t>
  </si>
  <si>
    <t>PRIOR MONTH'S CLASS B COMMODITY CHARGE PER IESO INVOICE</t>
  </si>
  <si>
    <t>MAY 2017 GA COMPONENT DUE TO MISSED SUBMISSION (1589)</t>
  </si>
  <si>
    <t>CT 148 AQEI FIGURE PER IESO SETTLEMENT DATA (KWHS)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</si>
</sst>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&quot;$&quot;#,##0"/>
    <numFmt numFmtId="167" formatCode="0.000"/>
    <numFmt numFmtId="168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166" fontId="2" fillId="3" borderId="0" xfId="0" applyNumberFormat="1" applyFont="1" applyFill="1"/>
    <xf numFmtId="0" fontId="2" fillId="4" borderId="0" xfId="0" applyFont="1" applyFill="1"/>
    <xf numFmtId="15" fontId="2" fillId="0" borderId="0" xfId="0" applyNumberFormat="1" applyFont="1"/>
    <xf numFmtId="0" fontId="2" fillId="0" borderId="0" xfId="0" applyFont="1"/>
    <xf numFmtId="164" fontId="0" fillId="0" borderId="0" xfId="1" applyFont="1"/>
    <xf numFmtId="167" fontId="2" fillId="4" borderId="0" xfId="0" applyNumberFormat="1" applyFont="1" applyFill="1"/>
    <xf numFmtId="164" fontId="0" fillId="0" borderId="0" xfId="0" applyNumberFormat="1"/>
    <xf numFmtId="167" fontId="2" fillId="0" borderId="0" xfId="0" applyNumberFormat="1" applyFont="1"/>
    <xf numFmtId="0" fontId="2" fillId="0" borderId="0" xfId="0" applyFont="1" applyAlignment="1">
      <alignment horizontal="left"/>
    </xf>
    <xf numFmtId="16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0</xdr:row>
      <xdr:rowOff>137160</xdr:rowOff>
    </xdr:from>
    <xdr:to>
      <xdr:col>9</xdr:col>
      <xdr:colOff>512445</xdr:colOff>
      <xdr:row>4</xdr:row>
      <xdr:rowOff>156210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D0F3EA-C5D4-4F62-8E93-3A27F3AC92D4}"/>
            </a:ext>
          </a:extLst>
        </xdr:cNvPr>
        <xdr:cNvSpPr txBox="1"/>
      </xdr:nvSpPr>
      <xdr:spPr>
        <a:xfrm>
          <a:off x="876300" y="137160"/>
          <a:ext cx="7850505" cy="750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CONTEXT: </a:t>
          </a:r>
          <a:r>
            <a:rPr lang="en-US" b="1"/>
            <a:t>Timing of embedded generation consumption was based on the billing month as opposed to the consumption month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45A7-9BE0-40A9-8384-EE1F3429F4F5}">
  <sheetPr>
    <tabColor theme="7"/>
  </sheetPr>
  <dimension ref="A7:O103"/>
  <sheetViews>
    <sheetView tabSelected="1" topLeftCell="B67" workbookViewId="0">
      <selection activeCell="N90" sqref="N90"/>
    </sheetView>
  </sheetViews>
  <sheetFormatPr defaultRowHeight="14.4" x14ac:dyDescent="0.3"/>
  <cols>
    <col min="1" max="1" width="63.88671875" bestFit="1" customWidth="1"/>
    <col min="2" max="13" width="14.88671875" bestFit="1" customWidth="1"/>
    <col min="14" max="14" width="15.88671875" customWidth="1"/>
    <col min="15" max="15" width="12.109375" customWidth="1"/>
  </cols>
  <sheetData>
    <row r="7" spans="1:15" x14ac:dyDescent="0.3">
      <c r="B7" s="7">
        <v>42370</v>
      </c>
      <c r="C7" s="7">
        <v>42401</v>
      </c>
      <c r="D7" s="7">
        <v>42430</v>
      </c>
      <c r="E7" s="7">
        <v>42461</v>
      </c>
      <c r="F7" s="7">
        <v>42491</v>
      </c>
      <c r="G7" s="7">
        <v>42522</v>
      </c>
      <c r="H7" s="7">
        <v>42552</v>
      </c>
      <c r="I7" s="7">
        <v>42583</v>
      </c>
      <c r="J7" s="7">
        <v>42614</v>
      </c>
      <c r="K7" s="7">
        <v>42644</v>
      </c>
      <c r="L7" s="7">
        <v>42675</v>
      </c>
      <c r="M7" s="7">
        <v>42705</v>
      </c>
      <c r="N7" s="8" t="s">
        <v>0</v>
      </c>
    </row>
    <row r="8" spans="1:1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x14ac:dyDescent="0.3">
      <c r="A9" t="s">
        <v>7</v>
      </c>
      <c r="B9" s="2">
        <v>234806</v>
      </c>
      <c r="C9" s="2">
        <v>297475</v>
      </c>
      <c r="D9" s="2">
        <v>355013</v>
      </c>
      <c r="E9" s="2">
        <v>494348</v>
      </c>
      <c r="F9" s="2">
        <v>630932</v>
      </c>
      <c r="G9" s="2">
        <v>685810</v>
      </c>
      <c r="H9" s="2">
        <v>653742</v>
      </c>
      <c r="I9" s="2">
        <v>604454</v>
      </c>
      <c r="J9" s="2">
        <v>499609</v>
      </c>
      <c r="K9" s="2">
        <v>419947</v>
      </c>
      <c r="L9" s="2">
        <v>308938</v>
      </c>
      <c r="M9" s="9">
        <v>133539</v>
      </c>
      <c r="N9" s="3">
        <f>SUM(B9:M9)</f>
        <v>5318613</v>
      </c>
    </row>
    <row r="10" spans="1:15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"/>
    </row>
    <row r="11" spans="1:15" x14ac:dyDescent="0.3">
      <c r="A11" t="s">
        <v>5</v>
      </c>
      <c r="B11" s="4">
        <v>306672.59999999998</v>
      </c>
      <c r="C11" s="4">
        <v>255626.11</v>
      </c>
      <c r="D11" s="4">
        <v>114955.12</v>
      </c>
      <c r="E11" s="4">
        <v>106407.51</v>
      </c>
      <c r="F11" s="4">
        <v>252305.64</v>
      </c>
      <c r="G11" s="4">
        <v>438394.92</v>
      </c>
      <c r="H11" s="4">
        <v>621824.9</v>
      </c>
      <c r="I11" s="4">
        <v>908756.33</v>
      </c>
      <c r="J11" s="4">
        <v>373164.62</v>
      </c>
      <c r="K11" s="4">
        <v>211071.76</v>
      </c>
      <c r="L11" s="4">
        <v>290935.21000000002</v>
      </c>
      <c r="M11" s="4">
        <v>457099.99</v>
      </c>
      <c r="N11" s="4">
        <f>SUM(B11:M11)</f>
        <v>4337214.71</v>
      </c>
    </row>
    <row r="12" spans="1:15" x14ac:dyDescent="0.3">
      <c r="A12" t="s">
        <v>4</v>
      </c>
      <c r="B12" s="2">
        <v>22182549</v>
      </c>
      <c r="C12" s="2">
        <v>19893039</v>
      </c>
      <c r="D12" s="2">
        <v>19158797</v>
      </c>
      <c r="E12" s="2">
        <v>17454523</v>
      </c>
      <c r="F12" s="2">
        <v>17779684</v>
      </c>
      <c r="G12" s="2">
        <v>21050080</v>
      </c>
      <c r="H12" s="2">
        <v>25290485</v>
      </c>
      <c r="I12" s="2">
        <v>26373049</v>
      </c>
      <c r="J12" s="2">
        <v>19870435</v>
      </c>
      <c r="K12" s="2">
        <v>16662111</v>
      </c>
      <c r="L12" s="2">
        <v>17715482</v>
      </c>
      <c r="M12" s="2">
        <v>21539890</v>
      </c>
      <c r="N12" s="3">
        <f>SUM(B12:M12)</f>
        <v>244970124</v>
      </c>
    </row>
    <row r="13" spans="1:15" x14ac:dyDescent="0.3">
      <c r="A13" s="6" t="s">
        <v>3</v>
      </c>
      <c r="B13" s="10">
        <f>(B11/B12)</f>
        <v>1.3824948611631601E-2</v>
      </c>
      <c r="C13" s="10">
        <f t="shared" ref="C13:M13" si="0">(C11/C12)</f>
        <v>1.2850028092741385E-2</v>
      </c>
      <c r="D13" s="10">
        <f t="shared" si="0"/>
        <v>6.0001220327142672E-3</v>
      </c>
      <c r="E13" s="10">
        <f t="shared" si="0"/>
        <v>6.0962714363491915E-3</v>
      </c>
      <c r="F13" s="10">
        <f t="shared" si="0"/>
        <v>1.4190670655338982E-2</v>
      </c>
      <c r="G13" s="10">
        <f t="shared" si="0"/>
        <v>2.0826282845480871E-2</v>
      </c>
      <c r="H13" s="10">
        <f t="shared" si="0"/>
        <v>2.458730625371558E-2</v>
      </c>
      <c r="I13" s="10">
        <f t="shared" si="0"/>
        <v>3.445776519810053E-2</v>
      </c>
      <c r="J13" s="10">
        <f t="shared" si="0"/>
        <v>1.8779891834275395E-2</v>
      </c>
      <c r="K13" s="10">
        <f t="shared" si="0"/>
        <v>1.2667768207761909E-2</v>
      </c>
      <c r="L13" s="10">
        <f t="shared" si="0"/>
        <v>1.6422652796011988E-2</v>
      </c>
      <c r="M13" s="10">
        <f t="shared" si="0"/>
        <v>2.1221092122568872E-2</v>
      </c>
      <c r="N13" s="12"/>
    </row>
    <row r="14" spans="1:15" x14ac:dyDescent="0.3">
      <c r="A14" s="1" t="s">
        <v>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8"/>
    </row>
    <row r="15" spans="1:15" x14ac:dyDescent="0.3">
      <c r="A15" t="s">
        <v>2</v>
      </c>
      <c r="B15" s="4">
        <f>B9*B13</f>
        <v>3246.1808837027697</v>
      </c>
      <c r="C15" s="4">
        <f t="shared" ref="C15:M15" si="1">C9*C13</f>
        <v>3822.5621068882438</v>
      </c>
      <c r="D15" s="4">
        <f t="shared" si="1"/>
        <v>2130.12132319999</v>
      </c>
      <c r="E15" s="4">
        <f t="shared" si="1"/>
        <v>3013.6795920163499</v>
      </c>
      <c r="F15" s="4">
        <f t="shared" si="1"/>
        <v>8953.3482179143339</v>
      </c>
      <c r="G15" s="4">
        <f t="shared" si="1"/>
        <v>14282.873038259237</v>
      </c>
      <c r="H15" s="4">
        <f t="shared" si="1"/>
        <v>16073.75476491653</v>
      </c>
      <c r="I15" s="4">
        <f t="shared" si="1"/>
        <v>20828.13400505266</v>
      </c>
      <c r="J15" s="4">
        <f t="shared" si="1"/>
        <v>9382.6029794304959</v>
      </c>
      <c r="K15" s="4">
        <f t="shared" si="1"/>
        <v>5319.7912555449902</v>
      </c>
      <c r="L15" s="4">
        <f t="shared" si="1"/>
        <v>5073.5815094943518</v>
      </c>
      <c r="M15" s="4">
        <f t="shared" si="1"/>
        <v>2833.8434209557245</v>
      </c>
      <c r="N15" s="5">
        <f>SUM(B15:M15)</f>
        <v>94960.473097375667</v>
      </c>
      <c r="O15" s="11"/>
    </row>
    <row r="17" spans="1:15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5" x14ac:dyDescent="0.3">
      <c r="B18" s="7">
        <v>42736</v>
      </c>
      <c r="C18" s="7">
        <v>42767</v>
      </c>
      <c r="D18" s="7">
        <v>42795</v>
      </c>
      <c r="E18" s="7">
        <v>42826</v>
      </c>
      <c r="F18" s="7">
        <v>42856</v>
      </c>
      <c r="G18" s="7">
        <v>42887</v>
      </c>
      <c r="H18" s="7">
        <v>42917</v>
      </c>
      <c r="I18" s="7">
        <v>42948</v>
      </c>
      <c r="J18" s="7">
        <v>42979</v>
      </c>
      <c r="K18" s="7">
        <v>43009</v>
      </c>
      <c r="L18" s="7">
        <v>43040</v>
      </c>
      <c r="M18" s="7">
        <v>43070</v>
      </c>
      <c r="N18" s="8" t="s">
        <v>0</v>
      </c>
    </row>
    <row r="19" spans="1:1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3">
      <c r="A20" t="s">
        <v>7</v>
      </c>
      <c r="B20" s="2">
        <v>142223</v>
      </c>
      <c r="C20" s="2">
        <v>311433</v>
      </c>
      <c r="D20" s="2">
        <v>418801</v>
      </c>
      <c r="E20" s="2">
        <v>473713</v>
      </c>
      <c r="F20" s="2">
        <v>826417</v>
      </c>
      <c r="G20" s="2">
        <v>745371</v>
      </c>
      <c r="H20" s="2">
        <v>738146</v>
      </c>
      <c r="I20" s="2">
        <v>688252</v>
      </c>
      <c r="J20" s="2">
        <v>621289</v>
      </c>
      <c r="K20" s="2">
        <v>422987</v>
      </c>
      <c r="L20" s="2">
        <v>285862</v>
      </c>
      <c r="M20" s="9">
        <v>172953</v>
      </c>
      <c r="N20" s="3">
        <f>SUM(B20:M20)</f>
        <v>5847447</v>
      </c>
    </row>
    <row r="21" spans="1:15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"/>
    </row>
    <row r="22" spans="1:15" x14ac:dyDescent="0.3">
      <c r="A22" t="s">
        <v>5</v>
      </c>
      <c r="B22" s="4">
        <v>467012.33</v>
      </c>
      <c r="C22" s="4">
        <v>380399.22</v>
      </c>
      <c r="D22" s="4">
        <v>511247.97</v>
      </c>
      <c r="E22" s="4">
        <v>181595.5</v>
      </c>
      <c r="F22" s="4">
        <v>52586.96</v>
      </c>
      <c r="G22" s="4">
        <v>139248.10999999999</v>
      </c>
      <c r="H22" s="4">
        <v>349942.09</v>
      </c>
      <c r="I22" s="4">
        <v>379436.69</v>
      </c>
      <c r="J22" s="4">
        <v>429870.06</v>
      </c>
      <c r="K22" s="4">
        <v>145468.07999999999</v>
      </c>
      <c r="L22" s="4">
        <v>244460.66</v>
      </c>
      <c r="M22" s="4">
        <v>415120.19</v>
      </c>
      <c r="N22" s="4">
        <f>SUM(B22:M22)</f>
        <v>3696387.8600000003</v>
      </c>
    </row>
    <row r="23" spans="1:15" x14ac:dyDescent="0.3">
      <c r="A23" t="s">
        <v>4</v>
      </c>
      <c r="B23" s="2">
        <v>21332375</v>
      </c>
      <c r="C23" s="2">
        <v>17869614</v>
      </c>
      <c r="D23" s="2">
        <v>19357283</v>
      </c>
      <c r="E23" s="2">
        <v>15858268</v>
      </c>
      <c r="F23" s="2">
        <v>16800622</v>
      </c>
      <c r="G23" s="2">
        <v>20337761</v>
      </c>
      <c r="H23" s="2">
        <v>24007886</v>
      </c>
      <c r="I23" s="2">
        <v>19418585</v>
      </c>
      <c r="J23" s="2">
        <v>15845965</v>
      </c>
      <c r="K23" s="2">
        <v>14589284</v>
      </c>
      <c r="L23" s="2">
        <v>15512873</v>
      </c>
      <c r="M23" s="2">
        <v>18458874</v>
      </c>
      <c r="N23" s="3">
        <f>SUM(B23:M23)</f>
        <v>219389390</v>
      </c>
    </row>
    <row r="24" spans="1:15" x14ac:dyDescent="0.3">
      <c r="A24" s="6" t="s">
        <v>3</v>
      </c>
      <c r="B24" s="10">
        <f>(B22/B23)</f>
        <v>2.1892186406811245E-2</v>
      </c>
      <c r="C24" s="10">
        <f t="shared" ref="C24" si="2">(C22/C23)</f>
        <v>2.1287489477948431E-2</v>
      </c>
      <c r="D24" s="10">
        <f t="shared" ref="D24" si="3">(D22/D23)</f>
        <v>2.6411143030765215E-2</v>
      </c>
      <c r="E24" s="10">
        <f t="shared" ref="E24" si="4">(E22/E23)</f>
        <v>1.1451155952213698E-2</v>
      </c>
      <c r="F24" s="10">
        <f t="shared" ref="F24" si="5">(F22/F23)</f>
        <v>3.1300603037197074E-3</v>
      </c>
      <c r="G24" s="10">
        <f t="shared" ref="G24" si="6">(G22/G23)</f>
        <v>6.8467767912111848E-3</v>
      </c>
      <c r="H24" s="10">
        <f t="shared" ref="H24" si="7">(H22/H23)</f>
        <v>1.4576130942974322E-2</v>
      </c>
      <c r="I24" s="10">
        <f t="shared" ref="I24" si="8">(I22/I23)</f>
        <v>1.9539873270889716E-2</v>
      </c>
      <c r="J24" s="10">
        <f t="shared" ref="J24" si="9">(J22/J23)</f>
        <v>2.7128045530833873E-2</v>
      </c>
      <c r="K24" s="10">
        <f t="shared" ref="K24" si="10">(K22/K23)</f>
        <v>9.9708854800550865E-3</v>
      </c>
      <c r="L24" s="10">
        <f t="shared" ref="L24" si="11">(L22/L23)</f>
        <v>1.5758567739193121E-2</v>
      </c>
      <c r="M24" s="10">
        <f t="shared" ref="M24" si="12">(M22/M23)</f>
        <v>2.2488922672097983E-2</v>
      </c>
      <c r="N24" s="12"/>
    </row>
    <row r="25" spans="1:15" x14ac:dyDescent="0.3">
      <c r="A25" s="1" t="s">
        <v>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8"/>
    </row>
    <row r="26" spans="1:15" x14ac:dyDescent="0.3">
      <c r="A26" t="s">
        <v>2</v>
      </c>
      <c r="B26" s="4">
        <f>B20*B24</f>
        <v>3113.5724273359156</v>
      </c>
      <c r="C26" s="4">
        <f t="shared" ref="C26:M26" si="13">C20*C24</f>
        <v>6629.6267105859133</v>
      </c>
      <c r="D26" s="4">
        <f t="shared" si="13"/>
        <v>11061.013112427503</v>
      </c>
      <c r="E26" s="4">
        <f t="shared" si="13"/>
        <v>5424.561439591007</v>
      </c>
      <c r="F26" s="4">
        <f t="shared" si="13"/>
        <v>2586.7350460191296</v>
      </c>
      <c r="G26" s="4">
        <f t="shared" si="13"/>
        <v>5103.3888636418724</v>
      </c>
      <c r="H26" s="4">
        <f t="shared" si="13"/>
        <v>10759.312751032723</v>
      </c>
      <c r="I26" s="4">
        <f t="shared" si="13"/>
        <v>13448.356858436389</v>
      </c>
      <c r="J26" s="4">
        <f t="shared" si="13"/>
        <v>16854.356279806245</v>
      </c>
      <c r="K26" s="4">
        <f t="shared" si="13"/>
        <v>4217.554936552061</v>
      </c>
      <c r="L26" s="4">
        <f t="shared" si="13"/>
        <v>4504.7756910612243</v>
      </c>
      <c r="M26" s="4">
        <f t="shared" si="13"/>
        <v>3889.5266429073627</v>
      </c>
      <c r="N26" s="5">
        <f>SUM(B26:M26)</f>
        <v>87592.780759397341</v>
      </c>
      <c r="O26" s="13">
        <v>1588</v>
      </c>
    </row>
    <row r="27" spans="1:15" x14ac:dyDescent="0.3">
      <c r="A27" t="s">
        <v>6</v>
      </c>
      <c r="B27" s="9"/>
      <c r="C27" s="9"/>
      <c r="D27" s="9"/>
      <c r="E27" s="9"/>
      <c r="F27" s="4">
        <f>826417*0.12307</f>
        <v>101707.14019000001</v>
      </c>
      <c r="G27" s="9"/>
      <c r="H27" s="9"/>
      <c r="I27" s="9"/>
      <c r="J27" s="9"/>
      <c r="K27" s="9"/>
      <c r="L27" s="9"/>
      <c r="M27" s="9"/>
      <c r="N27" s="5">
        <f>SUM(B27:M27)</f>
        <v>101707.14019000001</v>
      </c>
      <c r="O27" s="13">
        <v>1589</v>
      </c>
    </row>
    <row r="28" spans="1:15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5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5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5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3">
      <c r="B38" s="7">
        <v>43101</v>
      </c>
      <c r="C38" s="7">
        <v>43132</v>
      </c>
      <c r="D38" s="7">
        <v>43160</v>
      </c>
      <c r="E38" s="7">
        <v>43191</v>
      </c>
      <c r="F38" s="7">
        <v>43221</v>
      </c>
      <c r="G38" s="7">
        <v>43252</v>
      </c>
      <c r="H38" s="7">
        <v>43282</v>
      </c>
      <c r="I38" s="7">
        <v>43313</v>
      </c>
      <c r="J38" s="7">
        <v>43344</v>
      </c>
      <c r="K38" s="7">
        <v>43374</v>
      </c>
      <c r="L38" s="7">
        <v>43405</v>
      </c>
      <c r="M38" s="7">
        <v>43435</v>
      </c>
      <c r="N38" s="8" t="s">
        <v>0</v>
      </c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t="s">
        <v>7</v>
      </c>
      <c r="B40" s="2">
        <v>251852</v>
      </c>
      <c r="C40" s="2">
        <v>234936</v>
      </c>
      <c r="D40" s="2">
        <v>574730</v>
      </c>
      <c r="E40" s="2">
        <v>586292</v>
      </c>
      <c r="F40" s="2">
        <v>731668</v>
      </c>
      <c r="G40" s="2">
        <v>710269</v>
      </c>
      <c r="H40" s="2">
        <v>778930</v>
      </c>
      <c r="I40" s="2">
        <v>636511</v>
      </c>
      <c r="J40" s="2">
        <v>500836</v>
      </c>
      <c r="K40" s="2">
        <v>752132</v>
      </c>
      <c r="L40" s="2">
        <v>181639</v>
      </c>
      <c r="M40" s="9">
        <v>208740</v>
      </c>
      <c r="N40" s="3">
        <f>SUM(B40:M40)</f>
        <v>6148535</v>
      </c>
    </row>
    <row r="41" spans="1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</row>
    <row r="42" spans="1:14" x14ac:dyDescent="0.3">
      <c r="A42" t="s">
        <v>5</v>
      </c>
      <c r="B42" s="4">
        <v>740030.75</v>
      </c>
      <c r="C42" s="4">
        <v>32870.639999999999</v>
      </c>
      <c r="D42" s="4">
        <v>311684.99</v>
      </c>
      <c r="E42" s="4">
        <v>484243.38</v>
      </c>
      <c r="F42" s="4">
        <v>240038.28</v>
      </c>
      <c r="G42" s="4">
        <v>377205.41</v>
      </c>
      <c r="H42" s="4">
        <v>757813.36</v>
      </c>
      <c r="I42" s="4">
        <v>771988.61</v>
      </c>
      <c r="J42" s="4">
        <v>620241.77</v>
      </c>
      <c r="K42" s="4">
        <v>239190.65</v>
      </c>
      <c r="L42" s="4">
        <v>453411.17</v>
      </c>
      <c r="M42" s="4">
        <v>551975.31999999995</v>
      </c>
      <c r="N42" s="4">
        <f>SUM(B42:M42)</f>
        <v>5580694.3300000001</v>
      </c>
    </row>
    <row r="43" spans="1:14" x14ac:dyDescent="0.3">
      <c r="A43" t="s">
        <v>4</v>
      </c>
      <c r="B43" s="2">
        <v>20168796</v>
      </c>
      <c r="C43" s="2">
        <v>16044121</v>
      </c>
      <c r="D43" s="2">
        <v>16711935</v>
      </c>
      <c r="E43" s="2">
        <v>14680372</v>
      </c>
      <c r="F43" s="2">
        <v>15281186</v>
      </c>
      <c r="G43" s="2">
        <v>17806619</v>
      </c>
      <c r="H43" s="2">
        <v>22844740</v>
      </c>
      <c r="I43" s="2">
        <v>24573791</v>
      </c>
      <c r="J43" s="2">
        <v>19637836</v>
      </c>
      <c r="K43" s="2">
        <v>17074548</v>
      </c>
      <c r="L43" s="2">
        <v>13433397</v>
      </c>
      <c r="M43" s="2">
        <v>18191453</v>
      </c>
      <c r="N43" s="3">
        <f>SUM(B43:M43)</f>
        <v>216448794</v>
      </c>
    </row>
    <row r="44" spans="1:14" x14ac:dyDescent="0.3">
      <c r="A44" s="6" t="s">
        <v>3</v>
      </c>
      <c r="B44" s="10">
        <f>(B42/B43)</f>
        <v>3.6691865493607055E-2</v>
      </c>
      <c r="C44" s="10">
        <f t="shared" ref="C44" si="14">(C42/C43)</f>
        <v>2.048765401357918E-3</v>
      </c>
      <c r="D44" s="10">
        <f t="shared" ref="D44" si="15">(D42/D43)</f>
        <v>1.8650442931952522E-2</v>
      </c>
      <c r="E44" s="10">
        <f t="shared" ref="E44" si="16">(E42/E43)</f>
        <v>3.2985770387834859E-2</v>
      </c>
      <c r="F44" s="10">
        <f t="shared" ref="F44" si="17">(F42/F43)</f>
        <v>1.5708092290742354E-2</v>
      </c>
      <c r="G44" s="10">
        <f t="shared" ref="G44" si="18">(G42/G43)</f>
        <v>2.1183438023804516E-2</v>
      </c>
      <c r="H44" s="10">
        <f t="shared" ref="H44" si="19">(H42/H43)</f>
        <v>3.3172334638082987E-2</v>
      </c>
      <c r="I44" s="10">
        <f t="shared" ref="I44" si="20">(I42/I43)</f>
        <v>3.1415120686913954E-2</v>
      </c>
      <c r="J44" s="10">
        <f t="shared" ref="J44" si="21">(J42/J43)</f>
        <v>3.1584018218708008E-2</v>
      </c>
      <c r="K44" s="10">
        <f t="shared" ref="K44" si="22">(K42/K43)</f>
        <v>1.4008608017032135E-2</v>
      </c>
      <c r="L44" s="10">
        <f t="shared" ref="L44" si="23">(L42/L43)</f>
        <v>3.3752532587252498E-2</v>
      </c>
      <c r="M44" s="10">
        <f t="shared" ref="M44" si="24">(M42/M43)</f>
        <v>3.0342563620399093E-2</v>
      </c>
      <c r="N44" s="12"/>
    </row>
    <row r="45" spans="1:14" x14ac:dyDescent="0.3">
      <c r="A45" s="1" t="s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8"/>
    </row>
    <row r="46" spans="1:14" x14ac:dyDescent="0.3">
      <c r="A46" t="s">
        <v>2</v>
      </c>
      <c r="B46" s="4">
        <f>B40*B44</f>
        <v>9240.9197082959236</v>
      </c>
      <c r="C46" s="4">
        <f t="shared" ref="C46:M46" si="25">C40*C44</f>
        <v>481.32874833342379</v>
      </c>
      <c r="D46" s="4">
        <f t="shared" si="25"/>
        <v>10718.969066281074</v>
      </c>
      <c r="E46" s="4">
        <f t="shared" si="25"/>
        <v>19339.293292224476</v>
      </c>
      <c r="F46" s="4">
        <f t="shared" si="25"/>
        <v>11493.108470182877</v>
      </c>
      <c r="G46" s="4">
        <f t="shared" si="25"/>
        <v>15045.939341729611</v>
      </c>
      <c r="H46" s="4">
        <f t="shared" si="25"/>
        <v>25838.926619641981</v>
      </c>
      <c r="I46" s="4">
        <f t="shared" si="25"/>
        <v>19996.069883548287</v>
      </c>
      <c r="J46" s="4">
        <f t="shared" si="25"/>
        <v>15818.413348584843</v>
      </c>
      <c r="K46" s="4">
        <f t="shared" si="25"/>
        <v>10536.322365066413</v>
      </c>
      <c r="L46" s="4">
        <f t="shared" si="25"/>
        <v>6130.776266615957</v>
      </c>
      <c r="M46" s="4">
        <f t="shared" si="25"/>
        <v>6333.7067301221068</v>
      </c>
      <c r="N46" s="5">
        <f>SUM(B46:M46)</f>
        <v>150973.77384062696</v>
      </c>
    </row>
    <row r="49" spans="1:14" x14ac:dyDescent="0.3">
      <c r="B49" s="7">
        <v>43466</v>
      </c>
      <c r="C49" s="7">
        <v>43497</v>
      </c>
      <c r="D49" s="7">
        <v>43525</v>
      </c>
      <c r="E49" s="7">
        <v>43556</v>
      </c>
      <c r="F49" s="7">
        <v>43586</v>
      </c>
      <c r="G49" s="7">
        <v>43617</v>
      </c>
      <c r="H49" s="7">
        <v>43647</v>
      </c>
      <c r="I49" s="7">
        <v>43678</v>
      </c>
      <c r="J49" s="7">
        <v>43709</v>
      </c>
      <c r="K49" s="7">
        <v>43739</v>
      </c>
      <c r="L49" s="7">
        <v>43770</v>
      </c>
      <c r="M49" s="7">
        <v>43800</v>
      </c>
      <c r="N49" s="8" t="s">
        <v>0</v>
      </c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t="s">
        <v>7</v>
      </c>
      <c r="B51" s="2">
        <v>249895</v>
      </c>
      <c r="C51" s="2">
        <v>285592</v>
      </c>
      <c r="D51" s="2">
        <v>502731</v>
      </c>
      <c r="E51" s="2">
        <v>554704</v>
      </c>
      <c r="F51" s="2">
        <v>579434</v>
      </c>
      <c r="G51" s="2">
        <v>714216</v>
      </c>
      <c r="H51" s="2">
        <v>807602</v>
      </c>
      <c r="I51" s="2">
        <v>740518</v>
      </c>
      <c r="J51" s="2">
        <v>524876</v>
      </c>
      <c r="K51" s="2">
        <v>431057</v>
      </c>
      <c r="L51" s="2">
        <v>211157</v>
      </c>
      <c r="M51" s="9">
        <v>219317</v>
      </c>
      <c r="N51" s="3">
        <f>SUM(B51:M51)</f>
        <v>5821099</v>
      </c>
    </row>
    <row r="52" spans="1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</row>
    <row r="53" spans="1:14" x14ac:dyDescent="0.3">
      <c r="A53" t="s">
        <v>5</v>
      </c>
      <c r="B53" s="4">
        <v>604808.51</v>
      </c>
      <c r="C53" s="4">
        <v>522295.29</v>
      </c>
      <c r="D53" s="4">
        <v>522093.9</v>
      </c>
      <c r="E53" s="4">
        <v>243248.11</v>
      </c>
      <c r="F53" s="4">
        <v>118813.12</v>
      </c>
      <c r="G53" s="4">
        <v>99112.15</v>
      </c>
      <c r="H53" s="4">
        <v>591661.32999999996</v>
      </c>
      <c r="I53" s="4">
        <v>386520.91</v>
      </c>
      <c r="J53" s="4">
        <v>279094.31</v>
      </c>
      <c r="K53" s="4">
        <v>119563.75</v>
      </c>
      <c r="L53" s="4">
        <v>374727.2</v>
      </c>
      <c r="M53" s="4">
        <v>437856.84</v>
      </c>
      <c r="N53" s="4">
        <f>SUM(B53:M53)</f>
        <v>4299795.4200000009</v>
      </c>
    </row>
    <row r="54" spans="1:14" x14ac:dyDescent="0.3">
      <c r="A54" t="s">
        <v>4</v>
      </c>
      <c r="B54" s="2">
        <v>20359669</v>
      </c>
      <c r="C54" s="2">
        <v>17242129</v>
      </c>
      <c r="D54" s="2">
        <v>19013790</v>
      </c>
      <c r="E54" s="2">
        <v>15738402</v>
      </c>
      <c r="F54" s="2">
        <v>15691759</v>
      </c>
      <c r="G54" s="2">
        <v>17764448</v>
      </c>
      <c r="H54" s="2">
        <v>26212984</v>
      </c>
      <c r="I54" s="2">
        <v>22933584</v>
      </c>
      <c r="J54" s="2">
        <v>18771882</v>
      </c>
      <c r="K54" s="2">
        <v>15988047</v>
      </c>
      <c r="L54" s="2">
        <v>17999273</v>
      </c>
      <c r="M54" s="2">
        <v>19682000</v>
      </c>
      <c r="N54" s="3">
        <f>SUM(B54:M54)</f>
        <v>227397967</v>
      </c>
    </row>
    <row r="55" spans="1:14" x14ac:dyDescent="0.3">
      <c r="A55" s="6" t="s">
        <v>3</v>
      </c>
      <c r="B55" s="10">
        <f>(B53/B54)</f>
        <v>2.9706205439783917E-2</v>
      </c>
      <c r="C55" s="10">
        <f t="shared" ref="C55" si="26">(C53/C54)</f>
        <v>3.0291809671531861E-2</v>
      </c>
      <c r="D55" s="10">
        <f t="shared" ref="D55" si="27">(D53/D54)</f>
        <v>2.7458697082485925E-2</v>
      </c>
      <c r="E55" s="10">
        <f t="shared" ref="E55" si="28">(E53/E54)</f>
        <v>1.545570573175091E-2</v>
      </c>
      <c r="F55" s="10">
        <f t="shared" ref="F55" si="29">(F53/F54)</f>
        <v>7.5716890630298361E-3</v>
      </c>
      <c r="G55" s="10">
        <f t="shared" ref="G55" si="30">(G53/G54)</f>
        <v>5.5792417529663737E-3</v>
      </c>
      <c r="H55" s="10">
        <f t="shared" ref="H55" si="31">(H53/H54)</f>
        <v>2.2571307791589081E-2</v>
      </c>
      <c r="I55" s="10">
        <f t="shared" ref="I55" si="32">(I53/I54)</f>
        <v>1.6853925230352132E-2</v>
      </c>
      <c r="J55" s="10">
        <f t="shared" ref="J55" si="33">(J53/J54)</f>
        <v>1.4867678690927207E-2</v>
      </c>
      <c r="K55" s="10">
        <f t="shared" ref="K55" si="34">(K53/K54)</f>
        <v>7.4783211482928463E-3</v>
      </c>
      <c r="L55" s="10">
        <f t="shared" ref="L55" si="35">(L53/L54)</f>
        <v>2.0819018634808194E-2</v>
      </c>
      <c r="M55" s="10">
        <f t="shared" ref="M55" si="36">(M53/M54)</f>
        <v>2.2246562341225486E-2</v>
      </c>
      <c r="N55" s="12"/>
    </row>
    <row r="56" spans="1:14" x14ac:dyDescent="0.3">
      <c r="A56" s="1" t="s">
        <v>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8"/>
    </row>
    <row r="57" spans="1:14" x14ac:dyDescent="0.3">
      <c r="A57" t="s">
        <v>2</v>
      </c>
      <c r="B57" s="4">
        <f>B51*B55</f>
        <v>7423.432208374802</v>
      </c>
      <c r="C57" s="4">
        <f t="shared" ref="C57:M57" si="37">C51*C55</f>
        <v>8651.0985077121277</v>
      </c>
      <c r="D57" s="4">
        <f t="shared" si="37"/>
        <v>13804.338242975231</v>
      </c>
      <c r="E57" s="4">
        <f t="shared" si="37"/>
        <v>8573.3417922251574</v>
      </c>
      <c r="F57" s="4">
        <f t="shared" si="37"/>
        <v>4387.2940805476301</v>
      </c>
      <c r="G57" s="4">
        <f t="shared" si="37"/>
        <v>3984.7837278366314</v>
      </c>
      <c r="H57" s="4">
        <f t="shared" si="37"/>
        <v>18228.633315102925</v>
      </c>
      <c r="I57" s="4">
        <f t="shared" si="37"/>
        <v>12480.6350037299</v>
      </c>
      <c r="J57" s="4">
        <f t="shared" si="37"/>
        <v>7803.6877205791088</v>
      </c>
      <c r="K57" s="4">
        <f t="shared" si="37"/>
        <v>3223.5826792196694</v>
      </c>
      <c r="L57" s="4">
        <f t="shared" si="37"/>
        <v>4396.0815178701941</v>
      </c>
      <c r="M57" s="4">
        <f t="shared" si="37"/>
        <v>4879.0493129905499</v>
      </c>
      <c r="N57" s="5">
        <f>SUM(B57:M57)</f>
        <v>97835.958109163927</v>
      </c>
    </row>
    <row r="60" spans="1:14" x14ac:dyDescent="0.3">
      <c r="B60" s="7">
        <v>43831</v>
      </c>
      <c r="C60" s="7">
        <v>43862</v>
      </c>
      <c r="D60" s="7">
        <v>43891</v>
      </c>
      <c r="E60" s="7">
        <v>43922</v>
      </c>
      <c r="F60" s="7">
        <v>43952</v>
      </c>
      <c r="G60" s="7">
        <v>43983</v>
      </c>
      <c r="H60" s="7">
        <v>44013</v>
      </c>
      <c r="I60" s="7">
        <v>44044</v>
      </c>
      <c r="J60" s="7">
        <v>44075</v>
      </c>
      <c r="K60" s="7">
        <v>44105</v>
      </c>
      <c r="L60" s="7">
        <v>44136</v>
      </c>
      <c r="M60" s="7">
        <v>44166</v>
      </c>
      <c r="N60" s="8" t="s">
        <v>0</v>
      </c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t="s">
        <v>7</v>
      </c>
      <c r="B62" s="2">
        <v>185268</v>
      </c>
      <c r="C62" s="2">
        <v>327088</v>
      </c>
      <c r="D62" s="2">
        <v>440591</v>
      </c>
      <c r="E62" s="2">
        <v>618495</v>
      </c>
      <c r="F62" s="2">
        <v>716891</v>
      </c>
      <c r="G62" s="2">
        <v>865508</v>
      </c>
      <c r="H62" s="2">
        <v>822094</v>
      </c>
      <c r="I62" s="2">
        <v>742007</v>
      </c>
      <c r="J62" s="2">
        <v>584979</v>
      </c>
      <c r="K62" s="2">
        <v>426912</v>
      </c>
      <c r="L62" s="2">
        <v>357184</v>
      </c>
      <c r="M62" s="9">
        <v>170241</v>
      </c>
      <c r="N62" s="3">
        <f>SUM(B62:M62)</f>
        <v>6257258</v>
      </c>
    </row>
    <row r="63" spans="1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3"/>
    </row>
    <row r="64" spans="1:14" x14ac:dyDescent="0.3">
      <c r="A64" t="s">
        <v>5</v>
      </c>
      <c r="B64" s="4">
        <v>307189.53000000003</v>
      </c>
      <c r="C64" s="4">
        <v>270259.06</v>
      </c>
      <c r="D64" s="4">
        <v>250539.06</v>
      </c>
      <c r="E64" s="4">
        <v>92928.92</v>
      </c>
      <c r="F64" s="4">
        <v>138353.35999999999</v>
      </c>
      <c r="G64" s="4">
        <v>268268.27</v>
      </c>
      <c r="H64" s="4">
        <v>567710.15</v>
      </c>
      <c r="I64" s="4">
        <v>456297.15</v>
      </c>
      <c r="J64" s="4">
        <v>213221.1</v>
      </c>
      <c r="K64" s="4">
        <v>142258.35</v>
      </c>
      <c r="L64" s="4">
        <v>133341.20000000001</v>
      </c>
      <c r="M64" s="4">
        <v>245447.42</v>
      </c>
      <c r="N64" s="4">
        <f>SUM(B64:M64)</f>
        <v>3085813.5700000003</v>
      </c>
    </row>
    <row r="65" spans="1:14" x14ac:dyDescent="0.3">
      <c r="A65" t="s">
        <v>4</v>
      </c>
      <c r="B65" s="2">
        <v>20497186</v>
      </c>
      <c r="C65" s="2">
        <v>18497392</v>
      </c>
      <c r="D65" s="2">
        <v>17861278</v>
      </c>
      <c r="E65" s="2">
        <v>15220721</v>
      </c>
      <c r="F65" s="2">
        <v>16367692</v>
      </c>
      <c r="G65" s="2">
        <v>20567478</v>
      </c>
      <c r="H65" s="2">
        <v>26568971</v>
      </c>
      <c r="I65" s="2">
        <v>22341246</v>
      </c>
      <c r="J65" s="2">
        <v>13912706</v>
      </c>
      <c r="K65" s="2">
        <v>10717127</v>
      </c>
      <c r="L65" s="2">
        <v>10410107</v>
      </c>
      <c r="M65" s="2">
        <v>13730891</v>
      </c>
      <c r="N65" s="3">
        <f>SUM(B65:M65)</f>
        <v>206692795</v>
      </c>
    </row>
    <row r="66" spans="1:14" x14ac:dyDescent="0.3">
      <c r="A66" s="6" t="s">
        <v>3</v>
      </c>
      <c r="B66" s="10">
        <f>(B64/B65)</f>
        <v>1.498691234982207E-2</v>
      </c>
      <c r="C66" s="10">
        <f t="shared" ref="C66" si="38">(C64/C65)</f>
        <v>1.4610657545669141E-2</v>
      </c>
      <c r="D66" s="10">
        <f t="shared" ref="D66" si="39">(D64/D65)</f>
        <v>1.4026939169750339E-2</v>
      </c>
      <c r="E66" s="10">
        <f t="shared" ref="E66" si="40">(E64/E65)</f>
        <v>6.1054216814039226E-3</v>
      </c>
      <c r="F66" s="10">
        <f t="shared" ref="F66" si="41">(F64/F65)</f>
        <v>8.452832567963765E-3</v>
      </c>
      <c r="G66" s="10">
        <f t="shared" ref="G66" si="42">(G64/G65)</f>
        <v>1.3043323542147463E-2</v>
      </c>
      <c r="H66" s="10">
        <f t="shared" ref="H66" si="43">(H64/H65)</f>
        <v>2.1367412008541843E-2</v>
      </c>
      <c r="I66" s="10">
        <f t="shared" ref="I66" si="44">(I64/I65)</f>
        <v>2.0423979486193386E-2</v>
      </c>
      <c r="J66" s="10">
        <f t="shared" ref="J66" si="45">(J64/J65)</f>
        <v>1.5325638305014136E-2</v>
      </c>
      <c r="K66" s="10">
        <f t="shared" ref="K66" si="46">(K64/K65)</f>
        <v>1.3273925931828559E-2</v>
      </c>
      <c r="L66" s="10">
        <f t="shared" ref="L66" si="47">(L64/L65)</f>
        <v>1.2808821273402859E-2</v>
      </c>
      <c r="M66" s="10">
        <f t="shared" ref="M66" si="48">(M64/M65)</f>
        <v>1.787556393827611E-2</v>
      </c>
      <c r="N66" s="12"/>
    </row>
    <row r="67" spans="1:14" x14ac:dyDescent="0.3">
      <c r="A67" s="1" t="s">
        <v>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8"/>
    </row>
    <row r="68" spans="1:14" x14ac:dyDescent="0.3">
      <c r="A68" t="s">
        <v>2</v>
      </c>
      <c r="B68" s="4">
        <f>B62*B66</f>
        <v>2776.5952772268352</v>
      </c>
      <c r="C68" s="4">
        <f t="shared" ref="C68:M68" si="49">C62*C66</f>
        <v>4778.970755297828</v>
      </c>
      <c r="D68" s="4">
        <f t="shared" si="49"/>
        <v>6180.1431557394717</v>
      </c>
      <c r="E68" s="4">
        <f t="shared" si="49"/>
        <v>3776.1727828399189</v>
      </c>
      <c r="F68" s="4">
        <f t="shared" si="49"/>
        <v>6059.7595924801117</v>
      </c>
      <c r="G68" s="4">
        <f t="shared" si="49"/>
        <v>11289.100872316967</v>
      </c>
      <c r="H68" s="4">
        <f t="shared" si="49"/>
        <v>17566.021207750196</v>
      </c>
      <c r="I68" s="4">
        <f t="shared" si="49"/>
        <v>15154.735746611896</v>
      </c>
      <c r="J68" s="4">
        <f t="shared" si="49"/>
        <v>8965.1765700288652</v>
      </c>
      <c r="K68" s="4">
        <f t="shared" si="49"/>
        <v>5666.7982674087943</v>
      </c>
      <c r="L68" s="4">
        <f t="shared" si="49"/>
        <v>4575.1060177191266</v>
      </c>
      <c r="M68" s="4">
        <f t="shared" si="49"/>
        <v>3043.1538804160632</v>
      </c>
      <c r="N68" s="5">
        <f>SUM(B68:M68)</f>
        <v>89831.734125836083</v>
      </c>
    </row>
    <row r="71" spans="1:14" x14ac:dyDescent="0.3">
      <c r="B71" s="7">
        <v>44197</v>
      </c>
      <c r="C71" s="7">
        <v>44228</v>
      </c>
      <c r="D71" s="7">
        <v>44256</v>
      </c>
      <c r="E71" s="7">
        <v>44287</v>
      </c>
      <c r="F71" s="7">
        <v>44317</v>
      </c>
      <c r="G71" s="7">
        <v>44348</v>
      </c>
      <c r="H71" s="7">
        <v>44378</v>
      </c>
      <c r="I71" s="7">
        <v>44409</v>
      </c>
      <c r="J71" s="7">
        <v>44440</v>
      </c>
      <c r="K71" s="7">
        <v>44470</v>
      </c>
      <c r="L71" s="7">
        <v>44501</v>
      </c>
      <c r="M71" s="7">
        <v>44531</v>
      </c>
      <c r="N71" s="8" t="s">
        <v>0</v>
      </c>
    </row>
    <row r="72" spans="1: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 t="s">
        <v>7</v>
      </c>
      <c r="B73" s="2">
        <v>203656</v>
      </c>
      <c r="C73" s="2">
        <v>359185</v>
      </c>
      <c r="D73" s="2">
        <v>694681</v>
      </c>
      <c r="E73" s="2">
        <v>585708</v>
      </c>
      <c r="F73" s="2">
        <v>728119</v>
      </c>
      <c r="G73" s="2">
        <v>715667</v>
      </c>
      <c r="H73" s="2">
        <v>705394</v>
      </c>
      <c r="I73" s="2">
        <v>724341</v>
      </c>
      <c r="J73" s="2">
        <v>598439</v>
      </c>
      <c r="K73" s="2">
        <v>366649</v>
      </c>
      <c r="L73" s="2">
        <v>320744</v>
      </c>
      <c r="M73" s="9">
        <v>215572</v>
      </c>
      <c r="N73" s="3">
        <f>SUM(B73:M73)</f>
        <v>6218155</v>
      </c>
    </row>
    <row r="74" spans="1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"/>
    </row>
    <row r="75" spans="1:14" x14ac:dyDescent="0.3">
      <c r="A75" t="s">
        <v>5</v>
      </c>
      <c r="B75" s="4">
        <v>285971.56</v>
      </c>
      <c r="C75" s="4">
        <v>491712.4</v>
      </c>
      <c r="D75" s="4">
        <v>196842.06</v>
      </c>
      <c r="E75" s="4">
        <v>107083.74</v>
      </c>
      <c r="F75" s="4">
        <v>209487.83</v>
      </c>
      <c r="G75" s="4">
        <v>565101.76</v>
      </c>
      <c r="H75" s="4">
        <v>598036.32999999996</v>
      </c>
      <c r="I75" s="4">
        <v>1047125.66</v>
      </c>
      <c r="J75" s="4">
        <v>494400.27</v>
      </c>
      <c r="K75" s="4">
        <v>562838.94999999995</v>
      </c>
      <c r="L75" s="4">
        <v>503509.88</v>
      </c>
      <c r="M75" s="4">
        <v>512147.97</v>
      </c>
      <c r="N75" s="4">
        <f>SUM(B75:M75)</f>
        <v>5574258.4100000001</v>
      </c>
    </row>
    <row r="76" spans="1:14" x14ac:dyDescent="0.3">
      <c r="A76" t="s">
        <v>4</v>
      </c>
      <c r="B76" s="2">
        <v>15343922</v>
      </c>
      <c r="C76" s="2">
        <v>13174409</v>
      </c>
      <c r="D76" s="2">
        <v>11186063</v>
      </c>
      <c r="E76" s="2">
        <v>10907106</v>
      </c>
      <c r="F76" s="2">
        <v>12830396</v>
      </c>
      <c r="G76" s="2">
        <v>19103330</v>
      </c>
      <c r="H76" s="2">
        <v>20741821</v>
      </c>
      <c r="I76" s="2">
        <v>23191005</v>
      </c>
      <c r="J76" s="2">
        <v>14387427</v>
      </c>
      <c r="K76" s="2">
        <v>12941988</v>
      </c>
      <c r="L76" s="2">
        <v>12045635</v>
      </c>
      <c r="M76" s="2">
        <v>13760222</v>
      </c>
      <c r="N76" s="3">
        <f>SUM(B76:M76)</f>
        <v>179613324</v>
      </c>
    </row>
    <row r="77" spans="1:14" x14ac:dyDescent="0.3">
      <c r="A77" s="6" t="s">
        <v>3</v>
      </c>
      <c r="B77" s="10">
        <f>(B75/B76)</f>
        <v>1.8637448756582575E-2</v>
      </c>
      <c r="C77" s="10">
        <f t="shared" ref="C77" si="50">(C75/C76)</f>
        <v>3.732329852519381E-2</v>
      </c>
      <c r="D77" s="10">
        <f t="shared" ref="D77" si="51">(D75/D76)</f>
        <v>1.7597081296609897E-2</v>
      </c>
      <c r="E77" s="10">
        <f t="shared" ref="E77" si="52">(E75/E76)</f>
        <v>9.8177958479545354E-3</v>
      </c>
      <c r="F77" s="10">
        <f t="shared" ref="F77" si="53">(F75/F76)</f>
        <v>1.6327464093859611E-2</v>
      </c>
      <c r="G77" s="10">
        <f t="shared" ref="G77" si="54">(G75/G76)</f>
        <v>2.9581322209269276E-2</v>
      </c>
      <c r="H77" s="10">
        <f t="shared" ref="H77" si="55">(H75/H76)</f>
        <v>2.8832392777856871E-2</v>
      </c>
      <c r="I77" s="10">
        <f t="shared" ref="I77" si="56">(I75/I76)</f>
        <v>4.5152232945488993E-2</v>
      </c>
      <c r="J77" s="10">
        <f t="shared" ref="J77" si="57">(J75/J76)</f>
        <v>3.4363355588181266E-2</v>
      </c>
      <c r="K77" s="10">
        <f t="shared" ref="K77" si="58">(K75/K76)</f>
        <v>4.3489373502741617E-2</v>
      </c>
      <c r="L77" s="10">
        <f t="shared" ref="L77" si="59">(L75/L76)</f>
        <v>4.1800194012187819E-2</v>
      </c>
      <c r="M77" s="10">
        <f t="shared" ref="M77" si="60">(M75/M76)</f>
        <v>3.7219455470994582E-2</v>
      </c>
      <c r="N77" s="12"/>
    </row>
    <row r="78" spans="1:14" x14ac:dyDescent="0.3">
      <c r="A78" s="1" t="s">
        <v>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8"/>
    </row>
    <row r="79" spans="1:14" x14ac:dyDescent="0.3">
      <c r="A79" t="s">
        <v>2</v>
      </c>
      <c r="B79" s="4">
        <f>B73*B77</f>
        <v>3795.628263970581</v>
      </c>
      <c r="C79" s="4">
        <f t="shared" ref="C79:M79" si="61">C73*C77</f>
        <v>13405.968980771739</v>
      </c>
      <c r="D79" s="4">
        <f t="shared" si="61"/>
        <v>12224.358032210259</v>
      </c>
      <c r="E79" s="4">
        <f t="shared" si="61"/>
        <v>5750.3615705137554</v>
      </c>
      <c r="F79" s="4">
        <f t="shared" si="61"/>
        <v>11888.336828556967</v>
      </c>
      <c r="G79" s="4">
        <f t="shared" si="61"/>
        <v>21170.376121541114</v>
      </c>
      <c r="H79" s="4">
        <f t="shared" si="61"/>
        <v>20338.196871143569</v>
      </c>
      <c r="I79" s="4">
        <f t="shared" si="61"/>
        <v>32705.613563968443</v>
      </c>
      <c r="J79" s="4">
        <f t="shared" si="61"/>
        <v>20564.372154835608</v>
      </c>
      <c r="K79" s="4">
        <f t="shared" si="61"/>
        <v>15945.335305406712</v>
      </c>
      <c r="L79" s="4">
        <f t="shared" si="61"/>
        <v>13407.16142824517</v>
      </c>
      <c r="M79" s="4">
        <f t="shared" si="61"/>
        <v>8023.4724547932437</v>
      </c>
      <c r="N79" s="5">
        <f>SUM(B79:M79)</f>
        <v>179219.18157595716</v>
      </c>
    </row>
    <row r="82" spans="1:14" x14ac:dyDescent="0.3">
      <c r="B82" s="7">
        <v>44562</v>
      </c>
      <c r="C82" s="7">
        <v>44593</v>
      </c>
      <c r="D82" s="7">
        <v>44621</v>
      </c>
      <c r="E82" s="7">
        <v>44652</v>
      </c>
      <c r="F82" s="7">
        <v>44682</v>
      </c>
      <c r="G82" s="7">
        <v>44713</v>
      </c>
      <c r="H82" s="7">
        <v>44743</v>
      </c>
      <c r="I82" s="7">
        <v>44774</v>
      </c>
      <c r="J82" s="7">
        <v>44805</v>
      </c>
      <c r="K82" s="7">
        <v>44835</v>
      </c>
      <c r="L82" s="7">
        <v>44866</v>
      </c>
      <c r="M82" s="7">
        <v>44896</v>
      </c>
      <c r="N82" s="8" t="s">
        <v>0</v>
      </c>
    </row>
    <row r="83" spans="1: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t="s">
        <v>7</v>
      </c>
      <c r="B84" s="2">
        <v>261205</v>
      </c>
      <c r="C84" s="2">
        <v>314288</v>
      </c>
      <c r="D84" s="2">
        <v>497672</v>
      </c>
      <c r="E84" s="2">
        <v>529271</v>
      </c>
      <c r="F84" s="2">
        <v>675247</v>
      </c>
      <c r="G84" s="2">
        <v>754041</v>
      </c>
      <c r="H84" s="2">
        <v>726187</v>
      </c>
      <c r="I84" s="2">
        <v>684052</v>
      </c>
      <c r="J84" s="2">
        <v>566803</v>
      </c>
      <c r="K84" s="2">
        <v>486880</v>
      </c>
      <c r="L84" s="2">
        <v>324583</v>
      </c>
      <c r="M84" s="9">
        <v>147675</v>
      </c>
      <c r="N84" s="3">
        <f>SUM(B84:M84)</f>
        <v>5967904</v>
      </c>
    </row>
    <row r="85" spans="1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3"/>
    </row>
    <row r="86" spans="1:14" x14ac:dyDescent="0.3">
      <c r="A86" t="s">
        <v>5</v>
      </c>
      <c r="B86" s="4">
        <v>713032.68</v>
      </c>
      <c r="C86" s="4">
        <v>544325.23</v>
      </c>
      <c r="D86" s="4">
        <v>505515.92</v>
      </c>
      <c r="E86" s="4">
        <v>362061.76</v>
      </c>
      <c r="F86" s="4">
        <v>420169.9</v>
      </c>
      <c r="G86" s="4">
        <v>732794.64</v>
      </c>
      <c r="H86" s="4">
        <v>1327015.97</v>
      </c>
      <c r="I86" s="4">
        <v>1901804.31</v>
      </c>
      <c r="J86" s="4">
        <v>1025367.26</v>
      </c>
      <c r="K86" s="4">
        <v>467406.65</v>
      </c>
      <c r="L86" s="4">
        <v>380430.81</v>
      </c>
      <c r="M86" s="4">
        <v>877789.51</v>
      </c>
      <c r="N86" s="4">
        <f>SUM(B86:M86)</f>
        <v>9257714.6400000006</v>
      </c>
    </row>
    <row r="87" spans="1:14" x14ac:dyDescent="0.3">
      <c r="A87" t="s">
        <v>4</v>
      </c>
      <c r="B87" s="2">
        <v>15213956</v>
      </c>
      <c r="C87" s="2">
        <v>12074580</v>
      </c>
      <c r="D87" s="2">
        <v>12733141</v>
      </c>
      <c r="E87" s="2">
        <v>10421566</v>
      </c>
      <c r="F87" s="2">
        <v>11341461</v>
      </c>
      <c r="G87" s="2">
        <v>17075547</v>
      </c>
      <c r="H87" s="2">
        <v>21213580</v>
      </c>
      <c r="I87" s="2">
        <v>20887769</v>
      </c>
      <c r="J87" s="2">
        <v>15660095</v>
      </c>
      <c r="K87" s="2">
        <v>9862275</v>
      </c>
      <c r="L87" s="2">
        <v>10836265</v>
      </c>
      <c r="M87" s="2">
        <v>14564624</v>
      </c>
      <c r="N87" s="3">
        <f>SUM(B87:M87)</f>
        <v>171884859</v>
      </c>
    </row>
    <row r="88" spans="1:14" x14ac:dyDescent="0.3">
      <c r="A88" s="6" t="s">
        <v>3</v>
      </c>
      <c r="B88" s="10">
        <f>(B86/B87)</f>
        <v>4.6867013418469203E-2</v>
      </c>
      <c r="C88" s="10">
        <f t="shared" ref="C88" si="62">(C86/C87)</f>
        <v>4.5080262004972428E-2</v>
      </c>
      <c r="D88" s="10">
        <f t="shared" ref="D88" si="63">(D86/D87)</f>
        <v>3.970080281055554E-2</v>
      </c>
      <c r="E88" s="10">
        <f t="shared" ref="E88" si="64">(E86/E87)</f>
        <v>3.4741588740118332E-2</v>
      </c>
      <c r="F88" s="10">
        <f t="shared" ref="F88" si="65">(F86/F87)</f>
        <v>3.7047246382101919E-2</v>
      </c>
      <c r="G88" s="10">
        <f t="shared" ref="G88" si="66">(G86/G87)</f>
        <v>4.2914855963325803E-2</v>
      </c>
      <c r="H88" s="10">
        <f t="shared" ref="H88" si="67">(H86/H87)</f>
        <v>6.2555022301751986E-2</v>
      </c>
      <c r="I88" s="10">
        <f t="shared" ref="I88" si="68">(I86/I87)</f>
        <v>9.1048704627095411E-2</v>
      </c>
      <c r="J88" s="10">
        <f t="shared" ref="J88" si="69">(J86/J87)</f>
        <v>6.547643931917399E-2</v>
      </c>
      <c r="K88" s="10">
        <f t="shared" ref="K88" si="70">(K86/K87)</f>
        <v>4.739339047025154E-2</v>
      </c>
      <c r="L88" s="10">
        <f t="shared" ref="L88" si="71">(L86/L87)</f>
        <v>3.5107189608227556E-2</v>
      </c>
      <c r="M88" s="10">
        <f t="shared" ref="M88" si="72">(M86/M87)</f>
        <v>6.0268600823474745E-2</v>
      </c>
      <c r="N88" s="12"/>
    </row>
    <row r="89" spans="1:14" x14ac:dyDescent="0.3">
      <c r="A89" s="1" t="s">
        <v>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"/>
    </row>
    <row r="90" spans="1:14" x14ac:dyDescent="0.3">
      <c r="A90" t="s">
        <v>2</v>
      </c>
      <c r="B90" s="4">
        <f>B84*B88</f>
        <v>12241.898239971248</v>
      </c>
      <c r="C90" s="4">
        <f t="shared" ref="C90:M90" si="73">C84*C88</f>
        <v>14168.185385018774</v>
      </c>
      <c r="D90" s="4">
        <f t="shared" si="73"/>
        <v>19757.977936334795</v>
      </c>
      <c r="E90" s="4">
        <f t="shared" si="73"/>
        <v>18387.715414071168</v>
      </c>
      <c r="F90" s="4">
        <f t="shared" si="73"/>
        <v>25016.041977775174</v>
      </c>
      <c r="G90" s="4">
        <f t="shared" si="73"/>
        <v>32359.560905442151</v>
      </c>
      <c r="H90" s="4">
        <f t="shared" si="73"/>
        <v>45426.64398024237</v>
      </c>
      <c r="I90" s="4">
        <f t="shared" si="73"/>
        <v>62282.048497573873</v>
      </c>
      <c r="J90" s="4">
        <f t="shared" si="73"/>
        <v>37112.242235425772</v>
      </c>
      <c r="K90" s="4">
        <f t="shared" si="73"/>
        <v>23074.893952156068</v>
      </c>
      <c r="L90" s="4">
        <f t="shared" si="73"/>
        <v>11395.196924607324</v>
      </c>
      <c r="M90" s="4">
        <f t="shared" si="73"/>
        <v>8900.1656266066329</v>
      </c>
      <c r="N90" s="5">
        <f>SUM(B90:M90)</f>
        <v>310122.57107522537</v>
      </c>
    </row>
    <row r="91" spans="1:14" x14ac:dyDescent="0.3">
      <c r="K91" s="14"/>
    </row>
    <row r="92" spans="1:14" x14ac:dyDescent="0.3">
      <c r="K92" s="14"/>
    </row>
    <row r="93" spans="1:14" x14ac:dyDescent="0.3">
      <c r="B93" s="7">
        <v>44927</v>
      </c>
      <c r="C93" s="7">
        <v>44958</v>
      </c>
      <c r="D93" s="7">
        <v>44986</v>
      </c>
      <c r="E93" s="7">
        <v>45017</v>
      </c>
      <c r="F93" s="7">
        <v>45047</v>
      </c>
      <c r="G93" s="7">
        <v>45078</v>
      </c>
      <c r="H93" s="7">
        <v>45108</v>
      </c>
      <c r="I93" s="7">
        <v>45139</v>
      </c>
      <c r="J93" s="7">
        <v>45170</v>
      </c>
      <c r="K93" s="7">
        <v>45200</v>
      </c>
      <c r="L93" s="7">
        <v>45231</v>
      </c>
      <c r="M93" s="7">
        <v>45261</v>
      </c>
      <c r="N93" s="8" t="s">
        <v>0</v>
      </c>
    </row>
    <row r="94" spans="1: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3">
      <c r="A95" t="s">
        <v>7</v>
      </c>
      <c r="B95" s="2">
        <v>150749</v>
      </c>
      <c r="C95" s="2">
        <v>450450</v>
      </c>
      <c r="D95" s="2">
        <v>466824</v>
      </c>
      <c r="E95" s="2">
        <v>572371</v>
      </c>
      <c r="F95" s="2">
        <v>706048</v>
      </c>
      <c r="G95" s="2">
        <v>729990</v>
      </c>
      <c r="H95" s="2">
        <v>631543</v>
      </c>
      <c r="I95" s="2">
        <v>600895</v>
      </c>
      <c r="J95" s="2">
        <v>542652</v>
      </c>
      <c r="K95" s="2">
        <v>853520</v>
      </c>
      <c r="L95" s="2">
        <v>312697</v>
      </c>
      <c r="M95" s="9">
        <v>312697</v>
      </c>
      <c r="N95" s="3">
        <f>SUM(B95:M95)</f>
        <v>6330436</v>
      </c>
    </row>
    <row r="96" spans="1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3"/>
    </row>
    <row r="97" spans="1:14" x14ac:dyDescent="0.3">
      <c r="A97" t="s">
        <v>5</v>
      </c>
      <c r="B97" s="4">
        <v>540293.49</v>
      </c>
      <c r="C97" s="4">
        <v>289436.65000000002</v>
      </c>
      <c r="D97" s="4">
        <v>350130.61</v>
      </c>
      <c r="E97" s="4">
        <v>254166.32</v>
      </c>
      <c r="F97" s="4">
        <v>235225.63</v>
      </c>
      <c r="G97" s="4">
        <v>497243.79</v>
      </c>
      <c r="H97" s="4">
        <v>890749.3</v>
      </c>
      <c r="I97" s="4">
        <v>622833.03</v>
      </c>
      <c r="J97" s="4">
        <v>712396.12</v>
      </c>
      <c r="K97" s="4">
        <v>398195.81</v>
      </c>
      <c r="L97" s="4">
        <v>372099.06</v>
      </c>
      <c r="M97" s="4">
        <v>432698.78</v>
      </c>
      <c r="N97" s="4">
        <f>SUM(B97:M97)</f>
        <v>5595468.5899999999</v>
      </c>
    </row>
    <row r="98" spans="1:14" x14ac:dyDescent="0.3">
      <c r="A98" t="s">
        <v>4</v>
      </c>
      <c r="B98" s="2">
        <v>15651125</v>
      </c>
      <c r="C98" s="2">
        <v>11185822</v>
      </c>
      <c r="D98" s="2">
        <v>13452828</v>
      </c>
      <c r="E98" s="2">
        <v>10751113</v>
      </c>
      <c r="F98" s="2">
        <v>12601738</v>
      </c>
      <c r="G98" s="2">
        <v>15680585</v>
      </c>
      <c r="H98" s="2">
        <v>21342871</v>
      </c>
      <c r="I98" s="2">
        <v>18976479</v>
      </c>
      <c r="J98" s="2">
        <v>16961274</v>
      </c>
      <c r="K98" s="2">
        <v>11963170</v>
      </c>
      <c r="L98" s="2">
        <v>11596723</v>
      </c>
      <c r="M98" s="2">
        <v>14045526</v>
      </c>
      <c r="N98" s="3">
        <f>SUM(B98:M98)</f>
        <v>174209254</v>
      </c>
    </row>
    <row r="99" spans="1:14" x14ac:dyDescent="0.3">
      <c r="A99" s="6" t="s">
        <v>3</v>
      </c>
      <c r="B99" s="10">
        <f>(B97/B98)</f>
        <v>3.4521064140756653E-2</v>
      </c>
      <c r="C99" s="10">
        <f t="shared" ref="C99" si="74">(C97/C98)</f>
        <v>2.5875313410136512E-2</v>
      </c>
      <c r="D99" s="10">
        <f t="shared" ref="D99" si="75">(D97/D98)</f>
        <v>2.6026543266590488E-2</v>
      </c>
      <c r="E99" s="10">
        <f t="shared" ref="E99" si="76">(E97/E98)</f>
        <v>2.3640930943614861E-2</v>
      </c>
      <c r="F99" s="10">
        <f t="shared" ref="F99" si="77">(F97/F98)</f>
        <v>1.8666126053406285E-2</v>
      </c>
      <c r="G99" s="10">
        <f t="shared" ref="G99" si="78">(G97/G98)</f>
        <v>3.1710793315427963E-2</v>
      </c>
      <c r="H99" s="10">
        <f t="shared" ref="H99" si="79">(H97/H98)</f>
        <v>4.1735214536038755E-2</v>
      </c>
      <c r="I99" s="10">
        <f t="shared" ref="I99" si="80">(I97/I98)</f>
        <v>3.2821316852299103E-2</v>
      </c>
      <c r="J99" s="10">
        <f t="shared" ref="J99" si="81">(J97/J98)</f>
        <v>4.2001333154573176E-2</v>
      </c>
      <c r="K99" s="10">
        <f t="shared" ref="K99" si="82">(K97/K98)</f>
        <v>3.3285141814418752E-2</v>
      </c>
      <c r="L99" s="10">
        <f t="shared" ref="L99" si="83">(L97/L98)</f>
        <v>3.2086569628333797E-2</v>
      </c>
      <c r="M99" s="10">
        <f t="shared" ref="M99" si="84">(M97/M98)</f>
        <v>3.0806876154015166E-2</v>
      </c>
      <c r="N99" s="12"/>
    </row>
    <row r="100" spans="1:14" x14ac:dyDescent="0.3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8"/>
    </row>
    <row r="101" spans="1:14" x14ac:dyDescent="0.3">
      <c r="A101" t="s">
        <v>2</v>
      </c>
      <c r="B101" s="4">
        <f>B95*B99</f>
        <v>5204.0158981549248</v>
      </c>
      <c r="C101" s="4">
        <f t="shared" ref="C101:M101" si="85">C95*C99</f>
        <v>11655.534925595992</v>
      </c>
      <c r="D101" s="4">
        <f t="shared" si="85"/>
        <v>12149.815033882838</v>
      </c>
      <c r="E101" s="4">
        <f t="shared" si="85"/>
        <v>13531.383285127782</v>
      </c>
      <c r="F101" s="4">
        <f t="shared" si="85"/>
        <v>13179.180967755401</v>
      </c>
      <c r="G101" s="4">
        <f t="shared" si="85"/>
        <v>23148.562012329257</v>
      </c>
      <c r="H101" s="4">
        <f t="shared" si="85"/>
        <v>26357.582593733525</v>
      </c>
      <c r="I101" s="4">
        <f t="shared" si="85"/>
        <v>19722.16518996227</v>
      </c>
      <c r="J101" s="4">
        <f t="shared" si="85"/>
        <v>22792.107438995441</v>
      </c>
      <c r="K101" s="4">
        <f t="shared" si="85"/>
        <v>28409.534241442692</v>
      </c>
      <c r="L101" s="4">
        <f t="shared" si="85"/>
        <v>10033.374063071093</v>
      </c>
      <c r="M101" s="4">
        <f t="shared" si="85"/>
        <v>9633.21775273208</v>
      </c>
      <c r="N101" s="5">
        <f>SUM(B101:M101)</f>
        <v>195816.47340278327</v>
      </c>
    </row>
    <row r="102" spans="1:14" x14ac:dyDescent="0.3">
      <c r="H102" s="4"/>
    </row>
    <row r="103" spans="1:14" x14ac:dyDescent="0.3">
      <c r="H103" s="4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50BD9-4D29-43B1-BE69-5834BE4C44C3}"/>
</file>

<file path=customXml/itemProps2.xml><?xml version="1.0" encoding="utf-8"?>
<ds:datastoreItem xmlns:ds="http://schemas.openxmlformats.org/officeDocument/2006/customXml" ds:itemID="{8C60F21E-DA3A-4DE7-BF0A-9CBCBF566BB5}"/>
</file>

<file path=customXml/itemProps3.xml><?xml version="1.0" encoding="utf-8"?>
<ds:datastoreItem xmlns:ds="http://schemas.openxmlformats.org/officeDocument/2006/customXml" ds:itemID="{3D2506F8-AE86-4089-87C3-ED069523B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2017 - 2023 EMB GEN ADJS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Graziano</dc:creator>
  <cp:lastModifiedBy>Brandon Ott</cp:lastModifiedBy>
  <dcterms:created xsi:type="dcterms:W3CDTF">2025-01-18T18:03:32Z</dcterms:created>
  <dcterms:modified xsi:type="dcterms:W3CDTF">2025-01-27T18:21:04Z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