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ATA\PDF - Dossiers + Impots\466152 - Hydro 2000\2025 Cost of Service\2025-02-02\"/>
    </mc:Choice>
  </mc:AlternateContent>
  <xr:revisionPtr revIDLastSave="0" documentId="13_ncr:1_{7B609C0E-2375-4606-A7E2-48CBA645DFCC}" xr6:coauthVersionLast="47" xr6:coauthVersionMax="47" xr10:uidLastSave="{00000000-0000-0000-0000-000000000000}"/>
  <bookViews>
    <workbookView xWindow="57480" yWindow="-120" windowWidth="29040" windowHeight="15720" xr2:uid="{8971F6DE-828F-4AAC-9E73-06FAC757E8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N10" i="1"/>
  <c r="M10" i="1"/>
  <c r="O10" i="1" s="1"/>
  <c r="N9" i="1"/>
  <c r="M9" i="1"/>
  <c r="O9" i="1" s="1"/>
  <c r="N8" i="1"/>
  <c r="M8" i="1"/>
  <c r="O8" i="1" s="1"/>
  <c r="N7" i="1"/>
  <c r="M7" i="1"/>
  <c r="O7" i="1" s="1"/>
  <c r="N6" i="1"/>
  <c r="M6" i="1"/>
  <c r="O6" i="1" s="1"/>
  <c r="N5" i="1"/>
  <c r="M5" i="1"/>
  <c r="O5" i="1" s="1"/>
  <c r="P5" i="1" s="1"/>
  <c r="P6" i="1" s="1"/>
  <c r="P4" i="1"/>
  <c r="O4" i="1"/>
  <c r="N4" i="1"/>
  <c r="M4" i="1"/>
  <c r="G12" i="1"/>
  <c r="C12" i="1"/>
  <c r="B12" i="1"/>
  <c r="F5" i="1"/>
  <c r="F8" i="1"/>
  <c r="F4" i="1"/>
  <c r="D4" i="1"/>
  <c r="F7" i="1"/>
  <c r="D8" i="1"/>
  <c r="D7" i="1"/>
  <c r="D6" i="1"/>
  <c r="H6" i="1" s="1"/>
  <c r="D5" i="1"/>
  <c r="F9" i="1"/>
  <c r="H10" i="1"/>
  <c r="D9" i="1"/>
  <c r="P7" i="1" l="1"/>
  <c r="P8" i="1" s="1"/>
  <c r="P9" i="1" s="1"/>
  <c r="P10" i="1" s="1"/>
  <c r="F12" i="1"/>
  <c r="D12" i="1"/>
  <c r="H9" i="1"/>
  <c r="H5" i="1"/>
  <c r="H4" i="1"/>
  <c r="H7" i="1"/>
  <c r="H8" i="1"/>
  <c r="H12" i="1" l="1"/>
  <c r="I4" i="1"/>
  <c r="I5" i="1" l="1"/>
  <c r="I6" i="1" l="1"/>
  <c r="I7" i="1" s="1"/>
  <c r="I8" i="1" s="1"/>
  <c r="I9" i="1" s="1"/>
  <c r="I10" i="1" s="1"/>
</calcChain>
</file>

<file path=xl/sharedStrings.xml><?xml version="1.0" encoding="utf-8"?>
<sst xmlns="http://schemas.openxmlformats.org/spreadsheetml/2006/main" count="12" uniqueCount="10">
  <si>
    <t>H2000 COS$</t>
  </si>
  <si>
    <t>Actual charge</t>
  </si>
  <si>
    <t>Incremental charge</t>
  </si>
  <si>
    <t># Poles</t>
  </si>
  <si>
    <t>Incremental revenue</t>
  </si>
  <si>
    <t>Carrying charges</t>
  </si>
  <si>
    <t>Total</t>
  </si>
  <si>
    <t>Principle</t>
  </si>
  <si>
    <t>Cumulative</t>
  </si>
  <si>
    <t>Carrying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</si>
</sst>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 wrapText="1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0539B-6EC2-45A9-8C79-BCBCC2E7CFD9}">
  <dimension ref="A2:P23"/>
  <sheetViews>
    <sheetView tabSelected="1" topLeftCell="A2" workbookViewId="0">
      <selection activeCell="F15" sqref="F15"/>
    </sheetView>
  </sheetViews>
  <sheetFormatPr defaultRowHeight="14.25"/>
  <cols>
    <col min="2" max="3" width="10.125" bestFit="1" customWidth="1"/>
    <col min="4" max="4" width="9.125" bestFit="1" customWidth="1"/>
    <col min="5" max="5" width="7.625" bestFit="1" customWidth="1"/>
    <col min="6" max="6" width="10.125" bestFit="1" customWidth="1"/>
    <col min="7" max="7" width="9.125" bestFit="1" customWidth="1"/>
    <col min="8" max="9" width="10.125" bestFit="1" customWidth="1"/>
    <col min="10" max="10" width="9.375" customWidth="1"/>
    <col min="13" max="13" width="10.125" bestFit="1" customWidth="1"/>
    <col min="15" max="16" width="10.125" bestFit="1" customWidth="1"/>
  </cols>
  <sheetData>
    <row r="2" spans="1:16" s="1" customFormat="1" ht="4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8</v>
      </c>
      <c r="M2" s="1" t="s">
        <v>7</v>
      </c>
      <c r="N2" s="1" t="s">
        <v>9</v>
      </c>
      <c r="O2" s="1" t="s">
        <v>6</v>
      </c>
      <c r="P2" s="1" t="s">
        <v>8</v>
      </c>
    </row>
    <row r="3" spans="1:16">
      <c r="B3" s="2"/>
      <c r="C3" s="2"/>
      <c r="D3" s="2"/>
      <c r="E3" s="2"/>
      <c r="F3" s="2"/>
      <c r="G3" s="2"/>
      <c r="H3" s="2"/>
      <c r="I3" s="2"/>
      <c r="J3" s="2"/>
    </row>
    <row r="4" spans="1:16">
      <c r="A4">
        <v>2019</v>
      </c>
      <c r="B4" s="2">
        <v>0</v>
      </c>
      <c r="C4" s="2">
        <v>7246.3</v>
      </c>
      <c r="D4" s="2">
        <f t="shared" ref="D4:D8" si="0">+C4-B4</f>
        <v>7246.3</v>
      </c>
      <c r="E4" s="2">
        <v>120</v>
      </c>
      <c r="F4" s="2">
        <f>9235.52-2454</f>
        <v>6781.52</v>
      </c>
      <c r="G4" s="2">
        <v>-16.3</v>
      </c>
      <c r="H4" s="2">
        <f t="shared" ref="H4:H8" si="1">-D4+F4+G4</f>
        <v>-481.07999999999976</v>
      </c>
      <c r="I4" s="2">
        <f>+I3+H4</f>
        <v>-481.07999999999976</v>
      </c>
      <c r="J4" s="2"/>
      <c r="M4" s="4">
        <f>-D4+F4</f>
        <v>-464.77999999999975</v>
      </c>
      <c r="N4" s="4">
        <f>+G4</f>
        <v>-16.3</v>
      </c>
      <c r="O4" s="4">
        <f>SUM(M4:N4)</f>
        <v>-481.07999999999976</v>
      </c>
      <c r="P4" s="4">
        <f>+P3+O4</f>
        <v>-481.07999999999976</v>
      </c>
    </row>
    <row r="5" spans="1:16">
      <c r="A5">
        <v>2020</v>
      </c>
      <c r="B5" s="2">
        <v>8000.71</v>
      </c>
      <c r="C5" s="2">
        <v>7979.28</v>
      </c>
      <c r="D5" s="2">
        <f t="shared" si="0"/>
        <v>-21.430000000000291</v>
      </c>
      <c r="E5" s="2">
        <v>120</v>
      </c>
      <c r="F5" s="2">
        <f>-2454-4236.86</f>
        <v>-6690.86</v>
      </c>
      <c r="G5" s="2">
        <v>-18.760000000000002</v>
      </c>
      <c r="H5" s="2">
        <f t="shared" si="1"/>
        <v>-6688.19</v>
      </c>
      <c r="I5" s="2">
        <f t="shared" ref="I5:I10" si="2">+I4+H5</f>
        <v>-7169.2699999999995</v>
      </c>
      <c r="J5" s="2"/>
      <c r="M5" s="4">
        <f t="shared" ref="M5:M10" si="3">-D5+F5</f>
        <v>-6669.4299999999994</v>
      </c>
      <c r="N5" s="4">
        <f t="shared" ref="N5:N10" si="4">+G5</f>
        <v>-18.760000000000002</v>
      </c>
      <c r="O5" s="4">
        <f t="shared" ref="O5:O10" si="5">SUM(M5:N5)</f>
        <v>-6688.19</v>
      </c>
      <c r="P5" s="4">
        <f t="shared" ref="P5:P10" si="6">+P4+O5</f>
        <v>-7169.2699999999995</v>
      </c>
    </row>
    <row r="6" spans="1:16">
      <c r="A6">
        <v>2021</v>
      </c>
      <c r="B6" s="2">
        <v>8000.71</v>
      </c>
      <c r="C6" s="2">
        <v>8036.9</v>
      </c>
      <c r="D6" s="2">
        <f t="shared" si="0"/>
        <v>36.1899999999996</v>
      </c>
      <c r="E6" s="2">
        <v>120</v>
      </c>
      <c r="F6" s="2">
        <v>-2454</v>
      </c>
      <c r="G6" s="2">
        <v>-47.2</v>
      </c>
      <c r="H6" s="2">
        <f t="shared" si="1"/>
        <v>-2537.3899999999994</v>
      </c>
      <c r="I6" s="2">
        <f t="shared" si="2"/>
        <v>-9706.66</v>
      </c>
      <c r="J6" s="2"/>
      <c r="M6" s="4">
        <f t="shared" si="3"/>
        <v>-2490.1899999999996</v>
      </c>
      <c r="N6" s="4">
        <f t="shared" si="4"/>
        <v>-47.2</v>
      </c>
      <c r="O6" s="4">
        <f t="shared" si="5"/>
        <v>-2537.3899999999994</v>
      </c>
      <c r="P6" s="4">
        <f t="shared" si="6"/>
        <v>-9706.66</v>
      </c>
    </row>
    <row r="7" spans="1:16">
      <c r="A7">
        <v>2022</v>
      </c>
      <c r="B7" s="2">
        <v>8000.71</v>
      </c>
      <c r="C7" s="2">
        <v>7176</v>
      </c>
      <c r="D7" s="2">
        <f t="shared" si="0"/>
        <v>-824.71</v>
      </c>
      <c r="E7" s="2">
        <v>120</v>
      </c>
      <c r="F7" s="2">
        <f>-4227.16-2454</f>
        <v>-6681.16</v>
      </c>
      <c r="G7" s="2">
        <v>-257.42</v>
      </c>
      <c r="H7" s="2">
        <f t="shared" si="1"/>
        <v>-6113.87</v>
      </c>
      <c r="I7" s="2">
        <f t="shared" si="2"/>
        <v>-15820.529999999999</v>
      </c>
      <c r="J7" s="2"/>
      <c r="M7" s="4">
        <f t="shared" si="3"/>
        <v>-5856.45</v>
      </c>
      <c r="N7" s="4">
        <f t="shared" si="4"/>
        <v>-257.42</v>
      </c>
      <c r="O7" s="4">
        <f t="shared" si="5"/>
        <v>-6113.87</v>
      </c>
      <c r="P7" s="4">
        <f t="shared" si="6"/>
        <v>-15820.529999999999</v>
      </c>
    </row>
    <row r="8" spans="1:16">
      <c r="A8">
        <v>2023</v>
      </c>
      <c r="B8" s="2">
        <v>8000.71</v>
      </c>
      <c r="C8" s="2">
        <v>7297.66</v>
      </c>
      <c r="D8" s="2">
        <f t="shared" si="0"/>
        <v>-703.05000000000018</v>
      </c>
      <c r="E8" s="2">
        <v>120</v>
      </c>
      <c r="F8" s="2">
        <f>-2982.35-2454</f>
        <v>-5436.35</v>
      </c>
      <c r="G8" s="2">
        <v>-893.1</v>
      </c>
      <c r="H8" s="2">
        <f t="shared" si="1"/>
        <v>-5626.4000000000005</v>
      </c>
      <c r="I8" s="2">
        <f t="shared" si="2"/>
        <v>-21446.93</v>
      </c>
      <c r="J8" s="2"/>
      <c r="M8" s="4">
        <f t="shared" si="3"/>
        <v>-4733.3</v>
      </c>
      <c r="N8" s="4">
        <f t="shared" si="4"/>
        <v>-893.1</v>
      </c>
      <c r="O8" s="4">
        <f t="shared" si="5"/>
        <v>-5626.4000000000005</v>
      </c>
      <c r="P8" s="4">
        <f t="shared" si="6"/>
        <v>-21446.93</v>
      </c>
    </row>
    <row r="9" spans="1:16">
      <c r="A9">
        <v>2024</v>
      </c>
      <c r="B9" s="2">
        <v>8000.71</v>
      </c>
      <c r="C9" s="2">
        <v>7460.9</v>
      </c>
      <c r="D9" s="2">
        <f>+C9-B9</f>
        <v>-539.8100000000004</v>
      </c>
      <c r="E9" s="2">
        <v>120</v>
      </c>
      <c r="F9" s="2">
        <f>-2160.88-2454</f>
        <v>-4614.88</v>
      </c>
      <c r="G9" s="2">
        <v>-1177.42</v>
      </c>
      <c r="H9" s="2">
        <f>-D9+F9+G9</f>
        <v>-5252.49</v>
      </c>
      <c r="I9" s="2">
        <f t="shared" si="2"/>
        <v>-26699.42</v>
      </c>
      <c r="J9" s="2"/>
      <c r="M9" s="4">
        <f t="shared" si="3"/>
        <v>-4075.0699999999997</v>
      </c>
      <c r="N9" s="4">
        <f t="shared" si="4"/>
        <v>-1177.42</v>
      </c>
      <c r="O9" s="4">
        <f t="shared" si="5"/>
        <v>-5252.49</v>
      </c>
      <c r="P9" s="4">
        <f t="shared" si="6"/>
        <v>-26699.42</v>
      </c>
    </row>
    <row r="10" spans="1:16">
      <c r="A10">
        <v>2025</v>
      </c>
      <c r="B10" s="2"/>
      <c r="C10" s="2"/>
      <c r="D10" s="2"/>
      <c r="E10" s="2"/>
      <c r="F10" s="2"/>
      <c r="G10" s="2">
        <v>-294.70999999999998</v>
      </c>
      <c r="H10" s="2">
        <f t="shared" ref="H10" si="7">-D10+F10+G10</f>
        <v>-294.70999999999998</v>
      </c>
      <c r="I10" s="2">
        <f t="shared" si="2"/>
        <v>-26994.129999999997</v>
      </c>
      <c r="J10" s="2"/>
      <c r="M10" s="4">
        <f t="shared" si="3"/>
        <v>0</v>
      </c>
      <c r="N10" s="4">
        <f t="shared" si="4"/>
        <v>-294.70999999999998</v>
      </c>
      <c r="O10" s="4">
        <f t="shared" si="5"/>
        <v>-294.70999999999998</v>
      </c>
      <c r="P10" s="4">
        <f t="shared" si="6"/>
        <v>-26994.129999999997</v>
      </c>
    </row>
    <row r="11" spans="1:16">
      <c r="B11" s="2"/>
      <c r="C11" s="2"/>
      <c r="D11" s="2"/>
      <c r="E11" s="2"/>
      <c r="F11" s="2"/>
      <c r="G11" s="2"/>
      <c r="H11" s="2"/>
      <c r="I11" s="2"/>
      <c r="J11" s="2"/>
    </row>
    <row r="12" spans="1:16" ht="15" thickBot="1">
      <c r="B12" s="3">
        <f>SUM(B4:B11)</f>
        <v>40003.550000000003</v>
      </c>
      <c r="C12" s="3">
        <f>SUM(C4:C11)</f>
        <v>45197.04</v>
      </c>
      <c r="D12" s="3">
        <f>SUM(D4:D11)</f>
        <v>5193.4899999999989</v>
      </c>
      <c r="E12" s="2"/>
      <c r="F12" s="3">
        <f>SUM(F4:F11)</f>
        <v>-19095.73</v>
      </c>
      <c r="G12" s="3">
        <f>SUM(G4:G11)</f>
        <v>-2704.91</v>
      </c>
      <c r="H12" s="3">
        <f>SUM(H4:H11)</f>
        <v>-26994.129999999997</v>
      </c>
      <c r="I12" s="2"/>
      <c r="J12" s="2"/>
      <c r="M12" s="3">
        <f t="shared" ref="M12:O12" si="8">SUM(M4:M11)</f>
        <v>-24289.219999999998</v>
      </c>
      <c r="N12" s="3">
        <f t="shared" si="8"/>
        <v>-2704.91</v>
      </c>
      <c r="O12" s="3">
        <f t="shared" si="8"/>
        <v>-26994.129999999997</v>
      </c>
    </row>
    <row r="13" spans="1:16" ht="15" thickTop="1">
      <c r="B13" s="2"/>
      <c r="C13" s="2"/>
      <c r="D13" s="2"/>
      <c r="E13" s="2"/>
      <c r="F13" s="2"/>
      <c r="G13" s="2"/>
      <c r="H13" s="2"/>
      <c r="I13" s="2"/>
      <c r="J13" s="2"/>
    </row>
    <row r="14" spans="1:16">
      <c r="B14" s="2"/>
      <c r="C14" s="2"/>
      <c r="D14" s="2"/>
      <c r="E14" s="2"/>
      <c r="F14" s="2"/>
      <c r="G14" s="2"/>
      <c r="H14" s="2"/>
      <c r="I14" s="2"/>
      <c r="J14" s="2"/>
    </row>
    <row r="15" spans="1:16">
      <c r="B15" s="2"/>
      <c r="C15" s="2"/>
      <c r="D15" s="2"/>
      <c r="E15" s="2"/>
      <c r="F15" s="2"/>
      <c r="G15" s="2"/>
      <c r="H15" s="2"/>
      <c r="I15" s="2"/>
      <c r="J15" s="2"/>
    </row>
    <row r="16" spans="1:16">
      <c r="B16" s="2"/>
      <c r="C16" s="2"/>
      <c r="D16" s="2"/>
      <c r="E16" s="2"/>
      <c r="F16" s="2"/>
      <c r="G16" s="2"/>
      <c r="H16" s="2"/>
      <c r="I16" s="2"/>
      <c r="J16" s="2"/>
    </row>
    <row r="17" spans="2:10">
      <c r="B17" s="2"/>
      <c r="C17" s="2"/>
      <c r="D17" s="2"/>
      <c r="E17" s="2"/>
      <c r="F17" s="2"/>
      <c r="G17" s="2"/>
      <c r="H17" s="2"/>
      <c r="I17" s="2"/>
      <c r="J17" s="2"/>
    </row>
    <row r="18" spans="2:10">
      <c r="B18" s="2"/>
      <c r="C18" s="2"/>
      <c r="D18" s="2"/>
      <c r="E18" s="2"/>
      <c r="F18" s="2"/>
      <c r="G18" s="2"/>
      <c r="H18" s="2"/>
      <c r="I18" s="2"/>
      <c r="J18" s="2"/>
    </row>
    <row r="19" spans="2:10">
      <c r="B19" s="2"/>
      <c r="C19" s="2"/>
      <c r="D19" s="2"/>
      <c r="E19" s="2"/>
      <c r="F19" s="2"/>
      <c r="G19" s="2"/>
      <c r="H19" s="2"/>
      <c r="I19" s="2"/>
      <c r="J19" s="2"/>
    </row>
    <row r="20" spans="2:10">
      <c r="B20" s="2"/>
      <c r="C20" s="2"/>
      <c r="D20" s="2"/>
      <c r="E20" s="2"/>
      <c r="F20" s="2"/>
      <c r="G20" s="2"/>
      <c r="H20" s="2"/>
      <c r="I20" s="2"/>
      <c r="J20" s="2"/>
    </row>
    <row r="21" spans="2:10">
      <c r="B21" s="2"/>
      <c r="C21" s="2"/>
      <c r="D21" s="2"/>
      <c r="E21" s="2"/>
      <c r="F21" s="2"/>
      <c r="G21" s="2"/>
      <c r="H21" s="2"/>
      <c r="I21" s="2"/>
      <c r="J21" s="2"/>
    </row>
    <row r="22" spans="2:10">
      <c r="B22" s="2"/>
      <c r="C22" s="2"/>
      <c r="D22" s="2"/>
      <c r="E22" s="2"/>
      <c r="F22" s="2"/>
      <c r="G22" s="2"/>
      <c r="H22" s="2"/>
      <c r="I22" s="2"/>
      <c r="J22" s="2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</sheetData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Gauthier</dc:creator>
  <cp:lastModifiedBy>Gerald Gauthier</cp:lastModifiedBy>
  <dcterms:created xsi:type="dcterms:W3CDTF">2025-02-02T22:29:46Z</dcterms:created>
  <dcterms:modified xsi:type="dcterms:W3CDTF">2025-02-03T20:38:31Z</dcterms:modified>
</cp:coreProperties>
</file>